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codeName="ThisWorkbook" defaultThemeVersion="124226"/>
  <mc:AlternateContent xmlns:mc="http://schemas.openxmlformats.org/markup-compatibility/2006">
    <mc:Choice Requires="x15">
      <x15ac:absPath xmlns:x15ac="http://schemas.microsoft.com/office/spreadsheetml/2010/11/ac" url="C:\VFACTS\Output\2021\Mar21\Standard Reports\"/>
    </mc:Choice>
  </mc:AlternateContent>
  <xr:revisionPtr revIDLastSave="0" documentId="13_ncr:1_{1E3ED406-C0D3-4329-AB86-4FCA00AD599C}" xr6:coauthVersionLast="45" xr6:coauthVersionMax="45" xr10:uidLastSave="{00000000-0000-0000-0000-000000000000}"/>
  <bookViews>
    <workbookView xWindow="1590" yWindow="210" windowWidth="23535" windowHeight="14940" xr2:uid="{00000000-000D-0000-FFFF-FFFF00000000}"/>
  </bookViews>
  <sheets>
    <sheet name="Retail Sales By State" sheetId="51" r:id="rId1"/>
    <sheet name="Total Market Segmentation" sheetId="45" r:id="rId2"/>
    <sheet name="Retail Sales By Marque" sheetId="26" r:id="rId3"/>
    <sheet name="Retail Share By Marque" sheetId="33" r:id="rId4"/>
    <sheet name="Retail Sales By Buyer Type" sheetId="46" r:id="rId5"/>
    <sheet name="Retail Sales By Fuel Type" sheetId="47" r:id="rId6"/>
    <sheet name="Retail Sales By Country Of Orig" sheetId="44" r:id="rId7"/>
    <sheet name="Segment Model Passenger" sheetId="48" r:id="rId8"/>
    <sheet name="Marque Passenger" sheetId="50" r:id="rId9"/>
    <sheet name="Segment Model SUV" sheetId="55" r:id="rId10"/>
    <sheet name="Marque SUV" sheetId="58" r:id="rId11"/>
    <sheet name="Segment Model Light Commercial" sheetId="54" r:id="rId12"/>
    <sheet name="Marque Light Commercial" sheetId="57" r:id="rId13"/>
    <sheet name="Segment Model Heavy Commercial" sheetId="53" r:id="rId14"/>
    <sheet name="Marque Heavy Commercial" sheetId="56" r:id="rId15"/>
    <sheet name="Retail Sales By Marque &amp; Model" sheetId="49" r:id="rId16"/>
  </sheets>
  <definedNames>
    <definedName name="DATA" localSheetId="14">#REF!</definedName>
    <definedName name="DATA" localSheetId="12">#REF!</definedName>
    <definedName name="DATA" localSheetId="10">#REF!</definedName>
    <definedName name="DATA" localSheetId="13">#REF!</definedName>
    <definedName name="DATA" localSheetId="11">#REF!</definedName>
    <definedName name="DATA" localSheetId="9">#REF!</definedName>
    <definedName name="DATA">#REF!</definedName>
    <definedName name="_xlnm.Print_Area" localSheetId="0">'Retail Sales By State'!$A$1:$L$40</definedName>
    <definedName name="_xlnm.Print_Titles" localSheetId="14">'Marque Heavy Commercial'!$1:$3</definedName>
    <definedName name="_xlnm.Print_Titles" localSheetId="12">'Marque Light Commercial'!$1:$3</definedName>
    <definedName name="_xlnm.Print_Titles" localSheetId="8">'Marque Passenger'!$1:$3</definedName>
    <definedName name="_xlnm.Print_Titles" localSheetId="10">'Marque SUV'!$1:$3</definedName>
    <definedName name="_xlnm.Print_Titles" localSheetId="15">'Retail Sales By Marque &amp; Model'!$1:$5</definedName>
    <definedName name="_xlnm.Print_Titles" localSheetId="13">'Segment Model Heavy Commercial'!$1:$3</definedName>
    <definedName name="_xlnm.Print_Titles" localSheetId="11">'Segment Model Light Commercial'!$1:$3</definedName>
    <definedName name="_xlnm.Print_Titles" localSheetId="7">'Segment Model Passenger'!$1:$3</definedName>
    <definedName name="_xlnm.Print_Titles" localSheetId="9">'Segment Model SUV'!$1:$3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8" i="49" l="1"/>
  <c r="J8" i="49" s="1"/>
  <c r="G8" i="49"/>
  <c r="I8" i="49" s="1"/>
  <c r="H9" i="49"/>
  <c r="J9" i="49" s="1"/>
  <c r="G9" i="49"/>
  <c r="I9" i="49" s="1"/>
  <c r="H10" i="49"/>
  <c r="J10" i="49" s="1"/>
  <c r="G10" i="49"/>
  <c r="I10" i="49" s="1"/>
  <c r="H11" i="49"/>
  <c r="J11" i="49" s="1"/>
  <c r="G11" i="49"/>
  <c r="I11" i="49" s="1"/>
  <c r="I14" i="49"/>
  <c r="H14" i="49"/>
  <c r="J14" i="49" s="1"/>
  <c r="G14" i="49"/>
  <c r="I15" i="49"/>
  <c r="H15" i="49"/>
  <c r="J15" i="49" s="1"/>
  <c r="G15" i="49"/>
  <c r="H18" i="49"/>
  <c r="J18" i="49" s="1"/>
  <c r="G18" i="49"/>
  <c r="I18" i="49" s="1"/>
  <c r="J19" i="49"/>
  <c r="I19" i="49"/>
  <c r="H19" i="49"/>
  <c r="G19" i="49"/>
  <c r="H20" i="49"/>
  <c r="J20" i="49" s="1"/>
  <c r="G20" i="49"/>
  <c r="I20" i="49" s="1"/>
  <c r="H23" i="49"/>
  <c r="J23" i="49" s="1"/>
  <c r="G23" i="49"/>
  <c r="I23" i="49" s="1"/>
  <c r="H24" i="49"/>
  <c r="J24" i="49" s="1"/>
  <c r="G24" i="49"/>
  <c r="I24" i="49" s="1"/>
  <c r="H25" i="49"/>
  <c r="J25" i="49" s="1"/>
  <c r="G25" i="49"/>
  <c r="I25" i="49" s="1"/>
  <c r="H26" i="49"/>
  <c r="J26" i="49" s="1"/>
  <c r="G26" i="49"/>
  <c r="I26" i="49" s="1"/>
  <c r="H27" i="49"/>
  <c r="J27" i="49" s="1"/>
  <c r="G27" i="49"/>
  <c r="I27" i="49" s="1"/>
  <c r="H28" i="49"/>
  <c r="J28" i="49" s="1"/>
  <c r="G28" i="49"/>
  <c r="I28" i="49" s="1"/>
  <c r="H29" i="49"/>
  <c r="J29" i="49" s="1"/>
  <c r="G29" i="49"/>
  <c r="I29" i="49" s="1"/>
  <c r="H30" i="49"/>
  <c r="J30" i="49" s="1"/>
  <c r="G30" i="49"/>
  <c r="I30" i="49" s="1"/>
  <c r="I31" i="49"/>
  <c r="H31" i="49"/>
  <c r="J31" i="49" s="1"/>
  <c r="G31" i="49"/>
  <c r="J32" i="49"/>
  <c r="I32" i="49"/>
  <c r="H32" i="49"/>
  <c r="G32" i="49"/>
  <c r="H33" i="49"/>
  <c r="J33" i="49" s="1"/>
  <c r="G33" i="49"/>
  <c r="I33" i="49" s="1"/>
  <c r="H34" i="49"/>
  <c r="J34" i="49" s="1"/>
  <c r="G34" i="49"/>
  <c r="I34" i="49" s="1"/>
  <c r="H35" i="49"/>
  <c r="J35" i="49" s="1"/>
  <c r="G35" i="49"/>
  <c r="I35" i="49" s="1"/>
  <c r="H36" i="49"/>
  <c r="J36" i="49" s="1"/>
  <c r="G36" i="49"/>
  <c r="I36" i="49" s="1"/>
  <c r="H37" i="49"/>
  <c r="J37" i="49" s="1"/>
  <c r="G37" i="49"/>
  <c r="I37" i="49" s="1"/>
  <c r="J38" i="49"/>
  <c r="I38" i="49"/>
  <c r="H38" i="49"/>
  <c r="G38" i="49"/>
  <c r="H39" i="49"/>
  <c r="J39" i="49" s="1"/>
  <c r="G39" i="49"/>
  <c r="I39" i="49" s="1"/>
  <c r="H40" i="49"/>
  <c r="J40" i="49" s="1"/>
  <c r="G40" i="49"/>
  <c r="I40" i="49" s="1"/>
  <c r="H43" i="49"/>
  <c r="J43" i="49" s="1"/>
  <c r="G43" i="49"/>
  <c r="I43" i="49" s="1"/>
  <c r="H44" i="49"/>
  <c r="J44" i="49" s="1"/>
  <c r="G44" i="49"/>
  <c r="I44" i="49" s="1"/>
  <c r="J45" i="49"/>
  <c r="I45" i="49"/>
  <c r="H45" i="49"/>
  <c r="G45" i="49"/>
  <c r="H46" i="49"/>
  <c r="J46" i="49" s="1"/>
  <c r="G46" i="49"/>
  <c r="I46" i="49" s="1"/>
  <c r="H49" i="49"/>
  <c r="J49" i="49" s="1"/>
  <c r="G49" i="49"/>
  <c r="I49" i="49" s="1"/>
  <c r="H50" i="49"/>
  <c r="J50" i="49" s="1"/>
  <c r="G50" i="49"/>
  <c r="I50" i="49" s="1"/>
  <c r="H51" i="49"/>
  <c r="J51" i="49" s="1"/>
  <c r="G51" i="49"/>
  <c r="I51" i="49" s="1"/>
  <c r="H52" i="49"/>
  <c r="J52" i="49" s="1"/>
  <c r="G52" i="49"/>
  <c r="I52" i="49" s="1"/>
  <c r="H53" i="49"/>
  <c r="J53" i="49" s="1"/>
  <c r="G53" i="49"/>
  <c r="I53" i="49" s="1"/>
  <c r="H54" i="49"/>
  <c r="J54" i="49" s="1"/>
  <c r="G54" i="49"/>
  <c r="I54" i="49" s="1"/>
  <c r="H55" i="49"/>
  <c r="J55" i="49" s="1"/>
  <c r="G55" i="49"/>
  <c r="I55" i="49" s="1"/>
  <c r="H56" i="49"/>
  <c r="J56" i="49" s="1"/>
  <c r="G56" i="49"/>
  <c r="I56" i="49" s="1"/>
  <c r="I57" i="49"/>
  <c r="H57" i="49"/>
  <c r="J57" i="49" s="1"/>
  <c r="G57" i="49"/>
  <c r="H58" i="49"/>
  <c r="J58" i="49" s="1"/>
  <c r="G58" i="49"/>
  <c r="I58" i="49" s="1"/>
  <c r="H59" i="49"/>
  <c r="J59" i="49" s="1"/>
  <c r="G59" i="49"/>
  <c r="I59" i="49" s="1"/>
  <c r="H60" i="49"/>
  <c r="J60" i="49" s="1"/>
  <c r="G60" i="49"/>
  <c r="I60" i="49" s="1"/>
  <c r="H61" i="49"/>
  <c r="J61" i="49" s="1"/>
  <c r="G61" i="49"/>
  <c r="I61" i="49" s="1"/>
  <c r="I62" i="49"/>
  <c r="H62" i="49"/>
  <c r="J62" i="49" s="1"/>
  <c r="G62" i="49"/>
  <c r="H63" i="49"/>
  <c r="J63" i="49" s="1"/>
  <c r="G63" i="49"/>
  <c r="I63" i="49" s="1"/>
  <c r="H64" i="49"/>
  <c r="J64" i="49" s="1"/>
  <c r="G64" i="49"/>
  <c r="I64" i="49" s="1"/>
  <c r="H65" i="49"/>
  <c r="J65" i="49" s="1"/>
  <c r="G65" i="49"/>
  <c r="I65" i="49" s="1"/>
  <c r="H66" i="49"/>
  <c r="J66" i="49" s="1"/>
  <c r="G66" i="49"/>
  <c r="I66" i="49" s="1"/>
  <c r="H67" i="49"/>
  <c r="J67" i="49" s="1"/>
  <c r="G67" i="49"/>
  <c r="I67" i="49" s="1"/>
  <c r="H68" i="49"/>
  <c r="J68" i="49" s="1"/>
  <c r="G68" i="49"/>
  <c r="I68" i="49" s="1"/>
  <c r="H69" i="49"/>
  <c r="J69" i="49" s="1"/>
  <c r="G69" i="49"/>
  <c r="I69" i="49" s="1"/>
  <c r="H70" i="49"/>
  <c r="J70" i="49" s="1"/>
  <c r="G70" i="49"/>
  <c r="I70" i="49" s="1"/>
  <c r="H71" i="49"/>
  <c r="J71" i="49" s="1"/>
  <c r="G71" i="49"/>
  <c r="I71" i="49" s="1"/>
  <c r="J74" i="49"/>
  <c r="I74" i="49"/>
  <c r="H74" i="49"/>
  <c r="G74" i="49"/>
  <c r="J75" i="49"/>
  <c r="I75" i="49"/>
  <c r="H75" i="49"/>
  <c r="G75" i="49"/>
  <c r="H78" i="49"/>
  <c r="J78" i="49" s="1"/>
  <c r="G78" i="49"/>
  <c r="I78" i="49" s="1"/>
  <c r="H79" i="49"/>
  <c r="J79" i="49" s="1"/>
  <c r="G79" i="49"/>
  <c r="I79" i="49" s="1"/>
  <c r="H82" i="49"/>
  <c r="J82" i="49" s="1"/>
  <c r="G82" i="49"/>
  <c r="I82" i="49" s="1"/>
  <c r="H83" i="49"/>
  <c r="J83" i="49" s="1"/>
  <c r="G83" i="49"/>
  <c r="I83" i="49" s="1"/>
  <c r="H84" i="49"/>
  <c r="J84" i="49" s="1"/>
  <c r="G84" i="49"/>
  <c r="I84" i="49" s="1"/>
  <c r="H85" i="49"/>
  <c r="J85" i="49" s="1"/>
  <c r="G85" i="49"/>
  <c r="I85" i="49" s="1"/>
  <c r="H88" i="49"/>
  <c r="J88" i="49" s="1"/>
  <c r="G88" i="49"/>
  <c r="I88" i="49" s="1"/>
  <c r="J89" i="49"/>
  <c r="I89" i="49"/>
  <c r="H89" i="49"/>
  <c r="G89" i="49"/>
  <c r="H90" i="49"/>
  <c r="J90" i="49" s="1"/>
  <c r="G90" i="49"/>
  <c r="I90" i="49" s="1"/>
  <c r="I93" i="49"/>
  <c r="H93" i="49"/>
  <c r="J93" i="49" s="1"/>
  <c r="G93" i="49"/>
  <c r="I94" i="49"/>
  <c r="H94" i="49"/>
  <c r="J94" i="49" s="1"/>
  <c r="G94" i="49"/>
  <c r="H97" i="49"/>
  <c r="J97" i="49" s="1"/>
  <c r="G97" i="49"/>
  <c r="I97" i="49" s="1"/>
  <c r="H98" i="49"/>
  <c r="J98" i="49" s="1"/>
  <c r="G98" i="49"/>
  <c r="I98" i="49" s="1"/>
  <c r="H101" i="49"/>
  <c r="J101" i="49" s="1"/>
  <c r="G101" i="49"/>
  <c r="I101" i="49" s="1"/>
  <c r="H102" i="49"/>
  <c r="J102" i="49" s="1"/>
  <c r="G102" i="49"/>
  <c r="I102" i="49" s="1"/>
  <c r="I103" i="49"/>
  <c r="H103" i="49"/>
  <c r="J103" i="49" s="1"/>
  <c r="G103" i="49"/>
  <c r="H104" i="49"/>
  <c r="J104" i="49" s="1"/>
  <c r="G104" i="49"/>
  <c r="I104" i="49" s="1"/>
  <c r="I107" i="49"/>
  <c r="H107" i="49"/>
  <c r="J107" i="49" s="1"/>
  <c r="G107" i="49"/>
  <c r="H108" i="49"/>
  <c r="J108" i="49" s="1"/>
  <c r="G108" i="49"/>
  <c r="I108" i="49" s="1"/>
  <c r="H109" i="49"/>
  <c r="J109" i="49" s="1"/>
  <c r="G109" i="49"/>
  <c r="I109" i="49" s="1"/>
  <c r="H112" i="49"/>
  <c r="J112" i="49" s="1"/>
  <c r="G112" i="49"/>
  <c r="I112" i="49" s="1"/>
  <c r="H113" i="49"/>
  <c r="J113" i="49" s="1"/>
  <c r="G113" i="49"/>
  <c r="I113" i="49" s="1"/>
  <c r="H114" i="49"/>
  <c r="J114" i="49" s="1"/>
  <c r="G114" i="49"/>
  <c r="I114" i="49" s="1"/>
  <c r="H115" i="49"/>
  <c r="J115" i="49" s="1"/>
  <c r="G115" i="49"/>
  <c r="I115" i="49" s="1"/>
  <c r="J116" i="49"/>
  <c r="I116" i="49"/>
  <c r="H116" i="49"/>
  <c r="G116" i="49"/>
  <c r="H117" i="49"/>
  <c r="J117" i="49" s="1"/>
  <c r="G117" i="49"/>
  <c r="I117" i="49" s="1"/>
  <c r="H118" i="49"/>
  <c r="J118" i="49" s="1"/>
  <c r="G118" i="49"/>
  <c r="I118" i="49" s="1"/>
  <c r="H119" i="49"/>
  <c r="J119" i="49" s="1"/>
  <c r="G119" i="49"/>
  <c r="I119" i="49" s="1"/>
  <c r="J120" i="49"/>
  <c r="I120" i="49"/>
  <c r="H120" i="49"/>
  <c r="G120" i="49"/>
  <c r="H121" i="49"/>
  <c r="J121" i="49" s="1"/>
  <c r="G121" i="49"/>
  <c r="I121" i="49" s="1"/>
  <c r="H122" i="49"/>
  <c r="J122" i="49" s="1"/>
  <c r="G122" i="49"/>
  <c r="I122" i="49" s="1"/>
  <c r="J123" i="49"/>
  <c r="I123" i="49"/>
  <c r="H123" i="49"/>
  <c r="G123" i="49"/>
  <c r="H124" i="49"/>
  <c r="J124" i="49" s="1"/>
  <c r="G124" i="49"/>
  <c r="I124" i="49" s="1"/>
  <c r="H125" i="49"/>
  <c r="J125" i="49" s="1"/>
  <c r="G125" i="49"/>
  <c r="I125" i="49" s="1"/>
  <c r="H126" i="49"/>
  <c r="J126" i="49" s="1"/>
  <c r="G126" i="49"/>
  <c r="I126" i="49" s="1"/>
  <c r="H129" i="49"/>
  <c r="J129" i="49" s="1"/>
  <c r="G129" i="49"/>
  <c r="I129" i="49" s="1"/>
  <c r="H130" i="49"/>
  <c r="J130" i="49" s="1"/>
  <c r="G130" i="49"/>
  <c r="I130" i="49" s="1"/>
  <c r="H133" i="49"/>
  <c r="J133" i="49" s="1"/>
  <c r="G133" i="49"/>
  <c r="I133" i="49" s="1"/>
  <c r="H134" i="49"/>
  <c r="J134" i="49" s="1"/>
  <c r="G134" i="49"/>
  <c r="I134" i="49" s="1"/>
  <c r="H135" i="49"/>
  <c r="J135" i="49" s="1"/>
  <c r="G135" i="49"/>
  <c r="I135" i="49" s="1"/>
  <c r="H136" i="49"/>
  <c r="J136" i="49" s="1"/>
  <c r="G136" i="49"/>
  <c r="I136" i="49" s="1"/>
  <c r="H139" i="49"/>
  <c r="J139" i="49" s="1"/>
  <c r="G139" i="49"/>
  <c r="I139" i="49" s="1"/>
  <c r="H140" i="49"/>
  <c r="J140" i="49" s="1"/>
  <c r="G140" i="49"/>
  <c r="I140" i="49" s="1"/>
  <c r="J141" i="49"/>
  <c r="I141" i="49"/>
  <c r="H141" i="49"/>
  <c r="G141" i="49"/>
  <c r="H142" i="49"/>
  <c r="J142" i="49" s="1"/>
  <c r="G142" i="49"/>
  <c r="I142" i="49" s="1"/>
  <c r="H145" i="49"/>
  <c r="J145" i="49" s="1"/>
  <c r="G145" i="49"/>
  <c r="I145" i="49" s="1"/>
  <c r="H146" i="49"/>
  <c r="J146" i="49" s="1"/>
  <c r="G146" i="49"/>
  <c r="I146" i="49" s="1"/>
  <c r="H147" i="49"/>
  <c r="J147" i="49" s="1"/>
  <c r="G147" i="49"/>
  <c r="I147" i="49" s="1"/>
  <c r="H148" i="49"/>
  <c r="J148" i="49" s="1"/>
  <c r="G148" i="49"/>
  <c r="I148" i="49" s="1"/>
  <c r="H149" i="49"/>
  <c r="J149" i="49" s="1"/>
  <c r="G149" i="49"/>
  <c r="I149" i="49" s="1"/>
  <c r="J150" i="49"/>
  <c r="I150" i="49"/>
  <c r="H150" i="49"/>
  <c r="G150" i="49"/>
  <c r="H151" i="49"/>
  <c r="J151" i="49" s="1"/>
  <c r="G151" i="49"/>
  <c r="I151" i="49" s="1"/>
  <c r="H154" i="49"/>
  <c r="J154" i="49" s="1"/>
  <c r="G154" i="49"/>
  <c r="I154" i="49" s="1"/>
  <c r="H155" i="49"/>
  <c r="J155" i="49" s="1"/>
  <c r="G155" i="49"/>
  <c r="I155" i="49" s="1"/>
  <c r="H156" i="49"/>
  <c r="J156" i="49" s="1"/>
  <c r="G156" i="49"/>
  <c r="I156" i="49" s="1"/>
  <c r="H157" i="49"/>
  <c r="J157" i="49" s="1"/>
  <c r="G157" i="49"/>
  <c r="I157" i="49" s="1"/>
  <c r="H160" i="49"/>
  <c r="J160" i="49" s="1"/>
  <c r="G160" i="49"/>
  <c r="I160" i="49" s="1"/>
  <c r="H161" i="49"/>
  <c r="J161" i="49" s="1"/>
  <c r="G161" i="49"/>
  <c r="I161" i="49" s="1"/>
  <c r="H162" i="49"/>
  <c r="J162" i="49" s="1"/>
  <c r="G162" i="49"/>
  <c r="I162" i="49" s="1"/>
  <c r="H163" i="49"/>
  <c r="J163" i="49" s="1"/>
  <c r="G163" i="49"/>
  <c r="I163" i="49" s="1"/>
  <c r="H164" i="49"/>
  <c r="J164" i="49" s="1"/>
  <c r="G164" i="49"/>
  <c r="I164" i="49" s="1"/>
  <c r="H165" i="49"/>
  <c r="J165" i="49" s="1"/>
  <c r="G165" i="49"/>
  <c r="I165" i="49" s="1"/>
  <c r="H166" i="49"/>
  <c r="J166" i="49" s="1"/>
  <c r="G166" i="49"/>
  <c r="I166" i="49" s="1"/>
  <c r="H167" i="49"/>
  <c r="J167" i="49" s="1"/>
  <c r="G167" i="49"/>
  <c r="I167" i="49" s="1"/>
  <c r="H168" i="49"/>
  <c r="J168" i="49" s="1"/>
  <c r="G168" i="49"/>
  <c r="I168" i="49" s="1"/>
  <c r="H171" i="49"/>
  <c r="J171" i="49" s="1"/>
  <c r="G171" i="49"/>
  <c r="I171" i="49" s="1"/>
  <c r="H172" i="49"/>
  <c r="J172" i="49" s="1"/>
  <c r="G172" i="49"/>
  <c r="I172" i="49" s="1"/>
  <c r="H173" i="49"/>
  <c r="J173" i="49" s="1"/>
  <c r="G173" i="49"/>
  <c r="I173" i="49" s="1"/>
  <c r="H174" i="49"/>
  <c r="J174" i="49" s="1"/>
  <c r="G174" i="49"/>
  <c r="I174" i="49" s="1"/>
  <c r="H175" i="49"/>
  <c r="J175" i="49" s="1"/>
  <c r="G175" i="49"/>
  <c r="I175" i="49" s="1"/>
  <c r="H176" i="49"/>
  <c r="J176" i="49" s="1"/>
  <c r="G176" i="49"/>
  <c r="I176" i="49" s="1"/>
  <c r="H177" i="49"/>
  <c r="J177" i="49" s="1"/>
  <c r="G177" i="49"/>
  <c r="I177" i="49" s="1"/>
  <c r="H178" i="49"/>
  <c r="J178" i="49" s="1"/>
  <c r="G178" i="49"/>
  <c r="I178" i="49" s="1"/>
  <c r="I181" i="49"/>
  <c r="H181" i="49"/>
  <c r="J181" i="49" s="1"/>
  <c r="G181" i="49"/>
  <c r="H182" i="49"/>
  <c r="J182" i="49" s="1"/>
  <c r="G182" i="49"/>
  <c r="I182" i="49" s="1"/>
  <c r="H183" i="49"/>
  <c r="J183" i="49" s="1"/>
  <c r="G183" i="49"/>
  <c r="I183" i="49" s="1"/>
  <c r="H184" i="49"/>
  <c r="J184" i="49" s="1"/>
  <c r="G184" i="49"/>
  <c r="I184" i="49" s="1"/>
  <c r="H185" i="49"/>
  <c r="J185" i="49" s="1"/>
  <c r="G185" i="49"/>
  <c r="I185" i="49" s="1"/>
  <c r="H186" i="49"/>
  <c r="J186" i="49" s="1"/>
  <c r="G186" i="49"/>
  <c r="I186" i="49" s="1"/>
  <c r="H187" i="49"/>
  <c r="J187" i="49" s="1"/>
  <c r="G187" i="49"/>
  <c r="I187" i="49" s="1"/>
  <c r="J188" i="49"/>
  <c r="I188" i="49"/>
  <c r="H188" i="49"/>
  <c r="G188" i="49"/>
  <c r="J189" i="49"/>
  <c r="I189" i="49"/>
  <c r="H189" i="49"/>
  <c r="G189" i="49"/>
  <c r="H190" i="49"/>
  <c r="J190" i="49" s="1"/>
  <c r="G190" i="49"/>
  <c r="I190" i="49" s="1"/>
  <c r="H191" i="49"/>
  <c r="J191" i="49" s="1"/>
  <c r="G191" i="49"/>
  <c r="I191" i="49" s="1"/>
  <c r="H192" i="49"/>
  <c r="J192" i="49" s="1"/>
  <c r="G192" i="49"/>
  <c r="I192" i="49" s="1"/>
  <c r="H193" i="49"/>
  <c r="J193" i="49" s="1"/>
  <c r="G193" i="49"/>
  <c r="I193" i="49" s="1"/>
  <c r="H194" i="49"/>
  <c r="J194" i="49" s="1"/>
  <c r="G194" i="49"/>
  <c r="I194" i="49" s="1"/>
  <c r="H195" i="49"/>
  <c r="J195" i="49" s="1"/>
  <c r="G195" i="49"/>
  <c r="I195" i="49" s="1"/>
  <c r="H198" i="49"/>
  <c r="J198" i="49" s="1"/>
  <c r="G198" i="49"/>
  <c r="I198" i="49" s="1"/>
  <c r="H199" i="49"/>
  <c r="J199" i="49" s="1"/>
  <c r="G199" i="49"/>
  <c r="I199" i="49" s="1"/>
  <c r="J200" i="49"/>
  <c r="I200" i="49"/>
  <c r="H200" i="49"/>
  <c r="G200" i="49"/>
  <c r="H201" i="49"/>
  <c r="J201" i="49" s="1"/>
  <c r="G201" i="49"/>
  <c r="I201" i="49" s="1"/>
  <c r="H204" i="49"/>
  <c r="J204" i="49" s="1"/>
  <c r="G204" i="49"/>
  <c r="I204" i="49" s="1"/>
  <c r="H205" i="49"/>
  <c r="J205" i="49" s="1"/>
  <c r="G205" i="49"/>
  <c r="I205" i="49" s="1"/>
  <c r="H206" i="49"/>
  <c r="J206" i="49" s="1"/>
  <c r="G206" i="49"/>
  <c r="I206" i="49" s="1"/>
  <c r="I207" i="49"/>
  <c r="H207" i="49"/>
  <c r="J207" i="49" s="1"/>
  <c r="G207" i="49"/>
  <c r="H208" i="49"/>
  <c r="J208" i="49" s="1"/>
  <c r="G208" i="49"/>
  <c r="I208" i="49" s="1"/>
  <c r="I211" i="49"/>
  <c r="H211" i="49"/>
  <c r="J211" i="49" s="1"/>
  <c r="G211" i="49"/>
  <c r="I212" i="49"/>
  <c r="H212" i="49"/>
  <c r="J212" i="49" s="1"/>
  <c r="G212" i="49"/>
  <c r="H215" i="49"/>
  <c r="J215" i="49" s="1"/>
  <c r="G215" i="49"/>
  <c r="I215" i="49" s="1"/>
  <c r="H216" i="49"/>
  <c r="J216" i="49" s="1"/>
  <c r="G216" i="49"/>
  <c r="I216" i="49" s="1"/>
  <c r="H217" i="49"/>
  <c r="J217" i="49" s="1"/>
  <c r="G217" i="49"/>
  <c r="I217" i="49" s="1"/>
  <c r="H218" i="49"/>
  <c r="J218" i="49" s="1"/>
  <c r="G218" i="49"/>
  <c r="I218" i="49" s="1"/>
  <c r="H221" i="49"/>
  <c r="J221" i="49" s="1"/>
  <c r="G221" i="49"/>
  <c r="I221" i="49" s="1"/>
  <c r="H222" i="49"/>
  <c r="J222" i="49" s="1"/>
  <c r="G222" i="49"/>
  <c r="I222" i="49" s="1"/>
  <c r="H223" i="49"/>
  <c r="J223" i="49" s="1"/>
  <c r="G223" i="49"/>
  <c r="I223" i="49" s="1"/>
  <c r="H224" i="49"/>
  <c r="J224" i="49" s="1"/>
  <c r="G224" i="49"/>
  <c r="I224" i="49" s="1"/>
  <c r="H227" i="49"/>
  <c r="J227" i="49" s="1"/>
  <c r="G227" i="49"/>
  <c r="I227" i="49" s="1"/>
  <c r="H228" i="49"/>
  <c r="J228" i="49" s="1"/>
  <c r="G228" i="49"/>
  <c r="I228" i="49" s="1"/>
  <c r="H229" i="49"/>
  <c r="J229" i="49" s="1"/>
  <c r="G229" i="49"/>
  <c r="I229" i="49" s="1"/>
  <c r="H230" i="49"/>
  <c r="J230" i="49" s="1"/>
  <c r="G230" i="49"/>
  <c r="I230" i="49" s="1"/>
  <c r="H231" i="49"/>
  <c r="J231" i="49" s="1"/>
  <c r="G231" i="49"/>
  <c r="I231" i="49" s="1"/>
  <c r="H234" i="49"/>
  <c r="J234" i="49" s="1"/>
  <c r="G234" i="49"/>
  <c r="I234" i="49" s="1"/>
  <c r="H235" i="49"/>
  <c r="J235" i="49" s="1"/>
  <c r="G235" i="49"/>
  <c r="I235" i="49" s="1"/>
  <c r="I236" i="49"/>
  <c r="H236" i="49"/>
  <c r="J236" i="49" s="1"/>
  <c r="G236" i="49"/>
  <c r="H237" i="49"/>
  <c r="J237" i="49" s="1"/>
  <c r="G237" i="49"/>
  <c r="I237" i="49" s="1"/>
  <c r="H238" i="49"/>
  <c r="J238" i="49" s="1"/>
  <c r="G238" i="49"/>
  <c r="I238" i="49" s="1"/>
  <c r="H239" i="49"/>
  <c r="J239" i="49" s="1"/>
  <c r="G239" i="49"/>
  <c r="I239" i="49" s="1"/>
  <c r="I240" i="49"/>
  <c r="H240" i="49"/>
  <c r="J240" i="49" s="1"/>
  <c r="G240" i="49"/>
  <c r="H241" i="49"/>
  <c r="J241" i="49" s="1"/>
  <c r="G241" i="49"/>
  <c r="I241" i="49" s="1"/>
  <c r="H244" i="49"/>
  <c r="J244" i="49" s="1"/>
  <c r="G244" i="49"/>
  <c r="I244" i="49" s="1"/>
  <c r="H245" i="49"/>
  <c r="J245" i="49" s="1"/>
  <c r="G245" i="49"/>
  <c r="I245" i="49" s="1"/>
  <c r="J246" i="49"/>
  <c r="I246" i="49"/>
  <c r="H246" i="49"/>
  <c r="G246" i="49"/>
  <c r="H247" i="49"/>
  <c r="J247" i="49" s="1"/>
  <c r="G247" i="49"/>
  <c r="I247" i="49" s="1"/>
  <c r="H248" i="49"/>
  <c r="J248" i="49" s="1"/>
  <c r="G248" i="49"/>
  <c r="I248" i="49" s="1"/>
  <c r="H249" i="49"/>
  <c r="J249" i="49" s="1"/>
  <c r="G249" i="49"/>
  <c r="I249" i="49" s="1"/>
  <c r="H252" i="49"/>
  <c r="J252" i="49" s="1"/>
  <c r="G252" i="49"/>
  <c r="I252" i="49" s="1"/>
  <c r="H253" i="49"/>
  <c r="J253" i="49" s="1"/>
  <c r="G253" i="49"/>
  <c r="I253" i="49" s="1"/>
  <c r="H256" i="49"/>
  <c r="J256" i="49" s="1"/>
  <c r="G256" i="49"/>
  <c r="I256" i="49" s="1"/>
  <c r="H257" i="49"/>
  <c r="J257" i="49" s="1"/>
  <c r="G257" i="49"/>
  <c r="I257" i="49" s="1"/>
  <c r="H258" i="49"/>
  <c r="J258" i="49" s="1"/>
  <c r="G258" i="49"/>
  <c r="I258" i="49" s="1"/>
  <c r="H259" i="49"/>
  <c r="J259" i="49" s="1"/>
  <c r="G259" i="49"/>
  <c r="I259" i="49" s="1"/>
  <c r="H260" i="49"/>
  <c r="J260" i="49" s="1"/>
  <c r="G260" i="49"/>
  <c r="I260" i="49" s="1"/>
  <c r="H261" i="49"/>
  <c r="J261" i="49" s="1"/>
  <c r="G261" i="49"/>
  <c r="I261" i="49" s="1"/>
  <c r="H262" i="49"/>
  <c r="J262" i="49" s="1"/>
  <c r="G262" i="49"/>
  <c r="I262" i="49" s="1"/>
  <c r="H263" i="49"/>
  <c r="J263" i="49" s="1"/>
  <c r="G263" i="49"/>
  <c r="I263" i="49" s="1"/>
  <c r="H264" i="49"/>
  <c r="J264" i="49" s="1"/>
  <c r="G264" i="49"/>
  <c r="I264" i="49" s="1"/>
  <c r="J265" i="49"/>
  <c r="I265" i="49"/>
  <c r="H265" i="49"/>
  <c r="G265" i="49"/>
  <c r="H266" i="49"/>
  <c r="J266" i="49" s="1"/>
  <c r="G266" i="49"/>
  <c r="I266" i="49" s="1"/>
  <c r="H269" i="49"/>
  <c r="J269" i="49" s="1"/>
  <c r="G269" i="49"/>
  <c r="I269" i="49" s="1"/>
  <c r="H270" i="49"/>
  <c r="J270" i="49" s="1"/>
  <c r="G270" i="49"/>
  <c r="I270" i="49" s="1"/>
  <c r="H271" i="49"/>
  <c r="J271" i="49" s="1"/>
  <c r="G271" i="49"/>
  <c r="I271" i="49" s="1"/>
  <c r="J274" i="49"/>
  <c r="I274" i="49"/>
  <c r="H274" i="49"/>
  <c r="G274" i="49"/>
  <c r="H275" i="49"/>
  <c r="J275" i="49" s="1"/>
  <c r="G275" i="49"/>
  <c r="I275" i="49" s="1"/>
  <c r="H276" i="49"/>
  <c r="J276" i="49" s="1"/>
  <c r="G276" i="49"/>
  <c r="I276" i="49" s="1"/>
  <c r="H277" i="49"/>
  <c r="J277" i="49" s="1"/>
  <c r="G277" i="49"/>
  <c r="I277" i="49" s="1"/>
  <c r="H278" i="49"/>
  <c r="J278" i="49" s="1"/>
  <c r="G278" i="49"/>
  <c r="I278" i="49" s="1"/>
  <c r="H279" i="49"/>
  <c r="J279" i="49" s="1"/>
  <c r="G279" i="49"/>
  <c r="I279" i="49" s="1"/>
  <c r="H280" i="49"/>
  <c r="J280" i="49" s="1"/>
  <c r="G280" i="49"/>
  <c r="I280" i="49" s="1"/>
  <c r="H281" i="49"/>
  <c r="J281" i="49" s="1"/>
  <c r="G281" i="49"/>
  <c r="I281" i="49" s="1"/>
  <c r="H284" i="49"/>
  <c r="J284" i="49" s="1"/>
  <c r="G284" i="49"/>
  <c r="I284" i="49" s="1"/>
  <c r="J285" i="49"/>
  <c r="I285" i="49"/>
  <c r="H285" i="49"/>
  <c r="G285" i="49"/>
  <c r="J286" i="49"/>
  <c r="I286" i="49"/>
  <c r="H286" i="49"/>
  <c r="G286" i="49"/>
  <c r="H287" i="49"/>
  <c r="J287" i="49" s="1"/>
  <c r="G287" i="49"/>
  <c r="I287" i="49" s="1"/>
  <c r="H288" i="49"/>
  <c r="J288" i="49" s="1"/>
  <c r="G288" i="49"/>
  <c r="I288" i="49" s="1"/>
  <c r="H289" i="49"/>
  <c r="J289" i="49" s="1"/>
  <c r="G289" i="49"/>
  <c r="I289" i="49" s="1"/>
  <c r="H290" i="49"/>
  <c r="J290" i="49" s="1"/>
  <c r="G290" i="49"/>
  <c r="I290" i="49" s="1"/>
  <c r="H291" i="49"/>
  <c r="J291" i="49" s="1"/>
  <c r="G291" i="49"/>
  <c r="I291" i="49" s="1"/>
  <c r="H294" i="49"/>
  <c r="J294" i="49" s="1"/>
  <c r="G294" i="49"/>
  <c r="I294" i="49" s="1"/>
  <c r="H295" i="49"/>
  <c r="J295" i="49" s="1"/>
  <c r="G295" i="49"/>
  <c r="I295" i="49" s="1"/>
  <c r="H296" i="49"/>
  <c r="J296" i="49" s="1"/>
  <c r="G296" i="49"/>
  <c r="I296" i="49" s="1"/>
  <c r="H297" i="49"/>
  <c r="J297" i="49" s="1"/>
  <c r="G297" i="49"/>
  <c r="I297" i="49" s="1"/>
  <c r="H298" i="49"/>
  <c r="J298" i="49" s="1"/>
  <c r="G298" i="49"/>
  <c r="I298" i="49" s="1"/>
  <c r="I299" i="49"/>
  <c r="H299" i="49"/>
  <c r="J299" i="49" s="1"/>
  <c r="G299" i="49"/>
  <c r="H300" i="49"/>
  <c r="J300" i="49" s="1"/>
  <c r="G300" i="49"/>
  <c r="I300" i="49" s="1"/>
  <c r="H301" i="49"/>
  <c r="J301" i="49" s="1"/>
  <c r="G301" i="49"/>
  <c r="I301" i="49" s="1"/>
  <c r="H302" i="49"/>
  <c r="J302" i="49" s="1"/>
  <c r="G302" i="49"/>
  <c r="I302" i="49" s="1"/>
  <c r="H303" i="49"/>
  <c r="J303" i="49" s="1"/>
  <c r="G303" i="49"/>
  <c r="I303" i="49" s="1"/>
  <c r="H304" i="49"/>
  <c r="J304" i="49" s="1"/>
  <c r="G304" i="49"/>
  <c r="I304" i="49" s="1"/>
  <c r="H305" i="49"/>
  <c r="J305" i="49" s="1"/>
  <c r="G305" i="49"/>
  <c r="I305" i="49" s="1"/>
  <c r="H308" i="49"/>
  <c r="J308" i="49" s="1"/>
  <c r="G308" i="49"/>
  <c r="I308" i="49" s="1"/>
  <c r="I309" i="49"/>
  <c r="H309" i="49"/>
  <c r="J309" i="49" s="1"/>
  <c r="G309" i="49"/>
  <c r="H310" i="49"/>
  <c r="J310" i="49" s="1"/>
  <c r="G310" i="49"/>
  <c r="I310" i="49" s="1"/>
  <c r="H313" i="49"/>
  <c r="J313" i="49" s="1"/>
  <c r="G313" i="49"/>
  <c r="I313" i="49" s="1"/>
  <c r="H314" i="49"/>
  <c r="J314" i="49" s="1"/>
  <c r="G314" i="49"/>
  <c r="I314" i="49" s="1"/>
  <c r="I317" i="49"/>
  <c r="H317" i="49"/>
  <c r="J317" i="49" s="1"/>
  <c r="G317" i="49"/>
  <c r="I318" i="49"/>
  <c r="H318" i="49"/>
  <c r="J318" i="49" s="1"/>
  <c r="G318" i="49"/>
  <c r="I319" i="49"/>
  <c r="H319" i="49"/>
  <c r="J319" i="49" s="1"/>
  <c r="G319" i="49"/>
  <c r="H322" i="49"/>
  <c r="J322" i="49" s="1"/>
  <c r="G322" i="49"/>
  <c r="I322" i="49" s="1"/>
  <c r="H323" i="49"/>
  <c r="J323" i="49" s="1"/>
  <c r="G323" i="49"/>
  <c r="I323" i="49" s="1"/>
  <c r="H324" i="49"/>
  <c r="J324" i="49" s="1"/>
  <c r="G324" i="49"/>
  <c r="I324" i="49" s="1"/>
  <c r="J325" i="49"/>
  <c r="I325" i="49"/>
  <c r="H325" i="49"/>
  <c r="G325" i="49"/>
  <c r="H326" i="49"/>
  <c r="J326" i="49" s="1"/>
  <c r="G326" i="49"/>
  <c r="I326" i="49" s="1"/>
  <c r="H329" i="49"/>
  <c r="J329" i="49" s="1"/>
  <c r="G329" i="49"/>
  <c r="I329" i="49" s="1"/>
  <c r="H330" i="49"/>
  <c r="J330" i="49" s="1"/>
  <c r="G330" i="49"/>
  <c r="I330" i="49" s="1"/>
  <c r="H331" i="49"/>
  <c r="J331" i="49" s="1"/>
  <c r="G331" i="49"/>
  <c r="I331" i="49" s="1"/>
  <c r="H332" i="49"/>
  <c r="J332" i="49" s="1"/>
  <c r="G332" i="49"/>
  <c r="I332" i="49" s="1"/>
  <c r="H333" i="49"/>
  <c r="J333" i="49" s="1"/>
  <c r="G333" i="49"/>
  <c r="I333" i="49" s="1"/>
  <c r="H334" i="49"/>
  <c r="J334" i="49" s="1"/>
  <c r="G334" i="49"/>
  <c r="I334" i="49" s="1"/>
  <c r="H335" i="49"/>
  <c r="J335" i="49" s="1"/>
  <c r="G335" i="49"/>
  <c r="I335" i="49" s="1"/>
  <c r="H336" i="49"/>
  <c r="J336" i="49" s="1"/>
  <c r="G336" i="49"/>
  <c r="I336" i="49" s="1"/>
  <c r="H337" i="49"/>
  <c r="J337" i="49" s="1"/>
  <c r="G337" i="49"/>
  <c r="I337" i="49" s="1"/>
  <c r="H338" i="49"/>
  <c r="J338" i="49" s="1"/>
  <c r="G338" i="49"/>
  <c r="I338" i="49" s="1"/>
  <c r="H339" i="49"/>
  <c r="J339" i="49" s="1"/>
  <c r="G339" i="49"/>
  <c r="I339" i="49" s="1"/>
  <c r="H340" i="49"/>
  <c r="J340" i="49" s="1"/>
  <c r="G340" i="49"/>
  <c r="I340" i="49" s="1"/>
  <c r="H343" i="49"/>
  <c r="J343" i="49" s="1"/>
  <c r="G343" i="49"/>
  <c r="I343" i="49" s="1"/>
  <c r="H344" i="49"/>
  <c r="J344" i="49" s="1"/>
  <c r="G344" i="49"/>
  <c r="I344" i="49" s="1"/>
  <c r="H347" i="49"/>
  <c r="J347" i="49" s="1"/>
  <c r="G347" i="49"/>
  <c r="I347" i="49" s="1"/>
  <c r="I348" i="49"/>
  <c r="H348" i="49"/>
  <c r="J348" i="49" s="1"/>
  <c r="G348" i="49"/>
  <c r="H349" i="49"/>
  <c r="J349" i="49" s="1"/>
  <c r="G349" i="49"/>
  <c r="I349" i="49" s="1"/>
  <c r="H350" i="49"/>
  <c r="J350" i="49" s="1"/>
  <c r="G350" i="49"/>
  <c r="I350" i="49" s="1"/>
  <c r="H351" i="49"/>
  <c r="J351" i="49" s="1"/>
  <c r="G351" i="49"/>
  <c r="I351" i="49" s="1"/>
  <c r="H352" i="49"/>
  <c r="J352" i="49" s="1"/>
  <c r="G352" i="49"/>
  <c r="I352" i="49" s="1"/>
  <c r="H353" i="49"/>
  <c r="J353" i="49" s="1"/>
  <c r="G353" i="49"/>
  <c r="I353" i="49" s="1"/>
  <c r="H354" i="49"/>
  <c r="J354" i="49" s="1"/>
  <c r="G354" i="49"/>
  <c r="I354" i="49" s="1"/>
  <c r="H355" i="49"/>
  <c r="J355" i="49" s="1"/>
  <c r="G355" i="49"/>
  <c r="I355" i="49" s="1"/>
  <c r="H356" i="49"/>
  <c r="J356" i="49" s="1"/>
  <c r="G356" i="49"/>
  <c r="I356" i="49" s="1"/>
  <c r="H357" i="49"/>
  <c r="J357" i="49" s="1"/>
  <c r="G357" i="49"/>
  <c r="I357" i="49" s="1"/>
  <c r="H358" i="49"/>
  <c r="J358" i="49" s="1"/>
  <c r="G358" i="49"/>
  <c r="I358" i="49" s="1"/>
  <c r="H359" i="49"/>
  <c r="J359" i="49" s="1"/>
  <c r="G359" i="49"/>
  <c r="I359" i="49" s="1"/>
  <c r="J360" i="49"/>
  <c r="I360" i="49"/>
  <c r="H360" i="49"/>
  <c r="G360" i="49"/>
  <c r="H361" i="49"/>
  <c r="J361" i="49" s="1"/>
  <c r="G361" i="49"/>
  <c r="I361" i="49" s="1"/>
  <c r="H362" i="49"/>
  <c r="J362" i="49" s="1"/>
  <c r="G362" i="49"/>
  <c r="I362" i="49" s="1"/>
  <c r="H363" i="49"/>
  <c r="J363" i="49" s="1"/>
  <c r="G363" i="49"/>
  <c r="I363" i="49" s="1"/>
  <c r="H364" i="49"/>
  <c r="J364" i="49" s="1"/>
  <c r="G364" i="49"/>
  <c r="I364" i="49" s="1"/>
  <c r="H365" i="49"/>
  <c r="J365" i="49" s="1"/>
  <c r="G365" i="49"/>
  <c r="I365" i="49" s="1"/>
  <c r="I366" i="49"/>
  <c r="H366" i="49"/>
  <c r="J366" i="49" s="1"/>
  <c r="G366" i="49"/>
  <c r="H367" i="49"/>
  <c r="J367" i="49" s="1"/>
  <c r="G367" i="49"/>
  <c r="I367" i="49" s="1"/>
  <c r="H368" i="49"/>
  <c r="J368" i="49" s="1"/>
  <c r="G368" i="49"/>
  <c r="I368" i="49" s="1"/>
  <c r="I369" i="49"/>
  <c r="H369" i="49"/>
  <c r="J369" i="49" s="1"/>
  <c r="G369" i="49"/>
  <c r="H370" i="49"/>
  <c r="J370" i="49" s="1"/>
  <c r="G370" i="49"/>
  <c r="I370" i="49" s="1"/>
  <c r="H373" i="49"/>
  <c r="J373" i="49" s="1"/>
  <c r="G373" i="49"/>
  <c r="I373" i="49" s="1"/>
  <c r="H374" i="49"/>
  <c r="J374" i="49" s="1"/>
  <c r="G374" i="49"/>
  <c r="I374" i="49" s="1"/>
  <c r="H375" i="49"/>
  <c r="J375" i="49" s="1"/>
  <c r="G375" i="49"/>
  <c r="I375" i="49" s="1"/>
  <c r="H378" i="49"/>
  <c r="J378" i="49" s="1"/>
  <c r="G378" i="49"/>
  <c r="I378" i="49" s="1"/>
  <c r="H379" i="49"/>
  <c r="J379" i="49" s="1"/>
  <c r="G379" i="49"/>
  <c r="I379" i="49" s="1"/>
  <c r="H380" i="49"/>
  <c r="J380" i="49" s="1"/>
  <c r="G380" i="49"/>
  <c r="I380" i="49" s="1"/>
  <c r="H381" i="49"/>
  <c r="J381" i="49" s="1"/>
  <c r="G381" i="49"/>
  <c r="I381" i="49" s="1"/>
  <c r="H382" i="49"/>
  <c r="J382" i="49" s="1"/>
  <c r="G382" i="49"/>
  <c r="I382" i="49" s="1"/>
  <c r="H383" i="49"/>
  <c r="J383" i="49" s="1"/>
  <c r="G383" i="49"/>
  <c r="I383" i="49" s="1"/>
  <c r="H384" i="49"/>
  <c r="J384" i="49" s="1"/>
  <c r="G384" i="49"/>
  <c r="I384" i="49" s="1"/>
  <c r="H385" i="49"/>
  <c r="J385" i="49" s="1"/>
  <c r="G385" i="49"/>
  <c r="I385" i="49" s="1"/>
  <c r="H386" i="49"/>
  <c r="J386" i="49" s="1"/>
  <c r="G386" i="49"/>
  <c r="I386" i="49" s="1"/>
  <c r="H389" i="49"/>
  <c r="J389" i="49" s="1"/>
  <c r="G389" i="49"/>
  <c r="I389" i="49" s="1"/>
  <c r="H390" i="49"/>
  <c r="J390" i="49" s="1"/>
  <c r="G390" i="49"/>
  <c r="I390" i="49" s="1"/>
  <c r="H391" i="49"/>
  <c r="J391" i="49" s="1"/>
  <c r="G391" i="49"/>
  <c r="I391" i="49" s="1"/>
  <c r="H392" i="49"/>
  <c r="J392" i="49" s="1"/>
  <c r="G392" i="49"/>
  <c r="I392" i="49" s="1"/>
  <c r="H395" i="49"/>
  <c r="J395" i="49" s="1"/>
  <c r="G395" i="49"/>
  <c r="I395" i="49" s="1"/>
  <c r="H396" i="49"/>
  <c r="J396" i="49" s="1"/>
  <c r="G396" i="49"/>
  <c r="I396" i="49" s="1"/>
  <c r="H397" i="49"/>
  <c r="J397" i="49" s="1"/>
  <c r="G397" i="49"/>
  <c r="I397" i="49" s="1"/>
  <c r="H398" i="49"/>
  <c r="J398" i="49" s="1"/>
  <c r="G398" i="49"/>
  <c r="I398" i="49" s="1"/>
  <c r="H399" i="49"/>
  <c r="J399" i="49" s="1"/>
  <c r="G399" i="49"/>
  <c r="I399" i="49" s="1"/>
  <c r="H402" i="49"/>
  <c r="J402" i="49" s="1"/>
  <c r="G402" i="49"/>
  <c r="I402" i="49" s="1"/>
  <c r="H403" i="49"/>
  <c r="J403" i="49" s="1"/>
  <c r="G403" i="49"/>
  <c r="I403" i="49" s="1"/>
  <c r="J404" i="49"/>
  <c r="I404" i="49"/>
  <c r="H404" i="49"/>
  <c r="G404" i="49"/>
  <c r="H405" i="49"/>
  <c r="J405" i="49" s="1"/>
  <c r="G405" i="49"/>
  <c r="I405" i="49" s="1"/>
  <c r="H406" i="49"/>
  <c r="J406" i="49" s="1"/>
  <c r="G406" i="49"/>
  <c r="I406" i="49" s="1"/>
  <c r="H407" i="49"/>
  <c r="J407" i="49" s="1"/>
  <c r="G407" i="49"/>
  <c r="I407" i="49" s="1"/>
  <c r="H408" i="49"/>
  <c r="J408" i="49" s="1"/>
  <c r="G408" i="49"/>
  <c r="I408" i="49" s="1"/>
  <c r="H409" i="49"/>
  <c r="J409" i="49" s="1"/>
  <c r="G409" i="49"/>
  <c r="I409" i="49" s="1"/>
  <c r="H410" i="49"/>
  <c r="J410" i="49" s="1"/>
  <c r="G410" i="49"/>
  <c r="I410" i="49" s="1"/>
  <c r="H411" i="49"/>
  <c r="J411" i="49" s="1"/>
  <c r="G411" i="49"/>
  <c r="I411" i="49" s="1"/>
  <c r="I414" i="49"/>
  <c r="H414" i="49"/>
  <c r="J414" i="49" s="1"/>
  <c r="G414" i="49"/>
  <c r="I415" i="49"/>
  <c r="H415" i="49"/>
  <c r="J415" i="49" s="1"/>
  <c r="G415" i="49"/>
  <c r="H418" i="49"/>
  <c r="J418" i="49" s="1"/>
  <c r="G418" i="49"/>
  <c r="I418" i="49" s="1"/>
  <c r="H419" i="49"/>
  <c r="J419" i="49" s="1"/>
  <c r="G419" i="49"/>
  <c r="I419" i="49" s="1"/>
  <c r="H420" i="49"/>
  <c r="J420" i="49" s="1"/>
  <c r="G420" i="49"/>
  <c r="I420" i="49" s="1"/>
  <c r="H421" i="49"/>
  <c r="J421" i="49" s="1"/>
  <c r="G421" i="49"/>
  <c r="I421" i="49" s="1"/>
  <c r="H422" i="49"/>
  <c r="J422" i="49" s="1"/>
  <c r="G422" i="49"/>
  <c r="I422" i="49" s="1"/>
  <c r="H423" i="49"/>
  <c r="J423" i="49" s="1"/>
  <c r="G423" i="49"/>
  <c r="I423" i="49" s="1"/>
  <c r="H424" i="49"/>
  <c r="J424" i="49" s="1"/>
  <c r="G424" i="49"/>
  <c r="I424" i="49" s="1"/>
  <c r="H425" i="49"/>
  <c r="J425" i="49" s="1"/>
  <c r="G425" i="49"/>
  <c r="I425" i="49" s="1"/>
  <c r="H426" i="49"/>
  <c r="J426" i="49" s="1"/>
  <c r="G426" i="49"/>
  <c r="I426" i="49" s="1"/>
  <c r="H427" i="49"/>
  <c r="J427" i="49" s="1"/>
  <c r="G427" i="49"/>
  <c r="I427" i="49" s="1"/>
  <c r="H428" i="49"/>
  <c r="J428" i="49" s="1"/>
  <c r="G428" i="49"/>
  <c r="I428" i="49" s="1"/>
  <c r="H431" i="49"/>
  <c r="J431" i="49" s="1"/>
  <c r="G431" i="49"/>
  <c r="I431" i="49" s="1"/>
  <c r="H432" i="49"/>
  <c r="J432" i="49" s="1"/>
  <c r="G432" i="49"/>
  <c r="I432" i="49" s="1"/>
  <c r="H433" i="49"/>
  <c r="J433" i="49" s="1"/>
  <c r="G433" i="49"/>
  <c r="I433" i="49" s="1"/>
  <c r="H434" i="49"/>
  <c r="J434" i="49" s="1"/>
  <c r="G434" i="49"/>
  <c r="I434" i="49" s="1"/>
  <c r="H435" i="49"/>
  <c r="J435" i="49" s="1"/>
  <c r="G435" i="49"/>
  <c r="I435" i="49" s="1"/>
  <c r="J436" i="49"/>
  <c r="I436" i="49"/>
  <c r="H436" i="49"/>
  <c r="G436" i="49"/>
  <c r="H437" i="49"/>
  <c r="J437" i="49" s="1"/>
  <c r="G437" i="49"/>
  <c r="I437" i="49" s="1"/>
  <c r="H438" i="49"/>
  <c r="J438" i="49" s="1"/>
  <c r="G438" i="49"/>
  <c r="I438" i="49" s="1"/>
  <c r="H439" i="49"/>
  <c r="J439" i="49" s="1"/>
  <c r="G439" i="49"/>
  <c r="I439" i="49" s="1"/>
  <c r="H442" i="49"/>
  <c r="J442" i="49" s="1"/>
  <c r="G442" i="49"/>
  <c r="I442" i="49" s="1"/>
  <c r="H443" i="49"/>
  <c r="J443" i="49" s="1"/>
  <c r="G443" i="49"/>
  <c r="I443" i="49" s="1"/>
  <c r="H444" i="49"/>
  <c r="J444" i="49" s="1"/>
  <c r="G444" i="49"/>
  <c r="I444" i="49" s="1"/>
  <c r="H445" i="49"/>
  <c r="J445" i="49" s="1"/>
  <c r="G445" i="49"/>
  <c r="I445" i="49" s="1"/>
  <c r="H446" i="49"/>
  <c r="J446" i="49" s="1"/>
  <c r="G446" i="49"/>
  <c r="I446" i="49" s="1"/>
  <c r="H447" i="49"/>
  <c r="J447" i="49" s="1"/>
  <c r="G447" i="49"/>
  <c r="I447" i="49" s="1"/>
  <c r="J448" i="49"/>
  <c r="I448" i="49"/>
  <c r="H448" i="49"/>
  <c r="G448" i="49"/>
  <c r="J449" i="49"/>
  <c r="I449" i="49"/>
  <c r="H449" i="49"/>
  <c r="G449" i="49"/>
  <c r="H450" i="49"/>
  <c r="J450" i="49" s="1"/>
  <c r="G450" i="49"/>
  <c r="I450" i="49" s="1"/>
  <c r="H453" i="49"/>
  <c r="J453" i="49" s="1"/>
  <c r="G453" i="49"/>
  <c r="I453" i="49" s="1"/>
  <c r="H454" i="49"/>
  <c r="J454" i="49" s="1"/>
  <c r="G454" i="49"/>
  <c r="I454" i="49" s="1"/>
  <c r="H455" i="49"/>
  <c r="J455" i="49" s="1"/>
  <c r="G455" i="49"/>
  <c r="I455" i="49" s="1"/>
  <c r="H458" i="49"/>
  <c r="J458" i="49" s="1"/>
  <c r="G458" i="49"/>
  <c r="I458" i="49" s="1"/>
  <c r="H459" i="49"/>
  <c r="J459" i="49" s="1"/>
  <c r="G459" i="49"/>
  <c r="I459" i="49" s="1"/>
  <c r="H460" i="49"/>
  <c r="J460" i="49" s="1"/>
  <c r="G460" i="49"/>
  <c r="I460" i="49" s="1"/>
  <c r="H461" i="49"/>
  <c r="J461" i="49" s="1"/>
  <c r="G461" i="49"/>
  <c r="I461" i="49" s="1"/>
  <c r="H462" i="49"/>
  <c r="J462" i="49" s="1"/>
  <c r="G462" i="49"/>
  <c r="I462" i="49" s="1"/>
  <c r="H463" i="49"/>
  <c r="J463" i="49" s="1"/>
  <c r="G463" i="49"/>
  <c r="I463" i="49" s="1"/>
  <c r="H464" i="49"/>
  <c r="J464" i="49" s="1"/>
  <c r="G464" i="49"/>
  <c r="I464" i="49" s="1"/>
  <c r="H465" i="49"/>
  <c r="J465" i="49" s="1"/>
  <c r="G465" i="49"/>
  <c r="I465" i="49" s="1"/>
  <c r="H466" i="49"/>
  <c r="J466" i="49" s="1"/>
  <c r="G466" i="49"/>
  <c r="I466" i="49" s="1"/>
  <c r="I467" i="49"/>
  <c r="H467" i="49"/>
  <c r="J467" i="49" s="1"/>
  <c r="G467" i="49"/>
  <c r="H468" i="49"/>
  <c r="J468" i="49" s="1"/>
  <c r="G468" i="49"/>
  <c r="I468" i="49" s="1"/>
  <c r="I471" i="49"/>
  <c r="H471" i="49"/>
  <c r="J471" i="49" s="1"/>
  <c r="G471" i="49"/>
  <c r="I472" i="49"/>
  <c r="H472" i="49"/>
  <c r="J472" i="49" s="1"/>
  <c r="G472" i="49"/>
  <c r="J473" i="49"/>
  <c r="I473" i="49"/>
  <c r="H473" i="49"/>
  <c r="G473" i="49"/>
  <c r="I474" i="49"/>
  <c r="H474" i="49"/>
  <c r="J474" i="49" s="1"/>
  <c r="G474" i="49"/>
  <c r="H477" i="49"/>
  <c r="J477" i="49" s="1"/>
  <c r="G477" i="49"/>
  <c r="I477" i="49" s="1"/>
  <c r="H478" i="49"/>
  <c r="J478" i="49" s="1"/>
  <c r="G478" i="49"/>
  <c r="I478" i="49" s="1"/>
  <c r="H481" i="49"/>
  <c r="J481" i="49" s="1"/>
  <c r="G481" i="49"/>
  <c r="I481" i="49" s="1"/>
  <c r="J482" i="49"/>
  <c r="I482" i="49"/>
  <c r="H482" i="49"/>
  <c r="G482" i="49"/>
  <c r="H483" i="49"/>
  <c r="J483" i="49" s="1"/>
  <c r="G483" i="49"/>
  <c r="I483" i="49" s="1"/>
  <c r="H484" i="49"/>
  <c r="J484" i="49" s="1"/>
  <c r="G484" i="49"/>
  <c r="I484" i="49" s="1"/>
  <c r="H485" i="49"/>
  <c r="J485" i="49" s="1"/>
  <c r="G485" i="49"/>
  <c r="I485" i="49" s="1"/>
  <c r="H486" i="49"/>
  <c r="J486" i="49" s="1"/>
  <c r="G486" i="49"/>
  <c r="I486" i="49" s="1"/>
  <c r="J487" i="49"/>
  <c r="I487" i="49"/>
  <c r="H487" i="49"/>
  <c r="G487" i="49"/>
  <c r="H488" i="49"/>
  <c r="J488" i="49" s="1"/>
  <c r="G488" i="49"/>
  <c r="I488" i="49" s="1"/>
  <c r="H489" i="49"/>
  <c r="J489" i="49" s="1"/>
  <c r="G489" i="49"/>
  <c r="I489" i="49" s="1"/>
  <c r="H492" i="49"/>
  <c r="J492" i="49" s="1"/>
  <c r="G492" i="49"/>
  <c r="I492" i="49" s="1"/>
  <c r="H493" i="49"/>
  <c r="J493" i="49" s="1"/>
  <c r="G493" i="49"/>
  <c r="I493" i="49" s="1"/>
  <c r="H494" i="49"/>
  <c r="J494" i="49" s="1"/>
  <c r="G494" i="49"/>
  <c r="I494" i="49" s="1"/>
  <c r="H495" i="49"/>
  <c r="J495" i="49" s="1"/>
  <c r="G495" i="49"/>
  <c r="I495" i="49" s="1"/>
  <c r="H496" i="49"/>
  <c r="J496" i="49" s="1"/>
  <c r="G496" i="49"/>
  <c r="I496" i="49" s="1"/>
  <c r="H497" i="49"/>
  <c r="J497" i="49" s="1"/>
  <c r="G497" i="49"/>
  <c r="I497" i="49" s="1"/>
  <c r="H500" i="49"/>
  <c r="J500" i="49" s="1"/>
  <c r="G500" i="49"/>
  <c r="I500" i="49" s="1"/>
  <c r="H501" i="49"/>
  <c r="J501" i="49" s="1"/>
  <c r="G501" i="49"/>
  <c r="I501" i="49" s="1"/>
  <c r="H502" i="49"/>
  <c r="J502" i="49" s="1"/>
  <c r="G502" i="49"/>
  <c r="I502" i="49" s="1"/>
  <c r="H503" i="49"/>
  <c r="J503" i="49" s="1"/>
  <c r="G503" i="49"/>
  <c r="I503" i="49" s="1"/>
  <c r="H504" i="49"/>
  <c r="J504" i="49" s="1"/>
  <c r="G504" i="49"/>
  <c r="I504" i="49" s="1"/>
  <c r="H505" i="49"/>
  <c r="J505" i="49" s="1"/>
  <c r="G505" i="49"/>
  <c r="I505" i="49" s="1"/>
  <c r="H506" i="49"/>
  <c r="J506" i="49" s="1"/>
  <c r="G506" i="49"/>
  <c r="I506" i="49" s="1"/>
  <c r="H507" i="49"/>
  <c r="J507" i="49" s="1"/>
  <c r="G507" i="49"/>
  <c r="I507" i="49" s="1"/>
  <c r="H508" i="49"/>
  <c r="J508" i="49" s="1"/>
  <c r="G508" i="49"/>
  <c r="I508" i="49" s="1"/>
  <c r="H511" i="49"/>
  <c r="J511" i="49" s="1"/>
  <c r="G511" i="49"/>
  <c r="I511" i="49" s="1"/>
  <c r="H512" i="49"/>
  <c r="J512" i="49" s="1"/>
  <c r="G512" i="49"/>
  <c r="I512" i="49" s="1"/>
  <c r="H513" i="49"/>
  <c r="J513" i="49" s="1"/>
  <c r="G513" i="49"/>
  <c r="I513" i="49" s="1"/>
  <c r="H514" i="49"/>
  <c r="J514" i="49" s="1"/>
  <c r="G514" i="49"/>
  <c r="I514" i="49" s="1"/>
  <c r="H515" i="49"/>
  <c r="J515" i="49" s="1"/>
  <c r="G515" i="49"/>
  <c r="I515" i="49" s="1"/>
  <c r="H516" i="49"/>
  <c r="J516" i="49" s="1"/>
  <c r="G516" i="49"/>
  <c r="I516" i="49" s="1"/>
  <c r="H517" i="49"/>
  <c r="J517" i="49" s="1"/>
  <c r="G517" i="49"/>
  <c r="I517" i="49" s="1"/>
  <c r="H520" i="49"/>
  <c r="J520" i="49" s="1"/>
  <c r="G520" i="49"/>
  <c r="I520" i="49" s="1"/>
  <c r="H521" i="49"/>
  <c r="J521" i="49" s="1"/>
  <c r="G521" i="49"/>
  <c r="I521" i="49" s="1"/>
  <c r="H522" i="49"/>
  <c r="J522" i="49" s="1"/>
  <c r="G522" i="49"/>
  <c r="I522" i="49" s="1"/>
  <c r="H523" i="49"/>
  <c r="J523" i="49" s="1"/>
  <c r="G523" i="49"/>
  <c r="I523" i="49" s="1"/>
  <c r="H524" i="49"/>
  <c r="J524" i="49" s="1"/>
  <c r="G524" i="49"/>
  <c r="I524" i="49" s="1"/>
  <c r="H525" i="49"/>
  <c r="J525" i="49" s="1"/>
  <c r="G525" i="49"/>
  <c r="I525" i="49" s="1"/>
  <c r="H526" i="49"/>
  <c r="J526" i="49" s="1"/>
  <c r="G526" i="49"/>
  <c r="I526" i="49" s="1"/>
  <c r="H527" i="49"/>
  <c r="J527" i="49" s="1"/>
  <c r="G527" i="49"/>
  <c r="I527" i="49" s="1"/>
  <c r="H528" i="49"/>
  <c r="J528" i="49" s="1"/>
  <c r="G528" i="49"/>
  <c r="I528" i="49" s="1"/>
  <c r="H529" i="49"/>
  <c r="J529" i="49" s="1"/>
  <c r="G529" i="49"/>
  <c r="I529" i="49" s="1"/>
  <c r="H530" i="49"/>
  <c r="J530" i="49" s="1"/>
  <c r="G530" i="49"/>
  <c r="I530" i="49" s="1"/>
  <c r="H531" i="49"/>
  <c r="J531" i="49" s="1"/>
  <c r="G531" i="49"/>
  <c r="I531" i="49" s="1"/>
  <c r="H532" i="49"/>
  <c r="J532" i="49" s="1"/>
  <c r="G532" i="49"/>
  <c r="I532" i="49" s="1"/>
  <c r="H533" i="49"/>
  <c r="J533" i="49" s="1"/>
  <c r="G533" i="49"/>
  <c r="I533" i="49" s="1"/>
  <c r="H534" i="49"/>
  <c r="J534" i="49" s="1"/>
  <c r="G534" i="49"/>
  <c r="I534" i="49" s="1"/>
  <c r="H535" i="49"/>
  <c r="J535" i="49" s="1"/>
  <c r="G535" i="49"/>
  <c r="I535" i="49" s="1"/>
  <c r="I536" i="49"/>
  <c r="H536" i="49"/>
  <c r="J536" i="49" s="1"/>
  <c r="G536" i="49"/>
  <c r="H537" i="49"/>
  <c r="J537" i="49" s="1"/>
  <c r="G537" i="49"/>
  <c r="I537" i="49" s="1"/>
  <c r="H538" i="49"/>
  <c r="J538" i="49" s="1"/>
  <c r="G538" i="49"/>
  <c r="I538" i="49" s="1"/>
  <c r="H539" i="49"/>
  <c r="J539" i="49" s="1"/>
  <c r="G539" i="49"/>
  <c r="I539" i="49" s="1"/>
  <c r="H540" i="49"/>
  <c r="J540" i="49" s="1"/>
  <c r="G540" i="49"/>
  <c r="I540" i="49" s="1"/>
  <c r="H541" i="49"/>
  <c r="J541" i="49" s="1"/>
  <c r="G541" i="49"/>
  <c r="I541" i="49" s="1"/>
  <c r="J542" i="49"/>
  <c r="I542" i="49"/>
  <c r="H542" i="49"/>
  <c r="G542" i="49"/>
  <c r="H543" i="49"/>
  <c r="J543" i="49" s="1"/>
  <c r="G543" i="49"/>
  <c r="I543" i="49" s="1"/>
  <c r="H546" i="49"/>
  <c r="J546" i="49" s="1"/>
  <c r="G546" i="49"/>
  <c r="I546" i="49" s="1"/>
  <c r="I547" i="49"/>
  <c r="H547" i="49"/>
  <c r="J547" i="49" s="1"/>
  <c r="G547" i="49"/>
  <c r="H548" i="49"/>
  <c r="J548" i="49" s="1"/>
  <c r="G548" i="49"/>
  <c r="I548" i="49" s="1"/>
  <c r="H551" i="49"/>
  <c r="J551" i="49" s="1"/>
  <c r="G551" i="49"/>
  <c r="I551" i="49" s="1"/>
  <c r="H552" i="49"/>
  <c r="J552" i="49" s="1"/>
  <c r="G552" i="49"/>
  <c r="I552" i="49" s="1"/>
  <c r="H553" i="49"/>
  <c r="J553" i="49" s="1"/>
  <c r="G553" i="49"/>
  <c r="I553" i="49" s="1"/>
  <c r="H554" i="49"/>
  <c r="J554" i="49" s="1"/>
  <c r="G554" i="49"/>
  <c r="I554" i="49" s="1"/>
  <c r="J555" i="49"/>
  <c r="I555" i="49"/>
  <c r="H555" i="49"/>
  <c r="G555" i="49"/>
  <c r="I556" i="49"/>
  <c r="H556" i="49"/>
  <c r="J556" i="49" s="1"/>
  <c r="G556" i="49"/>
  <c r="H557" i="49"/>
  <c r="J557" i="49" s="1"/>
  <c r="G557" i="49"/>
  <c r="I557" i="49" s="1"/>
  <c r="I558" i="49"/>
  <c r="H558" i="49"/>
  <c r="J558" i="49" s="1"/>
  <c r="G558" i="49"/>
  <c r="H559" i="49"/>
  <c r="J559" i="49" s="1"/>
  <c r="G559" i="49"/>
  <c r="I559" i="49" s="1"/>
  <c r="H560" i="49"/>
  <c r="J560" i="49" s="1"/>
  <c r="G560" i="49"/>
  <c r="I560" i="49" s="1"/>
  <c r="H561" i="49"/>
  <c r="J561" i="49" s="1"/>
  <c r="G561" i="49"/>
  <c r="I561" i="49" s="1"/>
  <c r="H562" i="49"/>
  <c r="J562" i="49" s="1"/>
  <c r="G562" i="49"/>
  <c r="I562" i="49" s="1"/>
  <c r="H563" i="49"/>
  <c r="J563" i="49" s="1"/>
  <c r="G563" i="49"/>
  <c r="I563" i="49" s="1"/>
  <c r="H564" i="49"/>
  <c r="J564" i="49" s="1"/>
  <c r="G564" i="49"/>
  <c r="I564" i="49" s="1"/>
  <c r="H565" i="49"/>
  <c r="J565" i="49" s="1"/>
  <c r="G565" i="49"/>
  <c r="I565" i="49" s="1"/>
  <c r="H566" i="49"/>
  <c r="J566" i="49" s="1"/>
  <c r="G566" i="49"/>
  <c r="I566" i="49" s="1"/>
  <c r="H567" i="49"/>
  <c r="J567" i="49" s="1"/>
  <c r="G567" i="49"/>
  <c r="I567" i="49" s="1"/>
  <c r="H568" i="49"/>
  <c r="J568" i="49" s="1"/>
  <c r="G568" i="49"/>
  <c r="I568" i="49" s="1"/>
  <c r="H569" i="49"/>
  <c r="J569" i="49" s="1"/>
  <c r="G569" i="49"/>
  <c r="I569" i="49" s="1"/>
  <c r="H570" i="49"/>
  <c r="J570" i="49" s="1"/>
  <c r="G570" i="49"/>
  <c r="I570" i="49" s="1"/>
  <c r="H571" i="49"/>
  <c r="J571" i="49" s="1"/>
  <c r="G571" i="49"/>
  <c r="I571" i="49" s="1"/>
  <c r="H574" i="49"/>
  <c r="J574" i="49" s="1"/>
  <c r="G574" i="49"/>
  <c r="I574" i="49" s="1"/>
  <c r="H575" i="49"/>
  <c r="J575" i="49" s="1"/>
  <c r="G575" i="49"/>
  <c r="I575" i="49" s="1"/>
  <c r="H576" i="49"/>
  <c r="J576" i="49" s="1"/>
  <c r="G576" i="49"/>
  <c r="I576" i="49" s="1"/>
  <c r="H577" i="49"/>
  <c r="J577" i="49" s="1"/>
  <c r="G577" i="49"/>
  <c r="I577" i="49" s="1"/>
  <c r="H578" i="49"/>
  <c r="J578" i="49" s="1"/>
  <c r="G578" i="49"/>
  <c r="I578" i="49" s="1"/>
  <c r="H579" i="49"/>
  <c r="J579" i="49" s="1"/>
  <c r="G579" i="49"/>
  <c r="I579" i="49" s="1"/>
  <c r="H580" i="49"/>
  <c r="J580" i="49" s="1"/>
  <c r="G580" i="49"/>
  <c r="I580" i="49" s="1"/>
  <c r="H583" i="49"/>
  <c r="J583" i="49" s="1"/>
  <c r="G583" i="49"/>
  <c r="I583" i="49" s="1"/>
  <c r="H584" i="49"/>
  <c r="J584" i="49" s="1"/>
  <c r="G584" i="49"/>
  <c r="I584" i="49" s="1"/>
  <c r="H585" i="49"/>
  <c r="J585" i="49" s="1"/>
  <c r="G585" i="49"/>
  <c r="I585" i="49" s="1"/>
  <c r="H588" i="49"/>
  <c r="J588" i="49" s="1"/>
  <c r="G588" i="49"/>
  <c r="I588" i="49" s="1"/>
  <c r="H589" i="49"/>
  <c r="J589" i="49" s="1"/>
  <c r="G589" i="49"/>
  <c r="I589" i="49" s="1"/>
  <c r="K8" i="56"/>
  <c r="J8" i="56"/>
  <c r="K9" i="56"/>
  <c r="J9" i="56"/>
  <c r="K10" i="56"/>
  <c r="J10" i="56"/>
  <c r="K11" i="56"/>
  <c r="J11" i="56"/>
  <c r="K12" i="56"/>
  <c r="J12" i="56"/>
  <c r="K13" i="56"/>
  <c r="J13" i="56"/>
  <c r="K14" i="56"/>
  <c r="J14" i="56"/>
  <c r="K15" i="56"/>
  <c r="J15" i="56"/>
  <c r="K16" i="56"/>
  <c r="J16" i="56"/>
  <c r="K17" i="56"/>
  <c r="J17" i="56"/>
  <c r="K18" i="56"/>
  <c r="J18" i="56"/>
  <c r="K19" i="56"/>
  <c r="J19" i="56"/>
  <c r="K20" i="56"/>
  <c r="J20" i="56"/>
  <c r="K21" i="56"/>
  <c r="J21" i="56"/>
  <c r="K22" i="56"/>
  <c r="J22" i="56"/>
  <c r="K23" i="56"/>
  <c r="J23" i="56"/>
  <c r="K24" i="56"/>
  <c r="J24" i="56"/>
  <c r="K25" i="56"/>
  <c r="J25" i="56"/>
  <c r="K26" i="56"/>
  <c r="J26" i="56"/>
  <c r="K27" i="56"/>
  <c r="J27" i="56"/>
  <c r="K28" i="56"/>
  <c r="J28" i="56"/>
  <c r="K29" i="56"/>
  <c r="J29" i="56"/>
  <c r="K30" i="56"/>
  <c r="J30" i="56"/>
  <c r="H32" i="56"/>
  <c r="I30" i="56" s="1"/>
  <c r="F32" i="56"/>
  <c r="G30" i="56" s="1"/>
  <c r="D32" i="56"/>
  <c r="E30" i="56" s="1"/>
  <c r="B32" i="56"/>
  <c r="C30" i="56" s="1"/>
  <c r="K7" i="56"/>
  <c r="J7" i="56"/>
  <c r="B5" i="56"/>
  <c r="D5" i="56" s="1"/>
  <c r="H5" i="56" s="1"/>
  <c r="K8" i="57"/>
  <c r="J8" i="57"/>
  <c r="K9" i="57"/>
  <c r="J9" i="57"/>
  <c r="K10" i="57"/>
  <c r="J10" i="57"/>
  <c r="K11" i="57"/>
  <c r="J11" i="57"/>
  <c r="K12" i="57"/>
  <c r="J12" i="57"/>
  <c r="K13" i="57"/>
  <c r="J13" i="57"/>
  <c r="K14" i="57"/>
  <c r="J14" i="57"/>
  <c r="K15" i="57"/>
  <c r="J15" i="57"/>
  <c r="K16" i="57"/>
  <c r="J16" i="57"/>
  <c r="K17" i="57"/>
  <c r="J17" i="57"/>
  <c r="K18" i="57"/>
  <c r="J18" i="57"/>
  <c r="K19" i="57"/>
  <c r="J19" i="57"/>
  <c r="K20" i="57"/>
  <c r="J20" i="57"/>
  <c r="K21" i="57"/>
  <c r="J21" i="57"/>
  <c r="K22" i="57"/>
  <c r="J22" i="57"/>
  <c r="K23" i="57"/>
  <c r="J23" i="57"/>
  <c r="K24" i="57"/>
  <c r="J24" i="57"/>
  <c r="K25" i="57"/>
  <c r="J25" i="57"/>
  <c r="K26" i="57"/>
  <c r="J26" i="57"/>
  <c r="H28" i="57"/>
  <c r="I25" i="57" s="1"/>
  <c r="F28" i="57"/>
  <c r="G26" i="57" s="1"/>
  <c r="D28" i="57"/>
  <c r="E25" i="57" s="1"/>
  <c r="B28" i="57"/>
  <c r="C26" i="57" s="1"/>
  <c r="K7" i="57"/>
  <c r="J7" i="57"/>
  <c r="B5" i="57"/>
  <c r="D5" i="57" s="1"/>
  <c r="H5" i="57" s="1"/>
  <c r="K8" i="58"/>
  <c r="J8" i="58"/>
  <c r="K9" i="58"/>
  <c r="J9" i="58"/>
  <c r="K10" i="58"/>
  <c r="J10" i="58"/>
  <c r="K11" i="58"/>
  <c r="J11" i="58"/>
  <c r="K12" i="58"/>
  <c r="J12" i="58"/>
  <c r="K13" i="58"/>
  <c r="J13" i="58"/>
  <c r="K14" i="58"/>
  <c r="J14" i="58"/>
  <c r="K15" i="58"/>
  <c r="J15" i="58"/>
  <c r="K16" i="58"/>
  <c r="J16" i="58"/>
  <c r="K17" i="58"/>
  <c r="J17" i="58"/>
  <c r="K18" i="58"/>
  <c r="J18" i="58"/>
  <c r="K19" i="58"/>
  <c r="J19" i="58"/>
  <c r="K20" i="58"/>
  <c r="J20" i="58"/>
  <c r="K21" i="58"/>
  <c r="J21" i="58"/>
  <c r="K22" i="58"/>
  <c r="J22" i="58"/>
  <c r="K23" i="58"/>
  <c r="J23" i="58"/>
  <c r="K24" i="58"/>
  <c r="J24" i="58"/>
  <c r="K25" i="58"/>
  <c r="J25" i="58"/>
  <c r="K26" i="58"/>
  <c r="J26" i="58"/>
  <c r="K27" i="58"/>
  <c r="J27" i="58"/>
  <c r="K28" i="58"/>
  <c r="J28" i="58"/>
  <c r="K29" i="58"/>
  <c r="J29" i="58"/>
  <c r="K30" i="58"/>
  <c r="J30" i="58"/>
  <c r="K31" i="58"/>
  <c r="J31" i="58"/>
  <c r="K32" i="58"/>
  <c r="J32" i="58"/>
  <c r="K33" i="58"/>
  <c r="J33" i="58"/>
  <c r="K34" i="58"/>
  <c r="J34" i="58"/>
  <c r="K35" i="58"/>
  <c r="J35" i="58"/>
  <c r="K36" i="58"/>
  <c r="J36" i="58"/>
  <c r="K37" i="58"/>
  <c r="J37" i="58"/>
  <c r="K38" i="58"/>
  <c r="J38" i="58"/>
  <c r="K39" i="58"/>
  <c r="J39" i="58"/>
  <c r="K40" i="58"/>
  <c r="J40" i="58"/>
  <c r="K41" i="58"/>
  <c r="J41" i="58"/>
  <c r="K42" i="58"/>
  <c r="J42" i="58"/>
  <c r="K43" i="58"/>
  <c r="J43" i="58"/>
  <c r="K44" i="58"/>
  <c r="J44" i="58"/>
  <c r="K45" i="58"/>
  <c r="J45" i="58"/>
  <c r="K46" i="58"/>
  <c r="J46" i="58"/>
  <c r="H48" i="58"/>
  <c r="I45" i="58" s="1"/>
  <c r="F48" i="58"/>
  <c r="G46" i="58" s="1"/>
  <c r="D48" i="58"/>
  <c r="E45" i="58" s="1"/>
  <c r="B48" i="58"/>
  <c r="C46" i="58" s="1"/>
  <c r="K7" i="58"/>
  <c r="J7" i="58"/>
  <c r="B5" i="58"/>
  <c r="D5" i="58" s="1"/>
  <c r="H5" i="58" s="1"/>
  <c r="K8" i="50"/>
  <c r="J8" i="50"/>
  <c r="K9" i="50"/>
  <c r="J9" i="50"/>
  <c r="K10" i="50"/>
  <c r="J10" i="50"/>
  <c r="K11" i="50"/>
  <c r="J11" i="50"/>
  <c r="K12" i="50"/>
  <c r="J12" i="50"/>
  <c r="K13" i="50"/>
  <c r="J13" i="50"/>
  <c r="K14" i="50"/>
  <c r="J14" i="50"/>
  <c r="K15" i="50"/>
  <c r="J15" i="50"/>
  <c r="K16" i="50"/>
  <c r="J16" i="50"/>
  <c r="K17" i="50"/>
  <c r="J17" i="50"/>
  <c r="K18" i="50"/>
  <c r="J18" i="50"/>
  <c r="K19" i="50"/>
  <c r="J19" i="50"/>
  <c r="K20" i="50"/>
  <c r="J20" i="50"/>
  <c r="K21" i="50"/>
  <c r="J21" i="50"/>
  <c r="K22" i="50"/>
  <c r="J22" i="50"/>
  <c r="K23" i="50"/>
  <c r="J23" i="50"/>
  <c r="K24" i="50"/>
  <c r="J24" i="50"/>
  <c r="K25" i="50"/>
  <c r="J25" i="50"/>
  <c r="K26" i="50"/>
  <c r="J26" i="50"/>
  <c r="K27" i="50"/>
  <c r="J27" i="50"/>
  <c r="K28" i="50"/>
  <c r="J28" i="50"/>
  <c r="K29" i="50"/>
  <c r="J29" i="50"/>
  <c r="K30" i="50"/>
  <c r="J30" i="50"/>
  <c r="K31" i="50"/>
  <c r="J31" i="50"/>
  <c r="K32" i="50"/>
  <c r="J32" i="50"/>
  <c r="K33" i="50"/>
  <c r="J33" i="50"/>
  <c r="K34" i="50"/>
  <c r="J34" i="50"/>
  <c r="K35" i="50"/>
  <c r="J35" i="50"/>
  <c r="K36" i="50"/>
  <c r="J36" i="50"/>
  <c r="K37" i="50"/>
  <c r="J37" i="50"/>
  <c r="K38" i="50"/>
  <c r="J38" i="50"/>
  <c r="K39" i="50"/>
  <c r="J39" i="50"/>
  <c r="K40" i="50"/>
  <c r="J40" i="50"/>
  <c r="K41" i="50"/>
  <c r="J41" i="50"/>
  <c r="K42" i="50"/>
  <c r="J42" i="50"/>
  <c r="K43" i="50"/>
  <c r="J43" i="50"/>
  <c r="K44" i="50"/>
  <c r="J44" i="50"/>
  <c r="K45" i="50"/>
  <c r="J45" i="50"/>
  <c r="K46" i="50"/>
  <c r="J46" i="50"/>
  <c r="K47" i="50"/>
  <c r="J47" i="50"/>
  <c r="K48" i="50"/>
  <c r="J48" i="50"/>
  <c r="H50" i="50"/>
  <c r="I47" i="50" s="1"/>
  <c r="F50" i="50"/>
  <c r="G48" i="50" s="1"/>
  <c r="D50" i="50"/>
  <c r="E47" i="50" s="1"/>
  <c r="B50" i="50"/>
  <c r="C48" i="50" s="1"/>
  <c r="K7" i="50"/>
  <c r="J7" i="50"/>
  <c r="B5" i="50"/>
  <c r="D5" i="50" s="1"/>
  <c r="H5" i="50" s="1"/>
  <c r="B5" i="53"/>
  <c r="D5" i="53" s="1"/>
  <c r="H5" i="53" s="1"/>
  <c r="K8" i="53"/>
  <c r="J8" i="53"/>
  <c r="K9" i="53"/>
  <c r="J9" i="53"/>
  <c r="K10" i="53"/>
  <c r="J10" i="53"/>
  <c r="K11" i="53"/>
  <c r="J11" i="53"/>
  <c r="K12" i="53"/>
  <c r="J12" i="53"/>
  <c r="K13" i="53"/>
  <c r="J13" i="53"/>
  <c r="K14" i="53"/>
  <c r="J14" i="53"/>
  <c r="K15" i="53"/>
  <c r="J15" i="53"/>
  <c r="K16" i="53"/>
  <c r="J16" i="53"/>
  <c r="K17" i="53"/>
  <c r="J17" i="53"/>
  <c r="K18" i="53"/>
  <c r="J18" i="53"/>
  <c r="K19" i="53"/>
  <c r="J19" i="53"/>
  <c r="K20" i="53"/>
  <c r="J20" i="53"/>
  <c r="H22" i="53"/>
  <c r="I19" i="53" s="1"/>
  <c r="F22" i="53"/>
  <c r="G20" i="53" s="1"/>
  <c r="D22" i="53"/>
  <c r="E19" i="53" s="1"/>
  <c r="B22" i="53"/>
  <c r="C20" i="53" s="1"/>
  <c r="K7" i="53"/>
  <c r="J7" i="53"/>
  <c r="K26" i="53"/>
  <c r="J26" i="53"/>
  <c r="K27" i="53"/>
  <c r="J27" i="53"/>
  <c r="K28" i="53"/>
  <c r="J28" i="53"/>
  <c r="K29" i="53"/>
  <c r="J29" i="53"/>
  <c r="K30" i="53"/>
  <c r="J30" i="53"/>
  <c r="K31" i="53"/>
  <c r="J31" i="53"/>
  <c r="K32" i="53"/>
  <c r="J32" i="53"/>
  <c r="K33" i="53"/>
  <c r="J33" i="53"/>
  <c r="K34" i="53"/>
  <c r="J34" i="53"/>
  <c r="H36" i="53"/>
  <c r="I33" i="53" s="1"/>
  <c r="F36" i="53"/>
  <c r="G34" i="53" s="1"/>
  <c r="D36" i="53"/>
  <c r="E34" i="53" s="1"/>
  <c r="B36" i="53"/>
  <c r="C34" i="53" s="1"/>
  <c r="K25" i="53"/>
  <c r="J25" i="53"/>
  <c r="K40" i="53"/>
  <c r="J40" i="53"/>
  <c r="K41" i="53"/>
  <c r="J41" i="53"/>
  <c r="K42" i="53"/>
  <c r="J42" i="53"/>
  <c r="K43" i="53"/>
  <c r="J43" i="53"/>
  <c r="K44" i="53"/>
  <c r="J44" i="53"/>
  <c r="K45" i="53"/>
  <c r="J45" i="53"/>
  <c r="K46" i="53"/>
  <c r="J46" i="53"/>
  <c r="K47" i="53"/>
  <c r="J47" i="53"/>
  <c r="K48" i="53"/>
  <c r="J48" i="53"/>
  <c r="K49" i="53"/>
  <c r="J49" i="53"/>
  <c r="K50" i="53"/>
  <c r="J50" i="53"/>
  <c r="K51" i="53"/>
  <c r="J51" i="53"/>
  <c r="K52" i="53"/>
  <c r="J52" i="53"/>
  <c r="K53" i="53"/>
  <c r="J53" i="53"/>
  <c r="K54" i="53"/>
  <c r="J54" i="53"/>
  <c r="H56" i="53"/>
  <c r="I53" i="53" s="1"/>
  <c r="F56" i="53"/>
  <c r="G54" i="53" s="1"/>
  <c r="D56" i="53"/>
  <c r="E53" i="53" s="1"/>
  <c r="B56" i="53"/>
  <c r="C54" i="53" s="1"/>
  <c r="K39" i="53"/>
  <c r="J39" i="53"/>
  <c r="I58" i="53"/>
  <c r="G58" i="53"/>
  <c r="E58" i="53"/>
  <c r="C58" i="53"/>
  <c r="B5" i="54"/>
  <c r="D5" i="54" s="1"/>
  <c r="H5" i="54" s="1"/>
  <c r="K8" i="54"/>
  <c r="J8" i="54"/>
  <c r="K9" i="54"/>
  <c r="J9" i="54"/>
  <c r="K10" i="54"/>
  <c r="J10" i="54"/>
  <c r="K11" i="54"/>
  <c r="J11" i="54"/>
  <c r="K12" i="54"/>
  <c r="J12" i="54"/>
  <c r="H14" i="54"/>
  <c r="I11" i="54" s="1"/>
  <c r="F14" i="54"/>
  <c r="G12" i="54" s="1"/>
  <c r="D14" i="54"/>
  <c r="E10" i="54" s="1"/>
  <c r="B14" i="54"/>
  <c r="C12" i="54" s="1"/>
  <c r="K7" i="54"/>
  <c r="J7" i="54"/>
  <c r="H19" i="54"/>
  <c r="F19" i="54"/>
  <c r="G19" i="54" s="1"/>
  <c r="D19" i="54"/>
  <c r="B19" i="54"/>
  <c r="C19" i="54" s="1"/>
  <c r="K17" i="54"/>
  <c r="J17" i="54"/>
  <c r="K23" i="54"/>
  <c r="J23" i="54"/>
  <c r="K24" i="54"/>
  <c r="J24" i="54"/>
  <c r="K25" i="54"/>
  <c r="J25" i="54"/>
  <c r="H27" i="54"/>
  <c r="I24" i="54" s="1"/>
  <c r="F27" i="54"/>
  <c r="G25" i="54" s="1"/>
  <c r="D27" i="54"/>
  <c r="E24" i="54" s="1"/>
  <c r="B27" i="54"/>
  <c r="C25" i="54" s="1"/>
  <c r="K22" i="54"/>
  <c r="J22" i="54"/>
  <c r="K31" i="54"/>
  <c r="J31" i="54"/>
  <c r="K32" i="54"/>
  <c r="J32" i="54"/>
  <c r="K33" i="54"/>
  <c r="J33" i="54"/>
  <c r="K34" i="54"/>
  <c r="J34" i="54"/>
  <c r="K35" i="54"/>
  <c r="J35" i="54"/>
  <c r="K36" i="54"/>
  <c r="J36" i="54"/>
  <c r="K37" i="54"/>
  <c r="J37" i="54"/>
  <c r="K38" i="54"/>
  <c r="J38" i="54"/>
  <c r="K39" i="54"/>
  <c r="J39" i="54"/>
  <c r="H41" i="54"/>
  <c r="I38" i="54" s="1"/>
  <c r="F41" i="54"/>
  <c r="G39" i="54" s="1"/>
  <c r="D41" i="54"/>
  <c r="E38" i="54" s="1"/>
  <c r="B41" i="54"/>
  <c r="C39" i="54" s="1"/>
  <c r="K30" i="54"/>
  <c r="J30" i="54"/>
  <c r="K45" i="54"/>
  <c r="J45" i="54"/>
  <c r="K46" i="54"/>
  <c r="J46" i="54"/>
  <c r="K47" i="54"/>
  <c r="J47" i="54"/>
  <c r="K48" i="54"/>
  <c r="J48" i="54"/>
  <c r="K49" i="54"/>
  <c r="J49" i="54"/>
  <c r="K50" i="54"/>
  <c r="J50" i="54"/>
  <c r="K51" i="54"/>
  <c r="J51" i="54"/>
  <c r="K52" i="54"/>
  <c r="J52" i="54"/>
  <c r="H54" i="54"/>
  <c r="I50" i="54" s="1"/>
  <c r="F54" i="54"/>
  <c r="G52" i="54" s="1"/>
  <c r="D54" i="54"/>
  <c r="E52" i="54" s="1"/>
  <c r="B54" i="54"/>
  <c r="C52" i="54" s="1"/>
  <c r="K44" i="54"/>
  <c r="J44" i="54"/>
  <c r="K58" i="54"/>
  <c r="J58" i="54"/>
  <c r="K59" i="54"/>
  <c r="J59" i="54"/>
  <c r="K60" i="54"/>
  <c r="J60" i="54"/>
  <c r="K61" i="54"/>
  <c r="J61" i="54"/>
  <c r="K62" i="54"/>
  <c r="J62" i="54"/>
  <c r="K63" i="54"/>
  <c r="J63" i="54"/>
  <c r="K64" i="54"/>
  <c r="J64" i="54"/>
  <c r="K65" i="54"/>
  <c r="J65" i="54"/>
  <c r="K66" i="54"/>
  <c r="J66" i="54"/>
  <c r="K67" i="54"/>
  <c r="J67" i="54"/>
  <c r="K68" i="54"/>
  <c r="J68" i="54"/>
  <c r="K69" i="54"/>
  <c r="J69" i="54"/>
  <c r="K70" i="54"/>
  <c r="J70" i="54"/>
  <c r="K71" i="54"/>
  <c r="J71" i="54"/>
  <c r="K72" i="54"/>
  <c r="J72" i="54"/>
  <c r="K73" i="54"/>
  <c r="J73" i="54"/>
  <c r="K74" i="54"/>
  <c r="J74" i="54"/>
  <c r="K75" i="54"/>
  <c r="J75" i="54"/>
  <c r="H77" i="54"/>
  <c r="I74" i="54" s="1"/>
  <c r="F77" i="54"/>
  <c r="G75" i="54" s="1"/>
  <c r="D77" i="54"/>
  <c r="E75" i="54" s="1"/>
  <c r="B77" i="54"/>
  <c r="C75" i="54" s="1"/>
  <c r="K57" i="54"/>
  <c r="J57" i="54"/>
  <c r="I79" i="54"/>
  <c r="G79" i="54"/>
  <c r="E79" i="54"/>
  <c r="C79" i="54"/>
  <c r="B5" i="55"/>
  <c r="D5" i="55" s="1"/>
  <c r="H5" i="55" s="1"/>
  <c r="K8" i="55"/>
  <c r="J8" i="55"/>
  <c r="K9" i="55"/>
  <c r="J9" i="55"/>
  <c r="K10" i="55"/>
  <c r="J10" i="55"/>
  <c r="K11" i="55"/>
  <c r="J11" i="55"/>
  <c r="K12" i="55"/>
  <c r="J12" i="55"/>
  <c r="K13" i="55"/>
  <c r="J13" i="55"/>
  <c r="K14" i="55"/>
  <c r="J14" i="55"/>
  <c r="K15" i="55"/>
  <c r="J15" i="55"/>
  <c r="K16" i="55"/>
  <c r="J16" i="55"/>
  <c r="K17" i="55"/>
  <c r="J17" i="55"/>
  <c r="K18" i="55"/>
  <c r="J18" i="55"/>
  <c r="K19" i="55"/>
  <c r="J19" i="55"/>
  <c r="K20" i="55"/>
  <c r="J20" i="55"/>
  <c r="H22" i="55"/>
  <c r="I19" i="55" s="1"/>
  <c r="F22" i="55"/>
  <c r="G20" i="55" s="1"/>
  <c r="D22" i="55"/>
  <c r="E19" i="55" s="1"/>
  <c r="B22" i="55"/>
  <c r="C20" i="55" s="1"/>
  <c r="K7" i="55"/>
  <c r="J7" i="55"/>
  <c r="I24" i="55"/>
  <c r="G24" i="55"/>
  <c r="E24" i="55"/>
  <c r="C24" i="55"/>
  <c r="J24" i="55"/>
  <c r="K24" i="55"/>
  <c r="B27" i="55"/>
  <c r="D27" i="55" s="1"/>
  <c r="H27" i="55" s="1"/>
  <c r="K30" i="55"/>
  <c r="J30" i="55"/>
  <c r="K31" i="55"/>
  <c r="J31" i="55"/>
  <c r="K32" i="55"/>
  <c r="J32" i="55"/>
  <c r="K33" i="55"/>
  <c r="J33" i="55"/>
  <c r="K34" i="55"/>
  <c r="J34" i="55"/>
  <c r="K35" i="55"/>
  <c r="J35" i="55"/>
  <c r="K36" i="55"/>
  <c r="J36" i="55"/>
  <c r="K37" i="55"/>
  <c r="J37" i="55"/>
  <c r="K38" i="55"/>
  <c r="J38" i="55"/>
  <c r="K39" i="55"/>
  <c r="J39" i="55"/>
  <c r="K40" i="55"/>
  <c r="J40" i="55"/>
  <c r="K41" i="55"/>
  <c r="J41" i="55"/>
  <c r="K42" i="55"/>
  <c r="J42" i="55"/>
  <c r="K43" i="55"/>
  <c r="J43" i="55"/>
  <c r="K44" i="55"/>
  <c r="J44" i="55"/>
  <c r="K45" i="55"/>
  <c r="J45" i="55"/>
  <c r="K46" i="55"/>
  <c r="J46" i="55"/>
  <c r="K47" i="55"/>
  <c r="J47" i="55"/>
  <c r="K48" i="55"/>
  <c r="J48" i="55"/>
  <c r="H50" i="55"/>
  <c r="I47" i="55" s="1"/>
  <c r="F50" i="55"/>
  <c r="G48" i="55" s="1"/>
  <c r="D50" i="55"/>
  <c r="E47" i="55" s="1"/>
  <c r="B50" i="55"/>
  <c r="C48" i="55" s="1"/>
  <c r="K29" i="55"/>
  <c r="J29" i="55"/>
  <c r="K54" i="55"/>
  <c r="J54" i="55"/>
  <c r="K55" i="55"/>
  <c r="J55" i="55"/>
  <c r="K56" i="55"/>
  <c r="J56" i="55"/>
  <c r="K57" i="55"/>
  <c r="J57" i="55"/>
  <c r="K58" i="55"/>
  <c r="J58" i="55"/>
  <c r="K59" i="55"/>
  <c r="J59" i="55"/>
  <c r="K60" i="55"/>
  <c r="J60" i="55"/>
  <c r="K61" i="55"/>
  <c r="J61" i="55"/>
  <c r="K62" i="55"/>
  <c r="J62" i="55"/>
  <c r="H64" i="55"/>
  <c r="I61" i="55" s="1"/>
  <c r="F64" i="55"/>
  <c r="G62" i="55" s="1"/>
  <c r="D64" i="55"/>
  <c r="E61" i="55" s="1"/>
  <c r="B64" i="55"/>
  <c r="C62" i="55" s="1"/>
  <c r="K53" i="55"/>
  <c r="J53" i="55"/>
  <c r="I66" i="55"/>
  <c r="G66" i="55"/>
  <c r="E66" i="55"/>
  <c r="C66" i="55"/>
  <c r="J66" i="55"/>
  <c r="K66" i="55"/>
  <c r="B69" i="55"/>
  <c r="D69" i="55" s="1"/>
  <c r="H69" i="55" s="1"/>
  <c r="K72" i="55"/>
  <c r="J72" i="55"/>
  <c r="K73" i="55"/>
  <c r="J73" i="55"/>
  <c r="K74" i="55"/>
  <c r="J74" i="55"/>
  <c r="K75" i="55"/>
  <c r="J75" i="55"/>
  <c r="K76" i="55"/>
  <c r="J76" i="55"/>
  <c r="K77" i="55"/>
  <c r="J77" i="55"/>
  <c r="K78" i="55"/>
  <c r="J78" i="55"/>
  <c r="K79" i="55"/>
  <c r="J79" i="55"/>
  <c r="K80" i="55"/>
  <c r="J80" i="55"/>
  <c r="K81" i="55"/>
  <c r="J81" i="55"/>
  <c r="K82" i="55"/>
  <c r="J82" i="55"/>
  <c r="K83" i="55"/>
  <c r="J83" i="55"/>
  <c r="K84" i="55"/>
  <c r="J84" i="55"/>
  <c r="K85" i="55"/>
  <c r="J85" i="55"/>
  <c r="K86" i="55"/>
  <c r="J86" i="55"/>
  <c r="K87" i="55"/>
  <c r="J87" i="55"/>
  <c r="K88" i="55"/>
  <c r="J88" i="55"/>
  <c r="K89" i="55"/>
  <c r="J89" i="55"/>
  <c r="K90" i="55"/>
  <c r="J90" i="55"/>
  <c r="K91" i="55"/>
  <c r="J91" i="55"/>
  <c r="H93" i="55"/>
  <c r="I90" i="55" s="1"/>
  <c r="F93" i="55"/>
  <c r="G91" i="55" s="1"/>
  <c r="D93" i="55"/>
  <c r="E90" i="55" s="1"/>
  <c r="B93" i="55"/>
  <c r="C91" i="55" s="1"/>
  <c r="K71" i="55"/>
  <c r="J71" i="55"/>
  <c r="K97" i="55"/>
  <c r="J97" i="55"/>
  <c r="K98" i="55"/>
  <c r="J98" i="55"/>
  <c r="K99" i="55"/>
  <c r="J99" i="55"/>
  <c r="K100" i="55"/>
  <c r="J100" i="55"/>
  <c r="K101" i="55"/>
  <c r="J101" i="55"/>
  <c r="K102" i="55"/>
  <c r="J102" i="55"/>
  <c r="K103" i="55"/>
  <c r="J103" i="55"/>
  <c r="K104" i="55"/>
  <c r="J104" i="55"/>
  <c r="K105" i="55"/>
  <c r="J105" i="55"/>
  <c r="K106" i="55"/>
  <c r="J106" i="55"/>
  <c r="K107" i="55"/>
  <c r="J107" i="55"/>
  <c r="K108" i="55"/>
  <c r="J108" i="55"/>
  <c r="K109" i="55"/>
  <c r="J109" i="55"/>
  <c r="H111" i="55"/>
  <c r="I108" i="55" s="1"/>
  <c r="F111" i="55"/>
  <c r="G109" i="55" s="1"/>
  <c r="D111" i="55"/>
  <c r="E108" i="55" s="1"/>
  <c r="B111" i="55"/>
  <c r="C109" i="55" s="1"/>
  <c r="K96" i="55"/>
  <c r="J96" i="55"/>
  <c r="I113" i="55"/>
  <c r="G113" i="55"/>
  <c r="E113" i="55"/>
  <c r="C113" i="55"/>
  <c r="J113" i="55"/>
  <c r="K113" i="55"/>
  <c r="B116" i="55"/>
  <c r="D116" i="55" s="1"/>
  <c r="H116" i="55" s="1"/>
  <c r="K119" i="55"/>
  <c r="J119" i="55"/>
  <c r="K120" i="55"/>
  <c r="J120" i="55"/>
  <c r="K121" i="55"/>
  <c r="J121" i="55"/>
  <c r="K122" i="55"/>
  <c r="J122" i="55"/>
  <c r="K123" i="55"/>
  <c r="J123" i="55"/>
  <c r="K124" i="55"/>
  <c r="J124" i="55"/>
  <c r="K125" i="55"/>
  <c r="J125" i="55"/>
  <c r="K126" i="55"/>
  <c r="J126" i="55"/>
  <c r="K127" i="55"/>
  <c r="J127" i="55"/>
  <c r="K128" i="55"/>
  <c r="J128" i="55"/>
  <c r="K129" i="55"/>
  <c r="J129" i="55"/>
  <c r="K130" i="55"/>
  <c r="J130" i="55"/>
  <c r="K131" i="55"/>
  <c r="J131" i="55"/>
  <c r="K132" i="55"/>
  <c r="J132" i="55"/>
  <c r="K133" i="55"/>
  <c r="J133" i="55"/>
  <c r="K134" i="55"/>
  <c r="J134" i="55"/>
  <c r="K135" i="55"/>
  <c r="J135" i="55"/>
  <c r="K136" i="55"/>
  <c r="J136" i="55"/>
  <c r="K137" i="55"/>
  <c r="J137" i="55"/>
  <c r="K138" i="55"/>
  <c r="J138" i="55"/>
  <c r="K139" i="55"/>
  <c r="J139" i="55"/>
  <c r="K140" i="55"/>
  <c r="J140" i="55"/>
  <c r="K141" i="55"/>
  <c r="J141" i="55"/>
  <c r="K142" i="55"/>
  <c r="J142" i="55"/>
  <c r="H144" i="55"/>
  <c r="I141" i="55" s="1"/>
  <c r="F144" i="55"/>
  <c r="G142" i="55" s="1"/>
  <c r="D144" i="55"/>
  <c r="E141" i="55" s="1"/>
  <c r="B144" i="55"/>
  <c r="C142" i="55" s="1"/>
  <c r="K118" i="55"/>
  <c r="J118" i="55"/>
  <c r="K148" i="55"/>
  <c r="J148" i="55"/>
  <c r="K149" i="55"/>
  <c r="J149" i="55"/>
  <c r="K150" i="55"/>
  <c r="J150" i="55"/>
  <c r="K151" i="55"/>
  <c r="J151" i="55"/>
  <c r="K152" i="55"/>
  <c r="J152" i="55"/>
  <c r="K153" i="55"/>
  <c r="J153" i="55"/>
  <c r="K154" i="55"/>
  <c r="J154" i="55"/>
  <c r="K155" i="55"/>
  <c r="J155" i="55"/>
  <c r="K156" i="55"/>
  <c r="J156" i="55"/>
  <c r="K157" i="55"/>
  <c r="J157" i="55"/>
  <c r="K158" i="55"/>
  <c r="J158" i="55"/>
  <c r="K159" i="55"/>
  <c r="J159" i="55"/>
  <c r="K160" i="55"/>
  <c r="J160" i="55"/>
  <c r="K161" i="55"/>
  <c r="J161" i="55"/>
  <c r="K162" i="55"/>
  <c r="J162" i="55"/>
  <c r="K163" i="55"/>
  <c r="J163" i="55"/>
  <c r="K164" i="55"/>
  <c r="J164" i="55"/>
  <c r="K165" i="55"/>
  <c r="J165" i="55"/>
  <c r="H167" i="55"/>
  <c r="I164" i="55" s="1"/>
  <c r="F167" i="55"/>
  <c r="G165" i="55" s="1"/>
  <c r="D167" i="55"/>
  <c r="E165" i="55" s="1"/>
  <c r="B167" i="55"/>
  <c r="C165" i="55" s="1"/>
  <c r="K147" i="55"/>
  <c r="J147" i="55"/>
  <c r="I169" i="55"/>
  <c r="G169" i="55"/>
  <c r="E169" i="55"/>
  <c r="C169" i="55"/>
  <c r="J169" i="55"/>
  <c r="K169" i="55"/>
  <c r="B172" i="55"/>
  <c r="D172" i="55" s="1"/>
  <c r="H172" i="55" s="1"/>
  <c r="K175" i="55"/>
  <c r="J175" i="55"/>
  <c r="H177" i="55"/>
  <c r="I177" i="55" s="1"/>
  <c r="F177" i="55"/>
  <c r="G175" i="55" s="1"/>
  <c r="D177" i="55"/>
  <c r="E177" i="55" s="1"/>
  <c r="B177" i="55"/>
  <c r="C175" i="55" s="1"/>
  <c r="K174" i="55"/>
  <c r="J174" i="55"/>
  <c r="K181" i="55"/>
  <c r="J181" i="55"/>
  <c r="K182" i="55"/>
  <c r="J182" i="55"/>
  <c r="K183" i="55"/>
  <c r="J183" i="55"/>
  <c r="K184" i="55"/>
  <c r="J184" i="55"/>
  <c r="K185" i="55"/>
  <c r="J185" i="55"/>
  <c r="K186" i="55"/>
  <c r="J186" i="55"/>
  <c r="K187" i="55"/>
  <c r="J187" i="55"/>
  <c r="K188" i="55"/>
  <c r="J188" i="55"/>
  <c r="K189" i="55"/>
  <c r="J189" i="55"/>
  <c r="K190" i="55"/>
  <c r="J190" i="55"/>
  <c r="H192" i="55"/>
  <c r="I189" i="55" s="1"/>
  <c r="F192" i="55"/>
  <c r="G190" i="55" s="1"/>
  <c r="D192" i="55"/>
  <c r="E188" i="55" s="1"/>
  <c r="B192" i="55"/>
  <c r="C190" i="55" s="1"/>
  <c r="K180" i="55"/>
  <c r="J180" i="55"/>
  <c r="I194" i="55"/>
  <c r="G194" i="55"/>
  <c r="E194" i="55"/>
  <c r="C194" i="55"/>
  <c r="J194" i="55"/>
  <c r="K194" i="55"/>
  <c r="I198" i="55"/>
  <c r="G198" i="55"/>
  <c r="E198" i="55"/>
  <c r="C198" i="55"/>
  <c r="H196" i="55"/>
  <c r="I196" i="55" s="1"/>
  <c r="F196" i="55"/>
  <c r="G196" i="55" s="1"/>
  <c r="D196" i="55"/>
  <c r="E196" i="55" s="1"/>
  <c r="B196" i="55"/>
  <c r="C196" i="55" s="1"/>
  <c r="K198" i="55"/>
  <c r="J198" i="55"/>
  <c r="K200" i="55"/>
  <c r="J200" i="55"/>
  <c r="I200" i="55"/>
  <c r="G200" i="55"/>
  <c r="E200" i="55"/>
  <c r="C200" i="55"/>
  <c r="B5" i="48"/>
  <c r="F5" i="48" s="1"/>
  <c r="K8" i="48"/>
  <c r="J8" i="48"/>
  <c r="K9" i="48"/>
  <c r="J9" i="48"/>
  <c r="H11" i="48"/>
  <c r="I8" i="48" s="1"/>
  <c r="F11" i="48"/>
  <c r="G9" i="48" s="1"/>
  <c r="D11" i="48"/>
  <c r="E8" i="48" s="1"/>
  <c r="B11" i="48"/>
  <c r="C9" i="48" s="1"/>
  <c r="K7" i="48"/>
  <c r="J7" i="48"/>
  <c r="I13" i="48"/>
  <c r="G13" i="48"/>
  <c r="E13" i="48"/>
  <c r="C13" i="48"/>
  <c r="J13" i="48"/>
  <c r="K13" i="48"/>
  <c r="B16" i="48"/>
  <c r="F16" i="48" s="1"/>
  <c r="K19" i="48"/>
  <c r="J19" i="48"/>
  <c r="K20" i="48"/>
  <c r="J20" i="48"/>
  <c r="K21" i="48"/>
  <c r="J21" i="48"/>
  <c r="K22" i="48"/>
  <c r="J22" i="48"/>
  <c r="K23" i="48"/>
  <c r="J23" i="48"/>
  <c r="K24" i="48"/>
  <c r="J24" i="48"/>
  <c r="K25" i="48"/>
  <c r="J25" i="48"/>
  <c r="K26" i="48"/>
  <c r="J26" i="48"/>
  <c r="K27" i="48"/>
  <c r="J27" i="48"/>
  <c r="K28" i="48"/>
  <c r="J28" i="48"/>
  <c r="K29" i="48"/>
  <c r="J29" i="48"/>
  <c r="K30" i="48"/>
  <c r="J30" i="48"/>
  <c r="K31" i="48"/>
  <c r="J31" i="48"/>
  <c r="H33" i="48"/>
  <c r="I30" i="48" s="1"/>
  <c r="F33" i="48"/>
  <c r="G31" i="48" s="1"/>
  <c r="D33" i="48"/>
  <c r="E30" i="48" s="1"/>
  <c r="B33" i="48"/>
  <c r="C31" i="48" s="1"/>
  <c r="K18" i="48"/>
  <c r="J18" i="48"/>
  <c r="K37" i="48"/>
  <c r="J37" i="48"/>
  <c r="K38" i="48"/>
  <c r="J38" i="48"/>
  <c r="K39" i="48"/>
  <c r="J39" i="48"/>
  <c r="H41" i="48"/>
  <c r="I38" i="48" s="1"/>
  <c r="F41" i="48"/>
  <c r="G39" i="48" s="1"/>
  <c r="D41" i="48"/>
  <c r="E37" i="48" s="1"/>
  <c r="B41" i="48"/>
  <c r="C39" i="48" s="1"/>
  <c r="K36" i="48"/>
  <c r="J36" i="48"/>
  <c r="I43" i="48"/>
  <c r="G43" i="48"/>
  <c r="E43" i="48"/>
  <c r="C43" i="48"/>
  <c r="J43" i="48"/>
  <c r="K43" i="48"/>
  <c r="B46" i="48"/>
  <c r="F46" i="48" s="1"/>
  <c r="K49" i="48"/>
  <c r="J49" i="48"/>
  <c r="K50" i="48"/>
  <c r="J50" i="48"/>
  <c r="K51" i="48"/>
  <c r="J51" i="48"/>
  <c r="K52" i="48"/>
  <c r="J52" i="48"/>
  <c r="K53" i="48"/>
  <c r="J53" i="48"/>
  <c r="K54" i="48"/>
  <c r="J54" i="48"/>
  <c r="K55" i="48"/>
  <c r="J55" i="48"/>
  <c r="K56" i="48"/>
  <c r="J56" i="48"/>
  <c r="K57" i="48"/>
  <c r="J57" i="48"/>
  <c r="K58" i="48"/>
  <c r="J58" i="48"/>
  <c r="K59" i="48"/>
  <c r="J59" i="48"/>
  <c r="K60" i="48"/>
  <c r="J60" i="48"/>
  <c r="K61" i="48"/>
  <c r="J61" i="48"/>
  <c r="K62" i="48"/>
  <c r="J62" i="48"/>
  <c r="K63" i="48"/>
  <c r="J63" i="48"/>
  <c r="K64" i="48"/>
  <c r="J64" i="48"/>
  <c r="K65" i="48"/>
  <c r="J65" i="48"/>
  <c r="K66" i="48"/>
  <c r="J66" i="48"/>
  <c r="H68" i="48"/>
  <c r="I65" i="48" s="1"/>
  <c r="F68" i="48"/>
  <c r="G66" i="48" s="1"/>
  <c r="D68" i="48"/>
  <c r="E65" i="48" s="1"/>
  <c r="B68" i="48"/>
  <c r="C66" i="48" s="1"/>
  <c r="K48" i="48"/>
  <c r="J48" i="48"/>
  <c r="K72" i="48"/>
  <c r="J72" i="48"/>
  <c r="K73" i="48"/>
  <c r="J73" i="48"/>
  <c r="K74" i="48"/>
  <c r="J74" i="48"/>
  <c r="K75" i="48"/>
  <c r="J75" i="48"/>
  <c r="K76" i="48"/>
  <c r="J76" i="48"/>
  <c r="K77" i="48"/>
  <c r="J77" i="48"/>
  <c r="K78" i="48"/>
  <c r="J78" i="48"/>
  <c r="K79" i="48"/>
  <c r="J79" i="48"/>
  <c r="K80" i="48"/>
  <c r="J80" i="48"/>
  <c r="H82" i="48"/>
  <c r="I79" i="48" s="1"/>
  <c r="F82" i="48"/>
  <c r="G80" i="48" s="1"/>
  <c r="D82" i="48"/>
  <c r="E80" i="48" s="1"/>
  <c r="B82" i="48"/>
  <c r="C80" i="48" s="1"/>
  <c r="K71" i="48"/>
  <c r="J71" i="48"/>
  <c r="I84" i="48"/>
  <c r="G84" i="48"/>
  <c r="E84" i="48"/>
  <c r="C84" i="48"/>
  <c r="J84" i="48"/>
  <c r="K84" i="48"/>
  <c r="B87" i="48"/>
  <c r="D87" i="48" s="1"/>
  <c r="H87" i="48" s="1"/>
  <c r="K90" i="48"/>
  <c r="J90" i="48"/>
  <c r="K91" i="48"/>
  <c r="J91" i="48"/>
  <c r="K92" i="48"/>
  <c r="J92" i="48"/>
  <c r="K93" i="48"/>
  <c r="J93" i="48"/>
  <c r="K94" i="48"/>
  <c r="J94" i="48"/>
  <c r="K95" i="48"/>
  <c r="J95" i="48"/>
  <c r="K96" i="48"/>
  <c r="J96" i="48"/>
  <c r="K97" i="48"/>
  <c r="J97" i="48"/>
  <c r="K98" i="48"/>
  <c r="J98" i="48"/>
  <c r="K99" i="48"/>
  <c r="J99" i="48"/>
  <c r="H101" i="48"/>
  <c r="I98" i="48" s="1"/>
  <c r="F101" i="48"/>
  <c r="G99" i="48" s="1"/>
  <c r="D101" i="48"/>
  <c r="E98" i="48" s="1"/>
  <c r="B101" i="48"/>
  <c r="C99" i="48" s="1"/>
  <c r="K89" i="48"/>
  <c r="J89" i="48"/>
  <c r="K105" i="48"/>
  <c r="J105" i="48"/>
  <c r="K106" i="48"/>
  <c r="J106" i="48"/>
  <c r="K107" i="48"/>
  <c r="J107" i="48"/>
  <c r="K108" i="48"/>
  <c r="J108" i="48"/>
  <c r="K109" i="48"/>
  <c r="J109" i="48"/>
  <c r="K110" i="48"/>
  <c r="J110" i="48"/>
  <c r="K111" i="48"/>
  <c r="J111" i="48"/>
  <c r="K112" i="48"/>
  <c r="J112" i="48"/>
  <c r="K113" i="48"/>
  <c r="J113" i="48"/>
  <c r="K114" i="48"/>
  <c r="J114" i="48"/>
  <c r="K115" i="48"/>
  <c r="J115" i="48"/>
  <c r="K116" i="48"/>
  <c r="J116" i="48"/>
  <c r="K117" i="48"/>
  <c r="J117" i="48"/>
  <c r="K118" i="48"/>
  <c r="J118" i="48"/>
  <c r="H120" i="48"/>
  <c r="I117" i="48" s="1"/>
  <c r="F120" i="48"/>
  <c r="G118" i="48" s="1"/>
  <c r="D120" i="48"/>
  <c r="E117" i="48" s="1"/>
  <c r="B120" i="48"/>
  <c r="C118" i="48" s="1"/>
  <c r="K104" i="48"/>
  <c r="J104" i="48"/>
  <c r="I122" i="48"/>
  <c r="G122" i="48"/>
  <c r="E122" i="48"/>
  <c r="C122" i="48"/>
  <c r="J122" i="48"/>
  <c r="K122" i="48"/>
  <c r="B125" i="48"/>
  <c r="D125" i="48" s="1"/>
  <c r="H125" i="48" s="1"/>
  <c r="K128" i="48"/>
  <c r="J128" i="48"/>
  <c r="K129" i="48"/>
  <c r="J129" i="48"/>
  <c r="H131" i="48"/>
  <c r="I128" i="48" s="1"/>
  <c r="F131" i="48"/>
  <c r="G129" i="48" s="1"/>
  <c r="D131" i="48"/>
  <c r="E128" i="48" s="1"/>
  <c r="B131" i="48"/>
  <c r="C129" i="48" s="1"/>
  <c r="K127" i="48"/>
  <c r="J127" i="48"/>
  <c r="K135" i="48"/>
  <c r="J135" i="48"/>
  <c r="K136" i="48"/>
  <c r="J136" i="48"/>
  <c r="K137" i="48"/>
  <c r="J137" i="48"/>
  <c r="K138" i="48"/>
  <c r="J138" i="48"/>
  <c r="K139" i="48"/>
  <c r="J139" i="48"/>
  <c r="K140" i="48"/>
  <c r="J140" i="48"/>
  <c r="K141" i="48"/>
  <c r="J141" i="48"/>
  <c r="K142" i="48"/>
  <c r="J142" i="48"/>
  <c r="K143" i="48"/>
  <c r="J143" i="48"/>
  <c r="K144" i="48"/>
  <c r="J144" i="48"/>
  <c r="H146" i="48"/>
  <c r="I143" i="48" s="1"/>
  <c r="F146" i="48"/>
  <c r="G144" i="48" s="1"/>
  <c r="D146" i="48"/>
  <c r="E143" i="48" s="1"/>
  <c r="B146" i="48"/>
  <c r="C144" i="48" s="1"/>
  <c r="K134" i="48"/>
  <c r="J134" i="48"/>
  <c r="I148" i="48"/>
  <c r="G148" i="48"/>
  <c r="E148" i="48"/>
  <c r="C148" i="48"/>
  <c r="J148" i="48"/>
  <c r="K148" i="48"/>
  <c r="B151" i="48"/>
  <c r="F151" i="48" s="1"/>
  <c r="H155" i="48"/>
  <c r="F155" i="48"/>
  <c r="G155" i="48" s="1"/>
  <c r="D155" i="48"/>
  <c r="B155" i="48"/>
  <c r="C155" i="48" s="1"/>
  <c r="K153" i="48"/>
  <c r="J153" i="48"/>
  <c r="K159" i="48"/>
  <c r="J159" i="48"/>
  <c r="K160" i="48"/>
  <c r="J160" i="48"/>
  <c r="K161" i="48"/>
  <c r="J161" i="48"/>
  <c r="K162" i="48"/>
  <c r="J162" i="48"/>
  <c r="K163" i="48"/>
  <c r="J163" i="48"/>
  <c r="K164" i="48"/>
  <c r="J164" i="48"/>
  <c r="K165" i="48"/>
  <c r="J165" i="48"/>
  <c r="K166" i="48"/>
  <c r="J166" i="48"/>
  <c r="K167" i="48"/>
  <c r="J167" i="48"/>
  <c r="K168" i="48"/>
  <c r="J168" i="48"/>
  <c r="K169" i="48"/>
  <c r="J169" i="48"/>
  <c r="H171" i="48"/>
  <c r="I166" i="48" s="1"/>
  <c r="F171" i="48"/>
  <c r="G169" i="48" s="1"/>
  <c r="D171" i="48"/>
  <c r="E166" i="48" s="1"/>
  <c r="B171" i="48"/>
  <c r="C169" i="48" s="1"/>
  <c r="K158" i="48"/>
  <c r="J158" i="48"/>
  <c r="I173" i="48"/>
  <c r="G173" i="48"/>
  <c r="E173" i="48"/>
  <c r="C173" i="48"/>
  <c r="J173" i="48"/>
  <c r="K173" i="48"/>
  <c r="B176" i="48"/>
  <c r="F176" i="48" s="1"/>
  <c r="K179" i="48"/>
  <c r="J179" i="48"/>
  <c r="K180" i="48"/>
  <c r="J180" i="48"/>
  <c r="K181" i="48"/>
  <c r="J181" i="48"/>
  <c r="K182" i="48"/>
  <c r="J182" i="48"/>
  <c r="K183" i="48"/>
  <c r="J183" i="48"/>
  <c r="K184" i="48"/>
  <c r="J184" i="48"/>
  <c r="K185" i="48"/>
  <c r="J185" i="48"/>
  <c r="H187" i="48"/>
  <c r="I184" i="48" s="1"/>
  <c r="F187" i="48"/>
  <c r="G185" i="48" s="1"/>
  <c r="D187" i="48"/>
  <c r="E184" i="48" s="1"/>
  <c r="B187" i="48"/>
  <c r="C185" i="48" s="1"/>
  <c r="K178" i="48"/>
  <c r="J178" i="48"/>
  <c r="K191" i="48"/>
  <c r="J191" i="48"/>
  <c r="K192" i="48"/>
  <c r="J192" i="48"/>
  <c r="K193" i="48"/>
  <c r="J193" i="48"/>
  <c r="K194" i="48"/>
  <c r="J194" i="48"/>
  <c r="H196" i="48"/>
  <c r="I192" i="48" s="1"/>
  <c r="F196" i="48"/>
  <c r="G194" i="48" s="1"/>
  <c r="D196" i="48"/>
  <c r="E192" i="48" s="1"/>
  <c r="B196" i="48"/>
  <c r="C194" i="48" s="1"/>
  <c r="K190" i="48"/>
  <c r="J190" i="48"/>
  <c r="I198" i="48"/>
  <c r="G198" i="48"/>
  <c r="E198" i="48"/>
  <c r="C198" i="48"/>
  <c r="K198" i="48"/>
  <c r="J198" i="48"/>
  <c r="B201" i="48"/>
  <c r="D201" i="48" s="1"/>
  <c r="H201" i="48" s="1"/>
  <c r="K204" i="48"/>
  <c r="J204" i="48"/>
  <c r="K205" i="48"/>
  <c r="J205" i="48"/>
  <c r="K206" i="48"/>
  <c r="J206" i="48"/>
  <c r="K207" i="48"/>
  <c r="J207" i="48"/>
  <c r="K208" i="48"/>
  <c r="J208" i="48"/>
  <c r="K209" i="48"/>
  <c r="J209" i="48"/>
  <c r="K210" i="48"/>
  <c r="J210" i="48"/>
  <c r="K211" i="48"/>
  <c r="J211" i="48"/>
  <c r="K212" i="48"/>
  <c r="J212" i="48"/>
  <c r="H214" i="48"/>
  <c r="I211" i="48" s="1"/>
  <c r="F214" i="48"/>
  <c r="G212" i="48" s="1"/>
  <c r="D214" i="48"/>
  <c r="E211" i="48" s="1"/>
  <c r="B214" i="48"/>
  <c r="C212" i="48" s="1"/>
  <c r="K203" i="48"/>
  <c r="J203" i="48"/>
  <c r="K218" i="48"/>
  <c r="J218" i="48"/>
  <c r="K219" i="48"/>
  <c r="J219" i="48"/>
  <c r="K220" i="48"/>
  <c r="J220" i="48"/>
  <c r="K221" i="48"/>
  <c r="J221" i="48"/>
  <c r="K222" i="48"/>
  <c r="J222" i="48"/>
  <c r="K223" i="48"/>
  <c r="J223" i="48"/>
  <c r="K224" i="48"/>
  <c r="J224" i="48"/>
  <c r="K225" i="48"/>
  <c r="J225" i="48"/>
  <c r="K226" i="48"/>
  <c r="J226" i="48"/>
  <c r="K227" i="48"/>
  <c r="J227" i="48"/>
  <c r="K228" i="48"/>
  <c r="J228" i="48"/>
  <c r="K229" i="48"/>
  <c r="J229" i="48"/>
  <c r="K230" i="48"/>
  <c r="J230" i="48"/>
  <c r="K231" i="48"/>
  <c r="J231" i="48"/>
  <c r="K232" i="48"/>
  <c r="J232" i="48"/>
  <c r="K233" i="48"/>
  <c r="J233" i="48"/>
  <c r="K234" i="48"/>
  <c r="J234" i="48"/>
  <c r="H236" i="48"/>
  <c r="I233" i="48" s="1"/>
  <c r="F236" i="48"/>
  <c r="G234" i="48" s="1"/>
  <c r="D236" i="48"/>
  <c r="E233" i="48" s="1"/>
  <c r="B236" i="48"/>
  <c r="C234" i="48" s="1"/>
  <c r="K217" i="48"/>
  <c r="J217" i="48"/>
  <c r="K240" i="48"/>
  <c r="J240" i="48"/>
  <c r="K241" i="48"/>
  <c r="J241" i="48"/>
  <c r="K242" i="48"/>
  <c r="J242" i="48"/>
  <c r="K243" i="48"/>
  <c r="J243" i="48"/>
  <c r="K244" i="48"/>
  <c r="J244" i="48"/>
  <c r="K245" i="48"/>
  <c r="J245" i="48"/>
  <c r="K246" i="48"/>
  <c r="J246" i="48"/>
  <c r="K247" i="48"/>
  <c r="J247" i="48"/>
  <c r="K248" i="48"/>
  <c r="J248" i="48"/>
  <c r="K249" i="48"/>
  <c r="J249" i="48"/>
  <c r="K250" i="48"/>
  <c r="J250" i="48"/>
  <c r="K251" i="48"/>
  <c r="J251" i="48"/>
  <c r="K252" i="48"/>
  <c r="J252" i="48"/>
  <c r="H254" i="48"/>
  <c r="I251" i="48" s="1"/>
  <c r="F254" i="48"/>
  <c r="G252" i="48" s="1"/>
  <c r="D254" i="48"/>
  <c r="E250" i="48" s="1"/>
  <c r="B254" i="48"/>
  <c r="C252" i="48" s="1"/>
  <c r="K239" i="48"/>
  <c r="J239" i="48"/>
  <c r="I256" i="48"/>
  <c r="G256" i="48"/>
  <c r="E256" i="48"/>
  <c r="C256" i="48"/>
  <c r="J256" i="48"/>
  <c r="K256" i="48"/>
  <c r="I260" i="48"/>
  <c r="G260" i="48"/>
  <c r="E260" i="48"/>
  <c r="C260" i="48"/>
  <c r="H258" i="48"/>
  <c r="I258" i="48" s="1"/>
  <c r="F258" i="48"/>
  <c r="G258" i="48" s="1"/>
  <c r="D258" i="48"/>
  <c r="E258" i="48" s="1"/>
  <c r="B258" i="48"/>
  <c r="C258" i="48" s="1"/>
  <c r="K260" i="48"/>
  <c r="J260" i="48"/>
  <c r="K262" i="48"/>
  <c r="J262" i="48"/>
  <c r="I262" i="48"/>
  <c r="G262" i="48"/>
  <c r="E262" i="48"/>
  <c r="C262" i="48"/>
  <c r="J196" i="55"/>
  <c r="K79" i="54"/>
  <c r="J79" i="54"/>
  <c r="K58" i="53"/>
  <c r="J58" i="53"/>
  <c r="H16" i="44"/>
  <c r="J16" i="44" s="1"/>
  <c r="G16" i="44"/>
  <c r="I16" i="44" s="1"/>
  <c r="H17" i="44"/>
  <c r="J17" i="44" s="1"/>
  <c r="G17" i="44"/>
  <c r="I17" i="44" s="1"/>
  <c r="H18" i="44"/>
  <c r="J18" i="44" s="1"/>
  <c r="G18" i="44"/>
  <c r="I18" i="44" s="1"/>
  <c r="H19" i="44"/>
  <c r="J19" i="44" s="1"/>
  <c r="G19" i="44"/>
  <c r="I19" i="44" s="1"/>
  <c r="H20" i="44"/>
  <c r="J20" i="44" s="1"/>
  <c r="G20" i="44"/>
  <c r="I20" i="44" s="1"/>
  <c r="H21" i="44"/>
  <c r="J21" i="44" s="1"/>
  <c r="G21" i="44"/>
  <c r="I21" i="44" s="1"/>
  <c r="H22" i="44"/>
  <c r="J22" i="44" s="1"/>
  <c r="G22" i="44"/>
  <c r="I22" i="44" s="1"/>
  <c r="H23" i="44"/>
  <c r="J23" i="44" s="1"/>
  <c r="G23" i="44"/>
  <c r="I23" i="44" s="1"/>
  <c r="H24" i="44"/>
  <c r="J24" i="44" s="1"/>
  <c r="G24" i="44"/>
  <c r="I24" i="44" s="1"/>
  <c r="H25" i="44"/>
  <c r="J25" i="44" s="1"/>
  <c r="G25" i="44"/>
  <c r="I25" i="44" s="1"/>
  <c r="H26" i="44"/>
  <c r="J26" i="44" s="1"/>
  <c r="G26" i="44"/>
  <c r="I26" i="44" s="1"/>
  <c r="H27" i="44"/>
  <c r="J27" i="44" s="1"/>
  <c r="G27" i="44"/>
  <c r="I27" i="44" s="1"/>
  <c r="H28" i="44"/>
  <c r="J28" i="44" s="1"/>
  <c r="G28" i="44"/>
  <c r="I28" i="44" s="1"/>
  <c r="H29" i="44"/>
  <c r="J29" i="44" s="1"/>
  <c r="G29" i="44"/>
  <c r="I29" i="44" s="1"/>
  <c r="H30" i="44"/>
  <c r="J30" i="44" s="1"/>
  <c r="G30" i="44"/>
  <c r="I30" i="44" s="1"/>
  <c r="H41" i="44"/>
  <c r="J41" i="44" s="1"/>
  <c r="G41" i="44"/>
  <c r="I41" i="44" s="1"/>
  <c r="H31" i="44"/>
  <c r="J31" i="44" s="1"/>
  <c r="G31" i="44"/>
  <c r="I31" i="44" s="1"/>
  <c r="H32" i="44"/>
  <c r="J32" i="44" s="1"/>
  <c r="G32" i="44"/>
  <c r="I32" i="44" s="1"/>
  <c r="J33" i="44"/>
  <c r="I33" i="44"/>
  <c r="H33" i="44"/>
  <c r="G33" i="44"/>
  <c r="H34" i="44"/>
  <c r="J34" i="44" s="1"/>
  <c r="G34" i="44"/>
  <c r="I34" i="44" s="1"/>
  <c r="H35" i="44"/>
  <c r="J35" i="44" s="1"/>
  <c r="G35" i="44"/>
  <c r="I35" i="44" s="1"/>
  <c r="H36" i="44"/>
  <c r="J36" i="44" s="1"/>
  <c r="G36" i="44"/>
  <c r="I36" i="44" s="1"/>
  <c r="H37" i="44"/>
  <c r="J37" i="44" s="1"/>
  <c r="G37" i="44"/>
  <c r="I37" i="44" s="1"/>
  <c r="H38" i="44"/>
  <c r="J38" i="44" s="1"/>
  <c r="G38" i="44"/>
  <c r="I38" i="44" s="1"/>
  <c r="H39" i="44"/>
  <c r="J39" i="44" s="1"/>
  <c r="G39" i="44"/>
  <c r="I39" i="44" s="1"/>
  <c r="H40" i="44"/>
  <c r="J40" i="44" s="1"/>
  <c r="G40" i="44"/>
  <c r="I40" i="44" s="1"/>
  <c r="H8" i="47"/>
  <c r="J8" i="47" s="1"/>
  <c r="G8" i="47"/>
  <c r="I8" i="47" s="1"/>
  <c r="H9" i="47"/>
  <c r="J9" i="47" s="1"/>
  <c r="G9" i="47"/>
  <c r="I9" i="47" s="1"/>
  <c r="H10" i="47"/>
  <c r="J10" i="47" s="1"/>
  <c r="G10" i="47"/>
  <c r="I10" i="47" s="1"/>
  <c r="H11" i="47"/>
  <c r="J11" i="47" s="1"/>
  <c r="G11" i="47"/>
  <c r="I11" i="47" s="1"/>
  <c r="H12" i="47"/>
  <c r="J12" i="47" s="1"/>
  <c r="G12" i="47"/>
  <c r="I12" i="47" s="1"/>
  <c r="H15" i="47"/>
  <c r="J15" i="47" s="1"/>
  <c r="G15" i="47"/>
  <c r="I15" i="47" s="1"/>
  <c r="H16" i="47"/>
  <c r="J16" i="47" s="1"/>
  <c r="G16" i="47"/>
  <c r="I16" i="47" s="1"/>
  <c r="H17" i="47"/>
  <c r="J17" i="47" s="1"/>
  <c r="G17" i="47"/>
  <c r="I17" i="47" s="1"/>
  <c r="J18" i="47"/>
  <c r="I18" i="47"/>
  <c r="H18" i="47"/>
  <c r="G18" i="47"/>
  <c r="H19" i="47"/>
  <c r="J19" i="47" s="1"/>
  <c r="G19" i="47"/>
  <c r="I19" i="47" s="1"/>
  <c r="H20" i="47"/>
  <c r="J20" i="47" s="1"/>
  <c r="G20" i="47"/>
  <c r="I20" i="47" s="1"/>
  <c r="H23" i="47"/>
  <c r="J23" i="47" s="1"/>
  <c r="G23" i="47"/>
  <c r="I23" i="47" s="1"/>
  <c r="I24" i="47"/>
  <c r="H24" i="47"/>
  <c r="J24" i="47" s="1"/>
  <c r="G24" i="47"/>
  <c r="H25" i="47"/>
  <c r="J25" i="47" s="1"/>
  <c r="G25" i="47"/>
  <c r="I25" i="47" s="1"/>
  <c r="H33" i="47"/>
  <c r="J33" i="47" s="1"/>
  <c r="G33" i="47"/>
  <c r="I33" i="47" s="1"/>
  <c r="H34" i="47"/>
  <c r="J34" i="47" s="1"/>
  <c r="G34" i="47"/>
  <c r="I34" i="47" s="1"/>
  <c r="J35" i="47"/>
  <c r="I35" i="47"/>
  <c r="H35" i="47"/>
  <c r="G35" i="47"/>
  <c r="H36" i="47"/>
  <c r="J36" i="47" s="1"/>
  <c r="G36" i="47"/>
  <c r="I36" i="47" s="1"/>
  <c r="H37" i="47"/>
  <c r="J37" i="47" s="1"/>
  <c r="G37" i="47"/>
  <c r="I37" i="47" s="1"/>
  <c r="H25" i="46"/>
  <c r="E25" i="46"/>
  <c r="J25" i="46" s="1"/>
  <c r="D25" i="46"/>
  <c r="C25" i="46"/>
  <c r="I25" i="46" s="1"/>
  <c r="B25" i="46"/>
  <c r="G25" i="46" s="1"/>
  <c r="H19" i="46"/>
  <c r="E19" i="46"/>
  <c r="J19" i="46" s="1"/>
  <c r="D19" i="46"/>
  <c r="C19" i="46"/>
  <c r="B19" i="46"/>
  <c r="G19" i="46" s="1"/>
  <c r="H13" i="46"/>
  <c r="E13" i="46"/>
  <c r="J13" i="46" s="1"/>
  <c r="D13" i="46"/>
  <c r="C13" i="46"/>
  <c r="B13" i="46"/>
  <c r="G13" i="46" s="1"/>
  <c r="H7" i="46"/>
  <c r="E7" i="46"/>
  <c r="J7" i="46" s="1"/>
  <c r="D7" i="46"/>
  <c r="C7" i="46"/>
  <c r="B7" i="46"/>
  <c r="G7" i="46" s="1"/>
  <c r="H8" i="46"/>
  <c r="J8" i="46" s="1"/>
  <c r="G8" i="46"/>
  <c r="I8" i="46" s="1"/>
  <c r="H9" i="46"/>
  <c r="J9" i="46" s="1"/>
  <c r="G9" i="46"/>
  <c r="I9" i="46" s="1"/>
  <c r="H10" i="46"/>
  <c r="J10" i="46" s="1"/>
  <c r="G10" i="46"/>
  <c r="I10" i="46" s="1"/>
  <c r="H11" i="46"/>
  <c r="J11" i="46" s="1"/>
  <c r="G11" i="46"/>
  <c r="I11" i="46" s="1"/>
  <c r="H14" i="46"/>
  <c r="J14" i="46" s="1"/>
  <c r="G14" i="46"/>
  <c r="I14" i="46" s="1"/>
  <c r="H15" i="46"/>
  <c r="J15" i="46" s="1"/>
  <c r="G15" i="46"/>
  <c r="I15" i="46" s="1"/>
  <c r="H16" i="46"/>
  <c r="J16" i="46" s="1"/>
  <c r="G16" i="46"/>
  <c r="I16" i="46" s="1"/>
  <c r="H17" i="46"/>
  <c r="J17" i="46" s="1"/>
  <c r="G17" i="46"/>
  <c r="I17" i="46" s="1"/>
  <c r="H20" i="46"/>
  <c r="J20" i="46" s="1"/>
  <c r="G20" i="46"/>
  <c r="I20" i="46" s="1"/>
  <c r="H21" i="46"/>
  <c r="J21" i="46" s="1"/>
  <c r="G21" i="46"/>
  <c r="I21" i="46" s="1"/>
  <c r="H22" i="46"/>
  <c r="J22" i="46" s="1"/>
  <c r="G22" i="46"/>
  <c r="I22" i="46" s="1"/>
  <c r="H23" i="46"/>
  <c r="J23" i="46" s="1"/>
  <c r="G23" i="46"/>
  <c r="I23" i="46" s="1"/>
  <c r="H27" i="46"/>
  <c r="J27" i="46" s="1"/>
  <c r="G27" i="46"/>
  <c r="I27" i="46" s="1"/>
  <c r="H28" i="46"/>
  <c r="J28" i="46" s="1"/>
  <c r="G28" i="46"/>
  <c r="I28" i="46" s="1"/>
  <c r="H29" i="46"/>
  <c r="J29" i="46" s="1"/>
  <c r="G29" i="46"/>
  <c r="I29" i="46" s="1"/>
  <c r="H7" i="33"/>
  <c r="G7" i="33"/>
  <c r="H8" i="33"/>
  <c r="G8" i="33"/>
  <c r="H9" i="33"/>
  <c r="G9" i="33"/>
  <c r="H10" i="33"/>
  <c r="G10" i="33"/>
  <c r="H11" i="33"/>
  <c r="G11" i="33"/>
  <c r="H12" i="33"/>
  <c r="G12" i="33"/>
  <c r="H13" i="33"/>
  <c r="G13" i="33"/>
  <c r="H14" i="33"/>
  <c r="G14" i="33"/>
  <c r="H15" i="33"/>
  <c r="G15" i="33"/>
  <c r="H16" i="33"/>
  <c r="G16" i="33"/>
  <c r="H17" i="33"/>
  <c r="G17" i="33"/>
  <c r="H18" i="33"/>
  <c r="G18" i="33"/>
  <c r="H19" i="33"/>
  <c r="G19" i="33"/>
  <c r="H20" i="33"/>
  <c r="G20" i="33"/>
  <c r="H21" i="33"/>
  <c r="G21" i="33"/>
  <c r="H22" i="33"/>
  <c r="G22" i="33"/>
  <c r="H23" i="33"/>
  <c r="G23" i="33"/>
  <c r="H24" i="33"/>
  <c r="G24" i="33"/>
  <c r="H25" i="33"/>
  <c r="G25" i="33"/>
  <c r="H26" i="33"/>
  <c r="G26" i="33"/>
  <c r="H27" i="33"/>
  <c r="G27" i="33"/>
  <c r="H28" i="33"/>
  <c r="G28" i="33"/>
  <c r="H29" i="33"/>
  <c r="G29" i="33"/>
  <c r="H30" i="33"/>
  <c r="G30" i="33"/>
  <c r="H31" i="33"/>
  <c r="G31" i="33"/>
  <c r="H32" i="33"/>
  <c r="G32" i="33"/>
  <c r="H33" i="33"/>
  <c r="G33" i="33"/>
  <c r="H34" i="33"/>
  <c r="G34" i="33"/>
  <c r="H35" i="33"/>
  <c r="G35" i="33"/>
  <c r="H36" i="33"/>
  <c r="G36" i="33"/>
  <c r="H37" i="33"/>
  <c r="G37" i="33"/>
  <c r="H38" i="33"/>
  <c r="G38" i="33"/>
  <c r="H39" i="33"/>
  <c r="G39" i="33"/>
  <c r="H40" i="33"/>
  <c r="G40" i="33"/>
  <c r="H41" i="33"/>
  <c r="G41" i="33"/>
  <c r="H42" i="33"/>
  <c r="G42" i="33"/>
  <c r="H43" i="33"/>
  <c r="G43" i="33"/>
  <c r="H44" i="33"/>
  <c r="G44" i="33"/>
  <c r="H45" i="33"/>
  <c r="G45" i="33"/>
  <c r="H46" i="33"/>
  <c r="G46" i="33"/>
  <c r="H47" i="33"/>
  <c r="G47" i="33"/>
  <c r="H48" i="33"/>
  <c r="G48" i="33"/>
  <c r="H49" i="33"/>
  <c r="G49" i="33"/>
  <c r="H50" i="33"/>
  <c r="G50" i="33"/>
  <c r="H51" i="33"/>
  <c r="G51" i="33"/>
  <c r="H52" i="33"/>
  <c r="G52" i="33"/>
  <c r="H53" i="33"/>
  <c r="G53" i="33"/>
  <c r="H54" i="33"/>
  <c r="G54" i="33"/>
  <c r="H55" i="33"/>
  <c r="G55" i="33"/>
  <c r="H56" i="33"/>
  <c r="G56" i="33"/>
  <c r="H57" i="33"/>
  <c r="G57" i="33"/>
  <c r="H58" i="33"/>
  <c r="G58" i="33"/>
  <c r="H59" i="33"/>
  <c r="G59" i="33"/>
  <c r="H60" i="33"/>
  <c r="G60" i="33"/>
  <c r="H61" i="33"/>
  <c r="G61" i="33"/>
  <c r="H62" i="33"/>
  <c r="G62" i="33"/>
  <c r="H63" i="33"/>
  <c r="G63" i="33"/>
  <c r="H64" i="33"/>
  <c r="G64" i="33"/>
  <c r="H65" i="33"/>
  <c r="G65" i="33"/>
  <c r="H66" i="33"/>
  <c r="G66" i="33"/>
  <c r="H67" i="33"/>
  <c r="G67" i="33"/>
  <c r="H68" i="33"/>
  <c r="G68" i="33"/>
  <c r="H69" i="33"/>
  <c r="G69" i="33"/>
  <c r="H70" i="33"/>
  <c r="G70" i="33"/>
  <c r="H71" i="33"/>
  <c r="G71" i="33"/>
  <c r="H72" i="33"/>
  <c r="G72" i="33"/>
  <c r="I7" i="26"/>
  <c r="H7" i="26"/>
  <c r="J7" i="26" s="1"/>
  <c r="G7" i="26"/>
  <c r="H8" i="26"/>
  <c r="J8" i="26" s="1"/>
  <c r="G8" i="26"/>
  <c r="I8" i="26" s="1"/>
  <c r="H9" i="26"/>
  <c r="J9" i="26" s="1"/>
  <c r="G9" i="26"/>
  <c r="I9" i="26" s="1"/>
  <c r="H10" i="26"/>
  <c r="J10" i="26" s="1"/>
  <c r="G10" i="26"/>
  <c r="I10" i="26" s="1"/>
  <c r="H11" i="26"/>
  <c r="J11" i="26" s="1"/>
  <c r="G11" i="26"/>
  <c r="I11" i="26" s="1"/>
  <c r="J12" i="26"/>
  <c r="I12" i="26"/>
  <c r="H12" i="26"/>
  <c r="G12" i="26"/>
  <c r="H13" i="26"/>
  <c r="J13" i="26" s="1"/>
  <c r="G13" i="26"/>
  <c r="I13" i="26" s="1"/>
  <c r="H14" i="26"/>
  <c r="J14" i="26" s="1"/>
  <c r="G14" i="26"/>
  <c r="I14" i="26" s="1"/>
  <c r="H15" i="26"/>
  <c r="J15" i="26" s="1"/>
  <c r="G15" i="26"/>
  <c r="I15" i="26" s="1"/>
  <c r="H16" i="26"/>
  <c r="J16" i="26" s="1"/>
  <c r="G16" i="26"/>
  <c r="I16" i="26" s="1"/>
  <c r="H17" i="26"/>
  <c r="J17" i="26" s="1"/>
  <c r="G17" i="26"/>
  <c r="I17" i="26" s="1"/>
  <c r="H18" i="26"/>
  <c r="J18" i="26" s="1"/>
  <c r="G18" i="26"/>
  <c r="I18" i="26" s="1"/>
  <c r="H19" i="26"/>
  <c r="J19" i="26" s="1"/>
  <c r="G19" i="26"/>
  <c r="I19" i="26" s="1"/>
  <c r="H20" i="26"/>
  <c r="J20" i="26" s="1"/>
  <c r="G20" i="26"/>
  <c r="I20" i="26" s="1"/>
  <c r="H21" i="26"/>
  <c r="J21" i="26" s="1"/>
  <c r="G21" i="26"/>
  <c r="I21" i="26" s="1"/>
  <c r="H22" i="26"/>
  <c r="J22" i="26" s="1"/>
  <c r="G22" i="26"/>
  <c r="I22" i="26" s="1"/>
  <c r="H23" i="26"/>
  <c r="J23" i="26" s="1"/>
  <c r="G23" i="26"/>
  <c r="I23" i="26" s="1"/>
  <c r="H24" i="26"/>
  <c r="J24" i="26" s="1"/>
  <c r="G24" i="26"/>
  <c r="I24" i="26" s="1"/>
  <c r="H25" i="26"/>
  <c r="J25" i="26" s="1"/>
  <c r="G25" i="26"/>
  <c r="I25" i="26" s="1"/>
  <c r="H26" i="26"/>
  <c r="J26" i="26" s="1"/>
  <c r="G26" i="26"/>
  <c r="I26" i="26" s="1"/>
  <c r="H27" i="26"/>
  <c r="J27" i="26" s="1"/>
  <c r="G27" i="26"/>
  <c r="I27" i="26" s="1"/>
  <c r="H28" i="26"/>
  <c r="J28" i="26" s="1"/>
  <c r="G28" i="26"/>
  <c r="I28" i="26" s="1"/>
  <c r="H29" i="26"/>
  <c r="J29" i="26" s="1"/>
  <c r="G29" i="26"/>
  <c r="I29" i="26" s="1"/>
  <c r="H30" i="26"/>
  <c r="J30" i="26" s="1"/>
  <c r="G30" i="26"/>
  <c r="I30" i="26" s="1"/>
  <c r="H31" i="26"/>
  <c r="J31" i="26" s="1"/>
  <c r="G31" i="26"/>
  <c r="I31" i="26" s="1"/>
  <c r="H32" i="26"/>
  <c r="J32" i="26" s="1"/>
  <c r="G32" i="26"/>
  <c r="I32" i="26" s="1"/>
  <c r="H33" i="26"/>
  <c r="J33" i="26" s="1"/>
  <c r="G33" i="26"/>
  <c r="I33" i="26" s="1"/>
  <c r="H34" i="26"/>
  <c r="J34" i="26" s="1"/>
  <c r="G34" i="26"/>
  <c r="I34" i="26" s="1"/>
  <c r="H35" i="26"/>
  <c r="J35" i="26" s="1"/>
  <c r="G35" i="26"/>
  <c r="I35" i="26" s="1"/>
  <c r="H36" i="26"/>
  <c r="J36" i="26" s="1"/>
  <c r="G36" i="26"/>
  <c r="I36" i="26" s="1"/>
  <c r="H37" i="26"/>
  <c r="J37" i="26" s="1"/>
  <c r="G37" i="26"/>
  <c r="I37" i="26" s="1"/>
  <c r="H38" i="26"/>
  <c r="J38" i="26" s="1"/>
  <c r="G38" i="26"/>
  <c r="I38" i="26" s="1"/>
  <c r="H39" i="26"/>
  <c r="J39" i="26" s="1"/>
  <c r="G39" i="26"/>
  <c r="I39" i="26" s="1"/>
  <c r="H40" i="26"/>
  <c r="J40" i="26" s="1"/>
  <c r="G40" i="26"/>
  <c r="I40" i="26" s="1"/>
  <c r="H41" i="26"/>
  <c r="J41" i="26" s="1"/>
  <c r="G41" i="26"/>
  <c r="I41" i="26" s="1"/>
  <c r="I42" i="26"/>
  <c r="H42" i="26"/>
  <c r="J42" i="26" s="1"/>
  <c r="G42" i="26"/>
  <c r="H43" i="26"/>
  <c r="J43" i="26" s="1"/>
  <c r="G43" i="26"/>
  <c r="I43" i="26" s="1"/>
  <c r="H44" i="26"/>
  <c r="J44" i="26" s="1"/>
  <c r="G44" i="26"/>
  <c r="I44" i="26" s="1"/>
  <c r="H45" i="26"/>
  <c r="J45" i="26" s="1"/>
  <c r="G45" i="26"/>
  <c r="I45" i="26" s="1"/>
  <c r="H46" i="26"/>
  <c r="J46" i="26" s="1"/>
  <c r="G46" i="26"/>
  <c r="I46" i="26" s="1"/>
  <c r="H47" i="26"/>
  <c r="J47" i="26" s="1"/>
  <c r="G47" i="26"/>
  <c r="I47" i="26" s="1"/>
  <c r="I48" i="26"/>
  <c r="H48" i="26"/>
  <c r="J48" i="26" s="1"/>
  <c r="G48" i="26"/>
  <c r="H49" i="26"/>
  <c r="J49" i="26" s="1"/>
  <c r="G49" i="26"/>
  <c r="I49" i="26" s="1"/>
  <c r="H50" i="26"/>
  <c r="J50" i="26" s="1"/>
  <c r="G50" i="26"/>
  <c r="I50" i="26" s="1"/>
  <c r="H51" i="26"/>
  <c r="J51" i="26" s="1"/>
  <c r="G51" i="26"/>
  <c r="I51" i="26" s="1"/>
  <c r="H52" i="26"/>
  <c r="J52" i="26" s="1"/>
  <c r="G52" i="26"/>
  <c r="I52" i="26" s="1"/>
  <c r="H53" i="26"/>
  <c r="J53" i="26" s="1"/>
  <c r="G53" i="26"/>
  <c r="I53" i="26" s="1"/>
  <c r="H54" i="26"/>
  <c r="J54" i="26" s="1"/>
  <c r="G54" i="26"/>
  <c r="I54" i="26" s="1"/>
  <c r="H55" i="26"/>
  <c r="J55" i="26" s="1"/>
  <c r="G55" i="26"/>
  <c r="I55" i="26" s="1"/>
  <c r="H56" i="26"/>
  <c r="J56" i="26" s="1"/>
  <c r="G56" i="26"/>
  <c r="I56" i="26" s="1"/>
  <c r="I57" i="26"/>
  <c r="H57" i="26"/>
  <c r="J57" i="26" s="1"/>
  <c r="G57" i="26"/>
  <c r="H58" i="26"/>
  <c r="J58" i="26" s="1"/>
  <c r="G58" i="26"/>
  <c r="I58" i="26" s="1"/>
  <c r="H59" i="26"/>
  <c r="J59" i="26" s="1"/>
  <c r="G59" i="26"/>
  <c r="I59" i="26" s="1"/>
  <c r="H60" i="26"/>
  <c r="J60" i="26" s="1"/>
  <c r="G60" i="26"/>
  <c r="I60" i="26" s="1"/>
  <c r="H61" i="26"/>
  <c r="J61" i="26" s="1"/>
  <c r="G61" i="26"/>
  <c r="I61" i="26" s="1"/>
  <c r="I62" i="26"/>
  <c r="H62" i="26"/>
  <c r="J62" i="26" s="1"/>
  <c r="G62" i="26"/>
  <c r="H63" i="26"/>
  <c r="J63" i="26" s="1"/>
  <c r="G63" i="26"/>
  <c r="I63" i="26" s="1"/>
  <c r="H64" i="26"/>
  <c r="J64" i="26" s="1"/>
  <c r="G64" i="26"/>
  <c r="I64" i="26" s="1"/>
  <c r="H65" i="26"/>
  <c r="J65" i="26" s="1"/>
  <c r="G65" i="26"/>
  <c r="I65" i="26" s="1"/>
  <c r="H66" i="26"/>
  <c r="J66" i="26" s="1"/>
  <c r="G66" i="26"/>
  <c r="I66" i="26" s="1"/>
  <c r="I67" i="26"/>
  <c r="H67" i="26"/>
  <c r="J67" i="26" s="1"/>
  <c r="G67" i="26"/>
  <c r="H68" i="26"/>
  <c r="J68" i="26" s="1"/>
  <c r="G68" i="26"/>
  <c r="I68" i="26" s="1"/>
  <c r="H69" i="26"/>
  <c r="J69" i="26" s="1"/>
  <c r="G69" i="26"/>
  <c r="I69" i="26" s="1"/>
  <c r="H70" i="26"/>
  <c r="J70" i="26" s="1"/>
  <c r="G70" i="26"/>
  <c r="I70" i="26" s="1"/>
  <c r="H71" i="26"/>
  <c r="J71" i="26" s="1"/>
  <c r="G71" i="26"/>
  <c r="I71" i="26" s="1"/>
  <c r="H72" i="26"/>
  <c r="J72" i="26" s="1"/>
  <c r="G72" i="26"/>
  <c r="I72" i="26" s="1"/>
  <c r="H28" i="45"/>
  <c r="J28" i="45" s="1"/>
  <c r="G28" i="45"/>
  <c r="I28" i="45" s="1"/>
  <c r="H29" i="45"/>
  <c r="J29" i="45" s="1"/>
  <c r="G29" i="45"/>
  <c r="I29" i="45" s="1"/>
  <c r="H30" i="45"/>
  <c r="J30" i="45" s="1"/>
  <c r="G30" i="45"/>
  <c r="I30" i="45" s="1"/>
  <c r="H31" i="45"/>
  <c r="J31" i="45" s="1"/>
  <c r="G31" i="45"/>
  <c r="I31" i="45" s="1"/>
  <c r="H32" i="45"/>
  <c r="J32" i="45" s="1"/>
  <c r="G32" i="45"/>
  <c r="I32" i="45" s="1"/>
  <c r="H33" i="45"/>
  <c r="J33" i="45" s="1"/>
  <c r="G33" i="45"/>
  <c r="I33" i="45" s="1"/>
  <c r="H15" i="45"/>
  <c r="J15" i="45" s="1"/>
  <c r="G15" i="45"/>
  <c r="I15" i="45" s="1"/>
  <c r="H16" i="45"/>
  <c r="J16" i="45" s="1"/>
  <c r="G16" i="45"/>
  <c r="I16" i="45" s="1"/>
  <c r="H17" i="45"/>
  <c r="J17" i="45" s="1"/>
  <c r="G17" i="45"/>
  <c r="I17" i="45" s="1"/>
  <c r="H18" i="45"/>
  <c r="J18" i="45" s="1"/>
  <c r="G18" i="45"/>
  <c r="I18" i="45" s="1"/>
  <c r="H19" i="45"/>
  <c r="J19" i="45" s="1"/>
  <c r="G19" i="45"/>
  <c r="I19" i="45" s="1"/>
  <c r="H20" i="45"/>
  <c r="J20" i="45" s="1"/>
  <c r="G20" i="45"/>
  <c r="I20" i="45" s="1"/>
  <c r="H21" i="45"/>
  <c r="J21" i="45" s="1"/>
  <c r="G21" i="45"/>
  <c r="I21" i="45" s="1"/>
  <c r="H22" i="45"/>
  <c r="J22" i="45" s="1"/>
  <c r="G22" i="45"/>
  <c r="I22" i="45" s="1"/>
  <c r="H8" i="45"/>
  <c r="J8" i="45" s="1"/>
  <c r="G8" i="45"/>
  <c r="I8" i="45" s="1"/>
  <c r="H23" i="45"/>
  <c r="J23" i="45" s="1"/>
  <c r="G23" i="45"/>
  <c r="I23" i="45" s="1"/>
  <c r="H24" i="45"/>
  <c r="J24" i="45" s="1"/>
  <c r="G24" i="45"/>
  <c r="I24" i="45" s="1"/>
  <c r="H25" i="45"/>
  <c r="J25" i="45" s="1"/>
  <c r="G25" i="45"/>
  <c r="I25" i="45" s="1"/>
  <c r="H26" i="45"/>
  <c r="J26" i="45" s="1"/>
  <c r="G26" i="45"/>
  <c r="I26" i="45" s="1"/>
  <c r="H27" i="45"/>
  <c r="J27" i="45" s="1"/>
  <c r="G27" i="45"/>
  <c r="I27" i="45" s="1"/>
  <c r="H9" i="45"/>
  <c r="J9" i="45" s="1"/>
  <c r="G9" i="45"/>
  <c r="I9" i="45" s="1"/>
  <c r="H10" i="45"/>
  <c r="J10" i="45" s="1"/>
  <c r="G10" i="45"/>
  <c r="I10" i="45" s="1"/>
  <c r="I16" i="51"/>
  <c r="K16" i="51" s="1"/>
  <c r="H16" i="51"/>
  <c r="J16" i="51" s="1"/>
  <c r="I17" i="51"/>
  <c r="K17" i="51" s="1"/>
  <c r="H17" i="51"/>
  <c r="J17" i="51" s="1"/>
  <c r="I18" i="51"/>
  <c r="K18" i="51" s="1"/>
  <c r="H18" i="51"/>
  <c r="J18" i="51" s="1"/>
  <c r="I19" i="51"/>
  <c r="K19" i="51" s="1"/>
  <c r="H19" i="51"/>
  <c r="J19" i="51" s="1"/>
  <c r="I20" i="51"/>
  <c r="K20" i="51" s="1"/>
  <c r="H20" i="51"/>
  <c r="J20" i="51" s="1"/>
  <c r="I21" i="51"/>
  <c r="K21" i="51" s="1"/>
  <c r="H21" i="51"/>
  <c r="J21" i="51" s="1"/>
  <c r="I22" i="51"/>
  <c r="K22" i="51" s="1"/>
  <c r="H22" i="51"/>
  <c r="J22" i="51" s="1"/>
  <c r="I7" i="46" l="1"/>
  <c r="I13" i="46"/>
  <c r="I19" i="46"/>
  <c r="C7" i="56"/>
  <c r="G7" i="56"/>
  <c r="E7" i="56"/>
  <c r="I7" i="56"/>
  <c r="C8" i="56"/>
  <c r="G8" i="56"/>
  <c r="E8" i="56"/>
  <c r="I8" i="56"/>
  <c r="C9" i="56"/>
  <c r="G9" i="56"/>
  <c r="E9" i="56"/>
  <c r="I9" i="56"/>
  <c r="C10" i="56"/>
  <c r="G10" i="56"/>
  <c r="E10" i="56"/>
  <c r="I10" i="56"/>
  <c r="C11" i="56"/>
  <c r="G11" i="56"/>
  <c r="E11" i="56"/>
  <c r="I11" i="56"/>
  <c r="C12" i="56"/>
  <c r="G12" i="56"/>
  <c r="E12" i="56"/>
  <c r="I12" i="56"/>
  <c r="C13" i="56"/>
  <c r="G13" i="56"/>
  <c r="E13" i="56"/>
  <c r="I13" i="56"/>
  <c r="C14" i="56"/>
  <c r="G14" i="56"/>
  <c r="E14" i="56"/>
  <c r="I14" i="56"/>
  <c r="C15" i="56"/>
  <c r="G15" i="56"/>
  <c r="E15" i="56"/>
  <c r="I15" i="56"/>
  <c r="C16" i="56"/>
  <c r="G16" i="56"/>
  <c r="E16" i="56"/>
  <c r="I16" i="56"/>
  <c r="C17" i="56"/>
  <c r="G17" i="56"/>
  <c r="E17" i="56"/>
  <c r="I17" i="56"/>
  <c r="C18" i="56"/>
  <c r="G18" i="56"/>
  <c r="E18" i="56"/>
  <c r="I18" i="56"/>
  <c r="C19" i="56"/>
  <c r="G19" i="56"/>
  <c r="E19" i="56"/>
  <c r="I19" i="56"/>
  <c r="C20" i="56"/>
  <c r="G20" i="56"/>
  <c r="E20" i="56"/>
  <c r="I20" i="56"/>
  <c r="E21" i="56"/>
  <c r="I21" i="56"/>
  <c r="C21" i="56"/>
  <c r="G21" i="56"/>
  <c r="C22" i="56"/>
  <c r="G22" i="56"/>
  <c r="E22" i="56"/>
  <c r="I22" i="56"/>
  <c r="C23" i="56"/>
  <c r="G23" i="56"/>
  <c r="E23" i="56"/>
  <c r="I23" i="56"/>
  <c r="C24" i="56"/>
  <c r="G24" i="56"/>
  <c r="E24" i="56"/>
  <c r="I24" i="56"/>
  <c r="C25" i="56"/>
  <c r="G25" i="56"/>
  <c r="E25" i="56"/>
  <c r="I25" i="56"/>
  <c r="C26" i="56"/>
  <c r="G26" i="56"/>
  <c r="E26" i="56"/>
  <c r="I26" i="56"/>
  <c r="C27" i="56"/>
  <c r="G27" i="56"/>
  <c r="E27" i="56"/>
  <c r="I27" i="56"/>
  <c r="C28" i="56"/>
  <c r="G28" i="56"/>
  <c r="E28" i="56"/>
  <c r="I28" i="56"/>
  <c r="C29" i="56"/>
  <c r="G29" i="56"/>
  <c r="E29" i="56"/>
  <c r="I29" i="56"/>
  <c r="J32" i="56"/>
  <c r="K32" i="56"/>
  <c r="F5" i="56"/>
  <c r="C7" i="57"/>
  <c r="G7" i="57"/>
  <c r="E7" i="57"/>
  <c r="I7" i="57"/>
  <c r="C8" i="57"/>
  <c r="G8" i="57"/>
  <c r="E8" i="57"/>
  <c r="I8" i="57"/>
  <c r="C9" i="57"/>
  <c r="G9" i="57"/>
  <c r="E9" i="57"/>
  <c r="I9" i="57"/>
  <c r="C10" i="57"/>
  <c r="G10" i="57"/>
  <c r="E10" i="57"/>
  <c r="I10" i="57"/>
  <c r="C11" i="57"/>
  <c r="G11" i="57"/>
  <c r="E11" i="57"/>
  <c r="I11" i="57"/>
  <c r="C12" i="57"/>
  <c r="G12" i="57"/>
  <c r="E12" i="57"/>
  <c r="I12" i="57"/>
  <c r="C13" i="57"/>
  <c r="G13" i="57"/>
  <c r="E13" i="57"/>
  <c r="I13" i="57"/>
  <c r="C14" i="57"/>
  <c r="G14" i="57"/>
  <c r="E14" i="57"/>
  <c r="I14" i="57"/>
  <c r="C15" i="57"/>
  <c r="G15" i="57"/>
  <c r="E15" i="57"/>
  <c r="I15" i="57"/>
  <c r="C16" i="57"/>
  <c r="G16" i="57"/>
  <c r="E16" i="57"/>
  <c r="I16" i="57"/>
  <c r="C17" i="57"/>
  <c r="G17" i="57"/>
  <c r="E17" i="57"/>
  <c r="I17" i="57"/>
  <c r="C18" i="57"/>
  <c r="G18" i="57"/>
  <c r="E18" i="57"/>
  <c r="I18" i="57"/>
  <c r="C19" i="57"/>
  <c r="G19" i="57"/>
  <c r="E19" i="57"/>
  <c r="I19" i="57"/>
  <c r="C20" i="57"/>
  <c r="G20" i="57"/>
  <c r="E20" i="57"/>
  <c r="I20" i="57"/>
  <c r="E21" i="57"/>
  <c r="I21" i="57"/>
  <c r="C21" i="57"/>
  <c r="G21" i="57"/>
  <c r="E22" i="57"/>
  <c r="I22" i="57"/>
  <c r="C22" i="57"/>
  <c r="G22" i="57"/>
  <c r="C23" i="57"/>
  <c r="G23" i="57"/>
  <c r="E23" i="57"/>
  <c r="I23" i="57"/>
  <c r="C24" i="57"/>
  <c r="G24" i="57"/>
  <c r="E24" i="57"/>
  <c r="I24" i="57"/>
  <c r="C25" i="57"/>
  <c r="G25" i="57"/>
  <c r="J28" i="57"/>
  <c r="K28" i="57"/>
  <c r="E26" i="57"/>
  <c r="I26" i="57"/>
  <c r="F5" i="57"/>
  <c r="C7" i="58"/>
  <c r="G7" i="58"/>
  <c r="E7" i="58"/>
  <c r="I7" i="58"/>
  <c r="C8" i="58"/>
  <c r="G8" i="58"/>
  <c r="E8" i="58"/>
  <c r="I8" i="58"/>
  <c r="C9" i="58"/>
  <c r="G9" i="58"/>
  <c r="E9" i="58"/>
  <c r="I9" i="58"/>
  <c r="C10" i="58"/>
  <c r="G10" i="58"/>
  <c r="E10" i="58"/>
  <c r="I10" i="58"/>
  <c r="C11" i="58"/>
  <c r="G11" i="58"/>
  <c r="E11" i="58"/>
  <c r="I11" i="58"/>
  <c r="C12" i="58"/>
  <c r="G12" i="58"/>
  <c r="E12" i="58"/>
  <c r="I12" i="58"/>
  <c r="C13" i="58"/>
  <c r="G13" i="58"/>
  <c r="E13" i="58"/>
  <c r="I13" i="58"/>
  <c r="C14" i="58"/>
  <c r="G14" i="58"/>
  <c r="E14" i="58"/>
  <c r="I14" i="58"/>
  <c r="C15" i="58"/>
  <c r="G15" i="58"/>
  <c r="E15" i="58"/>
  <c r="I15" i="58"/>
  <c r="C16" i="58"/>
  <c r="G16" i="58"/>
  <c r="E16" i="58"/>
  <c r="I16" i="58"/>
  <c r="E17" i="58"/>
  <c r="I17" i="58"/>
  <c r="C17" i="58"/>
  <c r="G17" i="58"/>
  <c r="C18" i="58"/>
  <c r="G18" i="58"/>
  <c r="E18" i="58"/>
  <c r="I18" i="58"/>
  <c r="E19" i="58"/>
  <c r="I19" i="58"/>
  <c r="C19" i="58"/>
  <c r="G19" i="58"/>
  <c r="C20" i="58"/>
  <c r="G20" i="58"/>
  <c r="E20" i="58"/>
  <c r="I20" i="58"/>
  <c r="C21" i="58"/>
  <c r="G21" i="58"/>
  <c r="E21" i="58"/>
  <c r="I21" i="58"/>
  <c r="C22" i="58"/>
  <c r="G22" i="58"/>
  <c r="E22" i="58"/>
  <c r="I22" i="58"/>
  <c r="C23" i="58"/>
  <c r="G23" i="58"/>
  <c r="E23" i="58"/>
  <c r="I23" i="58"/>
  <c r="C24" i="58"/>
  <c r="G24" i="58"/>
  <c r="E24" i="58"/>
  <c r="I24" i="58"/>
  <c r="C25" i="58"/>
  <c r="G25" i="58"/>
  <c r="E25" i="58"/>
  <c r="I25" i="58"/>
  <c r="C26" i="58"/>
  <c r="G26" i="58"/>
  <c r="E26" i="58"/>
  <c r="I26" i="58"/>
  <c r="C27" i="58"/>
  <c r="G27" i="58"/>
  <c r="E27" i="58"/>
  <c r="I27" i="58"/>
  <c r="C28" i="58"/>
  <c r="G28" i="58"/>
  <c r="E28" i="58"/>
  <c r="I28" i="58"/>
  <c r="C29" i="58"/>
  <c r="G29" i="58"/>
  <c r="E29" i="58"/>
  <c r="I29" i="58"/>
  <c r="C30" i="58"/>
  <c r="G30" i="58"/>
  <c r="E30" i="58"/>
  <c r="I30" i="58"/>
  <c r="C31" i="58"/>
  <c r="G31" i="58"/>
  <c r="E31" i="58"/>
  <c r="I31" i="58"/>
  <c r="E32" i="58"/>
  <c r="I32" i="58"/>
  <c r="C32" i="58"/>
  <c r="G32" i="58"/>
  <c r="C33" i="58"/>
  <c r="G33" i="58"/>
  <c r="E33" i="58"/>
  <c r="I33" i="58"/>
  <c r="C34" i="58"/>
  <c r="G34" i="58"/>
  <c r="E34" i="58"/>
  <c r="I34" i="58"/>
  <c r="C35" i="58"/>
  <c r="G35" i="58"/>
  <c r="E35" i="58"/>
  <c r="I35" i="58"/>
  <c r="C36" i="58"/>
  <c r="G36" i="58"/>
  <c r="E36" i="58"/>
  <c r="I36" i="58"/>
  <c r="C37" i="58"/>
  <c r="G37" i="58"/>
  <c r="E37" i="58"/>
  <c r="I37" i="58"/>
  <c r="C38" i="58"/>
  <c r="G38" i="58"/>
  <c r="E38" i="58"/>
  <c r="I38" i="58"/>
  <c r="C39" i="58"/>
  <c r="G39" i="58"/>
  <c r="E39" i="58"/>
  <c r="I39" i="58"/>
  <c r="C40" i="58"/>
  <c r="G40" i="58"/>
  <c r="E40" i="58"/>
  <c r="I40" i="58"/>
  <c r="C41" i="58"/>
  <c r="G41" i="58"/>
  <c r="E41" i="58"/>
  <c r="I41" i="58"/>
  <c r="C42" i="58"/>
  <c r="G42" i="58"/>
  <c r="E42" i="58"/>
  <c r="I42" i="58"/>
  <c r="C43" i="58"/>
  <c r="G43" i="58"/>
  <c r="E43" i="58"/>
  <c r="I43" i="58"/>
  <c r="C44" i="58"/>
  <c r="G44" i="58"/>
  <c r="E44" i="58"/>
  <c r="I44" i="58"/>
  <c r="C45" i="58"/>
  <c r="G45" i="58"/>
  <c r="J48" i="58"/>
  <c r="K48" i="58"/>
  <c r="E46" i="58"/>
  <c r="I46" i="58"/>
  <c r="F5" i="58"/>
  <c r="C7" i="50"/>
  <c r="G7" i="50"/>
  <c r="E7" i="50"/>
  <c r="I7" i="50"/>
  <c r="C8" i="50"/>
  <c r="G8" i="50"/>
  <c r="E8" i="50"/>
  <c r="I8" i="50"/>
  <c r="C9" i="50"/>
  <c r="G9" i="50"/>
  <c r="E9" i="50"/>
  <c r="I9" i="50"/>
  <c r="C10" i="50"/>
  <c r="G10" i="50"/>
  <c r="E10" i="50"/>
  <c r="I10" i="50"/>
  <c r="E11" i="50"/>
  <c r="I11" i="50"/>
  <c r="C11" i="50"/>
  <c r="G11" i="50"/>
  <c r="C12" i="50"/>
  <c r="G12" i="50"/>
  <c r="E12" i="50"/>
  <c r="I12" i="50"/>
  <c r="C13" i="50"/>
  <c r="G13" i="50"/>
  <c r="E13" i="50"/>
  <c r="I13" i="50"/>
  <c r="C14" i="50"/>
  <c r="G14" i="50"/>
  <c r="E14" i="50"/>
  <c r="I14" i="50"/>
  <c r="C15" i="50"/>
  <c r="G15" i="50"/>
  <c r="E15" i="50"/>
  <c r="I15" i="50"/>
  <c r="C16" i="50"/>
  <c r="G16" i="50"/>
  <c r="E16" i="50"/>
  <c r="I16" i="50"/>
  <c r="C17" i="50"/>
  <c r="G17" i="50"/>
  <c r="E17" i="50"/>
  <c r="I17" i="50"/>
  <c r="E18" i="50"/>
  <c r="I18" i="50"/>
  <c r="C18" i="50"/>
  <c r="G18" i="50"/>
  <c r="C19" i="50"/>
  <c r="G19" i="50"/>
  <c r="E19" i="50"/>
  <c r="I19" i="50"/>
  <c r="E20" i="50"/>
  <c r="I20" i="50"/>
  <c r="C20" i="50"/>
  <c r="G20" i="50"/>
  <c r="E21" i="50"/>
  <c r="I21" i="50"/>
  <c r="C21" i="50"/>
  <c r="G21" i="50"/>
  <c r="C22" i="50"/>
  <c r="G22" i="50"/>
  <c r="E22" i="50"/>
  <c r="I22" i="50"/>
  <c r="C23" i="50"/>
  <c r="G23" i="50"/>
  <c r="E23" i="50"/>
  <c r="I23" i="50"/>
  <c r="C24" i="50"/>
  <c r="G24" i="50"/>
  <c r="E24" i="50"/>
  <c r="I24" i="50"/>
  <c r="C25" i="50"/>
  <c r="G25" i="50"/>
  <c r="E25" i="50"/>
  <c r="I25" i="50"/>
  <c r="C26" i="50"/>
  <c r="G26" i="50"/>
  <c r="E26" i="50"/>
  <c r="I26" i="50"/>
  <c r="C27" i="50"/>
  <c r="G27" i="50"/>
  <c r="E27" i="50"/>
  <c r="I27" i="50"/>
  <c r="C28" i="50"/>
  <c r="G28" i="50"/>
  <c r="E28" i="50"/>
  <c r="I28" i="50"/>
  <c r="C29" i="50"/>
  <c r="G29" i="50"/>
  <c r="E29" i="50"/>
  <c r="I29" i="50"/>
  <c r="C30" i="50"/>
  <c r="G30" i="50"/>
  <c r="E30" i="50"/>
  <c r="I30" i="50"/>
  <c r="E31" i="50"/>
  <c r="I31" i="50"/>
  <c r="C31" i="50"/>
  <c r="G31" i="50"/>
  <c r="C32" i="50"/>
  <c r="G32" i="50"/>
  <c r="E32" i="50"/>
  <c r="I32" i="50"/>
  <c r="C33" i="50"/>
  <c r="G33" i="50"/>
  <c r="E33" i="50"/>
  <c r="I33" i="50"/>
  <c r="C34" i="50"/>
  <c r="G34" i="50"/>
  <c r="E34" i="50"/>
  <c r="I34" i="50"/>
  <c r="C35" i="50"/>
  <c r="G35" i="50"/>
  <c r="E35" i="50"/>
  <c r="I35" i="50"/>
  <c r="C36" i="50"/>
  <c r="G36" i="50"/>
  <c r="E36" i="50"/>
  <c r="I36" i="50"/>
  <c r="C37" i="50"/>
  <c r="G37" i="50"/>
  <c r="E37" i="50"/>
  <c r="I37" i="50"/>
  <c r="C38" i="50"/>
  <c r="G38" i="50"/>
  <c r="E38" i="50"/>
  <c r="I38" i="50"/>
  <c r="C39" i="50"/>
  <c r="G39" i="50"/>
  <c r="E39" i="50"/>
  <c r="I39" i="50"/>
  <c r="C40" i="50"/>
  <c r="G40" i="50"/>
  <c r="E40" i="50"/>
  <c r="I40" i="50"/>
  <c r="C41" i="50"/>
  <c r="G41" i="50"/>
  <c r="E41" i="50"/>
  <c r="I41" i="50"/>
  <c r="C42" i="50"/>
  <c r="G42" i="50"/>
  <c r="E42" i="50"/>
  <c r="I42" i="50"/>
  <c r="C43" i="50"/>
  <c r="G43" i="50"/>
  <c r="E43" i="50"/>
  <c r="I43" i="50"/>
  <c r="C44" i="50"/>
  <c r="G44" i="50"/>
  <c r="E44" i="50"/>
  <c r="I44" i="50"/>
  <c r="C45" i="50"/>
  <c r="G45" i="50"/>
  <c r="E45" i="50"/>
  <c r="I45" i="50"/>
  <c r="C46" i="50"/>
  <c r="G46" i="50"/>
  <c r="E46" i="50"/>
  <c r="I46" i="50"/>
  <c r="C47" i="50"/>
  <c r="G47" i="50"/>
  <c r="J50" i="50"/>
  <c r="K50" i="50"/>
  <c r="E48" i="50"/>
  <c r="I48" i="50"/>
  <c r="F5" i="50"/>
  <c r="E39" i="53"/>
  <c r="I39" i="53"/>
  <c r="E56" i="53"/>
  <c r="I56" i="53"/>
  <c r="E25" i="53"/>
  <c r="I25" i="53"/>
  <c r="E36" i="53"/>
  <c r="I36" i="53"/>
  <c r="E7" i="53"/>
  <c r="I7" i="53"/>
  <c r="E22" i="53"/>
  <c r="I22" i="53"/>
  <c r="C39" i="53"/>
  <c r="G39" i="53"/>
  <c r="C56" i="53"/>
  <c r="G56" i="53"/>
  <c r="C25" i="53"/>
  <c r="G25" i="53"/>
  <c r="C36" i="53"/>
  <c r="G36" i="53"/>
  <c r="C7" i="53"/>
  <c r="G7" i="53"/>
  <c r="C22" i="53"/>
  <c r="G22" i="53"/>
  <c r="F5" i="53"/>
  <c r="C8" i="53"/>
  <c r="G8" i="53"/>
  <c r="E8" i="53"/>
  <c r="I8" i="53"/>
  <c r="C9" i="53"/>
  <c r="G9" i="53"/>
  <c r="E9" i="53"/>
  <c r="I9" i="53"/>
  <c r="C10" i="53"/>
  <c r="G10" i="53"/>
  <c r="E10" i="53"/>
  <c r="I10" i="53"/>
  <c r="C11" i="53"/>
  <c r="G11" i="53"/>
  <c r="E11" i="53"/>
  <c r="I11" i="53"/>
  <c r="C12" i="53"/>
  <c r="G12" i="53"/>
  <c r="E12" i="53"/>
  <c r="I12" i="53"/>
  <c r="C13" i="53"/>
  <c r="G13" i="53"/>
  <c r="E13" i="53"/>
  <c r="I13" i="53"/>
  <c r="C14" i="53"/>
  <c r="G14" i="53"/>
  <c r="E14" i="53"/>
  <c r="I14" i="53"/>
  <c r="C15" i="53"/>
  <c r="G15" i="53"/>
  <c r="E15" i="53"/>
  <c r="I15" i="53"/>
  <c r="C16" i="53"/>
  <c r="G16" i="53"/>
  <c r="E16" i="53"/>
  <c r="I16" i="53"/>
  <c r="C17" i="53"/>
  <c r="G17" i="53"/>
  <c r="E17" i="53"/>
  <c r="I17" i="53"/>
  <c r="C18" i="53"/>
  <c r="G18" i="53"/>
  <c r="E18" i="53"/>
  <c r="I18" i="53"/>
  <c r="C19" i="53"/>
  <c r="G19" i="53"/>
  <c r="J22" i="53"/>
  <c r="K22" i="53"/>
  <c r="E20" i="53"/>
  <c r="I20" i="53"/>
  <c r="C26" i="53"/>
  <c r="G26" i="53"/>
  <c r="E26" i="53"/>
  <c r="I26" i="53"/>
  <c r="C27" i="53"/>
  <c r="G27" i="53"/>
  <c r="E27" i="53"/>
  <c r="I27" i="53"/>
  <c r="E28" i="53"/>
  <c r="I28" i="53"/>
  <c r="C28" i="53"/>
  <c r="G28" i="53"/>
  <c r="C29" i="53"/>
  <c r="G29" i="53"/>
  <c r="E29" i="53"/>
  <c r="I29" i="53"/>
  <c r="C30" i="53"/>
  <c r="G30" i="53"/>
  <c r="E30" i="53"/>
  <c r="I30" i="53"/>
  <c r="C31" i="53"/>
  <c r="G31" i="53"/>
  <c r="E31" i="53"/>
  <c r="I31" i="53"/>
  <c r="C32" i="53"/>
  <c r="G32" i="53"/>
  <c r="E32" i="53"/>
  <c r="I32" i="53"/>
  <c r="C33" i="53"/>
  <c r="G33" i="53"/>
  <c r="E33" i="53"/>
  <c r="K36" i="53"/>
  <c r="J36" i="53"/>
  <c r="I34" i="53"/>
  <c r="E40" i="53"/>
  <c r="I40" i="53"/>
  <c r="C40" i="53"/>
  <c r="G40" i="53"/>
  <c r="C41" i="53"/>
  <c r="G41" i="53"/>
  <c r="E41" i="53"/>
  <c r="I41" i="53"/>
  <c r="C42" i="53"/>
  <c r="G42" i="53"/>
  <c r="E42" i="53"/>
  <c r="I42" i="53"/>
  <c r="C43" i="53"/>
  <c r="G43" i="53"/>
  <c r="E43" i="53"/>
  <c r="I43" i="53"/>
  <c r="C44" i="53"/>
  <c r="G44" i="53"/>
  <c r="E44" i="53"/>
  <c r="I44" i="53"/>
  <c r="C45" i="53"/>
  <c r="G45" i="53"/>
  <c r="E45" i="53"/>
  <c r="I45" i="53"/>
  <c r="C46" i="53"/>
  <c r="G46" i="53"/>
  <c r="E46" i="53"/>
  <c r="I46" i="53"/>
  <c r="C47" i="53"/>
  <c r="G47" i="53"/>
  <c r="E47" i="53"/>
  <c r="I47" i="53"/>
  <c r="C48" i="53"/>
  <c r="G48" i="53"/>
  <c r="E48" i="53"/>
  <c r="I48" i="53"/>
  <c r="C49" i="53"/>
  <c r="G49" i="53"/>
  <c r="E49" i="53"/>
  <c r="I49" i="53"/>
  <c r="C50" i="53"/>
  <c r="G50" i="53"/>
  <c r="E50" i="53"/>
  <c r="I50" i="53"/>
  <c r="C51" i="53"/>
  <c r="G51" i="53"/>
  <c r="E51" i="53"/>
  <c r="I51" i="53"/>
  <c r="C52" i="53"/>
  <c r="G52" i="53"/>
  <c r="E52" i="53"/>
  <c r="I52" i="53"/>
  <c r="C53" i="53"/>
  <c r="G53" i="53"/>
  <c r="J56" i="53"/>
  <c r="K56" i="53"/>
  <c r="E54" i="53"/>
  <c r="I54" i="53"/>
  <c r="E57" i="54"/>
  <c r="I57" i="54"/>
  <c r="E77" i="54"/>
  <c r="I77" i="54"/>
  <c r="E44" i="54"/>
  <c r="I44" i="54"/>
  <c r="E54" i="54"/>
  <c r="I54" i="54"/>
  <c r="E30" i="54"/>
  <c r="I30" i="54"/>
  <c r="E41" i="54"/>
  <c r="I41" i="54"/>
  <c r="E22" i="54"/>
  <c r="I22" i="54"/>
  <c r="E27" i="54"/>
  <c r="I27" i="54"/>
  <c r="J19" i="54"/>
  <c r="K19" i="54"/>
  <c r="E17" i="54"/>
  <c r="I17" i="54"/>
  <c r="E19" i="54"/>
  <c r="I19" i="54"/>
  <c r="E7" i="54"/>
  <c r="I7" i="54"/>
  <c r="E14" i="54"/>
  <c r="I14" i="54"/>
  <c r="C57" i="54"/>
  <c r="G57" i="54"/>
  <c r="C77" i="54"/>
  <c r="G77" i="54"/>
  <c r="C44" i="54"/>
  <c r="G44" i="54"/>
  <c r="C54" i="54"/>
  <c r="G54" i="54"/>
  <c r="C30" i="54"/>
  <c r="G30" i="54"/>
  <c r="C41" i="54"/>
  <c r="G41" i="54"/>
  <c r="C22" i="54"/>
  <c r="G22" i="54"/>
  <c r="C27" i="54"/>
  <c r="G27" i="54"/>
  <c r="C17" i="54"/>
  <c r="G17" i="54"/>
  <c r="C7" i="54"/>
  <c r="G7" i="54"/>
  <c r="C14" i="54"/>
  <c r="G14" i="54"/>
  <c r="F5" i="54"/>
  <c r="C8" i="54"/>
  <c r="G8" i="54"/>
  <c r="E8" i="54"/>
  <c r="I8" i="54"/>
  <c r="C9" i="54"/>
  <c r="G9" i="54"/>
  <c r="E9" i="54"/>
  <c r="I9" i="54"/>
  <c r="C10" i="54"/>
  <c r="G10" i="54"/>
  <c r="I10" i="54"/>
  <c r="C11" i="54"/>
  <c r="G11" i="54"/>
  <c r="J14" i="54"/>
  <c r="E11" i="54"/>
  <c r="K14" i="54"/>
  <c r="E12" i="54"/>
  <c r="I12" i="54"/>
  <c r="C23" i="54"/>
  <c r="G23" i="54"/>
  <c r="E23" i="54"/>
  <c r="I23" i="54"/>
  <c r="C24" i="54"/>
  <c r="G24" i="54"/>
  <c r="J27" i="54"/>
  <c r="K27" i="54"/>
  <c r="E25" i="54"/>
  <c r="I25" i="54"/>
  <c r="C31" i="54"/>
  <c r="G31" i="54"/>
  <c r="E31" i="54"/>
  <c r="I31" i="54"/>
  <c r="C32" i="54"/>
  <c r="G32" i="54"/>
  <c r="E32" i="54"/>
  <c r="I32" i="54"/>
  <c r="E33" i="54"/>
  <c r="I33" i="54"/>
  <c r="C33" i="54"/>
  <c r="G33" i="54"/>
  <c r="C34" i="54"/>
  <c r="G34" i="54"/>
  <c r="E34" i="54"/>
  <c r="I34" i="54"/>
  <c r="C35" i="54"/>
  <c r="G35" i="54"/>
  <c r="E35" i="54"/>
  <c r="I35" i="54"/>
  <c r="C36" i="54"/>
  <c r="G36" i="54"/>
  <c r="E36" i="54"/>
  <c r="I36" i="54"/>
  <c r="C37" i="54"/>
  <c r="G37" i="54"/>
  <c r="E37" i="54"/>
  <c r="I37" i="54"/>
  <c r="C38" i="54"/>
  <c r="G38" i="54"/>
  <c r="J41" i="54"/>
  <c r="K41" i="54"/>
  <c r="E39" i="54"/>
  <c r="I39" i="54"/>
  <c r="C45" i="54"/>
  <c r="G45" i="54"/>
  <c r="E45" i="54"/>
  <c r="I45" i="54"/>
  <c r="C46" i="54"/>
  <c r="G46" i="54"/>
  <c r="E46" i="54"/>
  <c r="I46" i="54"/>
  <c r="C47" i="54"/>
  <c r="G47" i="54"/>
  <c r="E47" i="54"/>
  <c r="I47" i="54"/>
  <c r="E48" i="54"/>
  <c r="I48" i="54"/>
  <c r="C48" i="54"/>
  <c r="G48" i="54"/>
  <c r="C49" i="54"/>
  <c r="G49" i="54"/>
  <c r="E49" i="54"/>
  <c r="I49" i="54"/>
  <c r="C50" i="54"/>
  <c r="G50" i="54"/>
  <c r="E50" i="54"/>
  <c r="C51" i="54"/>
  <c r="G51" i="54"/>
  <c r="K54" i="54"/>
  <c r="E51" i="54"/>
  <c r="I51" i="54"/>
  <c r="J54" i="54"/>
  <c r="I52" i="54"/>
  <c r="C58" i="54"/>
  <c r="G58" i="54"/>
  <c r="E58" i="54"/>
  <c r="I58" i="54"/>
  <c r="C59" i="54"/>
  <c r="G59" i="54"/>
  <c r="E59" i="54"/>
  <c r="I59" i="54"/>
  <c r="C60" i="54"/>
  <c r="G60" i="54"/>
  <c r="E60" i="54"/>
  <c r="I60" i="54"/>
  <c r="C61" i="54"/>
  <c r="G61" i="54"/>
  <c r="E61" i="54"/>
  <c r="I61" i="54"/>
  <c r="C62" i="54"/>
  <c r="G62" i="54"/>
  <c r="E62" i="54"/>
  <c r="I62" i="54"/>
  <c r="C63" i="54"/>
  <c r="G63" i="54"/>
  <c r="E63" i="54"/>
  <c r="I63" i="54"/>
  <c r="C64" i="54"/>
  <c r="G64" i="54"/>
  <c r="E64" i="54"/>
  <c r="I64" i="54"/>
  <c r="C65" i="54"/>
  <c r="G65" i="54"/>
  <c r="E65" i="54"/>
  <c r="I65" i="54"/>
  <c r="C66" i="54"/>
  <c r="G66" i="54"/>
  <c r="E66" i="54"/>
  <c r="I66" i="54"/>
  <c r="C67" i="54"/>
  <c r="G67" i="54"/>
  <c r="E67" i="54"/>
  <c r="I67" i="54"/>
  <c r="C68" i="54"/>
  <c r="G68" i="54"/>
  <c r="E68" i="54"/>
  <c r="I68" i="54"/>
  <c r="C69" i="54"/>
  <c r="G69" i="54"/>
  <c r="E69" i="54"/>
  <c r="I69" i="54"/>
  <c r="C70" i="54"/>
  <c r="G70" i="54"/>
  <c r="E70" i="54"/>
  <c r="I70" i="54"/>
  <c r="C71" i="54"/>
  <c r="G71" i="54"/>
  <c r="E71" i="54"/>
  <c r="I71" i="54"/>
  <c r="C72" i="54"/>
  <c r="G72" i="54"/>
  <c r="E72" i="54"/>
  <c r="I72" i="54"/>
  <c r="C73" i="54"/>
  <c r="G73" i="54"/>
  <c r="E73" i="54"/>
  <c r="I73" i="54"/>
  <c r="C74" i="54"/>
  <c r="G74" i="54"/>
  <c r="E74" i="54"/>
  <c r="K77" i="54"/>
  <c r="J77" i="54"/>
  <c r="I75" i="54"/>
  <c r="C180" i="55"/>
  <c r="G180" i="55"/>
  <c r="C192" i="55"/>
  <c r="G192" i="55"/>
  <c r="C174" i="55"/>
  <c r="G174" i="55"/>
  <c r="C177" i="55"/>
  <c r="G177" i="55"/>
  <c r="E147" i="55"/>
  <c r="I147" i="55"/>
  <c r="E167" i="55"/>
  <c r="I167" i="55"/>
  <c r="E118" i="55"/>
  <c r="I118" i="55"/>
  <c r="E144" i="55"/>
  <c r="I144" i="55"/>
  <c r="C96" i="55"/>
  <c r="G96" i="55"/>
  <c r="C111" i="55"/>
  <c r="G111" i="55"/>
  <c r="C71" i="55"/>
  <c r="G71" i="55"/>
  <c r="C93" i="55"/>
  <c r="G93" i="55"/>
  <c r="E53" i="55"/>
  <c r="I53" i="55"/>
  <c r="E64" i="55"/>
  <c r="I64" i="55"/>
  <c r="E29" i="55"/>
  <c r="I29" i="55"/>
  <c r="E50" i="55"/>
  <c r="I50" i="55"/>
  <c r="C7" i="55"/>
  <c r="G7" i="55"/>
  <c r="C22" i="55"/>
  <c r="G22" i="55"/>
  <c r="K196" i="55"/>
  <c r="E180" i="55"/>
  <c r="I180" i="55"/>
  <c r="E192" i="55"/>
  <c r="I192" i="55"/>
  <c r="E174" i="55"/>
  <c r="I174" i="55"/>
  <c r="C147" i="55"/>
  <c r="G147" i="55"/>
  <c r="C167" i="55"/>
  <c r="G167" i="55"/>
  <c r="C118" i="55"/>
  <c r="G118" i="55"/>
  <c r="C144" i="55"/>
  <c r="G144" i="55"/>
  <c r="E96" i="55"/>
  <c r="I96" i="55"/>
  <c r="E111" i="55"/>
  <c r="I111" i="55"/>
  <c r="E71" i="55"/>
  <c r="I71" i="55"/>
  <c r="E93" i="55"/>
  <c r="I93" i="55"/>
  <c r="C53" i="55"/>
  <c r="G53" i="55"/>
  <c r="C64" i="55"/>
  <c r="G64" i="55"/>
  <c r="C29" i="55"/>
  <c r="G29" i="55"/>
  <c r="C50" i="55"/>
  <c r="G50" i="55"/>
  <c r="E7" i="55"/>
  <c r="I7" i="55"/>
  <c r="E22" i="55"/>
  <c r="I22" i="55"/>
  <c r="F5" i="55"/>
  <c r="C8" i="55"/>
  <c r="G8" i="55"/>
  <c r="E8" i="55"/>
  <c r="I8" i="55"/>
  <c r="E9" i="55"/>
  <c r="I9" i="55"/>
  <c r="C9" i="55"/>
  <c r="G9" i="55"/>
  <c r="C10" i="55"/>
  <c r="G10" i="55"/>
  <c r="E10" i="55"/>
  <c r="I10" i="55"/>
  <c r="E11" i="55"/>
  <c r="I11" i="55"/>
  <c r="C11" i="55"/>
  <c r="G11" i="55"/>
  <c r="C12" i="55"/>
  <c r="G12" i="55"/>
  <c r="E12" i="55"/>
  <c r="I12" i="55"/>
  <c r="C13" i="55"/>
  <c r="G13" i="55"/>
  <c r="E13" i="55"/>
  <c r="I13" i="55"/>
  <c r="C14" i="55"/>
  <c r="G14" i="55"/>
  <c r="E14" i="55"/>
  <c r="I14" i="55"/>
  <c r="C15" i="55"/>
  <c r="G15" i="55"/>
  <c r="E15" i="55"/>
  <c r="I15" i="55"/>
  <c r="C16" i="55"/>
  <c r="G16" i="55"/>
  <c r="E16" i="55"/>
  <c r="I16" i="55"/>
  <c r="C17" i="55"/>
  <c r="G17" i="55"/>
  <c r="E17" i="55"/>
  <c r="I17" i="55"/>
  <c r="C18" i="55"/>
  <c r="G18" i="55"/>
  <c r="E18" i="55"/>
  <c r="I18" i="55"/>
  <c r="C19" i="55"/>
  <c r="G19" i="55"/>
  <c r="K22" i="55"/>
  <c r="J22" i="55"/>
  <c r="E20" i="55"/>
  <c r="I20" i="55"/>
  <c r="F27" i="55"/>
  <c r="C30" i="55"/>
  <c r="G30" i="55"/>
  <c r="E30" i="55"/>
  <c r="I30" i="55"/>
  <c r="E31" i="55"/>
  <c r="I31" i="55"/>
  <c r="C31" i="55"/>
  <c r="G31" i="55"/>
  <c r="C32" i="55"/>
  <c r="G32" i="55"/>
  <c r="E32" i="55"/>
  <c r="I32" i="55"/>
  <c r="C33" i="55"/>
  <c r="G33" i="55"/>
  <c r="E33" i="55"/>
  <c r="I33" i="55"/>
  <c r="C34" i="55"/>
  <c r="G34" i="55"/>
  <c r="E34" i="55"/>
  <c r="I34" i="55"/>
  <c r="C35" i="55"/>
  <c r="G35" i="55"/>
  <c r="E35" i="55"/>
  <c r="I35" i="55"/>
  <c r="C36" i="55"/>
  <c r="G36" i="55"/>
  <c r="E36" i="55"/>
  <c r="I36" i="55"/>
  <c r="C37" i="55"/>
  <c r="G37" i="55"/>
  <c r="E37" i="55"/>
  <c r="I37" i="55"/>
  <c r="C38" i="55"/>
  <c r="G38" i="55"/>
  <c r="E38" i="55"/>
  <c r="I38" i="55"/>
  <c r="C39" i="55"/>
  <c r="G39" i="55"/>
  <c r="E39" i="55"/>
  <c r="I39" i="55"/>
  <c r="C40" i="55"/>
  <c r="G40" i="55"/>
  <c r="E40" i="55"/>
  <c r="I40" i="55"/>
  <c r="C41" i="55"/>
  <c r="G41" i="55"/>
  <c r="E41" i="55"/>
  <c r="I41" i="55"/>
  <c r="C42" i="55"/>
  <c r="G42" i="55"/>
  <c r="E42" i="55"/>
  <c r="I42" i="55"/>
  <c r="C43" i="55"/>
  <c r="G43" i="55"/>
  <c r="E43" i="55"/>
  <c r="I43" i="55"/>
  <c r="C44" i="55"/>
  <c r="G44" i="55"/>
  <c r="E44" i="55"/>
  <c r="I44" i="55"/>
  <c r="E45" i="55"/>
  <c r="I45" i="55"/>
  <c r="C45" i="55"/>
  <c r="G45" i="55"/>
  <c r="C46" i="55"/>
  <c r="G46" i="55"/>
  <c r="E46" i="55"/>
  <c r="I46" i="55"/>
  <c r="C47" i="55"/>
  <c r="G47" i="55"/>
  <c r="K50" i="55"/>
  <c r="J50" i="55"/>
  <c r="E48" i="55"/>
  <c r="I48" i="55"/>
  <c r="C54" i="55"/>
  <c r="G54" i="55"/>
  <c r="E54" i="55"/>
  <c r="I54" i="55"/>
  <c r="C55" i="55"/>
  <c r="G55" i="55"/>
  <c r="E55" i="55"/>
  <c r="I55" i="55"/>
  <c r="C56" i="55"/>
  <c r="G56" i="55"/>
  <c r="E56" i="55"/>
  <c r="I56" i="55"/>
  <c r="C57" i="55"/>
  <c r="G57" i="55"/>
  <c r="E57" i="55"/>
  <c r="I57" i="55"/>
  <c r="C58" i="55"/>
  <c r="G58" i="55"/>
  <c r="E58" i="55"/>
  <c r="I58" i="55"/>
  <c r="C59" i="55"/>
  <c r="G59" i="55"/>
  <c r="E59" i="55"/>
  <c r="I59" i="55"/>
  <c r="C60" i="55"/>
  <c r="G60" i="55"/>
  <c r="E60" i="55"/>
  <c r="I60" i="55"/>
  <c r="C61" i="55"/>
  <c r="G61" i="55"/>
  <c r="J64" i="55"/>
  <c r="K64" i="55"/>
  <c r="E62" i="55"/>
  <c r="I62" i="55"/>
  <c r="F69" i="55"/>
  <c r="C72" i="55"/>
  <c r="G72" i="55"/>
  <c r="E72" i="55"/>
  <c r="I72" i="55"/>
  <c r="C73" i="55"/>
  <c r="G73" i="55"/>
  <c r="E73" i="55"/>
  <c r="I73" i="55"/>
  <c r="C74" i="55"/>
  <c r="G74" i="55"/>
  <c r="E74" i="55"/>
  <c r="I74" i="55"/>
  <c r="C75" i="55"/>
  <c r="G75" i="55"/>
  <c r="E75" i="55"/>
  <c r="I75" i="55"/>
  <c r="C76" i="55"/>
  <c r="G76" i="55"/>
  <c r="E76" i="55"/>
  <c r="I76" i="55"/>
  <c r="C77" i="55"/>
  <c r="G77" i="55"/>
  <c r="E77" i="55"/>
  <c r="I77" i="55"/>
  <c r="C78" i="55"/>
  <c r="G78" i="55"/>
  <c r="E78" i="55"/>
  <c r="I78" i="55"/>
  <c r="C79" i="55"/>
  <c r="G79" i="55"/>
  <c r="E79" i="55"/>
  <c r="I79" i="55"/>
  <c r="E80" i="55"/>
  <c r="I80" i="55"/>
  <c r="C80" i="55"/>
  <c r="G80" i="55"/>
  <c r="C81" i="55"/>
  <c r="G81" i="55"/>
  <c r="E81" i="55"/>
  <c r="I81" i="55"/>
  <c r="C82" i="55"/>
  <c r="G82" i="55"/>
  <c r="E82" i="55"/>
  <c r="I82" i="55"/>
  <c r="C83" i="55"/>
  <c r="G83" i="55"/>
  <c r="E83" i="55"/>
  <c r="I83" i="55"/>
  <c r="C84" i="55"/>
  <c r="G84" i="55"/>
  <c r="E84" i="55"/>
  <c r="I84" i="55"/>
  <c r="C85" i="55"/>
  <c r="G85" i="55"/>
  <c r="E85" i="55"/>
  <c r="I85" i="55"/>
  <c r="C86" i="55"/>
  <c r="G86" i="55"/>
  <c r="E86" i="55"/>
  <c r="I86" i="55"/>
  <c r="C87" i="55"/>
  <c r="G87" i="55"/>
  <c r="E87" i="55"/>
  <c r="I87" i="55"/>
  <c r="C88" i="55"/>
  <c r="G88" i="55"/>
  <c r="E88" i="55"/>
  <c r="I88" i="55"/>
  <c r="E89" i="55"/>
  <c r="I89" i="55"/>
  <c r="C89" i="55"/>
  <c r="G89" i="55"/>
  <c r="C90" i="55"/>
  <c r="G90" i="55"/>
  <c r="J93" i="55"/>
  <c r="K93" i="55"/>
  <c r="E91" i="55"/>
  <c r="I91" i="55"/>
  <c r="E97" i="55"/>
  <c r="I97" i="55"/>
  <c r="C97" i="55"/>
  <c r="G97" i="55"/>
  <c r="C98" i="55"/>
  <c r="G98" i="55"/>
  <c r="E98" i="55"/>
  <c r="I98" i="55"/>
  <c r="C99" i="55"/>
  <c r="G99" i="55"/>
  <c r="E99" i="55"/>
  <c r="I99" i="55"/>
  <c r="E100" i="55"/>
  <c r="I100" i="55"/>
  <c r="C100" i="55"/>
  <c r="G100" i="55"/>
  <c r="C101" i="55"/>
  <c r="G101" i="55"/>
  <c r="E101" i="55"/>
  <c r="I101" i="55"/>
  <c r="C102" i="55"/>
  <c r="G102" i="55"/>
  <c r="E102" i="55"/>
  <c r="I102" i="55"/>
  <c r="C103" i="55"/>
  <c r="G103" i="55"/>
  <c r="E103" i="55"/>
  <c r="I103" i="55"/>
  <c r="C104" i="55"/>
  <c r="G104" i="55"/>
  <c r="E104" i="55"/>
  <c r="I104" i="55"/>
  <c r="C105" i="55"/>
  <c r="G105" i="55"/>
  <c r="E105" i="55"/>
  <c r="I105" i="55"/>
  <c r="C106" i="55"/>
  <c r="G106" i="55"/>
  <c r="E106" i="55"/>
  <c r="I106" i="55"/>
  <c r="C107" i="55"/>
  <c r="G107" i="55"/>
  <c r="E107" i="55"/>
  <c r="I107" i="55"/>
  <c r="C108" i="55"/>
  <c r="G108" i="55"/>
  <c r="J111" i="55"/>
  <c r="K111" i="55"/>
  <c r="E109" i="55"/>
  <c r="I109" i="55"/>
  <c r="F116" i="55"/>
  <c r="C119" i="55"/>
  <c r="G119" i="55"/>
  <c r="E119" i="55"/>
  <c r="I119" i="55"/>
  <c r="C120" i="55"/>
  <c r="G120" i="55"/>
  <c r="E120" i="55"/>
  <c r="I120" i="55"/>
  <c r="C121" i="55"/>
  <c r="G121" i="55"/>
  <c r="E121" i="55"/>
  <c r="I121" i="55"/>
  <c r="E122" i="55"/>
  <c r="I122" i="55"/>
  <c r="C122" i="55"/>
  <c r="G122" i="55"/>
  <c r="C123" i="55"/>
  <c r="G123" i="55"/>
  <c r="E123" i="55"/>
  <c r="I123" i="55"/>
  <c r="C124" i="55"/>
  <c r="G124" i="55"/>
  <c r="E124" i="55"/>
  <c r="I124" i="55"/>
  <c r="C125" i="55"/>
  <c r="G125" i="55"/>
  <c r="E125" i="55"/>
  <c r="I125" i="55"/>
  <c r="C126" i="55"/>
  <c r="G126" i="55"/>
  <c r="E126" i="55"/>
  <c r="I126" i="55"/>
  <c r="C127" i="55"/>
  <c r="G127" i="55"/>
  <c r="E127" i="55"/>
  <c r="I127" i="55"/>
  <c r="C128" i="55"/>
  <c r="G128" i="55"/>
  <c r="E128" i="55"/>
  <c r="I128" i="55"/>
  <c r="C129" i="55"/>
  <c r="G129" i="55"/>
  <c r="E129" i="55"/>
  <c r="I129" i="55"/>
  <c r="C130" i="55"/>
  <c r="G130" i="55"/>
  <c r="E130" i="55"/>
  <c r="I130" i="55"/>
  <c r="E131" i="55"/>
  <c r="I131" i="55"/>
  <c r="C131" i="55"/>
  <c r="G131" i="55"/>
  <c r="E132" i="55"/>
  <c r="I132" i="55"/>
  <c r="C132" i="55"/>
  <c r="G132" i="55"/>
  <c r="C133" i="55"/>
  <c r="G133" i="55"/>
  <c r="E133" i="55"/>
  <c r="I133" i="55"/>
  <c r="C134" i="55"/>
  <c r="G134" i="55"/>
  <c r="E134" i="55"/>
  <c r="I134" i="55"/>
  <c r="C135" i="55"/>
  <c r="G135" i="55"/>
  <c r="E135" i="55"/>
  <c r="I135" i="55"/>
  <c r="C136" i="55"/>
  <c r="G136" i="55"/>
  <c r="E136" i="55"/>
  <c r="I136" i="55"/>
  <c r="C137" i="55"/>
  <c r="G137" i="55"/>
  <c r="E137" i="55"/>
  <c r="I137" i="55"/>
  <c r="C138" i="55"/>
  <c r="G138" i="55"/>
  <c r="E138" i="55"/>
  <c r="I138" i="55"/>
  <c r="E139" i="55"/>
  <c r="I139" i="55"/>
  <c r="C139" i="55"/>
  <c r="G139" i="55"/>
  <c r="C140" i="55"/>
  <c r="G140" i="55"/>
  <c r="E140" i="55"/>
  <c r="I140" i="55"/>
  <c r="C141" i="55"/>
  <c r="G141" i="55"/>
  <c r="K144" i="55"/>
  <c r="J144" i="55"/>
  <c r="E142" i="55"/>
  <c r="I142" i="55"/>
  <c r="C148" i="55"/>
  <c r="G148" i="55"/>
  <c r="E148" i="55"/>
  <c r="I148" i="55"/>
  <c r="C149" i="55"/>
  <c r="G149" i="55"/>
  <c r="E149" i="55"/>
  <c r="I149" i="55"/>
  <c r="C150" i="55"/>
  <c r="G150" i="55"/>
  <c r="E150" i="55"/>
  <c r="I150" i="55"/>
  <c r="C151" i="55"/>
  <c r="G151" i="55"/>
  <c r="E151" i="55"/>
  <c r="I151" i="55"/>
  <c r="C152" i="55"/>
  <c r="G152" i="55"/>
  <c r="E152" i="55"/>
  <c r="I152" i="55"/>
  <c r="C153" i="55"/>
  <c r="G153" i="55"/>
  <c r="E153" i="55"/>
  <c r="I153" i="55"/>
  <c r="C154" i="55"/>
  <c r="G154" i="55"/>
  <c r="E154" i="55"/>
  <c r="I154" i="55"/>
  <c r="C155" i="55"/>
  <c r="G155" i="55"/>
  <c r="E155" i="55"/>
  <c r="I155" i="55"/>
  <c r="C156" i="55"/>
  <c r="G156" i="55"/>
  <c r="E156" i="55"/>
  <c r="I156" i="55"/>
  <c r="C157" i="55"/>
  <c r="G157" i="55"/>
  <c r="E157" i="55"/>
  <c r="I157" i="55"/>
  <c r="C158" i="55"/>
  <c r="G158" i="55"/>
  <c r="E158" i="55"/>
  <c r="I158" i="55"/>
  <c r="C159" i="55"/>
  <c r="G159" i="55"/>
  <c r="E159" i="55"/>
  <c r="I159" i="55"/>
  <c r="C160" i="55"/>
  <c r="G160" i="55"/>
  <c r="E160" i="55"/>
  <c r="I160" i="55"/>
  <c r="C161" i="55"/>
  <c r="G161" i="55"/>
  <c r="E161" i="55"/>
  <c r="I161" i="55"/>
  <c r="C162" i="55"/>
  <c r="G162" i="55"/>
  <c r="E162" i="55"/>
  <c r="I162" i="55"/>
  <c r="E163" i="55"/>
  <c r="I163" i="55"/>
  <c r="C163" i="55"/>
  <c r="G163" i="55"/>
  <c r="E164" i="55"/>
  <c r="C164" i="55"/>
  <c r="G164" i="55"/>
  <c r="K167" i="55"/>
  <c r="J167" i="55"/>
  <c r="I165" i="55"/>
  <c r="F172" i="55"/>
  <c r="J177" i="55"/>
  <c r="K177" i="55"/>
  <c r="E175" i="55"/>
  <c r="I175" i="55"/>
  <c r="C181" i="55"/>
  <c r="G181" i="55"/>
  <c r="E181" i="55"/>
  <c r="I181" i="55"/>
  <c r="C182" i="55"/>
  <c r="G182" i="55"/>
  <c r="E182" i="55"/>
  <c r="I182" i="55"/>
  <c r="C183" i="55"/>
  <c r="G183" i="55"/>
  <c r="E183" i="55"/>
  <c r="I183" i="55"/>
  <c r="C184" i="55"/>
  <c r="G184" i="55"/>
  <c r="E184" i="55"/>
  <c r="I184" i="55"/>
  <c r="C185" i="55"/>
  <c r="G185" i="55"/>
  <c r="E185" i="55"/>
  <c r="I185" i="55"/>
  <c r="C186" i="55"/>
  <c r="G186" i="55"/>
  <c r="E186" i="55"/>
  <c r="I186" i="55"/>
  <c r="C187" i="55"/>
  <c r="G187" i="55"/>
  <c r="E187" i="55"/>
  <c r="I187" i="55"/>
  <c r="C188" i="55"/>
  <c r="G188" i="55"/>
  <c r="I188" i="55"/>
  <c r="J192" i="55"/>
  <c r="E189" i="55"/>
  <c r="C189" i="55"/>
  <c r="G189" i="55"/>
  <c r="K192" i="55"/>
  <c r="E190" i="55"/>
  <c r="I190" i="55"/>
  <c r="E239" i="48"/>
  <c r="I239" i="48"/>
  <c r="E254" i="48"/>
  <c r="I254" i="48"/>
  <c r="E217" i="48"/>
  <c r="I217" i="48"/>
  <c r="E236" i="48"/>
  <c r="I236" i="48"/>
  <c r="E203" i="48"/>
  <c r="I203" i="48"/>
  <c r="E214" i="48"/>
  <c r="I214" i="48"/>
  <c r="C190" i="48"/>
  <c r="G190" i="48"/>
  <c r="C196" i="48"/>
  <c r="G196" i="48"/>
  <c r="C178" i="48"/>
  <c r="G178" i="48"/>
  <c r="C187" i="48"/>
  <c r="G187" i="48"/>
  <c r="C158" i="48"/>
  <c r="G158" i="48"/>
  <c r="C171" i="48"/>
  <c r="G171" i="48"/>
  <c r="C153" i="48"/>
  <c r="G153" i="48"/>
  <c r="C134" i="48"/>
  <c r="G134" i="48"/>
  <c r="C146" i="48"/>
  <c r="G146" i="48"/>
  <c r="C127" i="48"/>
  <c r="G127" i="48"/>
  <c r="C131" i="48"/>
  <c r="G131" i="48"/>
  <c r="E104" i="48"/>
  <c r="I104" i="48"/>
  <c r="E120" i="48"/>
  <c r="I120" i="48"/>
  <c r="E89" i="48"/>
  <c r="I89" i="48"/>
  <c r="E101" i="48"/>
  <c r="I101" i="48"/>
  <c r="C71" i="48"/>
  <c r="G71" i="48"/>
  <c r="C82" i="48"/>
  <c r="G82" i="48"/>
  <c r="C48" i="48"/>
  <c r="G48" i="48"/>
  <c r="C68" i="48"/>
  <c r="G68" i="48"/>
  <c r="C36" i="48"/>
  <c r="G36" i="48"/>
  <c r="C41" i="48"/>
  <c r="G41" i="48"/>
  <c r="C18" i="48"/>
  <c r="G18" i="48"/>
  <c r="C33" i="48"/>
  <c r="G33" i="48"/>
  <c r="C7" i="48"/>
  <c r="G7" i="48"/>
  <c r="C11" i="48"/>
  <c r="G11" i="48"/>
  <c r="C239" i="48"/>
  <c r="G239" i="48"/>
  <c r="C254" i="48"/>
  <c r="G254" i="48"/>
  <c r="C217" i="48"/>
  <c r="G217" i="48"/>
  <c r="C236" i="48"/>
  <c r="G236" i="48"/>
  <c r="C203" i="48"/>
  <c r="G203" i="48"/>
  <c r="C214" i="48"/>
  <c r="G214" i="48"/>
  <c r="E190" i="48"/>
  <c r="I190" i="48"/>
  <c r="E196" i="48"/>
  <c r="I196" i="48"/>
  <c r="E178" i="48"/>
  <c r="I178" i="48"/>
  <c r="E187" i="48"/>
  <c r="I187" i="48"/>
  <c r="D176" i="48"/>
  <c r="H176" i="48" s="1"/>
  <c r="E158" i="48"/>
  <c r="I158" i="48"/>
  <c r="E171" i="48"/>
  <c r="I171" i="48"/>
  <c r="J155" i="48"/>
  <c r="K155" i="48"/>
  <c r="E153" i="48"/>
  <c r="I153" i="48"/>
  <c r="E155" i="48"/>
  <c r="I155" i="48"/>
  <c r="D151" i="48"/>
  <c r="H151" i="48" s="1"/>
  <c r="E134" i="48"/>
  <c r="I134" i="48"/>
  <c r="E146" i="48"/>
  <c r="I146" i="48"/>
  <c r="E127" i="48"/>
  <c r="I127" i="48"/>
  <c r="E131" i="48"/>
  <c r="I131" i="48"/>
  <c r="C104" i="48"/>
  <c r="G104" i="48"/>
  <c r="C120" i="48"/>
  <c r="G120" i="48"/>
  <c r="C89" i="48"/>
  <c r="G89" i="48"/>
  <c r="C101" i="48"/>
  <c r="G101" i="48"/>
  <c r="E71" i="48"/>
  <c r="I71" i="48"/>
  <c r="E82" i="48"/>
  <c r="I82" i="48"/>
  <c r="E48" i="48"/>
  <c r="I48" i="48"/>
  <c r="E68" i="48"/>
  <c r="I68" i="48"/>
  <c r="D46" i="48"/>
  <c r="H46" i="48" s="1"/>
  <c r="E36" i="48"/>
  <c r="I36" i="48"/>
  <c r="E41" i="48"/>
  <c r="I41" i="48"/>
  <c r="E18" i="48"/>
  <c r="I18" i="48"/>
  <c r="E33" i="48"/>
  <c r="I33" i="48"/>
  <c r="D16" i="48"/>
  <c r="H16" i="48" s="1"/>
  <c r="E7" i="48"/>
  <c r="I7" i="48"/>
  <c r="E11" i="48"/>
  <c r="I11" i="48"/>
  <c r="D5" i="48"/>
  <c r="H5" i="48" s="1"/>
  <c r="C8" i="48"/>
  <c r="G8" i="48"/>
  <c r="J11" i="48"/>
  <c r="K11" i="48"/>
  <c r="E9" i="48"/>
  <c r="I9" i="48"/>
  <c r="C19" i="48"/>
  <c r="G19" i="48"/>
  <c r="E19" i="48"/>
  <c r="I19" i="48"/>
  <c r="C20" i="48"/>
  <c r="G20" i="48"/>
  <c r="E20" i="48"/>
  <c r="I20" i="48"/>
  <c r="C21" i="48"/>
  <c r="G21" i="48"/>
  <c r="E21" i="48"/>
  <c r="I21" i="48"/>
  <c r="C22" i="48"/>
  <c r="G22" i="48"/>
  <c r="E22" i="48"/>
  <c r="I22" i="48"/>
  <c r="C23" i="48"/>
  <c r="G23" i="48"/>
  <c r="E23" i="48"/>
  <c r="I23" i="48"/>
  <c r="C24" i="48"/>
  <c r="G24" i="48"/>
  <c r="E24" i="48"/>
  <c r="I24" i="48"/>
  <c r="C25" i="48"/>
  <c r="G25" i="48"/>
  <c r="E25" i="48"/>
  <c r="I25" i="48"/>
  <c r="C26" i="48"/>
  <c r="G26" i="48"/>
  <c r="E26" i="48"/>
  <c r="I26" i="48"/>
  <c r="C27" i="48"/>
  <c r="G27" i="48"/>
  <c r="E27" i="48"/>
  <c r="I27" i="48"/>
  <c r="C28" i="48"/>
  <c r="G28" i="48"/>
  <c r="E28" i="48"/>
  <c r="I28" i="48"/>
  <c r="C29" i="48"/>
  <c r="G29" i="48"/>
  <c r="E29" i="48"/>
  <c r="I29" i="48"/>
  <c r="C30" i="48"/>
  <c r="G30" i="48"/>
  <c r="J33" i="48"/>
  <c r="K33" i="48"/>
  <c r="E31" i="48"/>
  <c r="I31" i="48"/>
  <c r="C37" i="48"/>
  <c r="G37" i="48"/>
  <c r="I37" i="48"/>
  <c r="C38" i="48"/>
  <c r="G38" i="48"/>
  <c r="J41" i="48"/>
  <c r="E38" i="48"/>
  <c r="K41" i="48"/>
  <c r="E39" i="48"/>
  <c r="I39" i="48"/>
  <c r="C49" i="48"/>
  <c r="G49" i="48"/>
  <c r="E49" i="48"/>
  <c r="I49" i="48"/>
  <c r="C50" i="48"/>
  <c r="G50" i="48"/>
  <c r="E50" i="48"/>
  <c r="I50" i="48"/>
  <c r="E51" i="48"/>
  <c r="I51" i="48"/>
  <c r="C51" i="48"/>
  <c r="G51" i="48"/>
  <c r="C52" i="48"/>
  <c r="G52" i="48"/>
  <c r="E52" i="48"/>
  <c r="I52" i="48"/>
  <c r="C53" i="48"/>
  <c r="G53" i="48"/>
  <c r="E53" i="48"/>
  <c r="I53" i="48"/>
  <c r="C54" i="48"/>
  <c r="G54" i="48"/>
  <c r="E54" i="48"/>
  <c r="I54" i="48"/>
  <c r="C55" i="48"/>
  <c r="G55" i="48"/>
  <c r="E55" i="48"/>
  <c r="I55" i="48"/>
  <c r="C56" i="48"/>
  <c r="G56" i="48"/>
  <c r="E56" i="48"/>
  <c r="I56" i="48"/>
  <c r="C57" i="48"/>
  <c r="G57" i="48"/>
  <c r="E57" i="48"/>
  <c r="I57" i="48"/>
  <c r="C58" i="48"/>
  <c r="G58" i="48"/>
  <c r="E58" i="48"/>
  <c r="I58" i="48"/>
  <c r="C59" i="48"/>
  <c r="G59" i="48"/>
  <c r="E59" i="48"/>
  <c r="I59" i="48"/>
  <c r="C60" i="48"/>
  <c r="G60" i="48"/>
  <c r="E60" i="48"/>
  <c r="I60" i="48"/>
  <c r="C61" i="48"/>
  <c r="G61" i="48"/>
  <c r="E61" i="48"/>
  <c r="I61" i="48"/>
  <c r="C62" i="48"/>
  <c r="G62" i="48"/>
  <c r="E62" i="48"/>
  <c r="I62" i="48"/>
  <c r="C63" i="48"/>
  <c r="G63" i="48"/>
  <c r="E63" i="48"/>
  <c r="I63" i="48"/>
  <c r="C64" i="48"/>
  <c r="G64" i="48"/>
  <c r="E64" i="48"/>
  <c r="I64" i="48"/>
  <c r="C65" i="48"/>
  <c r="G65" i="48"/>
  <c r="J68" i="48"/>
  <c r="K68" i="48"/>
  <c r="E66" i="48"/>
  <c r="I66" i="48"/>
  <c r="C72" i="48"/>
  <c r="G72" i="48"/>
  <c r="E72" i="48"/>
  <c r="I72" i="48"/>
  <c r="C73" i="48"/>
  <c r="G73" i="48"/>
  <c r="E73" i="48"/>
  <c r="I73" i="48"/>
  <c r="E74" i="48"/>
  <c r="I74" i="48"/>
  <c r="C74" i="48"/>
  <c r="G74" i="48"/>
  <c r="C75" i="48"/>
  <c r="G75" i="48"/>
  <c r="E75" i="48"/>
  <c r="I75" i="48"/>
  <c r="C76" i="48"/>
  <c r="G76" i="48"/>
  <c r="E76" i="48"/>
  <c r="I76" i="48"/>
  <c r="E77" i="48"/>
  <c r="I77" i="48"/>
  <c r="C77" i="48"/>
  <c r="G77" i="48"/>
  <c r="C78" i="48"/>
  <c r="G78" i="48"/>
  <c r="E78" i="48"/>
  <c r="I78" i="48"/>
  <c r="C79" i="48"/>
  <c r="G79" i="48"/>
  <c r="E79" i="48"/>
  <c r="K82" i="48"/>
  <c r="J82" i="48"/>
  <c r="I80" i="48"/>
  <c r="F87" i="48"/>
  <c r="C90" i="48"/>
  <c r="G90" i="48"/>
  <c r="E90" i="48"/>
  <c r="I90" i="48"/>
  <c r="C91" i="48"/>
  <c r="G91" i="48"/>
  <c r="E91" i="48"/>
  <c r="I91" i="48"/>
  <c r="E92" i="48"/>
  <c r="I92" i="48"/>
  <c r="C92" i="48"/>
  <c r="G92" i="48"/>
  <c r="C93" i="48"/>
  <c r="G93" i="48"/>
  <c r="E93" i="48"/>
  <c r="I93" i="48"/>
  <c r="C94" i="48"/>
  <c r="G94" i="48"/>
  <c r="E94" i="48"/>
  <c r="I94" i="48"/>
  <c r="C95" i="48"/>
  <c r="G95" i="48"/>
  <c r="E95" i="48"/>
  <c r="I95" i="48"/>
  <c r="C96" i="48"/>
  <c r="G96" i="48"/>
  <c r="E96" i="48"/>
  <c r="I96" i="48"/>
  <c r="C97" i="48"/>
  <c r="G97" i="48"/>
  <c r="E97" i="48"/>
  <c r="I97" i="48"/>
  <c r="C98" i="48"/>
  <c r="G98" i="48"/>
  <c r="J101" i="48"/>
  <c r="K101" i="48"/>
  <c r="E99" i="48"/>
  <c r="I99" i="48"/>
  <c r="C105" i="48"/>
  <c r="G105" i="48"/>
  <c r="E105" i="48"/>
  <c r="I105" i="48"/>
  <c r="C106" i="48"/>
  <c r="G106" i="48"/>
  <c r="E106" i="48"/>
  <c r="I106" i="48"/>
  <c r="C107" i="48"/>
  <c r="G107" i="48"/>
  <c r="E107" i="48"/>
  <c r="I107" i="48"/>
  <c r="C108" i="48"/>
  <c r="G108" i="48"/>
  <c r="E108" i="48"/>
  <c r="I108" i="48"/>
  <c r="C109" i="48"/>
  <c r="G109" i="48"/>
  <c r="E109" i="48"/>
  <c r="I109" i="48"/>
  <c r="C110" i="48"/>
  <c r="G110" i="48"/>
  <c r="E110" i="48"/>
  <c r="I110" i="48"/>
  <c r="C111" i="48"/>
  <c r="G111" i="48"/>
  <c r="E111" i="48"/>
  <c r="I111" i="48"/>
  <c r="C112" i="48"/>
  <c r="G112" i="48"/>
  <c r="E112" i="48"/>
  <c r="I112" i="48"/>
  <c r="C113" i="48"/>
  <c r="G113" i="48"/>
  <c r="E113" i="48"/>
  <c r="I113" i="48"/>
  <c r="C114" i="48"/>
  <c r="G114" i="48"/>
  <c r="E114" i="48"/>
  <c r="I114" i="48"/>
  <c r="C115" i="48"/>
  <c r="G115" i="48"/>
  <c r="E115" i="48"/>
  <c r="I115" i="48"/>
  <c r="C116" i="48"/>
  <c r="G116" i="48"/>
  <c r="E116" i="48"/>
  <c r="I116" i="48"/>
  <c r="C117" i="48"/>
  <c r="G117" i="48"/>
  <c r="J120" i="48"/>
  <c r="K120" i="48"/>
  <c r="E118" i="48"/>
  <c r="I118" i="48"/>
  <c r="F125" i="48"/>
  <c r="C128" i="48"/>
  <c r="G128" i="48"/>
  <c r="J131" i="48"/>
  <c r="K131" i="48"/>
  <c r="E129" i="48"/>
  <c r="I129" i="48"/>
  <c r="C135" i="48"/>
  <c r="G135" i="48"/>
  <c r="E135" i="48"/>
  <c r="I135" i="48"/>
  <c r="C136" i="48"/>
  <c r="G136" i="48"/>
  <c r="E136" i="48"/>
  <c r="I136" i="48"/>
  <c r="C137" i="48"/>
  <c r="G137" i="48"/>
  <c r="E137" i="48"/>
  <c r="I137" i="48"/>
  <c r="C138" i="48"/>
  <c r="G138" i="48"/>
  <c r="E138" i="48"/>
  <c r="I138" i="48"/>
  <c r="C139" i="48"/>
  <c r="G139" i="48"/>
  <c r="E139" i="48"/>
  <c r="I139" i="48"/>
  <c r="C140" i="48"/>
  <c r="G140" i="48"/>
  <c r="E140" i="48"/>
  <c r="I140" i="48"/>
  <c r="C141" i="48"/>
  <c r="G141" i="48"/>
  <c r="E141" i="48"/>
  <c r="I141" i="48"/>
  <c r="C142" i="48"/>
  <c r="G142" i="48"/>
  <c r="E142" i="48"/>
  <c r="I142" i="48"/>
  <c r="C143" i="48"/>
  <c r="G143" i="48"/>
  <c r="J146" i="48"/>
  <c r="K146" i="48"/>
  <c r="E144" i="48"/>
  <c r="I144" i="48"/>
  <c r="C159" i="48"/>
  <c r="G159" i="48"/>
  <c r="E159" i="48"/>
  <c r="I159" i="48"/>
  <c r="C160" i="48"/>
  <c r="G160" i="48"/>
  <c r="E160" i="48"/>
  <c r="I160" i="48"/>
  <c r="C161" i="48"/>
  <c r="G161" i="48"/>
  <c r="E161" i="48"/>
  <c r="I161" i="48"/>
  <c r="E162" i="48"/>
  <c r="I162" i="48"/>
  <c r="C162" i="48"/>
  <c r="G162" i="48"/>
  <c r="C163" i="48"/>
  <c r="G163" i="48"/>
  <c r="E163" i="48"/>
  <c r="I163" i="48"/>
  <c r="C164" i="48"/>
  <c r="G164" i="48"/>
  <c r="E164" i="48"/>
  <c r="I164" i="48"/>
  <c r="C165" i="48"/>
  <c r="G165" i="48"/>
  <c r="E165" i="48"/>
  <c r="I165" i="48"/>
  <c r="C166" i="48"/>
  <c r="G166" i="48"/>
  <c r="C167" i="48"/>
  <c r="G167" i="48"/>
  <c r="J171" i="48"/>
  <c r="K171" i="48"/>
  <c r="E167" i="48"/>
  <c r="I167" i="48"/>
  <c r="C168" i="48"/>
  <c r="G168" i="48"/>
  <c r="E168" i="48"/>
  <c r="I168" i="48"/>
  <c r="E169" i="48"/>
  <c r="I169" i="48"/>
  <c r="C179" i="48"/>
  <c r="G179" i="48"/>
  <c r="E179" i="48"/>
  <c r="I179" i="48"/>
  <c r="C180" i="48"/>
  <c r="G180" i="48"/>
  <c r="E180" i="48"/>
  <c r="I180" i="48"/>
  <c r="C181" i="48"/>
  <c r="G181" i="48"/>
  <c r="E181" i="48"/>
  <c r="I181" i="48"/>
  <c r="C182" i="48"/>
  <c r="G182" i="48"/>
  <c r="E182" i="48"/>
  <c r="I182" i="48"/>
  <c r="C183" i="48"/>
  <c r="G183" i="48"/>
  <c r="E183" i="48"/>
  <c r="I183" i="48"/>
  <c r="C184" i="48"/>
  <c r="G184" i="48"/>
  <c r="J187" i="48"/>
  <c r="K187" i="48"/>
  <c r="E185" i="48"/>
  <c r="I185" i="48"/>
  <c r="C191" i="48"/>
  <c r="G191" i="48"/>
  <c r="E191" i="48"/>
  <c r="I191" i="48"/>
  <c r="C192" i="48"/>
  <c r="G192" i="48"/>
  <c r="K196" i="48"/>
  <c r="J196" i="48"/>
  <c r="E193" i="48"/>
  <c r="I193" i="48"/>
  <c r="C193" i="48"/>
  <c r="G193" i="48"/>
  <c r="E194" i="48"/>
  <c r="I194" i="48"/>
  <c r="F201" i="48"/>
  <c r="E204" i="48"/>
  <c r="I204" i="48"/>
  <c r="C204" i="48"/>
  <c r="G204" i="48"/>
  <c r="C205" i="48"/>
  <c r="G205" i="48"/>
  <c r="E205" i="48"/>
  <c r="I205" i="48"/>
  <c r="C206" i="48"/>
  <c r="G206" i="48"/>
  <c r="E206" i="48"/>
  <c r="I206" i="48"/>
  <c r="C207" i="48"/>
  <c r="G207" i="48"/>
  <c r="E207" i="48"/>
  <c r="I207" i="48"/>
  <c r="C208" i="48"/>
  <c r="G208" i="48"/>
  <c r="E208" i="48"/>
  <c r="I208" i="48"/>
  <c r="C209" i="48"/>
  <c r="G209" i="48"/>
  <c r="E209" i="48"/>
  <c r="I209" i="48"/>
  <c r="C210" i="48"/>
  <c r="G210" i="48"/>
  <c r="E210" i="48"/>
  <c r="I210" i="48"/>
  <c r="C211" i="48"/>
  <c r="G211" i="48"/>
  <c r="J214" i="48"/>
  <c r="K214" i="48"/>
  <c r="E212" i="48"/>
  <c r="I212" i="48"/>
  <c r="C218" i="48"/>
  <c r="G218" i="48"/>
  <c r="E218" i="48"/>
  <c r="I218" i="48"/>
  <c r="C219" i="48"/>
  <c r="G219" i="48"/>
  <c r="E219" i="48"/>
  <c r="I219" i="48"/>
  <c r="C220" i="48"/>
  <c r="G220" i="48"/>
  <c r="E220" i="48"/>
  <c r="I220" i="48"/>
  <c r="C221" i="48"/>
  <c r="G221" i="48"/>
  <c r="E221" i="48"/>
  <c r="I221" i="48"/>
  <c r="C222" i="48"/>
  <c r="G222" i="48"/>
  <c r="E222" i="48"/>
  <c r="I222" i="48"/>
  <c r="C223" i="48"/>
  <c r="G223" i="48"/>
  <c r="E223" i="48"/>
  <c r="I223" i="48"/>
  <c r="C224" i="48"/>
  <c r="G224" i="48"/>
  <c r="E224" i="48"/>
  <c r="I224" i="48"/>
  <c r="C225" i="48"/>
  <c r="G225" i="48"/>
  <c r="E225" i="48"/>
  <c r="I225" i="48"/>
  <c r="C226" i="48"/>
  <c r="G226" i="48"/>
  <c r="E226" i="48"/>
  <c r="I226" i="48"/>
  <c r="C227" i="48"/>
  <c r="G227" i="48"/>
  <c r="E227" i="48"/>
  <c r="I227" i="48"/>
  <c r="C228" i="48"/>
  <c r="G228" i="48"/>
  <c r="E228" i="48"/>
  <c r="I228" i="48"/>
  <c r="C229" i="48"/>
  <c r="G229" i="48"/>
  <c r="E229" i="48"/>
  <c r="I229" i="48"/>
  <c r="C230" i="48"/>
  <c r="G230" i="48"/>
  <c r="E230" i="48"/>
  <c r="I230" i="48"/>
  <c r="C231" i="48"/>
  <c r="G231" i="48"/>
  <c r="E231" i="48"/>
  <c r="I231" i="48"/>
  <c r="C232" i="48"/>
  <c r="G232" i="48"/>
  <c r="E232" i="48"/>
  <c r="I232" i="48"/>
  <c r="C233" i="48"/>
  <c r="G233" i="48"/>
  <c r="J236" i="48"/>
  <c r="K236" i="48"/>
  <c r="E234" i="48"/>
  <c r="I234" i="48"/>
  <c r="C240" i="48"/>
  <c r="G240" i="48"/>
  <c r="E240" i="48"/>
  <c r="I240" i="48"/>
  <c r="C241" i="48"/>
  <c r="G241" i="48"/>
  <c r="E241" i="48"/>
  <c r="I241" i="48"/>
  <c r="C242" i="48"/>
  <c r="G242" i="48"/>
  <c r="E242" i="48"/>
  <c r="I242" i="48"/>
  <c r="C243" i="48"/>
  <c r="G243" i="48"/>
  <c r="E243" i="48"/>
  <c r="I243" i="48"/>
  <c r="C244" i="48"/>
  <c r="G244" i="48"/>
  <c r="E244" i="48"/>
  <c r="I244" i="48"/>
  <c r="C245" i="48"/>
  <c r="G245" i="48"/>
  <c r="E245" i="48"/>
  <c r="I245" i="48"/>
  <c r="C246" i="48"/>
  <c r="G246" i="48"/>
  <c r="E246" i="48"/>
  <c r="I246" i="48"/>
  <c r="C247" i="48"/>
  <c r="G247" i="48"/>
  <c r="E247" i="48"/>
  <c r="I247" i="48"/>
  <c r="C248" i="48"/>
  <c r="G248" i="48"/>
  <c r="E248" i="48"/>
  <c r="I248" i="48"/>
  <c r="C249" i="48"/>
  <c r="G249" i="48"/>
  <c r="E249" i="48"/>
  <c r="I249" i="48"/>
  <c r="C250" i="48"/>
  <c r="G250" i="48"/>
  <c r="I250" i="48"/>
  <c r="C251" i="48"/>
  <c r="G251" i="48"/>
  <c r="J254" i="48"/>
  <c r="E251" i="48"/>
  <c r="K254" i="48"/>
  <c r="E252" i="48"/>
  <c r="I252" i="48"/>
  <c r="E41" i="47"/>
  <c r="D41" i="47"/>
  <c r="C41" i="47"/>
  <c r="B41" i="47"/>
  <c r="J39" i="47"/>
  <c r="H39" i="47"/>
  <c r="G39" i="47"/>
  <c r="I39" i="47" s="1"/>
  <c r="H32" i="47"/>
  <c r="J32" i="47" s="1"/>
  <c r="G32" i="47"/>
  <c r="I32" i="47" s="1"/>
  <c r="E29" i="47"/>
  <c r="D29" i="47"/>
  <c r="C29" i="47"/>
  <c r="B29" i="47"/>
  <c r="H27" i="47"/>
  <c r="J27" i="47" s="1"/>
  <c r="G27" i="47"/>
  <c r="I27" i="47" s="1"/>
  <c r="C13" i="51"/>
  <c r="E13" i="51" s="1"/>
  <c r="F24" i="51"/>
  <c r="D24" i="51"/>
  <c r="I15" i="51"/>
  <c r="I24" i="51" s="1"/>
  <c r="H15" i="51"/>
  <c r="H24" i="51" s="1"/>
  <c r="E24" i="51"/>
  <c r="C24" i="51"/>
  <c r="J15" i="51"/>
  <c r="B33" i="46"/>
  <c r="E33" i="46"/>
  <c r="D33" i="46"/>
  <c r="C33" i="46"/>
  <c r="K258" i="48"/>
  <c r="J258" i="48"/>
  <c r="C11" i="44"/>
  <c r="C43" i="44"/>
  <c r="D11" i="44"/>
  <c r="D43" i="44"/>
  <c r="E11" i="44"/>
  <c r="J11" i="44" s="1"/>
  <c r="E43" i="44"/>
  <c r="B11" i="44"/>
  <c r="B43" i="44"/>
  <c r="E11" i="45"/>
  <c r="D11" i="45"/>
  <c r="C11" i="45"/>
  <c r="B11" i="45"/>
  <c r="E591" i="49"/>
  <c r="D591" i="49"/>
  <c r="C591" i="49"/>
  <c r="B591" i="49"/>
  <c r="B5" i="49"/>
  <c r="C5" i="49" s="1"/>
  <c r="E5" i="49" s="1"/>
  <c r="B5" i="47"/>
  <c r="C5" i="47" s="1"/>
  <c r="E5" i="47" s="1"/>
  <c r="E74" i="26"/>
  <c r="C74" i="26"/>
  <c r="H6" i="26"/>
  <c r="H74" i="26" s="1"/>
  <c r="J74" i="26" s="1"/>
  <c r="G6" i="26"/>
  <c r="G74" i="26" s="1"/>
  <c r="D74" i="26"/>
  <c r="B74" i="26"/>
  <c r="B5" i="26"/>
  <c r="C5" i="26" s="1"/>
  <c r="E5" i="26" s="1"/>
  <c r="H26" i="46"/>
  <c r="J26" i="46" s="1"/>
  <c r="G26" i="46"/>
  <c r="I26" i="46"/>
  <c r="I31" i="46"/>
  <c r="H31" i="46"/>
  <c r="J31" i="46" s="1"/>
  <c r="G31" i="46"/>
  <c r="B5" i="46"/>
  <c r="C5" i="46" s="1"/>
  <c r="E5" i="46" s="1"/>
  <c r="B6" i="45"/>
  <c r="D6" i="45" s="1"/>
  <c r="D38" i="45" s="1"/>
  <c r="B5" i="44"/>
  <c r="D5" i="44" s="1"/>
  <c r="B5" i="33"/>
  <c r="C5" i="33" s="1"/>
  <c r="E5" i="33" s="1"/>
  <c r="E34" i="45"/>
  <c r="C34" i="45"/>
  <c r="D34" i="45"/>
  <c r="B34" i="45"/>
  <c r="H14" i="45"/>
  <c r="J14" i="45" s="1"/>
  <c r="G14" i="45"/>
  <c r="I14" i="45" s="1"/>
  <c r="G7" i="45"/>
  <c r="I7" i="45" s="1"/>
  <c r="H7" i="45"/>
  <c r="J7" i="45" s="1"/>
  <c r="J9" i="44"/>
  <c r="I9" i="44"/>
  <c r="H15" i="44"/>
  <c r="J15" i="44" s="1"/>
  <c r="G15" i="44"/>
  <c r="I15" i="44" s="1"/>
  <c r="G9" i="44"/>
  <c r="H9" i="44"/>
  <c r="H6" i="33"/>
  <c r="H74" i="33" s="1"/>
  <c r="G6" i="33"/>
  <c r="G74" i="33" s="1"/>
  <c r="E74" i="33"/>
  <c r="D74" i="33"/>
  <c r="C74" i="33"/>
  <c r="B74" i="33"/>
  <c r="D5" i="49"/>
  <c r="H41" i="47"/>
  <c r="J41" i="47" s="1"/>
  <c r="J24" i="51" l="1"/>
  <c r="G591" i="49"/>
  <c r="I591" i="49" s="1"/>
  <c r="H591" i="49"/>
  <c r="J591" i="49" s="1"/>
  <c r="D44" i="44"/>
  <c r="H11" i="44"/>
  <c r="G43" i="44"/>
  <c r="H43" i="44"/>
  <c r="J43" i="44" s="1"/>
  <c r="I43" i="44"/>
  <c r="B44" i="44"/>
  <c r="E44" i="44"/>
  <c r="C44" i="44"/>
  <c r="C5" i="44"/>
  <c r="E5" i="44" s="1"/>
  <c r="H29" i="47"/>
  <c r="J29" i="47" s="1"/>
  <c r="G29" i="47"/>
  <c r="I29" i="47" s="1"/>
  <c r="G41" i="47"/>
  <c r="I41" i="47" s="1"/>
  <c r="D5" i="47"/>
  <c r="H33" i="46"/>
  <c r="J33" i="46" s="1"/>
  <c r="G33" i="46"/>
  <c r="I33" i="46" s="1"/>
  <c r="D5" i="46"/>
  <c r="D5" i="33"/>
  <c r="J6" i="26"/>
  <c r="I6" i="26"/>
  <c r="I74" i="26"/>
  <c r="D5" i="26"/>
  <c r="C39" i="45"/>
  <c r="C40" i="45"/>
  <c r="C41" i="45"/>
  <c r="C42" i="45"/>
  <c r="E39" i="45"/>
  <c r="E40" i="45"/>
  <c r="E41" i="45"/>
  <c r="E42" i="45"/>
  <c r="D46" i="45"/>
  <c r="D47" i="45"/>
  <c r="D48" i="45"/>
  <c r="D49" i="45"/>
  <c r="D50" i="45"/>
  <c r="D51" i="45"/>
  <c r="D52" i="45"/>
  <c r="D53" i="45"/>
  <c r="D54" i="45"/>
  <c r="D55" i="45"/>
  <c r="D56" i="45"/>
  <c r="D57" i="45"/>
  <c r="D58" i="45"/>
  <c r="D59" i="45"/>
  <c r="D60" i="45"/>
  <c r="D61" i="45"/>
  <c r="D62" i="45"/>
  <c r="D63" i="45"/>
  <c r="D64" i="45"/>
  <c r="D65" i="45"/>
  <c r="E46" i="45"/>
  <c r="E47" i="45"/>
  <c r="H47" i="45" s="1"/>
  <c r="E48" i="45"/>
  <c r="H48" i="45" s="1"/>
  <c r="E49" i="45"/>
  <c r="H49" i="45" s="1"/>
  <c r="E50" i="45"/>
  <c r="H50" i="45" s="1"/>
  <c r="E51" i="45"/>
  <c r="H51" i="45" s="1"/>
  <c r="E52" i="45"/>
  <c r="H52" i="45" s="1"/>
  <c r="E53" i="45"/>
  <c r="E54" i="45"/>
  <c r="E55" i="45"/>
  <c r="E56" i="45"/>
  <c r="E57" i="45"/>
  <c r="E58" i="45"/>
  <c r="E59" i="45"/>
  <c r="E60" i="45"/>
  <c r="E61" i="45"/>
  <c r="E62" i="45"/>
  <c r="E63" i="45"/>
  <c r="E64" i="45"/>
  <c r="E65" i="45"/>
  <c r="B46" i="45"/>
  <c r="B47" i="45"/>
  <c r="B48" i="45"/>
  <c r="B49" i="45"/>
  <c r="B50" i="45"/>
  <c r="B51" i="45"/>
  <c r="B52" i="45"/>
  <c r="B53" i="45"/>
  <c r="B54" i="45"/>
  <c r="B55" i="45"/>
  <c r="B56" i="45"/>
  <c r="B57" i="45"/>
  <c r="B58" i="45"/>
  <c r="B59" i="45"/>
  <c r="B60" i="45"/>
  <c r="B61" i="45"/>
  <c r="B62" i="45"/>
  <c r="B63" i="45"/>
  <c r="B64" i="45"/>
  <c r="B65" i="45"/>
  <c r="C46" i="45"/>
  <c r="C47" i="45"/>
  <c r="C48" i="45"/>
  <c r="C49" i="45"/>
  <c r="C50" i="45"/>
  <c r="C51" i="45"/>
  <c r="C52" i="45"/>
  <c r="C53" i="45"/>
  <c r="C54" i="45"/>
  <c r="C55" i="45"/>
  <c r="C56" i="45"/>
  <c r="C57" i="45"/>
  <c r="C58" i="45"/>
  <c r="C59" i="45"/>
  <c r="C60" i="45"/>
  <c r="C61" i="45"/>
  <c r="C62" i="45"/>
  <c r="C63" i="45"/>
  <c r="C64" i="45"/>
  <c r="C65" i="45"/>
  <c r="B39" i="45"/>
  <c r="B40" i="45"/>
  <c r="G40" i="45" s="1"/>
  <c r="B41" i="45"/>
  <c r="G41" i="45" s="1"/>
  <c r="B42" i="45"/>
  <c r="G42" i="45" s="1"/>
  <c r="D39" i="45"/>
  <c r="D40" i="45"/>
  <c r="H40" i="45" s="1"/>
  <c r="D41" i="45"/>
  <c r="H41" i="45" s="1"/>
  <c r="D42" i="45"/>
  <c r="H42" i="45" s="1"/>
  <c r="G34" i="45"/>
  <c r="I34" i="45" s="1"/>
  <c r="H34" i="45"/>
  <c r="J34" i="45" s="1"/>
  <c r="G11" i="45"/>
  <c r="I11" i="45" s="1"/>
  <c r="H11" i="45"/>
  <c r="J11" i="45" s="1"/>
  <c r="K15" i="51"/>
  <c r="K24" i="51"/>
  <c r="D13" i="51"/>
  <c r="F13" i="51" s="1"/>
  <c r="G11" i="44"/>
  <c r="C6" i="45"/>
  <c r="B38" i="45"/>
  <c r="I11" i="44"/>
  <c r="H44" i="44" l="1"/>
  <c r="G44" i="44"/>
  <c r="J44" i="44"/>
  <c r="I44" i="44"/>
  <c r="G65" i="45"/>
  <c r="G63" i="45"/>
  <c r="G61" i="45"/>
  <c r="G59" i="45"/>
  <c r="G57" i="45"/>
  <c r="G55" i="45"/>
  <c r="G53" i="45"/>
  <c r="G51" i="45"/>
  <c r="G49" i="45"/>
  <c r="G47" i="45"/>
  <c r="H65" i="45"/>
  <c r="H63" i="45"/>
  <c r="H61" i="45"/>
  <c r="H59" i="45"/>
  <c r="H57" i="45"/>
  <c r="H55" i="45"/>
  <c r="H53" i="45"/>
  <c r="D43" i="45"/>
  <c r="H39" i="45"/>
  <c r="G39" i="45"/>
  <c r="B43" i="45"/>
  <c r="C66" i="45"/>
  <c r="G64" i="45"/>
  <c r="G62" i="45"/>
  <c r="G60" i="45"/>
  <c r="G58" i="45"/>
  <c r="G56" i="45"/>
  <c r="G54" i="45"/>
  <c r="G52" i="45"/>
  <c r="G50" i="45"/>
  <c r="G48" i="45"/>
  <c r="G46" i="45"/>
  <c r="B66" i="45"/>
  <c r="E66" i="45"/>
  <c r="H64" i="45"/>
  <c r="H62" i="45"/>
  <c r="H60" i="45"/>
  <c r="H58" i="45"/>
  <c r="H56" i="45"/>
  <c r="H54" i="45"/>
  <c r="D66" i="45"/>
  <c r="H46" i="45"/>
  <c r="E43" i="45"/>
  <c r="C43" i="45"/>
  <c r="C38" i="45"/>
  <c r="E6" i="45"/>
  <c r="E38" i="45" s="1"/>
  <c r="G66" i="45" l="1"/>
  <c r="H66" i="45"/>
  <c r="H43" i="45"/>
  <c r="G43" i="45"/>
</calcChain>
</file>

<file path=xl/sharedStrings.xml><?xml version="1.0" encoding="utf-8"?>
<sst xmlns="http://schemas.openxmlformats.org/spreadsheetml/2006/main" count="1950" uniqueCount="702">
  <si>
    <t>Total Market</t>
  </si>
  <si>
    <t>Month</t>
  </si>
  <si>
    <t>YTD</t>
  </si>
  <si>
    <t>Variance +/- Vol. &amp; %</t>
  </si>
  <si>
    <t>MTH</t>
  </si>
  <si>
    <t>Total</t>
  </si>
  <si>
    <t>Variance +/- ppts.</t>
  </si>
  <si>
    <t>Volumes</t>
  </si>
  <si>
    <t>Percentage Mix</t>
  </si>
  <si>
    <t>Yr to Yr change +/-</t>
  </si>
  <si>
    <t>VFACTS</t>
  </si>
  <si>
    <t>TOTAL MARKET SEGMENTATION</t>
  </si>
  <si>
    <t>Volume</t>
  </si>
  <si>
    <t>Share</t>
  </si>
  <si>
    <t>Year to Date</t>
  </si>
  <si>
    <t>Variance +/- %</t>
  </si>
  <si>
    <t>TOTAL</t>
  </si>
  <si>
    <t>NEW VEHICLE SALES BY SEGMENT AND MODEL</t>
  </si>
  <si>
    <t>NEW VEHICLE SALES BY MARQUE</t>
  </si>
  <si>
    <t>NEW VEHICLE SALES BY BUYER TYPE</t>
  </si>
  <si>
    <t>NEW VEHICLE SALES BY COUNTRY OF ORIGIN</t>
  </si>
  <si>
    <t>NEW VEHICLE SALES BY MARQUE &amp; MODEL</t>
  </si>
  <si>
    <t>NEW VEHICLE SALES SHARE BY MARQUE</t>
  </si>
  <si>
    <t>NEW VEHICLE SALES</t>
  </si>
  <si>
    <t>FEDERAL CHAMBER OF AUTOMOTIVE INDUSTRIES</t>
  </si>
  <si>
    <t>Locally Manufactured</t>
  </si>
  <si>
    <t>Total Locally Manufactured</t>
  </si>
  <si>
    <t>Imported</t>
  </si>
  <si>
    <t>Total Imported</t>
  </si>
  <si>
    <t>Sub Total</t>
  </si>
  <si>
    <t>NEW VEHICLE SALES BY FUEL TYPE</t>
  </si>
  <si>
    <t>Alfa Romeo</t>
  </si>
  <si>
    <t>Alpine</t>
  </si>
  <si>
    <t>Aston Martin</t>
  </si>
  <si>
    <t>Audi</t>
  </si>
  <si>
    <t>Bentley</t>
  </si>
  <si>
    <t>BMW</t>
  </si>
  <si>
    <t>Chevrolet</t>
  </si>
  <si>
    <t>Chrysler</t>
  </si>
  <si>
    <t>Citroen</t>
  </si>
  <si>
    <t>Daf</t>
  </si>
  <si>
    <t>Dennis Eagle</t>
  </si>
  <si>
    <t>Ferrari</t>
  </si>
  <si>
    <t>Fiat</t>
  </si>
  <si>
    <t>Fiat Professional</t>
  </si>
  <si>
    <t>Ford</t>
  </si>
  <si>
    <t>Freightliner</t>
  </si>
  <si>
    <t>Fuso</t>
  </si>
  <si>
    <t>Genesis</t>
  </si>
  <si>
    <t>GWM</t>
  </si>
  <si>
    <t>Hino</t>
  </si>
  <si>
    <t>Holden</t>
  </si>
  <si>
    <t>Honda</t>
  </si>
  <si>
    <t>Hyundai</t>
  </si>
  <si>
    <t>Hyundai Commercial Vehicles</t>
  </si>
  <si>
    <t>Infiniti</t>
  </si>
  <si>
    <t>International</t>
  </si>
  <si>
    <t>Isuzu</t>
  </si>
  <si>
    <t>Isuzu Ute</t>
  </si>
  <si>
    <t>Iveco Trucks</t>
  </si>
  <si>
    <t>Jaguar</t>
  </si>
  <si>
    <t>Jeep</t>
  </si>
  <si>
    <t>Kenworth</t>
  </si>
  <si>
    <t>Kia</t>
  </si>
  <si>
    <t>Lamborghini</t>
  </si>
  <si>
    <t>Land Rover</t>
  </si>
  <si>
    <t>LDV</t>
  </si>
  <si>
    <t>Lexus</t>
  </si>
  <si>
    <t>Lotus</t>
  </si>
  <si>
    <t>Mack</t>
  </si>
  <si>
    <t>Man</t>
  </si>
  <si>
    <t>Maserati</t>
  </si>
  <si>
    <t>Mazda</t>
  </si>
  <si>
    <t>McLaren</t>
  </si>
  <si>
    <t>Mercedes-Benz Cars</t>
  </si>
  <si>
    <t>Mercedes-Benz Trucks</t>
  </si>
  <si>
    <t>Mercedes-Benz Vans</t>
  </si>
  <si>
    <t>MG</t>
  </si>
  <si>
    <t>MINI</t>
  </si>
  <si>
    <t>Mitsubishi</t>
  </si>
  <si>
    <t>Morgan</t>
  </si>
  <si>
    <t>Nissan</t>
  </si>
  <si>
    <t>Peugeot</t>
  </si>
  <si>
    <t>Porsche</t>
  </si>
  <si>
    <t>RAM</t>
  </si>
  <si>
    <t>Renault</t>
  </si>
  <si>
    <t>Rolls-Royce</t>
  </si>
  <si>
    <t>Scania</t>
  </si>
  <si>
    <t>Skoda</t>
  </si>
  <si>
    <t>SsangYong</t>
  </si>
  <si>
    <t>Subaru</t>
  </si>
  <si>
    <t>Suzuki</t>
  </si>
  <si>
    <t>Toyota</t>
  </si>
  <si>
    <t>UD Trucks</t>
  </si>
  <si>
    <t>Volkswagen</t>
  </si>
  <si>
    <t>Volvo Car</t>
  </si>
  <si>
    <t>Volvo Commercial</t>
  </si>
  <si>
    <t>Western Star</t>
  </si>
  <si>
    <t>VFACTS NSW REPORT</t>
  </si>
  <si>
    <t>MARCH 2021</t>
  </si>
  <si>
    <t>AUSTRALIAN CAPITAL TERRITORY</t>
  </si>
  <si>
    <t>NEW SOUTH WALES</t>
  </si>
  <si>
    <t>NORTHERN TERRITORY</t>
  </si>
  <si>
    <t>QUEENSLAND</t>
  </si>
  <si>
    <t>SOUTH AUSTRALIA</t>
  </si>
  <si>
    <t>TASMANIA</t>
  </si>
  <si>
    <t>VICTORIA</t>
  </si>
  <si>
    <t>WESTERN AUSTRALIA</t>
  </si>
  <si>
    <r>
      <t xml:space="preserve">Copyright © 2021 Federal Chamber of Automotive Industries (FCAI). No reproduction, distribution or transmission of the copyright materials contained in the VFACTS™ Reports in whole or in part is permitted without the prior permission of the FCAI. </t>
    </r>
    <r>
      <rPr>
        <b/>
        <sz val="8"/>
        <rFont val="Arial"/>
        <family val="2"/>
      </rPr>
      <t>Embargo applies until 12:00pm, Wednesday, 7 April 2021</t>
    </r>
    <r>
      <rPr>
        <sz val="8"/>
        <rFont val="Arial"/>
        <family val="2"/>
      </rPr>
      <t>.
The information contained in this report is preliminary and current as at the time of publication. In providing this report, the FCAI relies on data provided by third parties such as dealers and distributors. The FCAI does not make any warranty as to the accuracy, completeness and reliability of the information in the report or its suitability for any purpose, and the FCAI does not accept any liability arising in any way from any omissions or errors in the report.
For information on Report content and segmentation criteria, please visit www.fcai.com.au
For subscription enquiries email: vfacts@fcai.com.au
This report is compiled with the assistance of R. L. Polk Australia Pty Ltd in conjunction with the FCAI.</t>
    </r>
  </si>
  <si>
    <t>NSW</t>
  </si>
  <si>
    <t>Passenger</t>
  </si>
  <si>
    <t>Micro</t>
  </si>
  <si>
    <t>Light</t>
  </si>
  <si>
    <t>Small</t>
  </si>
  <si>
    <t>Medium</t>
  </si>
  <si>
    <t>Large</t>
  </si>
  <si>
    <t>Upper Large</t>
  </si>
  <si>
    <t>People Movers</t>
  </si>
  <si>
    <t>Sports</t>
  </si>
  <si>
    <t>SUV</t>
  </si>
  <si>
    <t>SUV Light</t>
  </si>
  <si>
    <t>SUV Small</t>
  </si>
  <si>
    <t>SUV Medium</t>
  </si>
  <si>
    <t>SUV Large</t>
  </si>
  <si>
    <t>SUV Upper Large</t>
  </si>
  <si>
    <t>Light Commercial</t>
  </si>
  <si>
    <t>Heavy Commercial</t>
  </si>
  <si>
    <t>Light Buses &lt; 20 Seats</t>
  </si>
  <si>
    <t>Light Buses =&gt; 20 Seats</t>
  </si>
  <si>
    <t>Vans/CC &lt;= 2.5t</t>
  </si>
  <si>
    <t>Vans/CC 2.5-3.5t</t>
  </si>
  <si>
    <t>PU/CC 4X2</t>
  </si>
  <si>
    <t>PU/CC 4X4</t>
  </si>
  <si>
    <t>LD 3501-8000 kgs GVM</t>
  </si>
  <si>
    <t>MD =&gt; 8001 GVM &amp; GCM &lt; 39001</t>
  </si>
  <si>
    <t>HD =&gt; 8001 GVM &amp; GCM &gt; 39000</t>
  </si>
  <si>
    <t>Light &lt; $25K</t>
  </si>
  <si>
    <t>Light &gt; $25K</t>
  </si>
  <si>
    <t>Small &lt; $40K</t>
  </si>
  <si>
    <t>Small &gt; $40K</t>
  </si>
  <si>
    <t>Medium &lt; $60K</t>
  </si>
  <si>
    <t>Medium &gt; $60K</t>
  </si>
  <si>
    <t>Large &lt; $70K</t>
  </si>
  <si>
    <t>Large &gt; $70K</t>
  </si>
  <si>
    <t>Upper Large &lt; $100K</t>
  </si>
  <si>
    <t>Upper Large &gt; $100K</t>
  </si>
  <si>
    <t>People Movers &lt; $60K</t>
  </si>
  <si>
    <t>People Movers &gt; $60K</t>
  </si>
  <si>
    <t>Sports &lt; $80K</t>
  </si>
  <si>
    <t>Sports &gt; $80K</t>
  </si>
  <si>
    <t>Sports &gt; $200K</t>
  </si>
  <si>
    <t>SUV Small &lt; $40K</t>
  </si>
  <si>
    <t>SUV Small &gt; $40K</t>
  </si>
  <si>
    <t>SUV Medium &lt; $60K</t>
  </si>
  <si>
    <t>SUV Medium &gt; $60K</t>
  </si>
  <si>
    <t>SUV Large &lt; $70K</t>
  </si>
  <si>
    <t>SUV Large &gt; $70K</t>
  </si>
  <si>
    <t>SUV Upper Large &lt; $100K</t>
  </si>
  <si>
    <t>SUV Upper Large &gt; $100K</t>
  </si>
  <si>
    <t>Private</t>
  </si>
  <si>
    <t>Business</t>
  </si>
  <si>
    <t>Gov't</t>
  </si>
  <si>
    <t>Rental</t>
  </si>
  <si>
    <t>Diesel</t>
  </si>
  <si>
    <t>Electric</t>
  </si>
  <si>
    <t>Hybrid</t>
  </si>
  <si>
    <t>Hydrogen</t>
  </si>
  <si>
    <t>Petrol</t>
  </si>
  <si>
    <t>PHEV</t>
  </si>
  <si>
    <t>Passenger, SUV, Light Commercial</t>
  </si>
  <si>
    <t>USA</t>
  </si>
  <si>
    <t>Turkey</t>
  </si>
  <si>
    <t>Thailand</t>
  </si>
  <si>
    <t>Sweden</t>
  </si>
  <si>
    <t>Spain</t>
  </si>
  <si>
    <t>South Africa</t>
  </si>
  <si>
    <t xml:space="preserve">Slovak Republic </t>
  </si>
  <si>
    <t>Romania</t>
  </si>
  <si>
    <t>Portugal</t>
  </si>
  <si>
    <t>Poland</t>
  </si>
  <si>
    <t>Other</t>
  </si>
  <si>
    <t>Mexico</t>
  </si>
  <si>
    <t>Korea</t>
  </si>
  <si>
    <t>Japan</t>
  </si>
  <si>
    <t>Italy</t>
  </si>
  <si>
    <t>India</t>
  </si>
  <si>
    <t>Hungary</t>
  </si>
  <si>
    <t>Germany</t>
  </si>
  <si>
    <t>France</t>
  </si>
  <si>
    <t>Finland</t>
  </si>
  <si>
    <t>England</t>
  </si>
  <si>
    <t>Czech Republic</t>
  </si>
  <si>
    <t>China</t>
  </si>
  <si>
    <t>Canada</t>
  </si>
  <si>
    <t>Belgium</t>
  </si>
  <si>
    <t>Austria</t>
  </si>
  <si>
    <t>Argentina</t>
  </si>
  <si>
    <t>Fiat 500/Abarth</t>
  </si>
  <si>
    <t>Kia Picanto</t>
  </si>
  <si>
    <t>Mitsubishi Mirage</t>
  </si>
  <si>
    <t>Ford Fiesta</t>
  </si>
  <si>
    <t>Honda City</t>
  </si>
  <si>
    <t>Honda Jazz</t>
  </si>
  <si>
    <t>Hyundai Accent</t>
  </si>
  <si>
    <t>Kia Rio</t>
  </si>
  <si>
    <t>Mazda2</t>
  </si>
  <si>
    <t>MG MG3</t>
  </si>
  <si>
    <t>Renault Clio</t>
  </si>
  <si>
    <t>Skoda Fabia</t>
  </si>
  <si>
    <t>Suzuki Baleno</t>
  </si>
  <si>
    <t>Suzuki Swift</t>
  </si>
  <si>
    <t>Toyota Prius C</t>
  </si>
  <si>
    <t>Toyota Yaris</t>
  </si>
  <si>
    <t>Volkswagen Polo</t>
  </si>
  <si>
    <t>Audi A1</t>
  </si>
  <si>
    <t>Citroen C3</t>
  </si>
  <si>
    <t>MINI Hatch</t>
  </si>
  <si>
    <t>Renault Zoe</t>
  </si>
  <si>
    <t>Alfa Romeo Giulietta</t>
  </si>
  <si>
    <t>Ford Focus</t>
  </si>
  <si>
    <t>Holden Astra</t>
  </si>
  <si>
    <t>Honda Civic</t>
  </si>
  <si>
    <t>Hyundai Elantra</t>
  </si>
  <si>
    <t>Hyundai i30</t>
  </si>
  <si>
    <t>Hyundai Ioniq</t>
  </si>
  <si>
    <t>Kia Cerato</t>
  </si>
  <si>
    <t>Mazda3</t>
  </si>
  <si>
    <t>Peugeot 308</t>
  </si>
  <si>
    <t>Renault Megane</t>
  </si>
  <si>
    <t>Skoda Rapid</t>
  </si>
  <si>
    <t>Skoda Scala</t>
  </si>
  <si>
    <t>Subaru Impreza</t>
  </si>
  <si>
    <t>Subaru WRX</t>
  </si>
  <si>
    <t>Toyota Corolla</t>
  </si>
  <si>
    <t>Toyota Prius</t>
  </si>
  <si>
    <t>Toyota Prius V</t>
  </si>
  <si>
    <t>Volkswagen Golf</t>
  </si>
  <si>
    <t>Audi A3</t>
  </si>
  <si>
    <t>BMW 1 Series</t>
  </si>
  <si>
    <t>BMW 2 Series</t>
  </si>
  <si>
    <t>BMW 2 Series Gran Coupe</t>
  </si>
  <si>
    <t>BMW i3</t>
  </si>
  <si>
    <t>Lexus CT200H</t>
  </si>
  <si>
    <t>Mercedes-Benz A-Class</t>
  </si>
  <si>
    <t>Mercedes-Benz B-Class</t>
  </si>
  <si>
    <t>MINI Clubman</t>
  </si>
  <si>
    <t>Nissan Leaf</t>
  </si>
  <si>
    <t>Ford Mondeo</t>
  </si>
  <si>
    <t>Honda Accord</t>
  </si>
  <si>
    <t>Hyundai Sonata</t>
  </si>
  <si>
    <t>Kia Optima</t>
  </si>
  <si>
    <t>Mazda6</t>
  </si>
  <si>
    <t>Peugeot 508</t>
  </si>
  <si>
    <t>Skoda Octavia</t>
  </si>
  <si>
    <t>Subaru Levorg</t>
  </si>
  <si>
    <t>Subaru Liberty</t>
  </si>
  <si>
    <t>Toyota Camry</t>
  </si>
  <si>
    <t>Volkswagen Passat</t>
  </si>
  <si>
    <t>Alfa Romeo Giulia</t>
  </si>
  <si>
    <t>Audi A4</t>
  </si>
  <si>
    <t>Audi A5 Sportback</t>
  </si>
  <si>
    <t>BMW 3 Series</t>
  </si>
  <si>
    <t>BMW 4 Series Gran Coupe</t>
  </si>
  <si>
    <t>Genesis G70</t>
  </si>
  <si>
    <t>Infiniti Q50</t>
  </si>
  <si>
    <t>Jaguar XE</t>
  </si>
  <si>
    <t>Lexus ES</t>
  </si>
  <si>
    <t>Lexus IS</t>
  </si>
  <si>
    <t>Mercedes-Benz C-Class</t>
  </si>
  <si>
    <t>Mercedes-Benz CLA-Class</t>
  </si>
  <si>
    <t>Volkswagen Arteon</t>
  </si>
  <si>
    <t>Volvo S60</t>
  </si>
  <si>
    <t>Volvo V60</t>
  </si>
  <si>
    <t>Holden Commodore</t>
  </si>
  <si>
    <t>Kia Stinger</t>
  </si>
  <si>
    <t>Skoda Superb</t>
  </si>
  <si>
    <t>Audi A6</t>
  </si>
  <si>
    <t>Audi A7</t>
  </si>
  <si>
    <t>BMW 5 Series</t>
  </si>
  <si>
    <t>Genesis G80</t>
  </si>
  <si>
    <t>Jaguar XF</t>
  </si>
  <si>
    <t>Lexus GS</t>
  </si>
  <si>
    <t>Maserati Ghibli</t>
  </si>
  <si>
    <t>Mercedes-Benz CLS-Class</t>
  </si>
  <si>
    <t>Mercedes-Benz E-Class</t>
  </si>
  <si>
    <t>Porsche Taycan</t>
  </si>
  <si>
    <t>Volvo V90 CC</t>
  </si>
  <si>
    <t>Chrysler 300</t>
  </si>
  <si>
    <t>Audi A8</t>
  </si>
  <si>
    <t>Bentley Sedan</t>
  </si>
  <si>
    <t>BMW 6 Series GT</t>
  </si>
  <si>
    <t>BMW 7 Series</t>
  </si>
  <si>
    <t>BMW 8 Series Gran Coupe</t>
  </si>
  <si>
    <t>Jaguar XJ Series</t>
  </si>
  <si>
    <t>Lexus LS</t>
  </si>
  <si>
    <t>Maserati Quattroporte</t>
  </si>
  <si>
    <t>Mercedes-AMG GT 4D</t>
  </si>
  <si>
    <t>Mercedes-Benz S-Class</t>
  </si>
  <si>
    <t>Porsche Panamera</t>
  </si>
  <si>
    <t>Rolls-Royce Sedan</t>
  </si>
  <si>
    <t>Honda Odyssey</t>
  </si>
  <si>
    <t>Hyundai iMAX</t>
  </si>
  <si>
    <t>Kia Carnival</t>
  </si>
  <si>
    <t>LDV G10 Wagon</t>
  </si>
  <si>
    <t>Toyota Tarago</t>
  </si>
  <si>
    <t>Volkswagen Caddy</t>
  </si>
  <si>
    <t>Volkswagen Caravelle</t>
  </si>
  <si>
    <t>Volkswagen Multivan</t>
  </si>
  <si>
    <t>Mercedes-Benz Marco Polo</t>
  </si>
  <si>
    <t>Mercedes-Benz Valente</t>
  </si>
  <si>
    <t>Mercedes-Benz V-Class</t>
  </si>
  <si>
    <t>Toyota Granvia</t>
  </si>
  <si>
    <t>Volkswagen California</t>
  </si>
  <si>
    <t>Abarth 124 Spider</t>
  </si>
  <si>
    <t>Audi A3 Convertible</t>
  </si>
  <si>
    <t>BMW 2 Series Coupe/Conv</t>
  </si>
  <si>
    <t>Ford Mustang</t>
  </si>
  <si>
    <t>Hyundai Veloster</t>
  </si>
  <si>
    <t>Mazda MX5</t>
  </si>
  <si>
    <t>MINI Cabrio</t>
  </si>
  <si>
    <t>Nissan 370Z</t>
  </si>
  <si>
    <t>Subaru BRZ</t>
  </si>
  <si>
    <t>Toyota 86</t>
  </si>
  <si>
    <t>Alpine A110</t>
  </si>
  <si>
    <t>Audi A5</t>
  </si>
  <si>
    <t>Audi TT</t>
  </si>
  <si>
    <t>BMW 4 Series Coupe/Conv</t>
  </si>
  <si>
    <t>BMW Z4</t>
  </si>
  <si>
    <t>Infiniti Q60</t>
  </si>
  <si>
    <t>Jaguar F-Type</t>
  </si>
  <si>
    <t>Lexus LC</t>
  </si>
  <si>
    <t>Lexus RC</t>
  </si>
  <si>
    <t>Lotus Elise</t>
  </si>
  <si>
    <t>Lotus Exige</t>
  </si>
  <si>
    <t>Mercedes-Benz C-Class Cpe/Conv</t>
  </si>
  <si>
    <t>Mercedes-Benz E-Class Cpe/Conv</t>
  </si>
  <si>
    <t>Mercedes-Benz SLC-Class</t>
  </si>
  <si>
    <t>Morgan Classics</t>
  </si>
  <si>
    <t>Porsche Boxster</t>
  </si>
  <si>
    <t>Porsche Cayman</t>
  </si>
  <si>
    <t>Toyota Supra</t>
  </si>
  <si>
    <t>Aston Martin Coupe/Conv</t>
  </si>
  <si>
    <t>Audi R8</t>
  </si>
  <si>
    <t>Bentley Coupe/Conv</t>
  </si>
  <si>
    <t>BMW 8 Series</t>
  </si>
  <si>
    <t>BMW i8</t>
  </si>
  <si>
    <t>Ferrari Coupe/Conv</t>
  </si>
  <si>
    <t>Lamborghini Coupe/Conv</t>
  </si>
  <si>
    <t>Maserati Coupe/Conv</t>
  </si>
  <si>
    <t>McLaren Coupe/Conv</t>
  </si>
  <si>
    <t>Mercedes-AMG GT Cpe/Conv</t>
  </si>
  <si>
    <t>Mercedes-Benz S-Class Cpe/Conv</t>
  </si>
  <si>
    <t>Nissan GT-R</t>
  </si>
  <si>
    <t>Porsche 911</t>
  </si>
  <si>
    <t>Rolls-Royce Coupe/Conv</t>
  </si>
  <si>
    <t>Citroen C3 Aircross</t>
  </si>
  <si>
    <t>Ford EcoSport</t>
  </si>
  <si>
    <t>Ford Puma</t>
  </si>
  <si>
    <t>Holden Trax</t>
  </si>
  <si>
    <t>Hyundai Venue</t>
  </si>
  <si>
    <t>Kia Stonic</t>
  </si>
  <si>
    <t>Mazda CX-3</t>
  </si>
  <si>
    <t>Nissan Juke</t>
  </si>
  <si>
    <t>Renault Captur</t>
  </si>
  <si>
    <t>SsangYong Tivoli</t>
  </si>
  <si>
    <t>Suzuki Ignis</t>
  </si>
  <si>
    <t>Suzuki Jimny</t>
  </si>
  <si>
    <t>Toyota Yaris Cross</t>
  </si>
  <si>
    <t>Volkswagen T-Cross</t>
  </si>
  <si>
    <t>Fiat 500X</t>
  </si>
  <si>
    <t>GWM Haval H2</t>
  </si>
  <si>
    <t>Honda HR-V</t>
  </si>
  <si>
    <t>Hyundai Kona</t>
  </si>
  <si>
    <t>Jeep Compass</t>
  </si>
  <si>
    <t>Kia Seltos</t>
  </si>
  <si>
    <t>Mazda CX-30</t>
  </si>
  <si>
    <t>MG ZS</t>
  </si>
  <si>
    <t>Mitsubishi ASX</t>
  </si>
  <si>
    <t>Mitsubishi Eclipse Cross</t>
  </si>
  <si>
    <t>Nissan Qashqai</t>
  </si>
  <si>
    <t>Peugeot 2008</t>
  </si>
  <si>
    <t>Renault Kadjar</t>
  </si>
  <si>
    <t>Skoda Kamiq</t>
  </si>
  <si>
    <t>SsangYong Tivoli XLV</t>
  </si>
  <si>
    <t>Subaru XV</t>
  </si>
  <si>
    <t>Suzuki S-Cross</t>
  </si>
  <si>
    <t>Suzuki Vitara</t>
  </si>
  <si>
    <t>Toyota C-HR</t>
  </si>
  <si>
    <t>Volkswagen T-Roc</t>
  </si>
  <si>
    <t>Audi Q2</t>
  </si>
  <si>
    <t>Audi Q3</t>
  </si>
  <si>
    <t>BMW X1</t>
  </si>
  <si>
    <t>BMW X2</t>
  </si>
  <si>
    <t>Infiniti Q30/QX30</t>
  </si>
  <si>
    <t>Jaguar E-Pace</t>
  </si>
  <si>
    <t>Lexus UX</t>
  </si>
  <si>
    <t>Mercedes-Benz GLA-Class</t>
  </si>
  <si>
    <t>MINI Countryman</t>
  </si>
  <si>
    <t>Volvo XC40</t>
  </si>
  <si>
    <t>Citroen C5 Aircross</t>
  </si>
  <si>
    <t>Ford Escape</t>
  </si>
  <si>
    <t>GWM Haval H6</t>
  </si>
  <si>
    <t>Holden Equinox</t>
  </si>
  <si>
    <t>Honda CR-V</t>
  </si>
  <si>
    <t>Hyundai Tucson</t>
  </si>
  <si>
    <t>Jeep Cherokee</t>
  </si>
  <si>
    <t>Kia Sportage</t>
  </si>
  <si>
    <t>Mazda CX-5</t>
  </si>
  <si>
    <t>MG HS</t>
  </si>
  <si>
    <t>Mitsubishi Outlander</t>
  </si>
  <si>
    <t>Nissan X-Trail</t>
  </si>
  <si>
    <t>Peugeot 3008</t>
  </si>
  <si>
    <t>Peugeot 5008</t>
  </si>
  <si>
    <t>Renault Koleos</t>
  </si>
  <si>
    <t>Skoda Karoq</t>
  </si>
  <si>
    <t>SsangYong Korando</t>
  </si>
  <si>
    <t>Subaru Forester</t>
  </si>
  <si>
    <t>Toyota RAV4</t>
  </si>
  <si>
    <t>Volkswagen Golf Alltrack</t>
  </si>
  <si>
    <t>Volkswagen Tiguan</t>
  </si>
  <si>
    <t>Alfa Romeo Stelvio</t>
  </si>
  <si>
    <t>Audi Q5</t>
  </si>
  <si>
    <t>BMW X3</t>
  </si>
  <si>
    <t>BMW X4</t>
  </si>
  <si>
    <t>Hyundai Nexo</t>
  </si>
  <si>
    <t>Land Rover Discovery Sport</t>
  </si>
  <si>
    <t>Land Rover Range Rover Evoque</t>
  </si>
  <si>
    <t>Lexus NX</t>
  </si>
  <si>
    <t>Mercedes-Benz EQC</t>
  </si>
  <si>
    <t>Mercedes-Benz GLB-Class</t>
  </si>
  <si>
    <t>Mercedes-Benz GLC-Class Coupe</t>
  </si>
  <si>
    <t>Mercedes-Benz GLC-Class Wagon</t>
  </si>
  <si>
    <t>Porsche Macan</t>
  </si>
  <si>
    <t>Volvo XC60</t>
  </si>
  <si>
    <t>Ford Endura</t>
  </si>
  <si>
    <t>Ford Everest</t>
  </si>
  <si>
    <t>GWM Haval H9</t>
  </si>
  <si>
    <t>Holden Acadia</t>
  </si>
  <si>
    <t>Holden Trailblazer</t>
  </si>
  <si>
    <t>Hyundai Palisade</t>
  </si>
  <si>
    <t>Hyundai Santa Fe</t>
  </si>
  <si>
    <t>Isuzu Ute MU-X</t>
  </si>
  <si>
    <t>Jeep Grand Cherokee</t>
  </si>
  <si>
    <t>Jeep Wrangler</t>
  </si>
  <si>
    <t>Kia Sorento</t>
  </si>
  <si>
    <t>LDV D90</t>
  </si>
  <si>
    <t>Mazda CX-8</t>
  </si>
  <si>
    <t>Mazda CX-9</t>
  </si>
  <si>
    <t>Mitsubishi Pajero</t>
  </si>
  <si>
    <t>Mitsubishi Pajero Sport</t>
  </si>
  <si>
    <t>Nissan Pathfinder</t>
  </si>
  <si>
    <t>Skoda Kodiaq</t>
  </si>
  <si>
    <t>Ssangyong Rexton</t>
  </si>
  <si>
    <t>Subaru Outback</t>
  </si>
  <si>
    <t>Toyota Fortuner</t>
  </si>
  <si>
    <t>Toyota Kluger</t>
  </si>
  <si>
    <t>Toyota Prado</t>
  </si>
  <si>
    <t>Volkswagen Passat Alltrack</t>
  </si>
  <si>
    <t>Volkswagen Tiguan Allspace</t>
  </si>
  <si>
    <t>Audi e-tron</t>
  </si>
  <si>
    <t>Audi Q7</t>
  </si>
  <si>
    <t>BMW X5</t>
  </si>
  <si>
    <t>BMW X6</t>
  </si>
  <si>
    <t>Genesis GV80</t>
  </si>
  <si>
    <t>Infiniti QX70</t>
  </si>
  <si>
    <t>Jaguar F-Pace</t>
  </si>
  <si>
    <t>Jaguar I-Pace</t>
  </si>
  <si>
    <t>Land Rover Defender</t>
  </si>
  <si>
    <t>Land Rover Range Rover Sport</t>
  </si>
  <si>
    <t>Land Rover Range Rover Velar</t>
  </si>
  <si>
    <t>Lexus RX</t>
  </si>
  <si>
    <t>Maserati Levante</t>
  </si>
  <si>
    <t>Mercedes-Benz GLE-Class Coupe</t>
  </si>
  <si>
    <t>Mercedes-Benz GLE-Class Wagon</t>
  </si>
  <si>
    <t>Porsche Cayenne Coupe</t>
  </si>
  <si>
    <t>Porsche Cayenne Wagon</t>
  </si>
  <si>
    <t>Volkswagen Touareg</t>
  </si>
  <si>
    <t>Volvo XC90</t>
  </si>
  <si>
    <t>Nissan Patrol Wagon</t>
  </si>
  <si>
    <t>Toyota Landcruiser Wagon</t>
  </si>
  <si>
    <t>Aston Martin DBX</t>
  </si>
  <si>
    <t>Audi Q8</t>
  </si>
  <si>
    <t>Bentley Bentayga</t>
  </si>
  <si>
    <t>BMW X7</t>
  </si>
  <si>
    <t>Lamborghini Urus</t>
  </si>
  <si>
    <t>Land Rover Discovery</t>
  </si>
  <si>
    <t>Land Rover Range Rover</t>
  </si>
  <si>
    <t>Lexus LX</t>
  </si>
  <si>
    <t>Mercedes-Benz G-Class</t>
  </si>
  <si>
    <t>Mercedes-Benz GLS-Class</t>
  </si>
  <si>
    <t>Rolls-Royce Cullinan</t>
  </si>
  <si>
    <t>Ford Transit Bus</t>
  </si>
  <si>
    <t>LDV Deliver 9 Bus</t>
  </si>
  <si>
    <t>Mercedes-Benz Sprinter Bus</t>
  </si>
  <si>
    <t>Renault Master Bus</t>
  </si>
  <si>
    <t>Toyota Hiace Bus</t>
  </si>
  <si>
    <t>Volkswagen Crafter Bus</t>
  </si>
  <si>
    <t>Toyota Coaster</t>
  </si>
  <si>
    <t>Fiat Doblo</t>
  </si>
  <si>
    <t>Peugeot Partner</t>
  </si>
  <si>
    <t>Renault Kangoo</t>
  </si>
  <si>
    <t>Volkswagen Caddy Van</t>
  </si>
  <si>
    <t>Ford Transit Custom</t>
  </si>
  <si>
    <t>Hyundai iLOAD</t>
  </si>
  <si>
    <t>LDV G10</t>
  </si>
  <si>
    <t>LDV V80</t>
  </si>
  <si>
    <t>Mercedes-Benz Vito</t>
  </si>
  <si>
    <t>Mitsubishi Express</t>
  </si>
  <si>
    <t>Peugeot Expert</t>
  </si>
  <si>
    <t>Renault Trafic</t>
  </si>
  <si>
    <t>Toyota Hiace Van</t>
  </si>
  <si>
    <t>Volkswagen Transporter</t>
  </si>
  <si>
    <t>Ford Ranger 4X2</t>
  </si>
  <si>
    <t>GWM Steed 4X2</t>
  </si>
  <si>
    <t>Holden Colorado 4X2</t>
  </si>
  <si>
    <t>Isuzu Ute D-Max 4X2</t>
  </si>
  <si>
    <t>Mazda BT-50 4X2</t>
  </si>
  <si>
    <t>Mercedes-Benz X-Class 4X2</t>
  </si>
  <si>
    <t>Mitsubishi Triton 4X2</t>
  </si>
  <si>
    <t>Nissan Navara 4X2</t>
  </si>
  <si>
    <t>Toyota Hilux 4X2</t>
  </si>
  <si>
    <t>Chevrolet Silverado 1500</t>
  </si>
  <si>
    <t>Ford Ranger 4X4</t>
  </si>
  <si>
    <t>GWM Steed 4X4</t>
  </si>
  <si>
    <t>GWM Ute 4X4</t>
  </si>
  <si>
    <t>Holden Colorado 4X4</t>
  </si>
  <si>
    <t>Isuzu Ute D-Max 4X4</t>
  </si>
  <si>
    <t>Jeep Gladiator</t>
  </si>
  <si>
    <t>LDV T60 4X4</t>
  </si>
  <si>
    <t>Mazda BT-50 4X4</t>
  </si>
  <si>
    <t>Mercedes-Benz G-Wagon CC</t>
  </si>
  <si>
    <t>Mercedes-Benz X-Class 4X4</t>
  </si>
  <si>
    <t>Mitsubishi Triton 4X4</t>
  </si>
  <si>
    <t>Nissan Navara 4X4</t>
  </si>
  <si>
    <t>RAM 1500</t>
  </si>
  <si>
    <t>RAM 2500</t>
  </si>
  <si>
    <t>Ssangyong Musso/Musso XLV 4X4</t>
  </si>
  <si>
    <t>Toyota Hilux 4X4</t>
  </si>
  <si>
    <t>Toyota Landcruiser PU/CC</t>
  </si>
  <si>
    <t>Volkswagen Amarok 4X4</t>
  </si>
  <si>
    <t>Fiat Ducato</t>
  </si>
  <si>
    <t>Ford Transit Heavy</t>
  </si>
  <si>
    <t>Fuso Canter (LD)</t>
  </si>
  <si>
    <t>Hino (LD)</t>
  </si>
  <si>
    <t>Hyundai EX4</t>
  </si>
  <si>
    <t>Hyundai EX8</t>
  </si>
  <si>
    <t>Isuzu N-Series (LD)</t>
  </si>
  <si>
    <t>Iveco C/C (LD)</t>
  </si>
  <si>
    <t>Iveco Van (LD)</t>
  </si>
  <si>
    <t>LDV Deliver 9</t>
  </si>
  <si>
    <t>Mercedes-Benz Sprinter</t>
  </si>
  <si>
    <t>Peugeot Boxer</t>
  </si>
  <si>
    <t>Renault Master</t>
  </si>
  <si>
    <t>Volkswagen Crafter</t>
  </si>
  <si>
    <t>DAF (MD)</t>
  </si>
  <si>
    <t>Fuso Fighter (MD)</t>
  </si>
  <si>
    <t>Hino (MD)</t>
  </si>
  <si>
    <t>Hyundai EX9</t>
  </si>
  <si>
    <t>Isuzu N-Series (MD)</t>
  </si>
  <si>
    <t>Iveco (MD)</t>
  </si>
  <si>
    <t>MAN (MD)</t>
  </si>
  <si>
    <t>Mercedes (MD)</t>
  </si>
  <si>
    <t>UD Trucks (MD)</t>
  </si>
  <si>
    <t>Volvo Truck (MD)</t>
  </si>
  <si>
    <t>DAF (HD)</t>
  </si>
  <si>
    <t>Dennis Eagle (HD)</t>
  </si>
  <si>
    <t>Freightliner (HD)</t>
  </si>
  <si>
    <t>Fuso F-Series (HD)</t>
  </si>
  <si>
    <t>Hino (HD)</t>
  </si>
  <si>
    <t>Isuzu (HD)</t>
  </si>
  <si>
    <t>Iveco (HD)</t>
  </si>
  <si>
    <t>Mack (HD)</t>
  </si>
  <si>
    <t>MAN (HD)</t>
  </si>
  <si>
    <t>Mercedes (HD)</t>
  </si>
  <si>
    <t>Scania (HD)</t>
  </si>
  <si>
    <t>UD Trucks (HD)</t>
  </si>
  <si>
    <t>Volvo Truck (HD)</t>
  </si>
  <si>
    <t>Western Star (HD)</t>
  </si>
  <si>
    <t>Total Passenger</t>
  </si>
  <si>
    <t>Total Passenger &lt; $</t>
  </si>
  <si>
    <t>Total Passenger &gt; $</t>
  </si>
  <si>
    <t>Total Sports</t>
  </si>
  <si>
    <t>Total Sports &gt; $200K</t>
  </si>
  <si>
    <t>Total Sports &gt; $80K</t>
  </si>
  <si>
    <t>Total Sports &lt; $80K</t>
  </si>
  <si>
    <t>Total People Movers</t>
  </si>
  <si>
    <t>Total People Movers &gt; $60K</t>
  </si>
  <si>
    <t>Total People Movers &lt; $60K</t>
  </si>
  <si>
    <t>Total Upper Large</t>
  </si>
  <si>
    <t>Total Upper Large &gt; $100K</t>
  </si>
  <si>
    <t>Total Upper Large &lt; $100K</t>
  </si>
  <si>
    <t>Total Large</t>
  </si>
  <si>
    <t>Total Large &gt; $70K</t>
  </si>
  <si>
    <t>Total Large &lt; $70K</t>
  </si>
  <si>
    <t>Total Medium</t>
  </si>
  <si>
    <t>Total Medium &gt; $60K</t>
  </si>
  <si>
    <t>Total Medium &lt; $60K</t>
  </si>
  <si>
    <t>Total Small</t>
  </si>
  <si>
    <t>Total Small &gt; $40K</t>
  </si>
  <si>
    <t>Total Small &lt; $40K</t>
  </si>
  <si>
    <t>Total Light</t>
  </si>
  <si>
    <t>Total Light &gt; $25K</t>
  </si>
  <si>
    <t>Total Light &lt; $25K</t>
  </si>
  <si>
    <t>Total Micro</t>
  </si>
  <si>
    <t>Total SUV</t>
  </si>
  <si>
    <t>Total SUV &lt; $</t>
  </si>
  <si>
    <t>Total SUV &gt; $</t>
  </si>
  <si>
    <t>Total SUV Upper Large</t>
  </si>
  <si>
    <t>Total SUV Upper Large &gt; $100K</t>
  </si>
  <si>
    <t>Total SUV Upper Large &lt; $100K</t>
  </si>
  <si>
    <t>Total SUV Large</t>
  </si>
  <si>
    <t>Total SUV Large &gt; $70K</t>
  </si>
  <si>
    <t>Total SUV Large &lt; $70K</t>
  </si>
  <si>
    <t>Total SUV Medium</t>
  </si>
  <si>
    <t>Total SUV Medium &gt; $60K</t>
  </si>
  <si>
    <t>Total SUV Medium &lt; $60K</t>
  </si>
  <si>
    <t>Total SUV Small</t>
  </si>
  <si>
    <t>Total SUV Small &gt; $40K</t>
  </si>
  <si>
    <t>Total SUV Small &lt; $40K</t>
  </si>
  <si>
    <t>Total SUV Light</t>
  </si>
  <si>
    <t>Total Light Commercial</t>
  </si>
  <si>
    <t>Total PU/CC 4X4</t>
  </si>
  <si>
    <t>Total PU/CC 4X2</t>
  </si>
  <si>
    <t>Total Vans/CC 2.5-3.5t</t>
  </si>
  <si>
    <t>Total Vans/CC &lt;= 2.5t</t>
  </si>
  <si>
    <t>Total Light Buses =&gt; 20 Seats</t>
  </si>
  <si>
    <t>Total Light Buses &lt; 20 Seats</t>
  </si>
  <si>
    <t>Total Heavy Commercial</t>
  </si>
  <si>
    <t>Total HD =&gt; 8001 GVM &amp; GCM &gt; 39000</t>
  </si>
  <si>
    <t>Total MD =&gt; 8001 GVM &amp; GCM &lt; 39001</t>
  </si>
  <si>
    <t>Total LD 3501-8000 kgs GVM</t>
  </si>
  <si>
    <t>NEW VEHICLE SALES BY MARQUE - PASSENGER</t>
  </si>
  <si>
    <t>NEW VEHICLE SALES BY MARQUE - SUV</t>
  </si>
  <si>
    <t>NEW VEHICLE SALES BY MARQUE - LIGHT COMMERCIAL</t>
  </si>
  <si>
    <t>NEW VEHICLE SALES BY MARQUE - HEAVY COMMERCIAL</t>
  </si>
  <si>
    <t>Alfa Romeo Total</t>
  </si>
  <si>
    <t>Alpine Total</t>
  </si>
  <si>
    <t>Aston Martin Total</t>
  </si>
  <si>
    <t>Audi Total</t>
  </si>
  <si>
    <t>Bentley Total</t>
  </si>
  <si>
    <t>BMW Total</t>
  </si>
  <si>
    <t>Chevrolet Total</t>
  </si>
  <si>
    <t>Chrysler Total</t>
  </si>
  <si>
    <t>Citroen Total</t>
  </si>
  <si>
    <t>Daf Total</t>
  </si>
  <si>
    <t>Dennis Eagle Total</t>
  </si>
  <si>
    <t>Ferrari Total</t>
  </si>
  <si>
    <t>Fiat Total</t>
  </si>
  <si>
    <t>Fiat Professional Total</t>
  </si>
  <si>
    <t>Ford Total</t>
  </si>
  <si>
    <t>Freightliner Total</t>
  </si>
  <si>
    <t>Fuso Total</t>
  </si>
  <si>
    <t>Genesis Total</t>
  </si>
  <si>
    <t>GWM Total</t>
  </si>
  <si>
    <t>Hino Total</t>
  </si>
  <si>
    <t>Holden Total</t>
  </si>
  <si>
    <t>Honda Total</t>
  </si>
  <si>
    <t>Hyundai Total</t>
  </si>
  <si>
    <t>Hyundai Commercial Vehicles Total</t>
  </si>
  <si>
    <t>Infiniti Total</t>
  </si>
  <si>
    <t>International Total</t>
  </si>
  <si>
    <t>Isuzu Total</t>
  </si>
  <si>
    <t>Isuzu Ute Total</t>
  </si>
  <si>
    <t>Iveco Trucks Total</t>
  </si>
  <si>
    <t>Jaguar Total</t>
  </si>
  <si>
    <t>Jeep Total</t>
  </si>
  <si>
    <t>Kenworth Total</t>
  </si>
  <si>
    <t>Kia Total</t>
  </si>
  <si>
    <t>Lamborghini Total</t>
  </si>
  <si>
    <t>Land Rover Total</t>
  </si>
  <si>
    <t>LDV Total</t>
  </si>
  <si>
    <t>Lexus Total</t>
  </si>
  <si>
    <t>Lotus Total</t>
  </si>
  <si>
    <t>Mack Total</t>
  </si>
  <si>
    <t>Man Total</t>
  </si>
  <si>
    <t>Maserati Total</t>
  </si>
  <si>
    <t>Mazda Total</t>
  </si>
  <si>
    <t>McLaren Total</t>
  </si>
  <si>
    <t>Mercedes-Benz Cars Total</t>
  </si>
  <si>
    <t>Mercedes-Benz Trucks Total</t>
  </si>
  <si>
    <t>Mercedes-Benz Vans Total</t>
  </si>
  <si>
    <t>MG Total</t>
  </si>
  <si>
    <t>MINI Total</t>
  </si>
  <si>
    <t>Mitsubishi Total</t>
  </si>
  <si>
    <t>Morgan Total</t>
  </si>
  <si>
    <t>Nissan Total</t>
  </si>
  <si>
    <t>Peugeot Total</t>
  </si>
  <si>
    <t>Porsche Total</t>
  </si>
  <si>
    <t>RAM Total</t>
  </si>
  <si>
    <t>Renault Total</t>
  </si>
  <si>
    <t>Rolls-Royce Total</t>
  </si>
  <si>
    <t>Scania Total</t>
  </si>
  <si>
    <t>Skoda Total</t>
  </si>
  <si>
    <t>SsangYong Total</t>
  </si>
  <si>
    <t>Subaru Total</t>
  </si>
  <si>
    <t>Suzuki Total</t>
  </si>
  <si>
    <t>Toyota Total</t>
  </si>
  <si>
    <t>UD Trucks Total</t>
  </si>
  <si>
    <t>Volkswagen Total</t>
  </si>
  <si>
    <t>Volvo Car Total</t>
  </si>
  <si>
    <t>Volvo Commercial Total</t>
  </si>
  <si>
    <t>Western Star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</si>
</sst>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23" x14ac:knownFonts="1">
    <font>
      <sz val="10"/>
      <name val="Arial"/>
    </font>
    <font>
      <sz val="10"/>
      <name val="Arial"/>
      <family val="2"/>
    </font>
    <font>
      <sz val="10"/>
      <name val="Arial"/>
      <family val="2"/>
    </font>
    <font>
      <sz val="8"/>
      <name val="Arial"/>
      <family val="2"/>
    </font>
    <font>
      <b/>
      <sz val="10"/>
      <name val="Arial"/>
      <family val="2"/>
    </font>
    <font>
      <sz val="16"/>
      <name val="Arial"/>
      <family val="2"/>
    </font>
    <font>
      <sz val="10"/>
      <name val="Arial"/>
      <family val="2"/>
    </font>
    <font>
      <b/>
      <sz val="12"/>
      <name val="Arial"/>
      <family val="2"/>
    </font>
    <font>
      <b/>
      <sz val="22"/>
      <color indexed="9"/>
      <name val="Arial"/>
      <family val="2"/>
    </font>
    <font>
      <b/>
      <sz val="24"/>
      <name val="Arial"/>
      <family val="2"/>
    </font>
    <font>
      <i/>
      <sz val="24"/>
      <name val="Arial"/>
      <family val="2"/>
    </font>
    <font>
      <sz val="24"/>
      <name val="Arial"/>
      <family val="2"/>
    </font>
    <font>
      <b/>
      <sz val="28"/>
      <name val="Arial"/>
      <family val="2"/>
    </font>
    <font>
      <sz val="28"/>
      <name val="Arial"/>
      <family val="2"/>
    </font>
    <font>
      <i/>
      <sz val="28"/>
      <name val="Arial"/>
      <family val="2"/>
    </font>
    <font>
      <sz val="12"/>
      <name val="Arial"/>
      <family val="2"/>
    </font>
    <font>
      <b/>
      <sz val="12"/>
      <name val="Arial"/>
      <family val="2"/>
    </font>
    <font>
      <b/>
      <sz val="10"/>
      <name val="Arial"/>
      <family val="2"/>
    </font>
    <font>
      <sz val="10"/>
      <name val="Arial"/>
      <family val="2"/>
    </font>
    <font>
      <sz val="11"/>
      <name val="Arial"/>
      <family val="2"/>
    </font>
    <font>
      <b/>
      <sz val="14"/>
      <name val="Arial"/>
      <family val="2"/>
    </font>
    <font>
      <sz val="11"/>
      <name val="Arial"/>
      <family val="2"/>
    </font>
    <font>
      <b/>
      <sz val="8"/>
      <name val="Arial"/>
      <family val="2"/>
    </font>
  </fonts>
  <fills count="4">
    <fill>
      <patternFill patternType="none"/>
    </fill>
    <fill>
      <patternFill patternType="gray125"/>
    </fill>
    <fill>
      <patternFill patternType="solid">
        <fgColor indexed="22"/>
        <bgColor indexed="64"/>
      </patternFill>
    </fill>
    <fill>
      <patternFill patternType="solid">
        <fgColor indexed="8"/>
        <bgColor indexed="64"/>
      </patternFill>
    </fill>
  </fills>
  <borders count="15">
    <border>
      <left/>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hair">
        <color indexed="64"/>
      </left>
      <right/>
      <top/>
      <bottom/>
      <diagonal/>
    </border>
  </borders>
  <cellStyleXfs count="2">
    <xf numFmtId="0" fontId="0" fillId="0" borderId="0"/>
    <xf numFmtId="9" fontId="2" fillId="0" borderId="0" applyFont="0" applyFill="0" applyBorder="0" applyAlignment="0" applyProtection="0"/>
  </cellStyleXfs>
  <cellXfs count="205">
    <xf numFmtId="0" fontId="0" fillId="0" borderId="0" xfId="0"/>
    <xf numFmtId="0" fontId="0" fillId="0" borderId="1" xfId="0" applyBorder="1"/>
    <xf numFmtId="0" fontId="0" fillId="0" borderId="2" xfId="0" applyBorder="1"/>
    <xf numFmtId="0" fontId="0" fillId="0" borderId="3" xfId="0" applyBorder="1"/>
    <xf numFmtId="0" fontId="5" fillId="0" borderId="0" xfId="0" applyFont="1" applyAlignment="1">
      <alignment vertical="top" wrapText="1"/>
    </xf>
    <xf numFmtId="0" fontId="0" fillId="0" borderId="5" xfId="0" applyBorder="1"/>
    <xf numFmtId="0" fontId="0" fillId="0" borderId="6" xfId="0" applyBorder="1"/>
    <xf numFmtId="0" fontId="6" fillId="0" borderId="1" xfId="0" applyFont="1" applyBorder="1"/>
    <xf numFmtId="164" fontId="0" fillId="0" borderId="5" xfId="1" applyNumberFormat="1" applyFont="1" applyBorder="1" applyAlignment="1">
      <alignment horizontal="right"/>
    </xf>
    <xf numFmtId="164" fontId="0" fillId="0" borderId="6" xfId="1" applyNumberFormat="1" applyFont="1" applyBorder="1" applyAlignment="1">
      <alignment horizontal="right"/>
    </xf>
    <xf numFmtId="2" fontId="0" fillId="0" borderId="5" xfId="1" applyNumberFormat="1" applyFont="1" applyBorder="1" applyAlignment="1">
      <alignment horizontal="right"/>
    </xf>
    <xf numFmtId="2" fontId="0" fillId="0" borderId="6" xfId="1" applyNumberFormat="1" applyFont="1" applyBorder="1" applyAlignment="1">
      <alignment horizontal="right"/>
    </xf>
    <xf numFmtId="2" fontId="0" fillId="0" borderId="1" xfId="1" applyNumberFormat="1" applyFont="1" applyBorder="1" applyAlignment="1">
      <alignment horizontal="right"/>
    </xf>
    <xf numFmtId="2" fontId="0" fillId="0" borderId="5" xfId="1" applyNumberFormat="1" applyFont="1" applyBorder="1"/>
    <xf numFmtId="2" fontId="0" fillId="0" borderId="6" xfId="1" applyNumberFormat="1" applyFont="1" applyBorder="1"/>
    <xf numFmtId="2" fontId="0" fillId="0" borderId="1" xfId="1" applyNumberFormat="1" applyFont="1" applyBorder="1"/>
    <xf numFmtId="165" fontId="0" fillId="0" borderId="5" xfId="1" applyNumberFormat="1" applyFont="1" applyBorder="1" applyAlignment="1">
      <alignment horizontal="right"/>
    </xf>
    <xf numFmtId="165" fontId="0" fillId="0" borderId="6" xfId="1" applyNumberFormat="1" applyFont="1" applyBorder="1" applyAlignment="1">
      <alignment horizontal="right"/>
    </xf>
    <xf numFmtId="165" fontId="0" fillId="0" borderId="5" xfId="1" applyNumberFormat="1" applyFont="1" applyBorder="1"/>
    <xf numFmtId="165" fontId="0" fillId="0" borderId="6" xfId="1" applyNumberFormat="1" applyFont="1" applyBorder="1"/>
    <xf numFmtId="164" fontId="1" fillId="0" borderId="5" xfId="1" applyNumberFormat="1" applyFont="1" applyBorder="1" applyAlignment="1">
      <alignment horizontal="right"/>
    </xf>
    <xf numFmtId="164" fontId="1" fillId="0" borderId="6" xfId="1" applyNumberFormat="1" applyFont="1" applyBorder="1" applyAlignment="1">
      <alignment horizontal="right"/>
    </xf>
    <xf numFmtId="0" fontId="4" fillId="0" borderId="1" xfId="0" applyFont="1" applyBorder="1"/>
    <xf numFmtId="0" fontId="0" fillId="0" borderId="5" xfId="0" applyBorder="1" applyAlignment="1">
      <alignment horizontal="center"/>
    </xf>
    <xf numFmtId="0" fontId="0" fillId="0" borderId="6" xfId="0" applyBorder="1" applyAlignment="1">
      <alignment horizontal="center"/>
    </xf>
    <xf numFmtId="0" fontId="5" fillId="0" borderId="0" xfId="0" applyFont="1" applyAlignment="1">
      <alignment horizontal="center" wrapText="1"/>
    </xf>
    <xf numFmtId="0" fontId="5" fillId="0" borderId="0" xfId="0" applyFont="1" applyAlignment="1">
      <alignment horizontal="center"/>
    </xf>
    <xf numFmtId="0" fontId="4" fillId="0" borderId="7" xfId="0" applyFont="1" applyBorder="1"/>
    <xf numFmtId="165" fontId="1" fillId="0" borderId="5" xfId="1" applyNumberFormat="1" applyFont="1" applyBorder="1" applyAlignment="1">
      <alignment horizontal="right"/>
    </xf>
    <xf numFmtId="165" fontId="1" fillId="0" borderId="6" xfId="1" applyNumberFormat="1" applyFont="1" applyBorder="1" applyAlignment="1">
      <alignment horizontal="right"/>
    </xf>
    <xf numFmtId="165" fontId="0" fillId="0" borderId="5" xfId="0" applyNumberFormat="1" applyBorder="1" applyAlignment="1">
      <alignment horizontal="right"/>
    </xf>
    <xf numFmtId="165" fontId="0" fillId="0" borderId="6" xfId="0" applyNumberFormat="1" applyBorder="1" applyAlignment="1">
      <alignment horizontal="right"/>
    </xf>
    <xf numFmtId="165" fontId="0" fillId="0" borderId="1" xfId="0" applyNumberFormat="1" applyBorder="1" applyAlignment="1">
      <alignment horizontal="right"/>
    </xf>
    <xf numFmtId="0" fontId="0" fillId="0" borderId="0" xfId="0" applyBorder="1"/>
    <xf numFmtId="164" fontId="0" fillId="0" borderId="0" xfId="1" applyNumberFormat="1" applyFont="1" applyBorder="1" applyAlignment="1">
      <alignment horizontal="right"/>
    </xf>
    <xf numFmtId="0" fontId="6" fillId="0" borderId="5" xfId="0" applyFont="1" applyBorder="1" applyAlignment="1">
      <alignment horizontal="center"/>
    </xf>
    <xf numFmtId="0" fontId="6" fillId="0" borderId="6" xfId="0" applyFont="1" applyBorder="1" applyAlignment="1">
      <alignment horizontal="center"/>
    </xf>
    <xf numFmtId="164" fontId="4" fillId="0" borderId="8" xfId="1" applyNumberFormat="1" applyFont="1" applyBorder="1" applyAlignment="1">
      <alignment horizontal="right"/>
    </xf>
    <xf numFmtId="164" fontId="4" fillId="0" borderId="9" xfId="1" applyNumberFormat="1" applyFont="1" applyBorder="1" applyAlignment="1">
      <alignment horizontal="right"/>
    </xf>
    <xf numFmtId="164" fontId="1" fillId="0" borderId="0" xfId="1" applyNumberFormat="1" applyFont="1" applyBorder="1" applyAlignment="1">
      <alignment horizontal="right"/>
    </xf>
    <xf numFmtId="164" fontId="4" fillId="0" borderId="10" xfId="1" applyNumberFormat="1" applyFont="1" applyBorder="1" applyAlignment="1">
      <alignment horizontal="right"/>
    </xf>
    <xf numFmtId="164" fontId="4" fillId="0" borderId="9" xfId="0" applyNumberFormat="1" applyFont="1" applyBorder="1" applyAlignment="1">
      <alignment horizontal="right"/>
    </xf>
    <xf numFmtId="164" fontId="4" fillId="0" borderId="10" xfId="0" applyNumberFormat="1" applyFont="1" applyBorder="1" applyAlignment="1">
      <alignment horizontal="right"/>
    </xf>
    <xf numFmtId="0" fontId="4" fillId="0" borderId="0" xfId="0" applyFont="1"/>
    <xf numFmtId="165" fontId="4" fillId="0" borderId="8" xfId="1" applyNumberFormat="1" applyFont="1" applyBorder="1" applyAlignment="1">
      <alignment horizontal="right"/>
    </xf>
    <xf numFmtId="165" fontId="4" fillId="0" borderId="9" xfId="1" applyNumberFormat="1" applyFont="1" applyBorder="1" applyAlignment="1">
      <alignment horizontal="right"/>
    </xf>
    <xf numFmtId="165" fontId="4" fillId="0" borderId="8" xfId="0" applyNumberFormat="1" applyFont="1" applyBorder="1" applyAlignment="1">
      <alignment horizontal="right"/>
    </xf>
    <xf numFmtId="165" fontId="4" fillId="0" borderId="9" xfId="0" applyNumberFormat="1" applyFont="1" applyBorder="1" applyAlignment="1">
      <alignment horizontal="right"/>
    </xf>
    <xf numFmtId="165" fontId="4" fillId="0" borderId="7" xfId="0" applyNumberFormat="1" applyFont="1" applyBorder="1" applyAlignment="1">
      <alignment horizontal="right"/>
    </xf>
    <xf numFmtId="2" fontId="4" fillId="0" borderId="7" xfId="1" applyNumberFormat="1" applyFont="1" applyBorder="1" applyAlignment="1">
      <alignment horizontal="right"/>
    </xf>
    <xf numFmtId="2" fontId="4" fillId="0" borderId="8" xfId="1" applyNumberFormat="1" applyFont="1" applyBorder="1" applyAlignment="1">
      <alignment horizontal="right"/>
    </xf>
    <xf numFmtId="2" fontId="4" fillId="0" borderId="9" xfId="1" applyNumberFormat="1" applyFont="1" applyBorder="1" applyAlignment="1">
      <alignment horizontal="right"/>
    </xf>
    <xf numFmtId="0" fontId="6" fillId="0" borderId="0" xfId="0" applyFont="1"/>
    <xf numFmtId="0" fontId="4" fillId="0" borderId="1" xfId="0" applyFont="1" applyBorder="1" applyAlignment="1">
      <alignment wrapText="1"/>
    </xf>
    <xf numFmtId="164" fontId="4" fillId="0" borderId="5" xfId="1" applyNumberFormat="1" applyFont="1" applyBorder="1" applyAlignment="1">
      <alignment horizontal="right"/>
    </xf>
    <xf numFmtId="164" fontId="4" fillId="0" borderId="6" xfId="1" applyNumberFormat="1" applyFont="1" applyBorder="1" applyAlignment="1">
      <alignment horizontal="right"/>
    </xf>
    <xf numFmtId="0" fontId="7" fillId="0" borderId="3" xfId="0" applyFont="1" applyBorder="1"/>
    <xf numFmtId="0" fontId="4" fillId="0" borderId="8" xfId="0" applyFont="1" applyBorder="1" applyAlignment="1">
      <alignment horizontal="center"/>
    </xf>
    <xf numFmtId="0" fontId="4" fillId="0" borderId="9" xfId="0" applyFont="1" applyBorder="1" applyAlignment="1">
      <alignment horizontal="center"/>
    </xf>
    <xf numFmtId="0" fontId="4" fillId="0" borderId="2" xfId="0" applyFont="1" applyBorder="1"/>
    <xf numFmtId="0" fontId="4" fillId="0" borderId="3" xfId="0" applyFont="1" applyBorder="1"/>
    <xf numFmtId="0" fontId="4" fillId="0" borderId="11" xfId="0" applyFont="1" applyBorder="1" applyAlignment="1">
      <alignment horizontal="center"/>
    </xf>
    <xf numFmtId="0" fontId="4" fillId="0" borderId="12" xfId="0" applyFont="1" applyBorder="1" applyAlignment="1">
      <alignment horizontal="center"/>
    </xf>
    <xf numFmtId="0" fontId="4" fillId="0" borderId="13" xfId="0" applyFont="1" applyBorder="1" applyAlignment="1">
      <alignment horizontal="center"/>
    </xf>
    <xf numFmtId="0" fontId="4" fillId="0" borderId="7" xfId="0" applyFont="1" applyBorder="1" applyAlignment="1">
      <alignment horizontal="center"/>
    </xf>
    <xf numFmtId="3" fontId="0" fillId="0" borderId="5" xfId="0" applyNumberFormat="1" applyBorder="1" applyAlignment="1">
      <alignment horizontal="right"/>
    </xf>
    <xf numFmtId="3" fontId="0" fillId="0" borderId="6" xfId="0" applyNumberFormat="1" applyBorder="1" applyAlignment="1">
      <alignment horizontal="right"/>
    </xf>
    <xf numFmtId="3" fontId="0" fillId="0" borderId="1" xfId="0" applyNumberFormat="1" applyBorder="1" applyAlignment="1">
      <alignment horizontal="right"/>
    </xf>
    <xf numFmtId="3" fontId="0" fillId="0" borderId="5" xfId="0" applyNumberFormat="1" applyBorder="1"/>
    <xf numFmtId="3" fontId="0" fillId="0" borderId="6" xfId="0" applyNumberFormat="1" applyBorder="1"/>
    <xf numFmtId="3" fontId="0" fillId="0" borderId="1" xfId="0" applyNumberFormat="1" applyBorder="1"/>
    <xf numFmtId="3" fontId="4" fillId="0" borderId="8" xfId="0" applyNumberFormat="1" applyFont="1" applyBorder="1" applyAlignment="1">
      <alignment horizontal="right"/>
    </xf>
    <xf numFmtId="3" fontId="4" fillId="0" borderId="9" xfId="0" applyNumberFormat="1" applyFont="1" applyBorder="1" applyAlignment="1">
      <alignment horizontal="right"/>
    </xf>
    <xf numFmtId="3" fontId="4" fillId="0" borderId="7" xfId="0" applyNumberFormat="1" applyFont="1" applyBorder="1" applyAlignment="1">
      <alignment horizontal="right"/>
    </xf>
    <xf numFmtId="3" fontId="0" fillId="0" borderId="5" xfId="0" applyNumberFormat="1" applyBorder="1" applyAlignment="1">
      <alignment horizontal="center"/>
    </xf>
    <xf numFmtId="3" fontId="0" fillId="0" borderId="6" xfId="0" applyNumberFormat="1" applyBorder="1" applyAlignment="1">
      <alignment horizontal="center"/>
    </xf>
    <xf numFmtId="3" fontId="0" fillId="0" borderId="1" xfId="0" applyNumberFormat="1" applyBorder="1" applyAlignment="1">
      <alignment horizontal="center"/>
    </xf>
    <xf numFmtId="3" fontId="4" fillId="0" borderId="10" xfId="0" applyNumberFormat="1" applyFont="1" applyBorder="1" applyAlignment="1">
      <alignment horizontal="right"/>
    </xf>
    <xf numFmtId="3" fontId="4" fillId="0" borderId="5" xfId="0" applyNumberFormat="1" applyFont="1" applyBorder="1" applyAlignment="1">
      <alignment horizontal="right"/>
    </xf>
    <xf numFmtId="3" fontId="4" fillId="0" borderId="6" xfId="0" applyNumberFormat="1" applyFont="1" applyBorder="1" applyAlignment="1">
      <alignment horizontal="right"/>
    </xf>
    <xf numFmtId="3" fontId="4" fillId="0" borderId="1" xfId="0" applyNumberFormat="1" applyFont="1" applyBorder="1" applyAlignment="1">
      <alignment horizontal="right"/>
    </xf>
    <xf numFmtId="3" fontId="0" fillId="0" borderId="0" xfId="0" applyNumberFormat="1" applyBorder="1" applyAlignment="1">
      <alignment horizontal="right"/>
    </xf>
    <xf numFmtId="3" fontId="0" fillId="0" borderId="0" xfId="0" applyNumberFormat="1" applyBorder="1"/>
    <xf numFmtId="3" fontId="0" fillId="0" borderId="0" xfId="0" applyNumberFormat="1"/>
    <xf numFmtId="3" fontId="4" fillId="0" borderId="12" xfId="0" applyNumberFormat="1" applyFont="1" applyBorder="1" applyAlignment="1">
      <alignment horizontal="center"/>
    </xf>
    <xf numFmtId="3" fontId="4" fillId="0" borderId="11" xfId="0" applyNumberFormat="1" applyFont="1" applyBorder="1" applyAlignment="1">
      <alignment horizontal="center"/>
    </xf>
    <xf numFmtId="3" fontId="6" fillId="0" borderId="5" xfId="0" applyNumberFormat="1" applyFont="1" applyBorder="1" applyAlignment="1">
      <alignment horizontal="center"/>
    </xf>
    <xf numFmtId="3" fontId="6" fillId="0" borderId="6" xfId="0" applyNumberFormat="1" applyFont="1" applyBorder="1" applyAlignment="1">
      <alignment horizontal="center"/>
    </xf>
    <xf numFmtId="3" fontId="6" fillId="0" borderId="1" xfId="0" applyNumberFormat="1" applyFont="1" applyBorder="1" applyAlignment="1">
      <alignment horizontal="center"/>
    </xf>
    <xf numFmtId="0" fontId="11" fillId="0" borderId="0" xfId="0" applyFont="1" applyAlignment="1">
      <alignment vertical="center"/>
    </xf>
    <xf numFmtId="0" fontId="0" fillId="0" borderId="0" xfId="0" applyAlignment="1">
      <alignment vertical="center"/>
    </xf>
    <xf numFmtId="17" fontId="10" fillId="0" borderId="0" xfId="0" quotePrefix="1" applyNumberFormat="1" applyFont="1" applyAlignment="1">
      <alignment horizontal="center" vertical="center"/>
    </xf>
    <xf numFmtId="17" fontId="10" fillId="0" borderId="0" xfId="0" applyNumberFormat="1" applyFont="1" applyAlignment="1">
      <alignment horizontal="center" vertical="center"/>
    </xf>
    <xf numFmtId="0" fontId="9" fillId="0" borderId="0" xfId="0" applyFont="1" applyAlignment="1">
      <alignment horizontal="center" vertical="center"/>
    </xf>
    <xf numFmtId="0" fontId="4" fillId="0" borderId="0" xfId="0" applyFont="1" applyBorder="1"/>
    <xf numFmtId="0" fontId="4" fillId="0" borderId="12" xfId="0" applyFont="1" applyBorder="1"/>
    <xf numFmtId="3" fontId="4" fillId="0" borderId="12" xfId="0" applyNumberFormat="1" applyFont="1" applyBorder="1" applyAlignment="1">
      <alignment horizontal="right"/>
    </xf>
    <xf numFmtId="164" fontId="4" fillId="0" borderId="0" xfId="1" applyNumberFormat="1" applyFont="1" applyBorder="1" applyAlignment="1">
      <alignment horizontal="right"/>
    </xf>
    <xf numFmtId="3" fontId="4" fillId="0" borderId="0" xfId="0" applyNumberFormat="1" applyFont="1" applyBorder="1" applyAlignment="1">
      <alignment horizontal="right"/>
    </xf>
    <xf numFmtId="0" fontId="15" fillId="0" borderId="0" xfId="0" applyFont="1"/>
    <xf numFmtId="0" fontId="16" fillId="0" borderId="6" xfId="0" applyFont="1" applyBorder="1"/>
    <xf numFmtId="0" fontId="16" fillId="0" borderId="0" xfId="0" applyFont="1"/>
    <xf numFmtId="0" fontId="1" fillId="0" borderId="3" xfId="0" applyFont="1" applyBorder="1"/>
    <xf numFmtId="0" fontId="17" fillId="0" borderId="2" xfId="0" applyFont="1" applyBorder="1"/>
    <xf numFmtId="0" fontId="17" fillId="0" borderId="1" xfId="0" applyFont="1" applyBorder="1"/>
    <xf numFmtId="0" fontId="18" fillId="0" borderId="5" xfId="0" applyFont="1" applyBorder="1" applyAlignment="1">
      <alignment horizontal="center"/>
    </xf>
    <xf numFmtId="0" fontId="18" fillId="0" borderId="6" xfId="0" applyFont="1" applyBorder="1" applyAlignment="1">
      <alignment horizontal="center"/>
    </xf>
    <xf numFmtId="0" fontId="18" fillId="0" borderId="1" xfId="0" applyFont="1" applyBorder="1" applyAlignment="1">
      <alignment horizontal="center"/>
    </xf>
    <xf numFmtId="0" fontId="18" fillId="0" borderId="1" xfId="0" applyFont="1" applyBorder="1"/>
    <xf numFmtId="3" fontId="18" fillId="0" borderId="5" xfId="0" applyNumberFormat="1" applyFont="1" applyBorder="1" applyAlignment="1">
      <alignment horizontal="right"/>
    </xf>
    <xf numFmtId="3" fontId="18" fillId="0" borderId="6" xfId="0" applyNumberFormat="1" applyFont="1" applyBorder="1" applyAlignment="1">
      <alignment horizontal="right"/>
    </xf>
    <xf numFmtId="3" fontId="18" fillId="0" borderId="1" xfId="0" applyNumberFormat="1" applyFont="1" applyBorder="1" applyAlignment="1">
      <alignment horizontal="right"/>
    </xf>
    <xf numFmtId="164" fontId="18" fillId="0" borderId="5" xfId="1" applyNumberFormat="1" applyFont="1" applyBorder="1" applyAlignment="1">
      <alignment horizontal="right"/>
    </xf>
    <xf numFmtId="164" fontId="18" fillId="0" borderId="6" xfId="1" applyNumberFormat="1" applyFont="1" applyBorder="1" applyAlignment="1">
      <alignment horizontal="right"/>
    </xf>
    <xf numFmtId="3" fontId="18" fillId="0" borderId="5" xfId="0" applyNumberFormat="1" applyFont="1" applyBorder="1"/>
    <xf numFmtId="3" fontId="18" fillId="0" borderId="6" xfId="0" applyNumberFormat="1" applyFont="1" applyBorder="1"/>
    <xf numFmtId="3" fontId="18" fillId="0" borderId="1" xfId="0" applyNumberFormat="1" applyFont="1" applyBorder="1"/>
    <xf numFmtId="0" fontId="18" fillId="0" borderId="5" xfId="0" applyFont="1" applyBorder="1"/>
    <xf numFmtId="0" fontId="18" fillId="0" borderId="6" xfId="0" applyFont="1" applyBorder="1"/>
    <xf numFmtId="0" fontId="17" fillId="0" borderId="7" xfId="0" applyFont="1" applyBorder="1"/>
    <xf numFmtId="3" fontId="17" fillId="0" borderId="8" xfId="0" applyNumberFormat="1" applyFont="1" applyBorder="1" applyAlignment="1">
      <alignment horizontal="right"/>
    </xf>
    <xf numFmtId="3" fontId="17" fillId="0" borderId="9" xfId="0" applyNumberFormat="1" applyFont="1" applyBorder="1" applyAlignment="1">
      <alignment horizontal="right"/>
    </xf>
    <xf numFmtId="3" fontId="17" fillId="0" borderId="7" xfId="0" applyNumberFormat="1" applyFont="1" applyBorder="1" applyAlignment="1">
      <alignment horizontal="right"/>
    </xf>
    <xf numFmtId="164" fontId="17" fillId="0" borderId="8" xfId="1" applyNumberFormat="1" applyFont="1" applyBorder="1" applyAlignment="1">
      <alignment horizontal="right"/>
    </xf>
    <xf numFmtId="164" fontId="17" fillId="0" borderId="9" xfId="1" applyNumberFormat="1" applyFont="1" applyBorder="1" applyAlignment="1">
      <alignment horizontal="right"/>
    </xf>
    <xf numFmtId="0" fontId="19" fillId="0" borderId="0" xfId="0" applyFont="1" applyBorder="1" applyAlignment="1">
      <alignment horizontal="left" indent="10"/>
    </xf>
    <xf numFmtId="0" fontId="15" fillId="2" borderId="0" xfId="0" applyFont="1" applyFill="1" applyAlignment="1">
      <alignment horizontal="center" vertical="center" wrapText="1"/>
    </xf>
    <xf numFmtId="0" fontId="15" fillId="2" borderId="0" xfId="0" applyFont="1" applyFill="1" applyAlignment="1">
      <alignment horizontal="center" vertical="center"/>
    </xf>
    <xf numFmtId="0" fontId="20" fillId="0" borderId="0" xfId="0" applyFont="1" applyBorder="1" applyAlignment="1">
      <alignment horizontal="center"/>
    </xf>
    <xf numFmtId="0" fontId="20" fillId="0" borderId="0" xfId="0" applyFont="1" applyAlignment="1"/>
    <xf numFmtId="0" fontId="17" fillId="0" borderId="8" xfId="0" applyFont="1" applyBorder="1" applyAlignment="1">
      <alignment horizontal="center"/>
    </xf>
    <xf numFmtId="0" fontId="17" fillId="0" borderId="9" xfId="0" applyFont="1" applyBorder="1" applyAlignment="1">
      <alignment horizontal="center"/>
    </xf>
    <xf numFmtId="0" fontId="17" fillId="0" borderId="7" xfId="0" applyFont="1" applyBorder="1" applyAlignment="1">
      <alignment horizontal="center"/>
    </xf>
    <xf numFmtId="0" fontId="21" fillId="2" borderId="0" xfId="0" applyFont="1" applyFill="1" applyAlignment="1">
      <alignment horizontal="left" vertical="center" wrapText="1" indent="1"/>
    </xf>
    <xf numFmtId="0" fontId="15" fillId="2" borderId="0" xfId="0" applyFont="1" applyFill="1" applyAlignment="1">
      <alignment horizontal="center" vertical="top"/>
    </xf>
    <xf numFmtId="0" fontId="21" fillId="2" borderId="0" xfId="0" applyFont="1" applyFill="1" applyAlignment="1">
      <alignment horizontal="left" vertical="top" wrapText="1"/>
    </xf>
    <xf numFmtId="0" fontId="0" fillId="2" borderId="0" xfId="0" applyFill="1" applyAlignment="1">
      <alignment vertical="top" wrapText="1"/>
    </xf>
    <xf numFmtId="0" fontId="2" fillId="0" borderId="0" xfId="0" applyFont="1"/>
    <xf numFmtId="0" fontId="0" fillId="0" borderId="0" xfId="0" quotePrefix="1" applyAlignment="1">
      <alignment wrapText="1"/>
    </xf>
    <xf numFmtId="0" fontId="0" fillId="0" borderId="0" xfId="0" applyAlignment="1"/>
    <xf numFmtId="0" fontId="4" fillId="0" borderId="8" xfId="0" applyFont="1" applyBorder="1" applyAlignment="1">
      <alignment horizontal="center"/>
    </xf>
    <xf numFmtId="0" fontId="4" fillId="0" borderId="9" xfId="0" applyFont="1" applyBorder="1" applyAlignment="1">
      <alignment horizontal="center"/>
    </xf>
    <xf numFmtId="0" fontId="6" fillId="0" borderId="4" xfId="0" applyFont="1" applyBorder="1"/>
    <xf numFmtId="3" fontId="0" fillId="0" borderId="11" xfId="0" applyNumberFormat="1" applyBorder="1" applyAlignment="1">
      <alignment horizontal="right"/>
    </xf>
    <xf numFmtId="3" fontId="0" fillId="0" borderId="13" xfId="0" applyNumberFormat="1" applyBorder="1" applyAlignment="1">
      <alignment horizontal="right"/>
    </xf>
    <xf numFmtId="3" fontId="0" fillId="0" borderId="4" xfId="0" applyNumberFormat="1" applyBorder="1" applyAlignment="1">
      <alignment horizontal="right"/>
    </xf>
    <xf numFmtId="165" fontId="1" fillId="0" borderId="11" xfId="1" applyNumberFormat="1" applyFont="1" applyBorder="1" applyAlignment="1">
      <alignment horizontal="right"/>
    </xf>
    <xf numFmtId="165" fontId="1" fillId="0" borderId="13" xfId="1" applyNumberFormat="1" applyFont="1" applyBorder="1" applyAlignment="1">
      <alignment horizontal="right"/>
    </xf>
    <xf numFmtId="165" fontId="0" fillId="0" borderId="11" xfId="0" applyNumberFormat="1" applyBorder="1" applyAlignment="1">
      <alignment horizontal="right"/>
    </xf>
    <xf numFmtId="165" fontId="0" fillId="0" borderId="13" xfId="0" applyNumberFormat="1" applyBorder="1" applyAlignment="1">
      <alignment horizontal="right"/>
    </xf>
    <xf numFmtId="165" fontId="0" fillId="0" borderId="4" xfId="0" applyNumberFormat="1" applyBorder="1" applyAlignment="1">
      <alignment horizontal="right"/>
    </xf>
    <xf numFmtId="164" fontId="1" fillId="0" borderId="11" xfId="1" applyNumberFormat="1" applyFont="1" applyBorder="1" applyAlignment="1">
      <alignment horizontal="right"/>
    </xf>
    <xf numFmtId="164" fontId="1" fillId="0" borderId="13" xfId="1" applyNumberFormat="1" applyFont="1" applyBorder="1" applyAlignment="1">
      <alignment horizontal="right"/>
    </xf>
    <xf numFmtId="165" fontId="0" fillId="0" borderId="11" xfId="1" applyNumberFormat="1" applyFont="1" applyBorder="1" applyAlignment="1">
      <alignment horizontal="right"/>
    </xf>
    <xf numFmtId="165" fontId="0" fillId="0" borderId="13" xfId="1" applyNumberFormat="1" applyFont="1" applyBorder="1" applyAlignment="1">
      <alignment horizontal="right"/>
    </xf>
    <xf numFmtId="2" fontId="0" fillId="0" borderId="4" xfId="1" applyNumberFormat="1" applyFont="1" applyBorder="1" applyAlignment="1">
      <alignment horizontal="right"/>
    </xf>
    <xf numFmtId="2" fontId="0" fillId="0" borderId="11" xfId="1" applyNumberFormat="1" applyFont="1" applyBorder="1" applyAlignment="1">
      <alignment horizontal="right"/>
    </xf>
    <xf numFmtId="2" fontId="0" fillId="0" borderId="13" xfId="1" applyNumberFormat="1" applyFont="1" applyBorder="1" applyAlignment="1">
      <alignment horizontal="right"/>
    </xf>
    <xf numFmtId="0" fontId="6" fillId="0" borderId="1" xfId="0" applyFont="1" applyBorder="1" applyAlignment="1">
      <alignment horizontal="left" indent="2"/>
    </xf>
    <xf numFmtId="0" fontId="4" fillId="0" borderId="1" xfId="0" applyFont="1" applyBorder="1" applyAlignment="1">
      <alignment horizontal="left"/>
    </xf>
    <xf numFmtId="0" fontId="4" fillId="0" borderId="0" xfId="0" applyFont="1" applyAlignment="1"/>
    <xf numFmtId="0" fontId="4" fillId="0" borderId="1" xfId="0" applyFont="1" applyBorder="1" applyAlignment="1"/>
    <xf numFmtId="0" fontId="4" fillId="0" borderId="7" xfId="0" quotePrefix="1" applyFont="1" applyBorder="1"/>
    <xf numFmtId="0" fontId="4" fillId="0" borderId="4" xfId="0" quotePrefix="1" applyFont="1" applyBorder="1"/>
    <xf numFmtId="0" fontId="7" fillId="0" borderId="4" xfId="0" quotePrefix="1" applyFont="1" applyBorder="1"/>
    <xf numFmtId="0" fontId="4" fillId="0" borderId="4" xfId="0" applyFont="1" applyBorder="1" applyAlignment="1"/>
    <xf numFmtId="3" fontId="4" fillId="0" borderId="11" xfId="0" applyNumberFormat="1" applyFont="1" applyBorder="1" applyAlignment="1">
      <alignment horizontal="right"/>
    </xf>
    <xf numFmtId="3" fontId="4" fillId="0" borderId="13" xfId="0" applyNumberFormat="1" applyFont="1" applyBorder="1" applyAlignment="1">
      <alignment horizontal="right"/>
    </xf>
    <xf numFmtId="3" fontId="4" fillId="0" borderId="4" xfId="0" applyNumberFormat="1" applyFont="1" applyBorder="1" applyAlignment="1">
      <alignment horizontal="right"/>
    </xf>
    <xf numFmtId="164" fontId="4" fillId="0" borderId="11" xfId="1" applyNumberFormat="1" applyFont="1" applyBorder="1" applyAlignment="1">
      <alignment horizontal="right"/>
    </xf>
    <xf numFmtId="164" fontId="4" fillId="0" borderId="13" xfId="1" applyNumberFormat="1" applyFont="1" applyBorder="1" applyAlignment="1">
      <alignment horizontal="right"/>
    </xf>
    <xf numFmtId="0" fontId="0" fillId="0" borderId="7" xfId="0" applyBorder="1"/>
    <xf numFmtId="3" fontId="0" fillId="0" borderId="8" xfId="0" applyNumberFormat="1" applyBorder="1"/>
    <xf numFmtId="3" fontId="0" fillId="0" borderId="9" xfId="0" applyNumberFormat="1" applyBorder="1"/>
    <xf numFmtId="3" fontId="0" fillId="0" borderId="7" xfId="0" applyNumberFormat="1" applyBorder="1"/>
    <xf numFmtId="0" fontId="0" fillId="0" borderId="8" xfId="0" applyBorder="1"/>
    <xf numFmtId="0" fontId="0" fillId="0" borderId="9" xfId="0" applyBorder="1"/>
    <xf numFmtId="0" fontId="6" fillId="0" borderId="4" xfId="0" applyFont="1" applyBorder="1" applyAlignment="1">
      <alignment horizontal="left" indent="2"/>
    </xf>
    <xf numFmtId="0" fontId="4" fillId="0" borderId="7" xfId="0" applyFont="1" applyBorder="1" applyAlignment="1">
      <alignment horizontal="left"/>
    </xf>
    <xf numFmtId="0" fontId="3" fillId="2" borderId="0" xfId="0" quotePrefix="1" applyFont="1" applyFill="1" applyAlignment="1">
      <alignment horizontal="left" vertical="top" wrapText="1"/>
    </xf>
    <xf numFmtId="0" fontId="0" fillId="0" borderId="0" xfId="0" applyAlignment="1">
      <alignment vertical="top" wrapText="1"/>
    </xf>
    <xf numFmtId="0" fontId="0" fillId="0" borderId="0" xfId="0" applyAlignment="1">
      <alignment wrapText="1"/>
    </xf>
    <xf numFmtId="0" fontId="8" fillId="3" borderId="14" xfId="0" quotePrefix="1" applyFont="1" applyFill="1" applyBorder="1" applyAlignment="1">
      <alignment horizontal="center" vertical="center"/>
    </xf>
    <xf numFmtId="0" fontId="8" fillId="3" borderId="0" xfId="0" applyFont="1" applyFill="1" applyBorder="1" applyAlignment="1">
      <alignment horizontal="center" vertical="center"/>
    </xf>
    <xf numFmtId="0" fontId="0" fillId="0" borderId="0" xfId="0" applyAlignment="1"/>
    <xf numFmtId="0" fontId="0" fillId="0" borderId="0" xfId="0" applyBorder="1" applyAlignment="1">
      <alignment horizontal="center"/>
    </xf>
    <xf numFmtId="0" fontId="12" fillId="0" borderId="0" xfId="0" applyFont="1" applyAlignment="1">
      <alignment horizontal="center" vertical="center"/>
    </xf>
    <xf numFmtId="0" fontId="13" fillId="0" borderId="0" xfId="0" applyFont="1" applyAlignment="1">
      <alignment vertical="center"/>
    </xf>
    <xf numFmtId="17" fontId="14" fillId="0" borderId="0" xfId="0" quotePrefix="1" applyNumberFormat="1" applyFont="1" applyAlignment="1">
      <alignment horizontal="center" vertical="center"/>
    </xf>
    <xf numFmtId="17" fontId="14" fillId="0" borderId="0" xfId="0" applyNumberFormat="1" applyFont="1" applyAlignment="1">
      <alignment horizontal="center" vertical="center"/>
    </xf>
    <xf numFmtId="0" fontId="14" fillId="0" borderId="0" xfId="0" applyFont="1" applyAlignment="1">
      <alignment vertical="center"/>
    </xf>
    <xf numFmtId="0" fontId="20" fillId="0" borderId="0" xfId="0" applyFont="1" applyBorder="1" applyAlignment="1">
      <alignment horizontal="center"/>
    </xf>
    <xf numFmtId="0" fontId="20" fillId="0" borderId="0" xfId="0" applyFont="1" applyAlignment="1"/>
    <xf numFmtId="0" fontId="17" fillId="0" borderId="8" xfId="0" applyFont="1" applyBorder="1" applyAlignment="1">
      <alignment horizontal="center"/>
    </xf>
    <xf numFmtId="0" fontId="17" fillId="0" borderId="9" xfId="0" applyFont="1" applyBorder="1" applyAlignment="1">
      <alignment horizontal="center"/>
    </xf>
    <xf numFmtId="0" fontId="17" fillId="0" borderId="10" xfId="0" applyFont="1" applyBorder="1" applyAlignment="1">
      <alignment horizontal="center"/>
    </xf>
    <xf numFmtId="0" fontId="4" fillId="0" borderId="8" xfId="0" applyFont="1" applyBorder="1" applyAlignment="1">
      <alignment horizontal="center"/>
    </xf>
    <xf numFmtId="0" fontId="4" fillId="0" borderId="9" xfId="0" applyFont="1" applyBorder="1" applyAlignment="1">
      <alignment horizontal="center"/>
    </xf>
    <xf numFmtId="0" fontId="5" fillId="0" borderId="0" xfId="0" applyFont="1" applyAlignment="1">
      <alignment horizontal="center" wrapText="1"/>
    </xf>
    <xf numFmtId="0" fontId="5" fillId="0" borderId="0" xfId="0" applyFont="1" applyAlignment="1">
      <alignment horizontal="center"/>
    </xf>
    <xf numFmtId="0" fontId="4" fillId="0" borderId="10" xfId="0" applyFont="1" applyBorder="1" applyAlignment="1">
      <alignment horizontal="center"/>
    </xf>
    <xf numFmtId="0" fontId="4" fillId="0" borderId="0" xfId="0" applyFont="1" applyAlignment="1">
      <alignment horizontal="center"/>
    </xf>
    <xf numFmtId="0" fontId="5" fillId="0" borderId="0" xfId="0" quotePrefix="1" applyFont="1" applyAlignment="1">
      <alignment horizontal="center" wrapText="1"/>
    </xf>
    <xf numFmtId="0" fontId="6" fillId="0" borderId="0" xfId="0" applyFont="1" applyAlignment="1">
      <alignment horizontal="center"/>
    </xf>
    <xf numFmtId="0" fontId="4" fillId="0" borderId="9" xfId="0" applyFont="1" applyBorder="1" applyAlignment="1"/>
  </cellXfs>
  <cellStyles count="2">
    <cellStyle name="Normal" xfId="0" builtinId="0"/>
    <cellStyle name="Percent" xfId="1" builtinId="5"/>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DDDDDD"/>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76200</xdr:colOff>
      <xdr:row>1</xdr:row>
      <xdr:rowOff>643890</xdr:rowOff>
    </xdr:from>
    <xdr:to>
      <xdr:col>5</xdr:col>
      <xdr:colOff>487680</xdr:colOff>
      <xdr:row>1</xdr:row>
      <xdr:rowOff>2510790</xdr:rowOff>
    </xdr:to>
    <xdr:pic>
      <xdr:nvPicPr>
        <xdr:cNvPr id="1241" name="Picture 1" descr="FCAI Logo">
          <a:extLst>
            <a:ext uri="{FF2B5EF4-FFF2-40B4-BE49-F238E27FC236}">
              <a16:creationId xmlns:a16="http://schemas.microsoft.com/office/drawing/2014/main" id="{EA372674-2188-4BE6-BD2E-FF093E4BC5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150870" y="1223010"/>
          <a:ext cx="1764030" cy="1866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0</xdr:row>
      <xdr:rowOff>0</xdr:rowOff>
    </xdr:from>
    <xdr:to>
      <xdr:col>12</xdr:col>
      <xdr:colOff>0</xdr:colOff>
      <xdr:row>40</xdr:row>
      <xdr:rowOff>0</xdr:rowOff>
    </xdr:to>
    <xdr:sp macro="" textlink="">
      <xdr:nvSpPr>
        <xdr:cNvPr id="1242" name="Rectangle 2">
          <a:extLst>
            <a:ext uri="{FF2B5EF4-FFF2-40B4-BE49-F238E27FC236}">
              <a16:creationId xmlns:a16="http://schemas.microsoft.com/office/drawing/2014/main" id="{6383940E-285E-45EC-8026-5700DEBC6F44}"/>
            </a:ext>
          </a:extLst>
        </xdr:cNvPr>
        <xdr:cNvSpPr>
          <a:spLocks noChangeArrowheads="1"/>
        </xdr:cNvSpPr>
      </xdr:nvSpPr>
      <xdr:spPr bwMode="auto">
        <a:xfrm>
          <a:off x="0" y="0"/>
          <a:ext cx="7875270" cy="11525250"/>
        </a:xfrm>
        <a:prstGeom prst="rect">
          <a:avLst/>
        </a:prstGeom>
        <a:noFill/>
        <a:ln w="57150" cmpd="thickThin">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1">
    <pageSetUpPr fitToPage="1"/>
  </sheetPr>
  <dimension ref="A1:O44"/>
  <sheetViews>
    <sheetView tabSelected="1" workbookViewId="0">
      <selection activeCell="M1" sqref="M1"/>
    </sheetView>
  </sheetViews>
  <sheetFormatPr defaultRowHeight="12.75" x14ac:dyDescent="0.2"/>
  <cols>
    <col min="1" max="1" width="2.7109375" customWidth="1"/>
    <col min="2" max="2" width="32.5703125" customWidth="1"/>
    <col min="3" max="4" width="9.5703125" bestFit="1" customWidth="1"/>
    <col min="5" max="6" width="10.140625" customWidth="1"/>
    <col min="7" max="7" width="1.7109375" customWidth="1"/>
    <col min="8" max="8" width="9" bestFit="1" customWidth="1"/>
    <col min="12" max="12" width="2.7109375" customWidth="1"/>
    <col min="15" max="17" width="8.5703125" customWidth="1"/>
  </cols>
  <sheetData>
    <row r="1" spans="1:12" ht="45.75" customHeight="1" x14ac:dyDescent="0.2">
      <c r="A1" s="182" t="s">
        <v>98</v>
      </c>
      <c r="B1" s="183"/>
      <c r="C1" s="183"/>
      <c r="D1" s="183"/>
      <c r="E1" s="183"/>
      <c r="F1" s="183"/>
      <c r="G1" s="183"/>
      <c r="H1" s="183"/>
      <c r="I1" s="183"/>
      <c r="J1" s="184"/>
      <c r="K1" s="184"/>
      <c r="L1" s="184"/>
    </row>
    <row r="2" spans="1:12" ht="244.5" customHeight="1" x14ac:dyDescent="0.2">
      <c r="A2" s="185"/>
      <c r="B2" s="185"/>
      <c r="C2" s="185"/>
      <c r="D2" s="185"/>
      <c r="E2" s="185"/>
      <c r="F2" s="185"/>
      <c r="G2" s="185"/>
      <c r="H2" s="185"/>
      <c r="I2" s="185"/>
      <c r="J2" s="184"/>
      <c r="K2" s="184"/>
      <c r="L2" s="184"/>
    </row>
    <row r="3" spans="1:12" ht="18" x14ac:dyDescent="0.25">
      <c r="A3" s="191" t="s">
        <v>24</v>
      </c>
      <c r="B3" s="192"/>
      <c r="C3" s="192"/>
      <c r="D3" s="192"/>
      <c r="E3" s="192"/>
      <c r="F3" s="192"/>
      <c r="G3" s="192"/>
      <c r="H3" s="192"/>
      <c r="I3" s="192"/>
      <c r="J3" s="192"/>
      <c r="K3" s="192"/>
      <c r="L3" s="192"/>
    </row>
    <row r="4" spans="1:12" ht="39.950000000000003" customHeight="1" x14ac:dyDescent="0.25">
      <c r="A4" s="128"/>
      <c r="B4" s="129"/>
      <c r="C4" s="129"/>
      <c r="D4" s="129"/>
      <c r="E4" s="129"/>
      <c r="F4" s="129"/>
      <c r="G4" s="129"/>
      <c r="H4" s="129"/>
      <c r="I4" s="129"/>
      <c r="J4" s="129"/>
      <c r="K4" s="129"/>
      <c r="L4" s="129"/>
    </row>
    <row r="5" spans="1:12" s="89" customFormat="1" ht="39.75" customHeight="1" x14ac:dyDescent="0.2">
      <c r="A5" s="186" t="s">
        <v>23</v>
      </c>
      <c r="B5" s="186"/>
      <c r="C5" s="186"/>
      <c r="D5" s="186"/>
      <c r="E5" s="186"/>
      <c r="F5" s="186"/>
      <c r="G5" s="186"/>
      <c r="H5" s="186"/>
      <c r="I5" s="186"/>
      <c r="J5" s="187"/>
      <c r="K5" s="187"/>
      <c r="L5" s="187"/>
    </row>
    <row r="6" spans="1:12" s="89" customFormat="1" ht="39.950000000000003" customHeight="1" x14ac:dyDescent="0.2">
      <c r="A6" s="93"/>
      <c r="B6" s="93"/>
      <c r="C6" s="93"/>
      <c r="D6" s="93"/>
      <c r="E6" s="93"/>
      <c r="F6" s="93"/>
      <c r="G6" s="93"/>
      <c r="H6" s="93"/>
      <c r="I6" s="93"/>
      <c r="J6" s="90"/>
      <c r="K6" s="90"/>
      <c r="L6" s="90"/>
    </row>
    <row r="7" spans="1:12" s="89" customFormat="1" ht="39.75" customHeight="1" x14ac:dyDescent="0.2">
      <c r="A7" s="188" t="s">
        <v>99</v>
      </c>
      <c r="B7" s="189"/>
      <c r="C7" s="189"/>
      <c r="D7" s="189"/>
      <c r="E7" s="189"/>
      <c r="F7" s="189"/>
      <c r="G7" s="189"/>
      <c r="H7" s="189"/>
      <c r="I7" s="189"/>
      <c r="J7" s="190"/>
      <c r="K7" s="190"/>
      <c r="L7" s="190"/>
    </row>
    <row r="8" spans="1:12" s="89" customFormat="1" ht="39.75" customHeight="1" x14ac:dyDescent="0.2">
      <c r="A8" s="91"/>
      <c r="B8" s="92"/>
      <c r="C8" s="92"/>
      <c r="D8" s="92"/>
      <c r="E8" s="92"/>
      <c r="F8" s="92"/>
      <c r="G8" s="92"/>
      <c r="H8" s="92"/>
      <c r="I8" s="92"/>
      <c r="J8" s="90"/>
      <c r="K8" s="90"/>
      <c r="L8" s="90"/>
    </row>
    <row r="9" spans="1:12" s="89" customFormat="1" ht="14.25" customHeight="1" x14ac:dyDescent="0.2">
      <c r="A9" s="91"/>
      <c r="B9" s="92"/>
      <c r="C9" s="92"/>
      <c r="D9" s="92"/>
      <c r="E9" s="92"/>
      <c r="F9" s="92"/>
      <c r="G9" s="92"/>
      <c r="H9" s="92"/>
      <c r="I9" s="92"/>
      <c r="J9" s="90"/>
      <c r="K9" s="90"/>
      <c r="L9" s="90"/>
    </row>
    <row r="10" spans="1:12" s="89" customFormat="1" ht="14.25" customHeight="1" x14ac:dyDescent="0.2">
      <c r="A10" s="91"/>
      <c r="B10" s="92"/>
      <c r="C10" s="92"/>
      <c r="D10" s="92"/>
      <c r="E10" s="92"/>
      <c r="F10" s="92"/>
      <c r="G10" s="92"/>
      <c r="H10" s="92"/>
      <c r="I10" s="92"/>
      <c r="J10" s="90"/>
      <c r="K10" s="90"/>
      <c r="L10" s="90"/>
    </row>
    <row r="11" spans="1:12" s="89" customFormat="1" ht="12.75" customHeight="1" x14ac:dyDescent="0.2">
      <c r="A11" s="91"/>
      <c r="B11" s="92"/>
      <c r="C11" s="92"/>
      <c r="D11" s="92"/>
      <c r="E11" s="92"/>
      <c r="F11" s="92"/>
      <c r="G11" s="92"/>
      <c r="H11" s="92"/>
      <c r="I11" s="92"/>
      <c r="J11" s="90"/>
      <c r="K11" s="90"/>
      <c r="L11" s="90"/>
    </row>
    <row r="12" spans="1:12" ht="15" x14ac:dyDescent="0.2">
      <c r="A12" s="99"/>
      <c r="B12" s="102"/>
      <c r="C12" s="193" t="s">
        <v>1</v>
      </c>
      <c r="D12" s="194"/>
      <c r="E12" s="193" t="s">
        <v>2</v>
      </c>
      <c r="F12" s="194"/>
      <c r="G12" s="103"/>
      <c r="H12" s="193" t="s">
        <v>3</v>
      </c>
      <c r="I12" s="195"/>
      <c r="J12" s="195"/>
      <c r="K12" s="194"/>
      <c r="L12" s="99"/>
    </row>
    <row r="13" spans="1:12" ht="15" x14ac:dyDescent="0.2">
      <c r="A13" s="99"/>
      <c r="B13" s="119" t="s">
        <v>0</v>
      </c>
      <c r="C13" s="130">
        <f>VALUE(RIGHT(A7, 4))</f>
        <v>2021</v>
      </c>
      <c r="D13" s="131">
        <f>C13-1</f>
        <v>2020</v>
      </c>
      <c r="E13" s="130">
        <f>C13</f>
        <v>2021</v>
      </c>
      <c r="F13" s="131">
        <f>D13</f>
        <v>2020</v>
      </c>
      <c r="G13" s="132"/>
      <c r="H13" s="130" t="s">
        <v>4</v>
      </c>
      <c r="I13" s="131" t="s">
        <v>2</v>
      </c>
      <c r="J13" s="130" t="s">
        <v>4</v>
      </c>
      <c r="K13" s="131" t="s">
        <v>2</v>
      </c>
      <c r="L13" s="99"/>
    </row>
    <row r="14" spans="1:12" ht="15" x14ac:dyDescent="0.2">
      <c r="A14" s="99"/>
      <c r="B14" s="104"/>
      <c r="C14" s="105"/>
      <c r="D14" s="106"/>
      <c r="E14" s="105"/>
      <c r="F14" s="106"/>
      <c r="G14" s="107"/>
      <c r="H14" s="105"/>
      <c r="I14" s="106"/>
      <c r="J14" s="105"/>
      <c r="K14" s="106"/>
      <c r="L14" s="99"/>
    </row>
    <row r="15" spans="1:12" ht="15" x14ac:dyDescent="0.2">
      <c r="A15" s="99"/>
      <c r="B15" s="108" t="s">
        <v>100</v>
      </c>
      <c r="C15" s="109">
        <v>1663</v>
      </c>
      <c r="D15" s="110">
        <v>2959</v>
      </c>
      <c r="E15" s="109">
        <v>4356</v>
      </c>
      <c r="F15" s="110">
        <v>6331</v>
      </c>
      <c r="G15" s="111"/>
      <c r="H15" s="109">
        <f t="shared" ref="H15:H22" si="0">C15-D15</f>
        <v>-1296</v>
      </c>
      <c r="I15" s="110">
        <f t="shared" ref="I15:I22" si="1">E15-F15</f>
        <v>-1975</v>
      </c>
      <c r="J15" s="112">
        <f t="shared" ref="J15:J22" si="2">IF(D15=0, "-", IF(H15/D15&lt;10, H15/D15, "&gt;999%"))</f>
        <v>-0.43798580601554582</v>
      </c>
      <c r="K15" s="113">
        <f t="shared" ref="K15:K22" si="3">IF(F15=0, "-", IF(I15/F15&lt;10, I15/F15, "&gt;999%"))</f>
        <v>-0.31195703680303272</v>
      </c>
      <c r="L15" s="99"/>
    </row>
    <row r="16" spans="1:12" ht="15" x14ac:dyDescent="0.2">
      <c r="A16" s="99"/>
      <c r="B16" s="108" t="s">
        <v>101</v>
      </c>
      <c r="C16" s="109">
        <v>32499</v>
      </c>
      <c r="D16" s="110">
        <v>26621</v>
      </c>
      <c r="E16" s="109">
        <v>85328</v>
      </c>
      <c r="F16" s="110">
        <v>74663</v>
      </c>
      <c r="G16" s="111"/>
      <c r="H16" s="109">
        <f t="shared" si="0"/>
        <v>5878</v>
      </c>
      <c r="I16" s="110">
        <f t="shared" si="1"/>
        <v>10665</v>
      </c>
      <c r="J16" s="112">
        <f t="shared" si="2"/>
        <v>0.22080312535216559</v>
      </c>
      <c r="K16" s="113">
        <f t="shared" si="3"/>
        <v>0.14284183598301703</v>
      </c>
      <c r="L16" s="99"/>
    </row>
    <row r="17" spans="1:12" ht="15" x14ac:dyDescent="0.2">
      <c r="A17" s="99"/>
      <c r="B17" s="108" t="s">
        <v>102</v>
      </c>
      <c r="C17" s="109">
        <v>918</v>
      </c>
      <c r="D17" s="110">
        <v>640</v>
      </c>
      <c r="E17" s="109">
        <v>2374</v>
      </c>
      <c r="F17" s="110">
        <v>1714</v>
      </c>
      <c r="G17" s="111"/>
      <c r="H17" s="109">
        <f t="shared" si="0"/>
        <v>278</v>
      </c>
      <c r="I17" s="110">
        <f t="shared" si="1"/>
        <v>660</v>
      </c>
      <c r="J17" s="112">
        <f t="shared" si="2"/>
        <v>0.43437500000000001</v>
      </c>
      <c r="K17" s="113">
        <f t="shared" si="3"/>
        <v>0.38506417736289383</v>
      </c>
      <c r="L17" s="99"/>
    </row>
    <row r="18" spans="1:12" ht="15" x14ac:dyDescent="0.2">
      <c r="A18" s="99"/>
      <c r="B18" s="108" t="s">
        <v>103</v>
      </c>
      <c r="C18" s="109">
        <v>21588</v>
      </c>
      <c r="D18" s="110">
        <v>16272</v>
      </c>
      <c r="E18" s="109">
        <v>56497</v>
      </c>
      <c r="F18" s="110">
        <v>46275</v>
      </c>
      <c r="G18" s="111"/>
      <c r="H18" s="109">
        <f t="shared" si="0"/>
        <v>5316</v>
      </c>
      <c r="I18" s="110">
        <f t="shared" si="1"/>
        <v>10222</v>
      </c>
      <c r="J18" s="112">
        <f t="shared" si="2"/>
        <v>0.32669616519174044</v>
      </c>
      <c r="K18" s="113">
        <f t="shared" si="3"/>
        <v>0.22089681253376553</v>
      </c>
      <c r="L18" s="99"/>
    </row>
    <row r="19" spans="1:12" ht="15" x14ac:dyDescent="0.2">
      <c r="A19" s="99"/>
      <c r="B19" s="108" t="s">
        <v>104</v>
      </c>
      <c r="C19" s="109">
        <v>6389</v>
      </c>
      <c r="D19" s="110">
        <v>4991</v>
      </c>
      <c r="E19" s="109">
        <v>17010</v>
      </c>
      <c r="F19" s="110">
        <v>14607</v>
      </c>
      <c r="G19" s="111"/>
      <c r="H19" s="109">
        <f t="shared" si="0"/>
        <v>1398</v>
      </c>
      <c r="I19" s="110">
        <f t="shared" si="1"/>
        <v>2403</v>
      </c>
      <c r="J19" s="112">
        <f t="shared" si="2"/>
        <v>0.28010418753756761</v>
      </c>
      <c r="K19" s="113">
        <f t="shared" si="3"/>
        <v>0.16451016635859519</v>
      </c>
      <c r="L19" s="99"/>
    </row>
    <row r="20" spans="1:12" ht="15" x14ac:dyDescent="0.2">
      <c r="A20" s="99"/>
      <c r="B20" s="108" t="s">
        <v>105</v>
      </c>
      <c r="C20" s="109">
        <v>1634</v>
      </c>
      <c r="D20" s="110">
        <v>1257</v>
      </c>
      <c r="E20" s="109">
        <v>4245</v>
      </c>
      <c r="F20" s="110">
        <v>3843</v>
      </c>
      <c r="G20" s="111"/>
      <c r="H20" s="109">
        <f t="shared" si="0"/>
        <v>377</v>
      </c>
      <c r="I20" s="110">
        <f t="shared" si="1"/>
        <v>402</v>
      </c>
      <c r="J20" s="112">
        <f t="shared" si="2"/>
        <v>0.29992044550517105</v>
      </c>
      <c r="K20" s="113">
        <f t="shared" si="3"/>
        <v>0.10460577673692428</v>
      </c>
      <c r="L20" s="99"/>
    </row>
    <row r="21" spans="1:12" ht="15" x14ac:dyDescent="0.2">
      <c r="A21" s="99"/>
      <c r="B21" s="108" t="s">
        <v>106</v>
      </c>
      <c r="C21" s="109">
        <v>25800</v>
      </c>
      <c r="D21" s="110">
        <v>21662</v>
      </c>
      <c r="E21" s="109">
        <v>67549</v>
      </c>
      <c r="F21" s="110">
        <v>65027</v>
      </c>
      <c r="G21" s="111"/>
      <c r="H21" s="109">
        <f t="shared" si="0"/>
        <v>4138</v>
      </c>
      <c r="I21" s="110">
        <f t="shared" si="1"/>
        <v>2522</v>
      </c>
      <c r="J21" s="112">
        <f t="shared" si="2"/>
        <v>0.19102575939433108</v>
      </c>
      <c r="K21" s="113">
        <f t="shared" si="3"/>
        <v>3.8783889768865237E-2</v>
      </c>
      <c r="L21" s="99"/>
    </row>
    <row r="22" spans="1:12" ht="15" x14ac:dyDescent="0.2">
      <c r="A22" s="99"/>
      <c r="B22" s="108" t="s">
        <v>107</v>
      </c>
      <c r="C22" s="109">
        <v>9514</v>
      </c>
      <c r="D22" s="110">
        <v>7288</v>
      </c>
      <c r="E22" s="109">
        <v>26289</v>
      </c>
      <c r="F22" s="110">
        <v>20901</v>
      </c>
      <c r="G22" s="111"/>
      <c r="H22" s="109">
        <f t="shared" si="0"/>
        <v>2226</v>
      </c>
      <c r="I22" s="110">
        <f t="shared" si="1"/>
        <v>5388</v>
      </c>
      <c r="J22" s="112">
        <f t="shared" si="2"/>
        <v>0.30543358946212951</v>
      </c>
      <c r="K22" s="113">
        <f t="shared" si="3"/>
        <v>0.25778670876991533</v>
      </c>
      <c r="L22" s="99"/>
    </row>
    <row r="23" spans="1:12" ht="15" x14ac:dyDescent="0.2">
      <c r="A23" s="99"/>
      <c r="B23" s="108"/>
      <c r="C23" s="114"/>
      <c r="D23" s="115"/>
      <c r="E23" s="114"/>
      <c r="F23" s="115"/>
      <c r="G23" s="116"/>
      <c r="H23" s="114"/>
      <c r="I23" s="115"/>
      <c r="J23" s="117"/>
      <c r="K23" s="118"/>
      <c r="L23" s="99"/>
    </row>
    <row r="24" spans="1:12" s="43" customFormat="1" ht="15.75" x14ac:dyDescent="0.25">
      <c r="A24" s="100"/>
      <c r="B24" s="119" t="s">
        <v>5</v>
      </c>
      <c r="C24" s="120">
        <f>SUM(C15:C23)</f>
        <v>100005</v>
      </c>
      <c r="D24" s="121">
        <f>SUM(D15:D23)</f>
        <v>81690</v>
      </c>
      <c r="E24" s="120">
        <f>SUM(E15:E23)</f>
        <v>263648</v>
      </c>
      <c r="F24" s="121">
        <f>SUM(F15:F23)</f>
        <v>233361</v>
      </c>
      <c r="G24" s="122"/>
      <c r="H24" s="120">
        <f>SUM(H15:H23)</f>
        <v>18315</v>
      </c>
      <c r="I24" s="121">
        <f>SUM(I15:I23)</f>
        <v>30287</v>
      </c>
      <c r="J24" s="123">
        <f>IF(D24=0, 0, H24/D24)</f>
        <v>0.22420124862284246</v>
      </c>
      <c r="K24" s="124">
        <f>IF(F24=0, 0, I24/F24)</f>
        <v>0.129786039655298</v>
      </c>
      <c r="L24" s="101"/>
    </row>
    <row r="25" spans="1:12" s="43" customFormat="1" x14ac:dyDescent="0.2">
      <c r="A25" s="94"/>
      <c r="B25" s="95"/>
      <c r="C25" s="96"/>
      <c r="D25" s="96"/>
      <c r="E25" s="96"/>
      <c r="F25" s="96"/>
      <c r="G25" s="96"/>
      <c r="H25" s="96"/>
      <c r="I25" s="96"/>
      <c r="J25" s="97"/>
      <c r="K25" s="97"/>
    </row>
    <row r="26" spans="1:12" s="43" customFormat="1" x14ac:dyDescent="0.2">
      <c r="A26" s="94"/>
      <c r="B26" s="94"/>
      <c r="C26" s="98"/>
      <c r="D26" s="98"/>
      <c r="E26" s="98"/>
      <c r="F26" s="98"/>
      <c r="G26" s="98"/>
      <c r="H26" s="98"/>
      <c r="I26" s="98"/>
      <c r="J26" s="97"/>
      <c r="K26" s="97"/>
    </row>
    <row r="27" spans="1:12" s="43" customFormat="1" ht="14.25" x14ac:dyDescent="0.2">
      <c r="A27" s="94"/>
      <c r="B27" s="125"/>
      <c r="C27" s="98"/>
      <c r="D27" s="98"/>
      <c r="E27" s="98"/>
      <c r="F27" s="98"/>
      <c r="G27" s="98"/>
      <c r="H27" s="98"/>
      <c r="I27" s="98"/>
      <c r="J27" s="97"/>
      <c r="K27" s="97"/>
    </row>
    <row r="28" spans="1:12" s="43" customFormat="1" ht="14.25" x14ac:dyDescent="0.2">
      <c r="A28" s="94"/>
      <c r="B28" s="125"/>
      <c r="C28" s="98"/>
      <c r="D28" s="98"/>
      <c r="E28" s="98"/>
      <c r="F28" s="98"/>
      <c r="G28" s="98"/>
      <c r="H28" s="98"/>
      <c r="I28" s="98"/>
      <c r="J28" s="97"/>
      <c r="K28" s="97"/>
    </row>
    <row r="29" spans="1:12" s="43" customFormat="1" ht="14.25" x14ac:dyDescent="0.2">
      <c r="A29" s="94"/>
      <c r="B29" s="125"/>
      <c r="C29" s="98"/>
      <c r="D29" s="98"/>
      <c r="E29" s="98"/>
      <c r="F29" s="98"/>
      <c r="G29" s="98"/>
      <c r="H29" s="98"/>
      <c r="I29" s="98"/>
      <c r="J29" s="97"/>
      <c r="K29" s="97"/>
    </row>
    <row r="30" spans="1:12" s="43" customFormat="1" ht="14.25" x14ac:dyDescent="0.2">
      <c r="A30" s="94"/>
      <c r="B30" s="125"/>
      <c r="C30" s="98"/>
      <c r="D30" s="98"/>
      <c r="E30" s="98"/>
      <c r="F30" s="98"/>
      <c r="G30" s="98"/>
      <c r="H30" s="98"/>
      <c r="I30" s="98"/>
      <c r="J30" s="97"/>
      <c r="K30" s="97"/>
    </row>
    <row r="31" spans="1:12" s="43" customFormat="1" x14ac:dyDescent="0.2">
      <c r="A31" s="94"/>
      <c r="C31" s="98"/>
      <c r="D31" s="98"/>
      <c r="E31" s="98"/>
      <c r="F31" s="98"/>
      <c r="G31" s="98"/>
      <c r="H31" s="98"/>
      <c r="I31" s="98"/>
      <c r="J31" s="97"/>
      <c r="K31" s="97"/>
    </row>
    <row r="32" spans="1:12" s="43" customFormat="1" x14ac:dyDescent="0.2">
      <c r="A32" s="94"/>
      <c r="C32" s="98"/>
      <c r="D32" s="98"/>
      <c r="E32" s="98"/>
      <c r="F32" s="98"/>
      <c r="G32" s="98"/>
      <c r="H32" s="98"/>
      <c r="I32" s="98"/>
      <c r="J32" s="97"/>
      <c r="K32" s="97"/>
    </row>
    <row r="33" spans="1:15" s="43" customFormat="1" x14ac:dyDescent="0.2">
      <c r="A33" s="94"/>
      <c r="B33" s="94"/>
      <c r="C33" s="98"/>
      <c r="D33" s="98"/>
      <c r="E33" s="98"/>
      <c r="F33" s="98"/>
      <c r="G33" s="98"/>
      <c r="H33" s="98"/>
      <c r="I33" s="98"/>
      <c r="J33" s="97"/>
      <c r="K33" s="97"/>
    </row>
    <row r="34" spans="1:15" s="43" customFormat="1" x14ac:dyDescent="0.2">
      <c r="A34" s="94"/>
      <c r="B34" s="94"/>
      <c r="C34" s="98"/>
      <c r="D34" s="98"/>
      <c r="E34" s="98"/>
      <c r="F34" s="98"/>
      <c r="G34" s="98"/>
      <c r="H34" s="98"/>
      <c r="I34" s="98"/>
      <c r="J34" s="97"/>
      <c r="K34" s="97"/>
    </row>
    <row r="35" spans="1:15" s="43" customFormat="1" x14ac:dyDescent="0.2">
      <c r="A35" s="94"/>
      <c r="B35" s="94"/>
      <c r="C35" s="98"/>
      <c r="D35" s="98"/>
      <c r="E35" s="98"/>
      <c r="F35" s="98"/>
      <c r="G35" s="98"/>
      <c r="H35" s="98"/>
      <c r="I35" s="98"/>
      <c r="J35" s="97"/>
      <c r="K35" s="97"/>
      <c r="O35" s="137"/>
    </row>
    <row r="36" spans="1:15" ht="12.75" customHeight="1" x14ac:dyDescent="0.2">
      <c r="A36" s="185"/>
      <c r="B36" s="185"/>
      <c r="C36" s="185"/>
      <c r="D36" s="185"/>
      <c r="E36" s="185"/>
      <c r="F36" s="185"/>
      <c r="G36" s="185"/>
      <c r="H36" s="185"/>
      <c r="I36" s="185"/>
    </row>
    <row r="37" spans="1:15" s="90" customFormat="1" ht="29.25" customHeight="1" x14ac:dyDescent="0.2">
      <c r="A37" s="127"/>
      <c r="B37" s="179" t="s">
        <v>108</v>
      </c>
      <c r="C37" s="180"/>
      <c r="D37" s="180"/>
      <c r="E37" s="180"/>
      <c r="F37" s="180"/>
      <c r="G37" s="180"/>
      <c r="H37" s="180"/>
      <c r="I37" s="180"/>
      <c r="J37" s="180"/>
      <c r="K37" s="180"/>
      <c r="L37" s="135"/>
    </row>
    <row r="38" spans="1:15" s="90" customFormat="1" ht="29.25" customHeight="1" x14ac:dyDescent="0.2">
      <c r="A38" s="126"/>
      <c r="B38" s="180"/>
      <c r="C38" s="180"/>
      <c r="D38" s="180"/>
      <c r="E38" s="180"/>
      <c r="F38" s="180"/>
      <c r="G38" s="180"/>
      <c r="H38" s="180"/>
      <c r="I38" s="180"/>
      <c r="J38" s="180"/>
      <c r="K38" s="180"/>
      <c r="L38" s="135"/>
    </row>
    <row r="39" spans="1:15" s="90" customFormat="1" ht="29.25" customHeight="1" x14ac:dyDescent="0.2">
      <c r="A39" s="126"/>
      <c r="B39" s="180"/>
      <c r="C39" s="180"/>
      <c r="D39" s="180"/>
      <c r="E39" s="180"/>
      <c r="F39" s="180"/>
      <c r="G39" s="180"/>
      <c r="H39" s="180"/>
      <c r="I39" s="180"/>
      <c r="J39" s="180"/>
      <c r="K39" s="180"/>
      <c r="L39" s="136"/>
    </row>
    <row r="40" spans="1:15" s="90" customFormat="1" ht="29.25" customHeight="1" x14ac:dyDescent="0.2">
      <c r="A40" s="134"/>
      <c r="B40" s="181"/>
      <c r="C40" s="181"/>
      <c r="D40" s="181"/>
      <c r="E40" s="181"/>
      <c r="F40" s="181"/>
      <c r="G40" s="181"/>
      <c r="H40" s="181"/>
      <c r="I40" s="181"/>
      <c r="J40" s="181"/>
      <c r="K40" s="181"/>
      <c r="L40" s="133"/>
    </row>
    <row r="44" spans="1:15" x14ac:dyDescent="0.2">
      <c r="B44" s="138"/>
    </row>
  </sheetData>
  <mergeCells count="10">
    <mergeCell ref="B37:K40"/>
    <mergeCell ref="A1:L1"/>
    <mergeCell ref="A2:L2"/>
    <mergeCell ref="A5:L5"/>
    <mergeCell ref="A7:L7"/>
    <mergeCell ref="A3:L3"/>
    <mergeCell ref="C12:D12"/>
    <mergeCell ref="E12:F12"/>
    <mergeCell ref="H12:K12"/>
    <mergeCell ref="A36:I36"/>
  </mergeCells>
  <phoneticPr fontId="3" type="noConversion"/>
  <printOptions horizontalCentered="1"/>
  <pageMargins left="0.74803149606299213" right="0.74803149606299213" top="0.78740157480314965" bottom="0.78740157480314965" header="0.51181102362204722" footer="0.51181102362204722"/>
  <pageSetup paperSize="9" scale="75"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4"/>
  <dimension ref="A1:K200"/>
  <sheetViews>
    <sheetView tabSelected="1" zoomScaleNormal="100" workbookViewId="0">
      <selection activeCell="M1" sqref="M1"/>
    </sheetView>
  </sheetViews>
  <sheetFormatPr defaultRowHeight="12.75" x14ac:dyDescent="0.2"/>
  <cols>
    <col min="1" max="1" width="30.7109375" bestFit="1" customWidth="1"/>
    <col min="2" max="2" width="7.28515625" bestFit="1" customWidth="1"/>
    <col min="3" max="3" width="7.28515625" customWidth="1"/>
    <col min="4" max="4" width="7.28515625" bestFit="1" customWidth="1"/>
    <col min="5" max="5" width="7.28515625" customWidth="1"/>
    <col min="6" max="6" width="7.28515625" bestFit="1" customWidth="1"/>
    <col min="7" max="7" width="7.28515625" customWidth="1"/>
    <col min="8" max="8" width="7.28515625" bestFit="1" customWidth="1"/>
    <col min="9" max="9" width="7.28515625" customWidth="1"/>
    <col min="10" max="11" width="7.7109375" customWidth="1"/>
  </cols>
  <sheetData>
    <row r="1" spans="1:11" s="52" customFormat="1" ht="20.25" x14ac:dyDescent="0.3">
      <c r="A1" s="4" t="s">
        <v>10</v>
      </c>
      <c r="B1" s="198" t="s">
        <v>17</v>
      </c>
      <c r="C1" s="198"/>
      <c r="D1" s="198"/>
      <c r="E1" s="199"/>
      <c r="F1" s="199"/>
      <c r="G1" s="199"/>
      <c r="H1" s="199"/>
      <c r="I1" s="199"/>
      <c r="J1" s="199"/>
      <c r="K1" s="199"/>
    </row>
    <row r="2" spans="1:11" s="52" customFormat="1" ht="20.25" x14ac:dyDescent="0.3">
      <c r="A2" s="4" t="s">
        <v>109</v>
      </c>
      <c r="B2" s="202" t="s">
        <v>99</v>
      </c>
      <c r="C2" s="198"/>
      <c r="D2" s="198"/>
      <c r="E2" s="203"/>
      <c r="F2" s="203"/>
      <c r="G2" s="203"/>
      <c r="H2" s="203"/>
      <c r="I2" s="203"/>
      <c r="J2" s="203"/>
      <c r="K2" s="203"/>
    </row>
    <row r="4" spans="1:11" ht="15.75" x14ac:dyDescent="0.25">
      <c r="A4" s="164" t="s">
        <v>120</v>
      </c>
      <c r="B4" s="196" t="s">
        <v>1</v>
      </c>
      <c r="C4" s="200"/>
      <c r="D4" s="200"/>
      <c r="E4" s="197"/>
      <c r="F4" s="196" t="s">
        <v>14</v>
      </c>
      <c r="G4" s="200"/>
      <c r="H4" s="200"/>
      <c r="I4" s="197"/>
      <c r="J4" s="196" t="s">
        <v>15</v>
      </c>
      <c r="K4" s="197"/>
    </row>
    <row r="5" spans="1:11" x14ac:dyDescent="0.2">
      <c r="A5" s="22"/>
      <c r="B5" s="196">
        <f>VALUE(RIGHT($B$2, 4))</f>
        <v>2021</v>
      </c>
      <c r="C5" s="197"/>
      <c r="D5" s="196">
        <f>B5-1</f>
        <v>2020</v>
      </c>
      <c r="E5" s="204"/>
      <c r="F5" s="196">
        <f>B5</f>
        <v>2021</v>
      </c>
      <c r="G5" s="204"/>
      <c r="H5" s="196">
        <f>D5</f>
        <v>2020</v>
      </c>
      <c r="I5" s="204"/>
      <c r="J5" s="140" t="s">
        <v>4</v>
      </c>
      <c r="K5" s="141" t="s">
        <v>2</v>
      </c>
    </row>
    <row r="6" spans="1:11" x14ac:dyDescent="0.2">
      <c r="A6" s="163" t="s">
        <v>120</v>
      </c>
      <c r="B6" s="61" t="s">
        <v>12</v>
      </c>
      <c r="C6" s="62" t="s">
        <v>13</v>
      </c>
      <c r="D6" s="61" t="s">
        <v>12</v>
      </c>
      <c r="E6" s="63" t="s">
        <v>13</v>
      </c>
      <c r="F6" s="62" t="s">
        <v>12</v>
      </c>
      <c r="G6" s="62" t="s">
        <v>13</v>
      </c>
      <c r="H6" s="61" t="s">
        <v>12</v>
      </c>
      <c r="I6" s="63" t="s">
        <v>13</v>
      </c>
      <c r="J6" s="61"/>
      <c r="K6" s="63"/>
    </row>
    <row r="7" spans="1:11" x14ac:dyDescent="0.2">
      <c r="A7" s="7" t="s">
        <v>355</v>
      </c>
      <c r="B7" s="65">
        <v>0</v>
      </c>
      <c r="C7" s="34">
        <f>IF(B22=0, "-", B7/B22)</f>
        <v>0</v>
      </c>
      <c r="D7" s="65">
        <v>4</v>
      </c>
      <c r="E7" s="9">
        <f>IF(D22=0, "-", D7/D22)</f>
        <v>4.8661800486618006E-3</v>
      </c>
      <c r="F7" s="81">
        <v>2</v>
      </c>
      <c r="G7" s="34">
        <f>IF(F22=0, "-", F7/F22)</f>
        <v>5.0722799898554399E-4</v>
      </c>
      <c r="H7" s="65">
        <v>18</v>
      </c>
      <c r="I7" s="9">
        <f>IF(H22=0, "-", H7/H22)</f>
        <v>9.0406830738322449E-3</v>
      </c>
      <c r="J7" s="8">
        <f t="shared" ref="J7:J20" si="0">IF(D7=0, "-", IF((B7-D7)/D7&lt;10, (B7-D7)/D7, "&gt;999%"))</f>
        <v>-1</v>
      </c>
      <c r="K7" s="9">
        <f t="shared" ref="K7:K20" si="1">IF(H7=0, "-", IF((F7-H7)/H7&lt;10, (F7-H7)/H7, "&gt;999%"))</f>
        <v>-0.88888888888888884</v>
      </c>
    </row>
    <row r="8" spans="1:11" x14ac:dyDescent="0.2">
      <c r="A8" s="7" t="s">
        <v>356</v>
      </c>
      <c r="B8" s="65">
        <v>0</v>
      </c>
      <c r="C8" s="34">
        <f>IF(B22=0, "-", B8/B22)</f>
        <v>0</v>
      </c>
      <c r="D8" s="65">
        <v>3</v>
      </c>
      <c r="E8" s="9">
        <f>IF(D22=0, "-", D8/D22)</f>
        <v>3.6496350364963502E-3</v>
      </c>
      <c r="F8" s="81">
        <v>0</v>
      </c>
      <c r="G8" s="34">
        <f>IF(F22=0, "-", F8/F22)</f>
        <v>0</v>
      </c>
      <c r="H8" s="65">
        <v>8</v>
      </c>
      <c r="I8" s="9">
        <f>IF(H22=0, "-", H8/H22)</f>
        <v>4.0180813661476649E-3</v>
      </c>
      <c r="J8" s="8">
        <f t="shared" si="0"/>
        <v>-1</v>
      </c>
      <c r="K8" s="9">
        <f t="shared" si="1"/>
        <v>-1</v>
      </c>
    </row>
    <row r="9" spans="1:11" x14ac:dyDescent="0.2">
      <c r="A9" s="7" t="s">
        <v>357</v>
      </c>
      <c r="B9" s="65">
        <v>91</v>
      </c>
      <c r="C9" s="34">
        <f>IF(B22=0, "-", B9/B22)</f>
        <v>5.5691554467564262E-2</v>
      </c>
      <c r="D9" s="65">
        <v>0</v>
      </c>
      <c r="E9" s="9">
        <f>IF(D22=0, "-", D9/D22)</f>
        <v>0</v>
      </c>
      <c r="F9" s="81">
        <v>172</v>
      </c>
      <c r="G9" s="34">
        <f>IF(F22=0, "-", F9/F22)</f>
        <v>4.3621607912756787E-2</v>
      </c>
      <c r="H9" s="65">
        <v>0</v>
      </c>
      <c r="I9" s="9">
        <f>IF(H22=0, "-", H9/H22)</f>
        <v>0</v>
      </c>
      <c r="J9" s="8" t="str">
        <f t="shared" si="0"/>
        <v>-</v>
      </c>
      <c r="K9" s="9" t="str">
        <f t="shared" si="1"/>
        <v>-</v>
      </c>
    </row>
    <row r="10" spans="1:11" x14ac:dyDescent="0.2">
      <c r="A10" s="7" t="s">
        <v>358</v>
      </c>
      <c r="B10" s="65">
        <v>0</v>
      </c>
      <c r="C10" s="34">
        <f>IF(B22=0, "-", B10/B22)</f>
        <v>0</v>
      </c>
      <c r="D10" s="65">
        <v>272</v>
      </c>
      <c r="E10" s="9">
        <f>IF(D22=0, "-", D10/D22)</f>
        <v>0.33090024330900242</v>
      </c>
      <c r="F10" s="81">
        <v>0</v>
      </c>
      <c r="G10" s="34">
        <f>IF(F22=0, "-", F10/F22)</f>
        <v>0</v>
      </c>
      <c r="H10" s="65">
        <v>377</v>
      </c>
      <c r="I10" s="9">
        <f>IF(H22=0, "-", H10/H22)</f>
        <v>0.18935208437970869</v>
      </c>
      <c r="J10" s="8">
        <f t="shared" si="0"/>
        <v>-1</v>
      </c>
      <c r="K10" s="9">
        <f t="shared" si="1"/>
        <v>-1</v>
      </c>
    </row>
    <row r="11" spans="1:11" x14ac:dyDescent="0.2">
      <c r="A11" s="7" t="s">
        <v>359</v>
      </c>
      <c r="B11" s="65">
        <v>183</v>
      </c>
      <c r="C11" s="34">
        <f>IF(B22=0, "-", B11/B22)</f>
        <v>0.11199510403916768</v>
      </c>
      <c r="D11" s="65">
        <v>117</v>
      </c>
      <c r="E11" s="9">
        <f>IF(D22=0, "-", D11/D22)</f>
        <v>0.14233576642335766</v>
      </c>
      <c r="F11" s="81">
        <v>428</v>
      </c>
      <c r="G11" s="34">
        <f>IF(F22=0, "-", F11/F22)</f>
        <v>0.10854679178290641</v>
      </c>
      <c r="H11" s="65">
        <v>265</v>
      </c>
      <c r="I11" s="9">
        <f>IF(H22=0, "-", H11/H22)</f>
        <v>0.13309894525364138</v>
      </c>
      <c r="J11" s="8">
        <f t="shared" si="0"/>
        <v>0.5641025641025641</v>
      </c>
      <c r="K11" s="9">
        <f t="shared" si="1"/>
        <v>0.61509433962264148</v>
      </c>
    </row>
    <row r="12" spans="1:11" x14ac:dyDescent="0.2">
      <c r="A12" s="7" t="s">
        <v>360</v>
      </c>
      <c r="B12" s="65">
        <v>201</v>
      </c>
      <c r="C12" s="34">
        <f>IF(B22=0, "-", B12/B22)</f>
        <v>0.1230110159118727</v>
      </c>
      <c r="D12" s="65">
        <v>0</v>
      </c>
      <c r="E12" s="9">
        <f>IF(D22=0, "-", D12/D22)</f>
        <v>0</v>
      </c>
      <c r="F12" s="81">
        <v>297</v>
      </c>
      <c r="G12" s="34">
        <f>IF(F22=0, "-", F12/F22)</f>
        <v>7.532335784935329E-2</v>
      </c>
      <c r="H12" s="65">
        <v>0</v>
      </c>
      <c r="I12" s="9">
        <f>IF(H22=0, "-", H12/H22)</f>
        <v>0</v>
      </c>
      <c r="J12" s="8" t="str">
        <f t="shared" si="0"/>
        <v>-</v>
      </c>
      <c r="K12" s="9" t="str">
        <f t="shared" si="1"/>
        <v>-</v>
      </c>
    </row>
    <row r="13" spans="1:11" x14ac:dyDescent="0.2">
      <c r="A13" s="7" t="s">
        <v>361</v>
      </c>
      <c r="B13" s="65">
        <v>533</v>
      </c>
      <c r="C13" s="34">
        <f>IF(B22=0, "-", B13/B22)</f>
        <v>0.32619339045287638</v>
      </c>
      <c r="D13" s="65">
        <v>344</v>
      </c>
      <c r="E13" s="9">
        <f>IF(D22=0, "-", D13/D22)</f>
        <v>0.41849148418491483</v>
      </c>
      <c r="F13" s="81">
        <v>1424</v>
      </c>
      <c r="G13" s="34">
        <f>IF(F22=0, "-", F13/F22)</f>
        <v>0.36114633527770734</v>
      </c>
      <c r="H13" s="65">
        <v>1128</v>
      </c>
      <c r="I13" s="9">
        <f>IF(H22=0, "-", H13/H22)</f>
        <v>0.56654947262682065</v>
      </c>
      <c r="J13" s="8">
        <f t="shared" si="0"/>
        <v>0.54941860465116277</v>
      </c>
      <c r="K13" s="9">
        <f t="shared" si="1"/>
        <v>0.26241134751773049</v>
      </c>
    </row>
    <row r="14" spans="1:11" x14ac:dyDescent="0.2">
      <c r="A14" s="7" t="s">
        <v>362</v>
      </c>
      <c r="B14" s="65">
        <v>42</v>
      </c>
      <c r="C14" s="34">
        <f>IF(B22=0, "-", B14/B22)</f>
        <v>2.5703794369645042E-2</v>
      </c>
      <c r="D14" s="65">
        <v>4</v>
      </c>
      <c r="E14" s="9">
        <f>IF(D22=0, "-", D14/D22)</f>
        <v>4.8661800486618006E-3</v>
      </c>
      <c r="F14" s="81">
        <v>142</v>
      </c>
      <c r="G14" s="34">
        <f>IF(F22=0, "-", F14/F22)</f>
        <v>3.6013187927973624E-2</v>
      </c>
      <c r="H14" s="65">
        <v>10</v>
      </c>
      <c r="I14" s="9">
        <f>IF(H22=0, "-", H14/H22)</f>
        <v>5.0226017076845809E-3</v>
      </c>
      <c r="J14" s="8">
        <f t="shared" si="0"/>
        <v>9.5</v>
      </c>
      <c r="K14" s="9" t="str">
        <f t="shared" si="1"/>
        <v>&gt;999%</v>
      </c>
    </row>
    <row r="15" spans="1:11" x14ac:dyDescent="0.2">
      <c r="A15" s="7" t="s">
        <v>363</v>
      </c>
      <c r="B15" s="65">
        <v>0</v>
      </c>
      <c r="C15" s="34">
        <f>IF(B22=0, "-", B15/B22)</f>
        <v>0</v>
      </c>
      <c r="D15" s="65">
        <v>1</v>
      </c>
      <c r="E15" s="9">
        <f>IF(D22=0, "-", D15/D22)</f>
        <v>1.2165450121654502E-3</v>
      </c>
      <c r="F15" s="81">
        <v>0</v>
      </c>
      <c r="G15" s="34">
        <f>IF(F22=0, "-", F15/F22)</f>
        <v>0</v>
      </c>
      <c r="H15" s="65">
        <v>9</v>
      </c>
      <c r="I15" s="9">
        <f>IF(H22=0, "-", H15/H22)</f>
        <v>4.5203415369161224E-3</v>
      </c>
      <c r="J15" s="8">
        <f t="shared" si="0"/>
        <v>-1</v>
      </c>
      <c r="K15" s="9">
        <f t="shared" si="1"/>
        <v>-1</v>
      </c>
    </row>
    <row r="16" spans="1:11" x14ac:dyDescent="0.2">
      <c r="A16" s="7" t="s">
        <v>364</v>
      </c>
      <c r="B16" s="65">
        <v>0</v>
      </c>
      <c r="C16" s="34">
        <f>IF(B22=0, "-", B16/B22)</f>
        <v>0</v>
      </c>
      <c r="D16" s="65">
        <v>10</v>
      </c>
      <c r="E16" s="9">
        <f>IF(D22=0, "-", D16/D22)</f>
        <v>1.2165450121654502E-2</v>
      </c>
      <c r="F16" s="81">
        <v>0</v>
      </c>
      <c r="G16" s="34">
        <f>IF(F22=0, "-", F16/F22)</f>
        <v>0</v>
      </c>
      <c r="H16" s="65">
        <v>15</v>
      </c>
      <c r="I16" s="9">
        <f>IF(H22=0, "-", H16/H22)</f>
        <v>7.5339025615268713E-3</v>
      </c>
      <c r="J16" s="8">
        <f t="shared" si="0"/>
        <v>-1</v>
      </c>
      <c r="K16" s="9">
        <f t="shared" si="1"/>
        <v>-1</v>
      </c>
    </row>
    <row r="17" spans="1:11" x14ac:dyDescent="0.2">
      <c r="A17" s="7" t="s">
        <v>365</v>
      </c>
      <c r="B17" s="65">
        <v>21</v>
      </c>
      <c r="C17" s="34">
        <f>IF(B22=0, "-", B17/B22)</f>
        <v>1.2851897184822521E-2</v>
      </c>
      <c r="D17" s="65">
        <v>6</v>
      </c>
      <c r="E17" s="9">
        <f>IF(D22=0, "-", D17/D22)</f>
        <v>7.2992700729927005E-3</v>
      </c>
      <c r="F17" s="81">
        <v>89</v>
      </c>
      <c r="G17" s="34">
        <f>IF(F22=0, "-", F17/F22)</f>
        <v>2.2571645954856709E-2</v>
      </c>
      <c r="H17" s="65">
        <v>34</v>
      </c>
      <c r="I17" s="9">
        <f>IF(H22=0, "-", H17/H22)</f>
        <v>1.7076845806127575E-2</v>
      </c>
      <c r="J17" s="8">
        <f t="shared" si="0"/>
        <v>2.5</v>
      </c>
      <c r="K17" s="9">
        <f t="shared" si="1"/>
        <v>1.6176470588235294</v>
      </c>
    </row>
    <row r="18" spans="1:11" x14ac:dyDescent="0.2">
      <c r="A18" s="7" t="s">
        <v>366</v>
      </c>
      <c r="B18" s="65">
        <v>34</v>
      </c>
      <c r="C18" s="34">
        <f>IF(B22=0, "-", B18/B22)</f>
        <v>2.0807833537331701E-2</v>
      </c>
      <c r="D18" s="65">
        <v>58</v>
      </c>
      <c r="E18" s="9">
        <f>IF(D22=0, "-", D18/D22)</f>
        <v>7.0559610705596104E-2</v>
      </c>
      <c r="F18" s="81">
        <v>122</v>
      </c>
      <c r="G18" s="34">
        <f>IF(F22=0, "-", F18/F22)</f>
        <v>3.0940907938118184E-2</v>
      </c>
      <c r="H18" s="65">
        <v>124</v>
      </c>
      <c r="I18" s="9">
        <f>IF(H22=0, "-", H18/H22)</f>
        <v>6.2280261175288801E-2</v>
      </c>
      <c r="J18" s="8">
        <f t="shared" si="0"/>
        <v>-0.41379310344827586</v>
      </c>
      <c r="K18" s="9">
        <f t="shared" si="1"/>
        <v>-1.6129032258064516E-2</v>
      </c>
    </row>
    <row r="19" spans="1:11" x14ac:dyDescent="0.2">
      <c r="A19" s="7" t="s">
        <v>367</v>
      </c>
      <c r="B19" s="65">
        <v>298</v>
      </c>
      <c r="C19" s="34">
        <f>IF(B22=0, "-", B19/B22)</f>
        <v>0.18237454100367198</v>
      </c>
      <c r="D19" s="65">
        <v>0</v>
      </c>
      <c r="E19" s="9">
        <f>IF(D22=0, "-", D19/D22)</f>
        <v>0</v>
      </c>
      <c r="F19" s="81">
        <v>699</v>
      </c>
      <c r="G19" s="34">
        <f>IF(F22=0, "-", F19/F22)</f>
        <v>0.17727618564544764</v>
      </c>
      <c r="H19" s="65">
        <v>0</v>
      </c>
      <c r="I19" s="9">
        <f>IF(H22=0, "-", H19/H22)</f>
        <v>0</v>
      </c>
      <c r="J19" s="8" t="str">
        <f t="shared" si="0"/>
        <v>-</v>
      </c>
      <c r="K19" s="9" t="str">
        <f t="shared" si="1"/>
        <v>-</v>
      </c>
    </row>
    <row r="20" spans="1:11" x14ac:dyDescent="0.2">
      <c r="A20" s="7" t="s">
        <v>368</v>
      </c>
      <c r="B20" s="65">
        <v>231</v>
      </c>
      <c r="C20" s="34">
        <f>IF(B22=0, "-", B20/B22)</f>
        <v>0.14137086903304774</v>
      </c>
      <c r="D20" s="65">
        <v>3</v>
      </c>
      <c r="E20" s="9">
        <f>IF(D22=0, "-", D20/D22)</f>
        <v>3.6496350364963502E-3</v>
      </c>
      <c r="F20" s="81">
        <v>568</v>
      </c>
      <c r="G20" s="34">
        <f>IF(F22=0, "-", F20/F22)</f>
        <v>0.14405275171189449</v>
      </c>
      <c r="H20" s="65">
        <v>3</v>
      </c>
      <c r="I20" s="9">
        <f>IF(H22=0, "-", H20/H22)</f>
        <v>1.5067805123053742E-3</v>
      </c>
      <c r="J20" s="8" t="str">
        <f t="shared" si="0"/>
        <v>&gt;999%</v>
      </c>
      <c r="K20" s="9" t="str">
        <f t="shared" si="1"/>
        <v>&gt;999%</v>
      </c>
    </row>
    <row r="21" spans="1:11" x14ac:dyDescent="0.2">
      <c r="A21" s="2"/>
      <c r="B21" s="68"/>
      <c r="C21" s="33"/>
      <c r="D21" s="68"/>
      <c r="E21" s="6"/>
      <c r="F21" s="82"/>
      <c r="G21" s="33"/>
      <c r="H21" s="68"/>
      <c r="I21" s="6"/>
      <c r="J21" s="5"/>
      <c r="K21" s="6"/>
    </row>
    <row r="22" spans="1:11" s="43" customFormat="1" x14ac:dyDescent="0.2">
      <c r="A22" s="162" t="s">
        <v>619</v>
      </c>
      <c r="B22" s="71">
        <f>SUM(B7:B21)</f>
        <v>1634</v>
      </c>
      <c r="C22" s="40">
        <f>B22/32499</f>
        <v>5.0278470106772513E-2</v>
      </c>
      <c r="D22" s="71">
        <f>SUM(D7:D21)</f>
        <v>822</v>
      </c>
      <c r="E22" s="41">
        <f>D22/26621</f>
        <v>3.0877878366702978E-2</v>
      </c>
      <c r="F22" s="77">
        <f>SUM(F7:F21)</f>
        <v>3943</v>
      </c>
      <c r="G22" s="42">
        <f>F22/85328</f>
        <v>4.620991936996062E-2</v>
      </c>
      <c r="H22" s="71">
        <f>SUM(H7:H21)</f>
        <v>1991</v>
      </c>
      <c r="I22" s="41">
        <f>H22/74663</f>
        <v>2.6666488086468532E-2</v>
      </c>
      <c r="J22" s="37">
        <f>IF(D22=0, "-", IF((B22-D22)/D22&lt;10, (B22-D22)/D22, "&gt;999%"))</f>
        <v>0.98783454987834551</v>
      </c>
      <c r="K22" s="38">
        <f>IF(H22=0, "-", IF((F22-H22)/H22&lt;10, (F22-H22)/H22, "&gt;999%"))</f>
        <v>0.98041185334003011</v>
      </c>
    </row>
    <row r="23" spans="1:11" x14ac:dyDescent="0.2">
      <c r="B23" s="83"/>
      <c r="D23" s="83"/>
      <c r="F23" s="83"/>
      <c r="H23" s="83"/>
    </row>
    <row r="24" spans="1:11" s="43" customFormat="1" x14ac:dyDescent="0.2">
      <c r="A24" s="162" t="s">
        <v>619</v>
      </c>
      <c r="B24" s="71">
        <v>1634</v>
      </c>
      <c r="C24" s="40">
        <f>B24/32499</f>
        <v>5.0278470106772513E-2</v>
      </c>
      <c r="D24" s="71">
        <v>822</v>
      </c>
      <c r="E24" s="41">
        <f>D24/26621</f>
        <v>3.0877878366702978E-2</v>
      </c>
      <c r="F24" s="77">
        <v>3943</v>
      </c>
      <c r="G24" s="42">
        <f>F24/85328</f>
        <v>4.620991936996062E-2</v>
      </c>
      <c r="H24" s="71">
        <v>1991</v>
      </c>
      <c r="I24" s="41">
        <f>H24/74663</f>
        <v>2.6666488086468532E-2</v>
      </c>
      <c r="J24" s="37">
        <f>IF(D24=0, "-", IF((B24-D24)/D24&lt;10, (B24-D24)/D24, "&gt;999%"))</f>
        <v>0.98783454987834551</v>
      </c>
      <c r="K24" s="38">
        <f>IF(H24=0, "-", IF((F24-H24)/H24&lt;10, (F24-H24)/H24, "&gt;999%"))</f>
        <v>0.98041185334003011</v>
      </c>
    </row>
    <row r="25" spans="1:11" x14ac:dyDescent="0.2">
      <c r="B25" s="83"/>
      <c r="D25" s="83"/>
      <c r="F25" s="83"/>
      <c r="H25" s="83"/>
    </row>
    <row r="26" spans="1:11" ht="15.75" x14ac:dyDescent="0.25">
      <c r="A26" s="164" t="s">
        <v>121</v>
      </c>
      <c r="B26" s="196" t="s">
        <v>1</v>
      </c>
      <c r="C26" s="200"/>
      <c r="D26" s="200"/>
      <c r="E26" s="197"/>
      <c r="F26" s="196" t="s">
        <v>14</v>
      </c>
      <c r="G26" s="200"/>
      <c r="H26" s="200"/>
      <c r="I26" s="197"/>
      <c r="J26" s="196" t="s">
        <v>15</v>
      </c>
      <c r="K26" s="197"/>
    </row>
    <row r="27" spans="1:11" x14ac:dyDescent="0.2">
      <c r="A27" s="22"/>
      <c r="B27" s="196">
        <f>VALUE(RIGHT($B$2, 4))</f>
        <v>2021</v>
      </c>
      <c r="C27" s="197"/>
      <c r="D27" s="196">
        <f>B27-1</f>
        <v>2020</v>
      </c>
      <c r="E27" s="204"/>
      <c r="F27" s="196">
        <f>B27</f>
        <v>2021</v>
      </c>
      <c r="G27" s="204"/>
      <c r="H27" s="196">
        <f>D27</f>
        <v>2020</v>
      </c>
      <c r="I27" s="204"/>
      <c r="J27" s="140" t="s">
        <v>4</v>
      </c>
      <c r="K27" s="141" t="s">
        <v>2</v>
      </c>
    </row>
    <row r="28" spans="1:11" x14ac:dyDescent="0.2">
      <c r="A28" s="163" t="s">
        <v>151</v>
      </c>
      <c r="B28" s="61" t="s">
        <v>12</v>
      </c>
      <c r="C28" s="62" t="s">
        <v>13</v>
      </c>
      <c r="D28" s="61" t="s">
        <v>12</v>
      </c>
      <c r="E28" s="63" t="s">
        <v>13</v>
      </c>
      <c r="F28" s="62" t="s">
        <v>12</v>
      </c>
      <c r="G28" s="62" t="s">
        <v>13</v>
      </c>
      <c r="H28" s="61" t="s">
        <v>12</v>
      </c>
      <c r="I28" s="63" t="s">
        <v>13</v>
      </c>
      <c r="J28" s="61"/>
      <c r="K28" s="63"/>
    </row>
    <row r="29" spans="1:11" x14ac:dyDescent="0.2">
      <c r="A29" s="7" t="s">
        <v>369</v>
      </c>
      <c r="B29" s="65">
        <v>0</v>
      </c>
      <c r="C29" s="34">
        <f>IF(B50=0, "-", B29/B50)</f>
        <v>0</v>
      </c>
      <c r="D29" s="65">
        <v>0</v>
      </c>
      <c r="E29" s="9">
        <f>IF(D50=0, "-", D29/D50)</f>
        <v>0</v>
      </c>
      <c r="F29" s="81">
        <v>0</v>
      </c>
      <c r="G29" s="34">
        <f>IF(F50=0, "-", F29/F50)</f>
        <v>0</v>
      </c>
      <c r="H29" s="65">
        <v>2</v>
      </c>
      <c r="I29" s="9">
        <f>IF(H50=0, "-", H29/H50)</f>
        <v>2.4965672200724003E-4</v>
      </c>
      <c r="J29" s="8" t="str">
        <f t="shared" ref="J29:J48" si="2">IF(D29=0, "-", IF((B29-D29)/D29&lt;10, (B29-D29)/D29, "&gt;999%"))</f>
        <v>-</v>
      </c>
      <c r="K29" s="9">
        <f t="shared" ref="K29:K48" si="3">IF(H29=0, "-", IF((F29-H29)/H29&lt;10, (F29-H29)/H29, "&gt;999%"))</f>
        <v>-1</v>
      </c>
    </row>
    <row r="30" spans="1:11" x14ac:dyDescent="0.2">
      <c r="A30" s="7" t="s">
        <v>370</v>
      </c>
      <c r="B30" s="65">
        <v>136</v>
      </c>
      <c r="C30" s="34">
        <f>IF(B50=0, "-", B30/B50)</f>
        <v>3.6836403033586131E-2</v>
      </c>
      <c r="D30" s="65">
        <v>55</v>
      </c>
      <c r="E30" s="9">
        <f>IF(D50=0, "-", D30/D50)</f>
        <v>1.9011406844106463E-2</v>
      </c>
      <c r="F30" s="81">
        <v>310</v>
      </c>
      <c r="G30" s="34">
        <f>IF(F50=0, "-", F30/F50)</f>
        <v>3.0205592906557537E-2</v>
      </c>
      <c r="H30" s="65">
        <v>130</v>
      </c>
      <c r="I30" s="9">
        <f>IF(H50=0, "-", H30/H50)</f>
        <v>1.6227686930470601E-2</v>
      </c>
      <c r="J30" s="8">
        <f t="shared" si="2"/>
        <v>1.4727272727272727</v>
      </c>
      <c r="K30" s="9">
        <f t="shared" si="3"/>
        <v>1.3846153846153846</v>
      </c>
    </row>
    <row r="31" spans="1:11" x14ac:dyDescent="0.2">
      <c r="A31" s="7" t="s">
        <v>371</v>
      </c>
      <c r="B31" s="65">
        <v>252</v>
      </c>
      <c r="C31" s="34">
        <f>IF(B50=0, "-", B31/B50)</f>
        <v>6.8255687973997836E-2</v>
      </c>
      <c r="D31" s="65">
        <v>303</v>
      </c>
      <c r="E31" s="9">
        <f>IF(D50=0, "-", D31/D50)</f>
        <v>0.10473556861389562</v>
      </c>
      <c r="F31" s="81">
        <v>687</v>
      </c>
      <c r="G31" s="34">
        <f>IF(F50=0, "-", F31/F50)</f>
        <v>6.6939491376790408E-2</v>
      </c>
      <c r="H31" s="65">
        <v>897</v>
      </c>
      <c r="I31" s="9">
        <f>IF(H50=0, "-", H31/H50)</f>
        <v>0.11197103982024716</v>
      </c>
      <c r="J31" s="8">
        <f t="shared" si="2"/>
        <v>-0.16831683168316833</v>
      </c>
      <c r="K31" s="9">
        <f t="shared" si="3"/>
        <v>-0.23411371237458195</v>
      </c>
    </row>
    <row r="32" spans="1:11" x14ac:dyDescent="0.2">
      <c r="A32" s="7" t="s">
        <v>372</v>
      </c>
      <c r="B32" s="65">
        <v>414</v>
      </c>
      <c r="C32" s="34">
        <f>IF(B50=0, "-", B32/B50)</f>
        <v>0.11213434452871072</v>
      </c>
      <c r="D32" s="65">
        <v>317</v>
      </c>
      <c r="E32" s="9">
        <f>IF(D50=0, "-", D32/D50)</f>
        <v>0.10957483581057725</v>
      </c>
      <c r="F32" s="81">
        <v>1030</v>
      </c>
      <c r="G32" s="34">
        <f>IF(F50=0, "-", F32/F50)</f>
        <v>0.10036051836694923</v>
      </c>
      <c r="H32" s="65">
        <v>866</v>
      </c>
      <c r="I32" s="9">
        <f>IF(H50=0, "-", H32/H50)</f>
        <v>0.10810136062913495</v>
      </c>
      <c r="J32" s="8">
        <f t="shared" si="2"/>
        <v>0.305993690851735</v>
      </c>
      <c r="K32" s="9">
        <f t="shared" si="3"/>
        <v>0.18937644341801385</v>
      </c>
    </row>
    <row r="33" spans="1:11" x14ac:dyDescent="0.2">
      <c r="A33" s="7" t="s">
        <v>373</v>
      </c>
      <c r="B33" s="65">
        <v>39</v>
      </c>
      <c r="C33" s="34">
        <f>IF(B50=0, "-", B33/B50)</f>
        <v>1.0563380281690141E-2</v>
      </c>
      <c r="D33" s="65">
        <v>8</v>
      </c>
      <c r="E33" s="9">
        <f>IF(D50=0, "-", D33/D50)</f>
        <v>2.7652955409609402E-3</v>
      </c>
      <c r="F33" s="81">
        <v>90</v>
      </c>
      <c r="G33" s="34">
        <f>IF(F50=0, "-", F33/F50)</f>
        <v>8.769365682548963E-3</v>
      </c>
      <c r="H33" s="65">
        <v>46</v>
      </c>
      <c r="I33" s="9">
        <f>IF(H50=0, "-", H33/H50)</f>
        <v>5.7421046061665211E-3</v>
      </c>
      <c r="J33" s="8">
        <f t="shared" si="2"/>
        <v>3.875</v>
      </c>
      <c r="K33" s="9">
        <f t="shared" si="3"/>
        <v>0.95652173913043481</v>
      </c>
    </row>
    <row r="34" spans="1:11" x14ac:dyDescent="0.2">
      <c r="A34" s="7" t="s">
        <v>374</v>
      </c>
      <c r="B34" s="65">
        <v>259</v>
      </c>
      <c r="C34" s="34">
        <f>IF(B50=0, "-", B34/B50)</f>
        <v>7.0151679306608886E-2</v>
      </c>
      <c r="D34" s="65">
        <v>218</v>
      </c>
      <c r="E34" s="9">
        <f>IF(D50=0, "-", D34/D50)</f>
        <v>7.5354303491185617E-2</v>
      </c>
      <c r="F34" s="81">
        <v>855</v>
      </c>
      <c r="G34" s="34">
        <f>IF(F50=0, "-", F34/F50)</f>
        <v>8.3308973984215148E-2</v>
      </c>
      <c r="H34" s="65">
        <v>743</v>
      </c>
      <c r="I34" s="9">
        <f>IF(H50=0, "-", H34/H50)</f>
        <v>9.2747472225689673E-2</v>
      </c>
      <c r="J34" s="8">
        <f t="shared" si="2"/>
        <v>0.18807339449541285</v>
      </c>
      <c r="K34" s="9">
        <f t="shared" si="3"/>
        <v>0.15074024226110364</v>
      </c>
    </row>
    <row r="35" spans="1:11" x14ac:dyDescent="0.2">
      <c r="A35" s="7" t="s">
        <v>375</v>
      </c>
      <c r="B35" s="65">
        <v>431</v>
      </c>
      <c r="C35" s="34">
        <f>IF(B50=0, "-", B35/B50)</f>
        <v>0.11673889490790899</v>
      </c>
      <c r="D35" s="65">
        <v>264</v>
      </c>
      <c r="E35" s="9">
        <f>IF(D50=0, "-", D35/D50)</f>
        <v>9.125475285171103E-2</v>
      </c>
      <c r="F35" s="81">
        <v>983</v>
      </c>
      <c r="G35" s="34">
        <f>IF(F50=0, "-", F35/F50)</f>
        <v>9.5780960732729223E-2</v>
      </c>
      <c r="H35" s="65">
        <v>533</v>
      </c>
      <c r="I35" s="9">
        <f>IF(H50=0, "-", H35/H50)</f>
        <v>6.6533516414929467E-2</v>
      </c>
      <c r="J35" s="8">
        <f t="shared" si="2"/>
        <v>0.63257575757575757</v>
      </c>
      <c r="K35" s="9">
        <f t="shared" si="3"/>
        <v>0.84427767354596628</v>
      </c>
    </row>
    <row r="36" spans="1:11" x14ac:dyDescent="0.2">
      <c r="A36" s="7" t="s">
        <v>376</v>
      </c>
      <c r="B36" s="65">
        <v>530</v>
      </c>
      <c r="C36" s="34">
        <f>IF(B50=0, "-", B36/B50)</f>
        <v>0.14355362946912242</v>
      </c>
      <c r="D36" s="65">
        <v>158</v>
      </c>
      <c r="E36" s="9">
        <f>IF(D50=0, "-", D36/D50)</f>
        <v>5.4614586933978568E-2</v>
      </c>
      <c r="F36" s="81">
        <v>1515</v>
      </c>
      <c r="G36" s="34">
        <f>IF(F50=0, "-", F36/F50)</f>
        <v>0.14761765565624085</v>
      </c>
      <c r="H36" s="65">
        <v>384</v>
      </c>
      <c r="I36" s="9">
        <f>IF(H50=0, "-", H36/H50)</f>
        <v>4.7934090625390086E-2</v>
      </c>
      <c r="J36" s="8">
        <f t="shared" si="2"/>
        <v>2.3544303797468356</v>
      </c>
      <c r="K36" s="9">
        <f t="shared" si="3"/>
        <v>2.9453125</v>
      </c>
    </row>
    <row r="37" spans="1:11" x14ac:dyDescent="0.2">
      <c r="A37" s="7" t="s">
        <v>377</v>
      </c>
      <c r="B37" s="65">
        <v>322</v>
      </c>
      <c r="C37" s="34">
        <f>IF(B50=0, "-", B37/B50)</f>
        <v>8.7215601300108345E-2</v>
      </c>
      <c r="D37" s="65">
        <v>468</v>
      </c>
      <c r="E37" s="9">
        <f>IF(D50=0, "-", D37/D50)</f>
        <v>0.16176978914621501</v>
      </c>
      <c r="F37" s="81">
        <v>1077</v>
      </c>
      <c r="G37" s="34">
        <f>IF(F50=0, "-", F37/F50)</f>
        <v>0.10494007600116925</v>
      </c>
      <c r="H37" s="65">
        <v>1275</v>
      </c>
      <c r="I37" s="9">
        <f>IF(H50=0, "-", H37/H50)</f>
        <v>0.15915616027961552</v>
      </c>
      <c r="J37" s="8">
        <f t="shared" si="2"/>
        <v>-0.31196581196581197</v>
      </c>
      <c r="K37" s="9">
        <f t="shared" si="3"/>
        <v>-0.15529411764705883</v>
      </c>
    </row>
    <row r="38" spans="1:11" x14ac:dyDescent="0.2">
      <c r="A38" s="7" t="s">
        <v>378</v>
      </c>
      <c r="B38" s="65">
        <v>158</v>
      </c>
      <c r="C38" s="34">
        <f>IF(B50=0, "-", B38/B50)</f>
        <v>4.2795232936078009E-2</v>
      </c>
      <c r="D38" s="65">
        <v>102</v>
      </c>
      <c r="E38" s="9">
        <f>IF(D50=0, "-", D38/D50)</f>
        <v>3.525751814725199E-2</v>
      </c>
      <c r="F38" s="81">
        <v>528</v>
      </c>
      <c r="G38" s="34">
        <f>IF(F50=0, "-", F38/F50)</f>
        <v>5.1446945337620578E-2</v>
      </c>
      <c r="H38" s="65">
        <v>287</v>
      </c>
      <c r="I38" s="9">
        <f>IF(H50=0, "-", H38/H50)</f>
        <v>3.5825739608038948E-2</v>
      </c>
      <c r="J38" s="8">
        <f t="shared" si="2"/>
        <v>0.5490196078431373</v>
      </c>
      <c r="K38" s="9">
        <f t="shared" si="3"/>
        <v>0.83972125435540068</v>
      </c>
    </row>
    <row r="39" spans="1:11" x14ac:dyDescent="0.2">
      <c r="A39" s="7" t="s">
        <v>379</v>
      </c>
      <c r="B39" s="65">
        <v>263</v>
      </c>
      <c r="C39" s="34">
        <f>IF(B50=0, "-", B39/B50)</f>
        <v>7.1235102925243765E-2</v>
      </c>
      <c r="D39" s="65">
        <v>173</v>
      </c>
      <c r="E39" s="9">
        <f>IF(D50=0, "-", D39/D50)</f>
        <v>5.979951607328033E-2</v>
      </c>
      <c r="F39" s="81">
        <v>791</v>
      </c>
      <c r="G39" s="34">
        <f>IF(F50=0, "-", F39/F50)</f>
        <v>7.7072980609958097E-2</v>
      </c>
      <c r="H39" s="65">
        <v>666</v>
      </c>
      <c r="I39" s="9">
        <f>IF(H50=0, "-", H39/H50)</f>
        <v>8.3135688428410931E-2</v>
      </c>
      <c r="J39" s="8">
        <f t="shared" si="2"/>
        <v>0.52023121387283233</v>
      </c>
      <c r="K39" s="9">
        <f t="shared" si="3"/>
        <v>0.18768768768768768</v>
      </c>
    </row>
    <row r="40" spans="1:11" x14ac:dyDescent="0.2">
      <c r="A40" s="7" t="s">
        <v>380</v>
      </c>
      <c r="B40" s="65">
        <v>30</v>
      </c>
      <c r="C40" s="34">
        <f>IF(B50=0, "-", B40/B50)</f>
        <v>8.1256771397616463E-3</v>
      </c>
      <c r="D40" s="65">
        <v>14</v>
      </c>
      <c r="E40" s="9">
        <f>IF(D50=0, "-", D40/D50)</f>
        <v>4.8392671966816453E-3</v>
      </c>
      <c r="F40" s="81">
        <v>52</v>
      </c>
      <c r="G40" s="34">
        <f>IF(F50=0, "-", F40/F50)</f>
        <v>5.0667446165838445E-3</v>
      </c>
      <c r="H40" s="65">
        <v>50</v>
      </c>
      <c r="I40" s="9">
        <f>IF(H50=0, "-", H40/H50)</f>
        <v>6.2414180501810012E-3</v>
      </c>
      <c r="J40" s="8">
        <f t="shared" si="2"/>
        <v>1.1428571428571428</v>
      </c>
      <c r="K40" s="9">
        <f t="shared" si="3"/>
        <v>0.04</v>
      </c>
    </row>
    <row r="41" spans="1:11" x14ac:dyDescent="0.2">
      <c r="A41" s="7" t="s">
        <v>381</v>
      </c>
      <c r="B41" s="65">
        <v>0</v>
      </c>
      <c r="C41" s="34">
        <f>IF(B50=0, "-", B41/B50)</f>
        <v>0</v>
      </c>
      <c r="D41" s="65">
        <v>4</v>
      </c>
      <c r="E41" s="9">
        <f>IF(D50=0, "-", D41/D50)</f>
        <v>1.3826477704804701E-3</v>
      </c>
      <c r="F41" s="81">
        <v>0</v>
      </c>
      <c r="G41" s="34">
        <f>IF(F50=0, "-", F41/F50)</f>
        <v>0</v>
      </c>
      <c r="H41" s="65">
        <v>19</v>
      </c>
      <c r="I41" s="9">
        <f>IF(H50=0, "-", H41/H50)</f>
        <v>2.3717388590687805E-3</v>
      </c>
      <c r="J41" s="8">
        <f t="shared" si="2"/>
        <v>-1</v>
      </c>
      <c r="K41" s="9">
        <f t="shared" si="3"/>
        <v>-1</v>
      </c>
    </row>
    <row r="42" spans="1:11" x14ac:dyDescent="0.2">
      <c r="A42" s="7" t="s">
        <v>382</v>
      </c>
      <c r="B42" s="65">
        <v>48</v>
      </c>
      <c r="C42" s="34">
        <f>IF(B50=0, "-", B42/B50)</f>
        <v>1.3001083423618635E-2</v>
      </c>
      <c r="D42" s="65">
        <v>0</v>
      </c>
      <c r="E42" s="9">
        <f>IF(D50=0, "-", D42/D50)</f>
        <v>0</v>
      </c>
      <c r="F42" s="81">
        <v>195</v>
      </c>
      <c r="G42" s="34">
        <f>IF(F50=0, "-", F42/F50)</f>
        <v>1.9000292312189419E-2</v>
      </c>
      <c r="H42" s="65">
        <v>0</v>
      </c>
      <c r="I42" s="9">
        <f>IF(H50=0, "-", H42/H50)</f>
        <v>0</v>
      </c>
      <c r="J42" s="8" t="str">
        <f t="shared" si="2"/>
        <v>-</v>
      </c>
      <c r="K42" s="9" t="str">
        <f t="shared" si="3"/>
        <v>-</v>
      </c>
    </row>
    <row r="43" spans="1:11" x14ac:dyDescent="0.2">
      <c r="A43" s="7" t="s">
        <v>383</v>
      </c>
      <c r="B43" s="65">
        <v>0</v>
      </c>
      <c r="C43" s="34">
        <f>IF(B50=0, "-", B43/B50)</f>
        <v>0</v>
      </c>
      <c r="D43" s="65">
        <v>4</v>
      </c>
      <c r="E43" s="9">
        <f>IF(D50=0, "-", D43/D50)</f>
        <v>1.3826477704804701E-3</v>
      </c>
      <c r="F43" s="81">
        <v>0</v>
      </c>
      <c r="G43" s="34">
        <f>IF(F50=0, "-", F43/F50)</f>
        <v>0</v>
      </c>
      <c r="H43" s="65">
        <v>5</v>
      </c>
      <c r="I43" s="9">
        <f>IF(H50=0, "-", H43/H50)</f>
        <v>6.2414180501810007E-4</v>
      </c>
      <c r="J43" s="8">
        <f t="shared" si="2"/>
        <v>-1</v>
      </c>
      <c r="K43" s="9">
        <f t="shared" si="3"/>
        <v>-1</v>
      </c>
    </row>
    <row r="44" spans="1:11" x14ac:dyDescent="0.2">
      <c r="A44" s="7" t="s">
        <v>384</v>
      </c>
      <c r="B44" s="65">
        <v>304</v>
      </c>
      <c r="C44" s="34">
        <f>IF(B50=0, "-", B44/B50)</f>
        <v>8.2340195016251352E-2</v>
      </c>
      <c r="D44" s="65">
        <v>288</v>
      </c>
      <c r="E44" s="9">
        <f>IF(D50=0, "-", D44/D50)</f>
        <v>9.9550639474593847E-2</v>
      </c>
      <c r="F44" s="81">
        <v>823</v>
      </c>
      <c r="G44" s="34">
        <f>IF(F50=0, "-", F44/F50)</f>
        <v>8.0190977297086616E-2</v>
      </c>
      <c r="H44" s="65">
        <v>835</v>
      </c>
      <c r="I44" s="9">
        <f>IF(H50=0, "-", H44/H50)</f>
        <v>0.10423168143802272</v>
      </c>
      <c r="J44" s="8">
        <f t="shared" si="2"/>
        <v>5.5555555555555552E-2</v>
      </c>
      <c r="K44" s="9">
        <f t="shared" si="3"/>
        <v>-1.437125748502994E-2</v>
      </c>
    </row>
    <row r="45" spans="1:11" x14ac:dyDescent="0.2">
      <c r="A45" s="7" t="s">
        <v>385</v>
      </c>
      <c r="B45" s="65">
        <v>6</v>
      </c>
      <c r="C45" s="34">
        <f>IF(B50=0, "-", B45/B50)</f>
        <v>1.6251354279523294E-3</v>
      </c>
      <c r="D45" s="65">
        <v>7</v>
      </c>
      <c r="E45" s="9">
        <f>IF(D50=0, "-", D45/D50)</f>
        <v>2.4196335983408227E-3</v>
      </c>
      <c r="F45" s="81">
        <v>43</v>
      </c>
      <c r="G45" s="34">
        <f>IF(F50=0, "-", F45/F50)</f>
        <v>4.1898080483289491E-3</v>
      </c>
      <c r="H45" s="65">
        <v>29</v>
      </c>
      <c r="I45" s="9">
        <f>IF(H50=0, "-", H45/H50)</f>
        <v>3.6200224691049806E-3</v>
      </c>
      <c r="J45" s="8">
        <f t="shared" si="2"/>
        <v>-0.14285714285714285</v>
      </c>
      <c r="K45" s="9">
        <f t="shared" si="3"/>
        <v>0.48275862068965519</v>
      </c>
    </row>
    <row r="46" spans="1:11" x14ac:dyDescent="0.2">
      <c r="A46" s="7" t="s">
        <v>386</v>
      </c>
      <c r="B46" s="65">
        <v>88</v>
      </c>
      <c r="C46" s="34">
        <f>IF(B50=0, "-", B46/B50)</f>
        <v>2.3835319609967497E-2</v>
      </c>
      <c r="D46" s="65">
        <v>200</v>
      </c>
      <c r="E46" s="9">
        <f>IF(D50=0, "-", D46/D50)</f>
        <v>6.9132388524023508E-2</v>
      </c>
      <c r="F46" s="81">
        <v>208</v>
      </c>
      <c r="G46" s="34">
        <f>IF(F50=0, "-", F46/F50)</f>
        <v>2.0266978466335378E-2</v>
      </c>
      <c r="H46" s="65">
        <v>435</v>
      </c>
      <c r="I46" s="9">
        <f>IF(H50=0, "-", H46/H50)</f>
        <v>5.4300337036574713E-2</v>
      </c>
      <c r="J46" s="8">
        <f t="shared" si="2"/>
        <v>-0.56000000000000005</v>
      </c>
      <c r="K46" s="9">
        <f t="shared" si="3"/>
        <v>-0.52183908045977012</v>
      </c>
    </row>
    <row r="47" spans="1:11" x14ac:dyDescent="0.2">
      <c r="A47" s="7" t="s">
        <v>387</v>
      </c>
      <c r="B47" s="65">
        <v>353</v>
      </c>
      <c r="C47" s="34">
        <f>IF(B50=0, "-", B47/B50)</f>
        <v>9.5612134344528713E-2</v>
      </c>
      <c r="D47" s="65">
        <v>307</v>
      </c>
      <c r="E47" s="9">
        <f>IF(D50=0, "-", D47/D50)</f>
        <v>0.10611821638437607</v>
      </c>
      <c r="F47" s="81">
        <v>915</v>
      </c>
      <c r="G47" s="34">
        <f>IF(F50=0, "-", F47/F50)</f>
        <v>8.9155217772581119E-2</v>
      </c>
      <c r="H47" s="65">
        <v>806</v>
      </c>
      <c r="I47" s="9">
        <f>IF(H50=0, "-", H47/H50)</f>
        <v>0.10061165896891774</v>
      </c>
      <c r="J47" s="8">
        <f t="shared" si="2"/>
        <v>0.14983713355048861</v>
      </c>
      <c r="K47" s="9">
        <f t="shared" si="3"/>
        <v>0.13523573200992556</v>
      </c>
    </row>
    <row r="48" spans="1:11" x14ac:dyDescent="0.2">
      <c r="A48" s="7" t="s">
        <v>388</v>
      </c>
      <c r="B48" s="65">
        <v>59</v>
      </c>
      <c r="C48" s="34">
        <f>IF(B50=0, "-", B48/B50)</f>
        <v>1.5980498374864573E-2</v>
      </c>
      <c r="D48" s="65">
        <v>3</v>
      </c>
      <c r="E48" s="9">
        <f>IF(D50=0, "-", D48/D50)</f>
        <v>1.0369858278603526E-3</v>
      </c>
      <c r="F48" s="81">
        <v>161</v>
      </c>
      <c r="G48" s="34">
        <f>IF(F50=0, "-", F48/F50)</f>
        <v>1.5687420832115367E-2</v>
      </c>
      <c r="H48" s="65">
        <v>3</v>
      </c>
      <c r="I48" s="9">
        <f>IF(H50=0, "-", H48/H50)</f>
        <v>3.7448508301086004E-4</v>
      </c>
      <c r="J48" s="8" t="str">
        <f t="shared" si="2"/>
        <v>&gt;999%</v>
      </c>
      <c r="K48" s="9" t="str">
        <f t="shared" si="3"/>
        <v>&gt;999%</v>
      </c>
    </row>
    <row r="49" spans="1:11" x14ac:dyDescent="0.2">
      <c r="A49" s="2"/>
      <c r="B49" s="68"/>
      <c r="C49" s="33"/>
      <c r="D49" s="68"/>
      <c r="E49" s="6"/>
      <c r="F49" s="82"/>
      <c r="G49" s="33"/>
      <c r="H49" s="68"/>
      <c r="I49" s="6"/>
      <c r="J49" s="5"/>
      <c r="K49" s="6"/>
    </row>
    <row r="50" spans="1:11" s="43" customFormat="1" x14ac:dyDescent="0.2">
      <c r="A50" s="162" t="s">
        <v>618</v>
      </c>
      <c r="B50" s="71">
        <f>SUM(B29:B49)</f>
        <v>3692</v>
      </c>
      <c r="C50" s="40">
        <f>B50/32499</f>
        <v>0.11360349549216898</v>
      </c>
      <c r="D50" s="71">
        <f>SUM(D29:D49)</f>
        <v>2893</v>
      </c>
      <c r="E50" s="41">
        <f>D50/26621</f>
        <v>0.10867360354607265</v>
      </c>
      <c r="F50" s="77">
        <f>SUM(F29:F49)</f>
        <v>10263</v>
      </c>
      <c r="G50" s="42">
        <f>F50/85328</f>
        <v>0.12027704856553535</v>
      </c>
      <c r="H50" s="71">
        <f>SUM(H29:H49)</f>
        <v>8011</v>
      </c>
      <c r="I50" s="41">
        <f>H50/74663</f>
        <v>0.10729544754429905</v>
      </c>
      <c r="J50" s="37">
        <f>IF(D50=0, "-", IF((B50-D50)/D50&lt;10, (B50-D50)/D50, "&gt;999%"))</f>
        <v>0.27618389215347389</v>
      </c>
      <c r="K50" s="38">
        <f>IF(H50=0, "-", IF((F50-H50)/H50&lt;10, (F50-H50)/H50, "&gt;999%"))</f>
        <v>0.28111346898015227</v>
      </c>
    </row>
    <row r="51" spans="1:11" x14ac:dyDescent="0.2">
      <c r="B51" s="83"/>
      <c r="D51" s="83"/>
      <c r="F51" s="83"/>
      <c r="H51" s="83"/>
    </row>
    <row r="52" spans="1:11" x14ac:dyDescent="0.2">
      <c r="A52" s="163" t="s">
        <v>152</v>
      </c>
      <c r="B52" s="61" t="s">
        <v>12</v>
      </c>
      <c r="C52" s="62" t="s">
        <v>13</v>
      </c>
      <c r="D52" s="61" t="s">
        <v>12</v>
      </c>
      <c r="E52" s="63" t="s">
        <v>13</v>
      </c>
      <c r="F52" s="62" t="s">
        <v>12</v>
      </c>
      <c r="G52" s="62" t="s">
        <v>13</v>
      </c>
      <c r="H52" s="61" t="s">
        <v>12</v>
      </c>
      <c r="I52" s="63" t="s">
        <v>13</v>
      </c>
      <c r="J52" s="61"/>
      <c r="K52" s="63"/>
    </row>
    <row r="53" spans="1:11" x14ac:dyDescent="0.2">
      <c r="A53" s="7" t="s">
        <v>389</v>
      </c>
      <c r="B53" s="65">
        <v>34</v>
      </c>
      <c r="C53" s="34">
        <f>IF(B64=0, "-", B53/B64)</f>
        <v>3.6247334754797439E-2</v>
      </c>
      <c r="D53" s="65">
        <v>37</v>
      </c>
      <c r="E53" s="9">
        <f>IF(D64=0, "-", D53/D64)</f>
        <v>7.5203252032520332E-2</v>
      </c>
      <c r="F53" s="81">
        <v>177</v>
      </c>
      <c r="G53" s="34">
        <f>IF(F64=0, "-", F53/F64)</f>
        <v>7.7292576419213971E-2</v>
      </c>
      <c r="H53" s="65">
        <v>157</v>
      </c>
      <c r="I53" s="9">
        <f>IF(H64=0, "-", H53/H64)</f>
        <v>0.10201429499675113</v>
      </c>
      <c r="J53" s="8">
        <f t="shared" ref="J53:J62" si="4">IF(D53=0, "-", IF((B53-D53)/D53&lt;10, (B53-D53)/D53, "&gt;999%"))</f>
        <v>-8.1081081081081086E-2</v>
      </c>
      <c r="K53" s="9">
        <f t="shared" ref="K53:K62" si="5">IF(H53=0, "-", IF((F53-H53)/H53&lt;10, (F53-H53)/H53, "&gt;999%"))</f>
        <v>0.12738853503184713</v>
      </c>
    </row>
    <row r="54" spans="1:11" x14ac:dyDescent="0.2">
      <c r="A54" s="7" t="s">
        <v>390</v>
      </c>
      <c r="B54" s="65">
        <v>388</v>
      </c>
      <c r="C54" s="34">
        <f>IF(B64=0, "-", B54/B64)</f>
        <v>0.4136460554371002</v>
      </c>
      <c r="D54" s="65">
        <v>111</v>
      </c>
      <c r="E54" s="9">
        <f>IF(D64=0, "-", D54/D64)</f>
        <v>0.22560975609756098</v>
      </c>
      <c r="F54" s="81">
        <v>693</v>
      </c>
      <c r="G54" s="34">
        <f>IF(F64=0, "-", F54/F64)</f>
        <v>0.30262008733624451</v>
      </c>
      <c r="H54" s="65">
        <v>345</v>
      </c>
      <c r="I54" s="9">
        <f>IF(H64=0, "-", H54/H64)</f>
        <v>0.22417153996101363</v>
      </c>
      <c r="J54" s="8">
        <f t="shared" si="4"/>
        <v>2.4954954954954953</v>
      </c>
      <c r="K54" s="9">
        <f t="shared" si="5"/>
        <v>1.008695652173913</v>
      </c>
    </row>
    <row r="55" spans="1:11" x14ac:dyDescent="0.2">
      <c r="A55" s="7" t="s">
        <v>391</v>
      </c>
      <c r="B55" s="65">
        <v>97</v>
      </c>
      <c r="C55" s="34">
        <f>IF(B64=0, "-", B55/B64)</f>
        <v>0.10341151385927505</v>
      </c>
      <c r="D55" s="65">
        <v>49</v>
      </c>
      <c r="E55" s="9">
        <f>IF(D64=0, "-", D55/D64)</f>
        <v>9.959349593495935E-2</v>
      </c>
      <c r="F55" s="81">
        <v>250</v>
      </c>
      <c r="G55" s="34">
        <f>IF(F64=0, "-", F55/F64)</f>
        <v>0.1091703056768559</v>
      </c>
      <c r="H55" s="65">
        <v>233</v>
      </c>
      <c r="I55" s="9">
        <f>IF(H64=0, "-", H55/H64)</f>
        <v>0.15139701104613384</v>
      </c>
      <c r="J55" s="8">
        <f t="shared" si="4"/>
        <v>0.97959183673469385</v>
      </c>
      <c r="K55" s="9">
        <f t="shared" si="5"/>
        <v>7.2961373390557943E-2</v>
      </c>
    </row>
    <row r="56" spans="1:11" x14ac:dyDescent="0.2">
      <c r="A56" s="7" t="s">
        <v>392</v>
      </c>
      <c r="B56" s="65">
        <v>20</v>
      </c>
      <c r="C56" s="34">
        <f>IF(B64=0, "-", B56/B64)</f>
        <v>2.1321961620469083E-2</v>
      </c>
      <c r="D56" s="65">
        <v>19</v>
      </c>
      <c r="E56" s="9">
        <f>IF(D64=0, "-", D56/D64)</f>
        <v>3.8617886178861791E-2</v>
      </c>
      <c r="F56" s="81">
        <v>63</v>
      </c>
      <c r="G56" s="34">
        <f>IF(F64=0, "-", F56/F64)</f>
        <v>2.7510917030567687E-2</v>
      </c>
      <c r="H56" s="65">
        <v>55</v>
      </c>
      <c r="I56" s="9">
        <f>IF(H64=0, "-", H56/H64)</f>
        <v>3.5737491877842753E-2</v>
      </c>
      <c r="J56" s="8">
        <f t="shared" si="4"/>
        <v>5.2631578947368418E-2</v>
      </c>
      <c r="K56" s="9">
        <f t="shared" si="5"/>
        <v>0.14545454545454545</v>
      </c>
    </row>
    <row r="57" spans="1:11" x14ac:dyDescent="0.2">
      <c r="A57" s="7" t="s">
        <v>393</v>
      </c>
      <c r="B57" s="65">
        <v>0</v>
      </c>
      <c r="C57" s="34">
        <f>IF(B64=0, "-", B57/B64)</f>
        <v>0</v>
      </c>
      <c r="D57" s="65">
        <v>2</v>
      </c>
      <c r="E57" s="9">
        <f>IF(D64=0, "-", D57/D64)</f>
        <v>4.0650406504065045E-3</v>
      </c>
      <c r="F57" s="81">
        <v>0</v>
      </c>
      <c r="G57" s="34">
        <f>IF(F64=0, "-", F57/F64)</f>
        <v>0</v>
      </c>
      <c r="H57" s="65">
        <v>9</v>
      </c>
      <c r="I57" s="9">
        <f>IF(H64=0, "-", H57/H64)</f>
        <v>5.8479532163742687E-3</v>
      </c>
      <c r="J57" s="8">
        <f t="shared" si="4"/>
        <v>-1</v>
      </c>
      <c r="K57" s="9">
        <f t="shared" si="5"/>
        <v>-1</v>
      </c>
    </row>
    <row r="58" spans="1:11" x14ac:dyDescent="0.2">
      <c r="A58" s="7" t="s">
        <v>394</v>
      </c>
      <c r="B58" s="65">
        <v>9</v>
      </c>
      <c r="C58" s="34">
        <f>IF(B64=0, "-", B58/B64)</f>
        <v>9.5948827292110881E-3</v>
      </c>
      <c r="D58" s="65">
        <v>33</v>
      </c>
      <c r="E58" s="9">
        <f>IF(D64=0, "-", D58/D64)</f>
        <v>6.7073170731707321E-2</v>
      </c>
      <c r="F58" s="81">
        <v>46</v>
      </c>
      <c r="G58" s="34">
        <f>IF(F64=0, "-", F58/F64)</f>
        <v>2.0087336244541485E-2</v>
      </c>
      <c r="H58" s="65">
        <v>87</v>
      </c>
      <c r="I58" s="9">
        <f>IF(H64=0, "-", H58/H64)</f>
        <v>5.6530214424951264E-2</v>
      </c>
      <c r="J58" s="8">
        <f t="shared" si="4"/>
        <v>-0.72727272727272729</v>
      </c>
      <c r="K58" s="9">
        <f t="shared" si="5"/>
        <v>-0.47126436781609193</v>
      </c>
    </row>
    <row r="59" spans="1:11" x14ac:dyDescent="0.2">
      <c r="A59" s="7" t="s">
        <v>395</v>
      </c>
      <c r="B59" s="65">
        <v>66</v>
      </c>
      <c r="C59" s="34">
        <f>IF(B64=0, "-", B59/B64)</f>
        <v>7.0362473347547971E-2</v>
      </c>
      <c r="D59" s="65">
        <v>55</v>
      </c>
      <c r="E59" s="9">
        <f>IF(D64=0, "-", D59/D64)</f>
        <v>0.11178861788617886</v>
      </c>
      <c r="F59" s="81">
        <v>191</v>
      </c>
      <c r="G59" s="34">
        <f>IF(F64=0, "-", F59/F64)</f>
        <v>8.340611353711791E-2</v>
      </c>
      <c r="H59" s="65">
        <v>149</v>
      </c>
      <c r="I59" s="9">
        <f>IF(H64=0, "-", H59/H64)</f>
        <v>9.6816114359974004E-2</v>
      </c>
      <c r="J59" s="8">
        <f t="shared" si="4"/>
        <v>0.2</v>
      </c>
      <c r="K59" s="9">
        <f t="shared" si="5"/>
        <v>0.28187919463087246</v>
      </c>
    </row>
    <row r="60" spans="1:11" x14ac:dyDescent="0.2">
      <c r="A60" s="7" t="s">
        <v>396</v>
      </c>
      <c r="B60" s="65">
        <v>62</v>
      </c>
      <c r="C60" s="34">
        <f>IF(B64=0, "-", B60/B64)</f>
        <v>6.6098081023454158E-2</v>
      </c>
      <c r="D60" s="65">
        <v>105</v>
      </c>
      <c r="E60" s="9">
        <f>IF(D64=0, "-", D60/D64)</f>
        <v>0.21341463414634146</v>
      </c>
      <c r="F60" s="81">
        <v>285</v>
      </c>
      <c r="G60" s="34">
        <f>IF(F64=0, "-", F60/F64)</f>
        <v>0.12445414847161572</v>
      </c>
      <c r="H60" s="65">
        <v>219</v>
      </c>
      <c r="I60" s="9">
        <f>IF(H64=0, "-", H60/H64)</f>
        <v>0.14230019493177387</v>
      </c>
      <c r="J60" s="8">
        <f t="shared" si="4"/>
        <v>-0.40952380952380951</v>
      </c>
      <c r="K60" s="9">
        <f t="shared" si="5"/>
        <v>0.30136986301369861</v>
      </c>
    </row>
    <row r="61" spans="1:11" x14ac:dyDescent="0.2">
      <c r="A61" s="7" t="s">
        <v>397</v>
      </c>
      <c r="B61" s="65">
        <v>46</v>
      </c>
      <c r="C61" s="34">
        <f>IF(B64=0, "-", B61/B64)</f>
        <v>4.9040511727078892E-2</v>
      </c>
      <c r="D61" s="65">
        <v>20</v>
      </c>
      <c r="E61" s="9">
        <f>IF(D64=0, "-", D61/D64)</f>
        <v>4.065040650406504E-2</v>
      </c>
      <c r="F61" s="81">
        <v>99</v>
      </c>
      <c r="G61" s="34">
        <f>IF(F64=0, "-", F61/F64)</f>
        <v>4.3231441048034933E-2</v>
      </c>
      <c r="H61" s="65">
        <v>72</v>
      </c>
      <c r="I61" s="9">
        <f>IF(H64=0, "-", H61/H64)</f>
        <v>4.6783625730994149E-2</v>
      </c>
      <c r="J61" s="8">
        <f t="shared" si="4"/>
        <v>1.3</v>
      </c>
      <c r="K61" s="9">
        <f t="shared" si="5"/>
        <v>0.375</v>
      </c>
    </row>
    <row r="62" spans="1:11" x14ac:dyDescent="0.2">
      <c r="A62" s="7" t="s">
        <v>398</v>
      </c>
      <c r="B62" s="65">
        <v>216</v>
      </c>
      <c r="C62" s="34">
        <f>IF(B64=0, "-", B62/B64)</f>
        <v>0.2302771855010661</v>
      </c>
      <c r="D62" s="65">
        <v>61</v>
      </c>
      <c r="E62" s="9">
        <f>IF(D64=0, "-", D62/D64)</f>
        <v>0.12398373983739837</v>
      </c>
      <c r="F62" s="81">
        <v>486</v>
      </c>
      <c r="G62" s="34">
        <f>IF(F64=0, "-", F62/F64)</f>
        <v>0.21222707423580786</v>
      </c>
      <c r="H62" s="65">
        <v>213</v>
      </c>
      <c r="I62" s="9">
        <f>IF(H64=0, "-", H62/H64)</f>
        <v>0.13840155945419103</v>
      </c>
      <c r="J62" s="8">
        <f t="shared" si="4"/>
        <v>2.540983606557377</v>
      </c>
      <c r="K62" s="9">
        <f t="shared" si="5"/>
        <v>1.2816901408450705</v>
      </c>
    </row>
    <row r="63" spans="1:11" x14ac:dyDescent="0.2">
      <c r="A63" s="2"/>
      <c r="B63" s="68"/>
      <c r="C63" s="33"/>
      <c r="D63" s="68"/>
      <c r="E63" s="6"/>
      <c r="F63" s="82"/>
      <c r="G63" s="33"/>
      <c r="H63" s="68"/>
      <c r="I63" s="6"/>
      <c r="J63" s="5"/>
      <c r="K63" s="6"/>
    </row>
    <row r="64" spans="1:11" s="43" customFormat="1" x14ac:dyDescent="0.2">
      <c r="A64" s="162" t="s">
        <v>617</v>
      </c>
      <c r="B64" s="71">
        <f>SUM(B53:B63)</f>
        <v>938</v>
      </c>
      <c r="C64" s="40">
        <f>B64/32499</f>
        <v>2.8862426536201115E-2</v>
      </c>
      <c r="D64" s="71">
        <f>SUM(D53:D63)</f>
        <v>492</v>
      </c>
      <c r="E64" s="41">
        <f>D64/26621</f>
        <v>1.8481649825325869E-2</v>
      </c>
      <c r="F64" s="77">
        <f>SUM(F53:F63)</f>
        <v>2290</v>
      </c>
      <c r="G64" s="42">
        <f>F64/85328</f>
        <v>2.6837614850928181E-2</v>
      </c>
      <c r="H64" s="71">
        <f>SUM(H53:H63)</f>
        <v>1539</v>
      </c>
      <c r="I64" s="41">
        <f>H64/74663</f>
        <v>2.0612619369701192E-2</v>
      </c>
      <c r="J64" s="37">
        <f>IF(D64=0, "-", IF((B64-D64)/D64&lt;10, (B64-D64)/D64, "&gt;999%"))</f>
        <v>0.9065040650406504</v>
      </c>
      <c r="K64" s="38">
        <f>IF(H64=0, "-", IF((F64-H64)/H64&lt;10, (F64-H64)/H64, "&gt;999%"))</f>
        <v>0.48797920727745286</v>
      </c>
    </row>
    <row r="65" spans="1:11" x14ac:dyDescent="0.2">
      <c r="B65" s="83"/>
      <c r="D65" s="83"/>
      <c r="F65" s="83"/>
      <c r="H65" s="83"/>
    </row>
    <row r="66" spans="1:11" s="43" customFormat="1" x14ac:dyDescent="0.2">
      <c r="A66" s="162" t="s">
        <v>616</v>
      </c>
      <c r="B66" s="71">
        <v>4630</v>
      </c>
      <c r="C66" s="40">
        <f>B66/32499</f>
        <v>0.14246592202837011</v>
      </c>
      <c r="D66" s="71">
        <v>3385</v>
      </c>
      <c r="E66" s="41">
        <f>D66/26621</f>
        <v>0.12715525337139852</v>
      </c>
      <c r="F66" s="77">
        <v>12553</v>
      </c>
      <c r="G66" s="42">
        <f>F66/85328</f>
        <v>0.14711466341646354</v>
      </c>
      <c r="H66" s="71">
        <v>9550</v>
      </c>
      <c r="I66" s="41">
        <f>H66/74663</f>
        <v>0.12790806691400025</v>
      </c>
      <c r="J66" s="37">
        <f>IF(D66=0, "-", IF((B66-D66)/D66&lt;10, (B66-D66)/D66, "&gt;999%"))</f>
        <v>0.36779911373707536</v>
      </c>
      <c r="K66" s="38">
        <f>IF(H66=0, "-", IF((F66-H66)/H66&lt;10, (F66-H66)/H66, "&gt;999%"))</f>
        <v>0.31445026178010471</v>
      </c>
    </row>
    <row r="67" spans="1:11" x14ac:dyDescent="0.2">
      <c r="B67" s="83"/>
      <c r="D67" s="83"/>
      <c r="F67" s="83"/>
      <c r="H67" s="83"/>
    </row>
    <row r="68" spans="1:11" ht="15.75" x14ac:dyDescent="0.25">
      <c r="A68" s="164" t="s">
        <v>122</v>
      </c>
      <c r="B68" s="196" t="s">
        <v>1</v>
      </c>
      <c r="C68" s="200"/>
      <c r="D68" s="200"/>
      <c r="E68" s="197"/>
      <c r="F68" s="196" t="s">
        <v>14</v>
      </c>
      <c r="G68" s="200"/>
      <c r="H68" s="200"/>
      <c r="I68" s="197"/>
      <c r="J68" s="196" t="s">
        <v>15</v>
      </c>
      <c r="K68" s="197"/>
    </row>
    <row r="69" spans="1:11" x14ac:dyDescent="0.2">
      <c r="A69" s="22"/>
      <c r="B69" s="196">
        <f>VALUE(RIGHT($B$2, 4))</f>
        <v>2021</v>
      </c>
      <c r="C69" s="197"/>
      <c r="D69" s="196">
        <f>B69-1</f>
        <v>2020</v>
      </c>
      <c r="E69" s="204"/>
      <c r="F69" s="196">
        <f>B69</f>
        <v>2021</v>
      </c>
      <c r="G69" s="204"/>
      <c r="H69" s="196">
        <f>D69</f>
        <v>2020</v>
      </c>
      <c r="I69" s="204"/>
      <c r="J69" s="140" t="s">
        <v>4</v>
      </c>
      <c r="K69" s="141" t="s">
        <v>2</v>
      </c>
    </row>
    <row r="70" spans="1:11" x14ac:dyDescent="0.2">
      <c r="A70" s="163" t="s">
        <v>153</v>
      </c>
      <c r="B70" s="61" t="s">
        <v>12</v>
      </c>
      <c r="C70" s="62" t="s">
        <v>13</v>
      </c>
      <c r="D70" s="61" t="s">
        <v>12</v>
      </c>
      <c r="E70" s="63" t="s">
        <v>13</v>
      </c>
      <c r="F70" s="62" t="s">
        <v>12</v>
      </c>
      <c r="G70" s="62" t="s">
        <v>13</v>
      </c>
      <c r="H70" s="61" t="s">
        <v>12</v>
      </c>
      <c r="I70" s="63" t="s">
        <v>13</v>
      </c>
      <c r="J70" s="61"/>
      <c r="K70" s="63"/>
    </row>
    <row r="71" spans="1:11" x14ac:dyDescent="0.2">
      <c r="A71" s="7" t="s">
        <v>399</v>
      </c>
      <c r="B71" s="65">
        <v>1</v>
      </c>
      <c r="C71" s="34">
        <f>IF(B93=0, "-", B71/B93)</f>
        <v>2.1074815595363542E-4</v>
      </c>
      <c r="D71" s="65">
        <v>8</v>
      </c>
      <c r="E71" s="9">
        <f>IF(D93=0, "-", D71/D93)</f>
        <v>1.8739751698289998E-3</v>
      </c>
      <c r="F71" s="81">
        <v>3</v>
      </c>
      <c r="G71" s="34">
        <f>IF(F93=0, "-", F71/F93)</f>
        <v>2.3965489694839431E-4</v>
      </c>
      <c r="H71" s="65">
        <v>11</v>
      </c>
      <c r="I71" s="9">
        <f>IF(H93=0, "-", H71/H93)</f>
        <v>8.9213300892133007E-4</v>
      </c>
      <c r="J71" s="8">
        <f t="shared" ref="J71:J91" si="6">IF(D71=0, "-", IF((B71-D71)/D71&lt;10, (B71-D71)/D71, "&gt;999%"))</f>
        <v>-0.875</v>
      </c>
      <c r="K71" s="9">
        <f t="shared" ref="K71:K91" si="7">IF(H71=0, "-", IF((F71-H71)/H71&lt;10, (F71-H71)/H71, "&gt;999%"))</f>
        <v>-0.72727272727272729</v>
      </c>
    </row>
    <row r="72" spans="1:11" x14ac:dyDescent="0.2">
      <c r="A72" s="7" t="s">
        <v>400</v>
      </c>
      <c r="B72" s="65">
        <v>76</v>
      </c>
      <c r="C72" s="34">
        <f>IF(B93=0, "-", B72/B93)</f>
        <v>1.6016859852476292E-2</v>
      </c>
      <c r="D72" s="65">
        <v>39</v>
      </c>
      <c r="E72" s="9">
        <f>IF(D93=0, "-", D72/D93)</f>
        <v>9.1356289529163741E-3</v>
      </c>
      <c r="F72" s="81">
        <v>223</v>
      </c>
      <c r="G72" s="34">
        <f>IF(F93=0, "-", F72/F93)</f>
        <v>1.7814347339830644E-2</v>
      </c>
      <c r="H72" s="65">
        <v>173</v>
      </c>
      <c r="I72" s="9">
        <f>IF(H93=0, "-", H72/H93)</f>
        <v>1.4030819140308192E-2</v>
      </c>
      <c r="J72" s="8">
        <f t="shared" si="6"/>
        <v>0.94871794871794868</v>
      </c>
      <c r="K72" s="9">
        <f t="shared" si="7"/>
        <v>0.28901734104046245</v>
      </c>
    </row>
    <row r="73" spans="1:11" x14ac:dyDescent="0.2">
      <c r="A73" s="7" t="s">
        <v>401</v>
      </c>
      <c r="B73" s="65">
        <v>13</v>
      </c>
      <c r="C73" s="34">
        <f>IF(B93=0, "-", B73/B93)</f>
        <v>2.7397260273972603E-3</v>
      </c>
      <c r="D73" s="65">
        <v>22</v>
      </c>
      <c r="E73" s="9">
        <f>IF(D93=0, "-", D73/D93)</f>
        <v>5.1534317170297489E-3</v>
      </c>
      <c r="F73" s="81">
        <v>85</v>
      </c>
      <c r="G73" s="34">
        <f>IF(F93=0, "-", F73/F93)</f>
        <v>6.7902220802045056E-3</v>
      </c>
      <c r="H73" s="65">
        <v>49</v>
      </c>
      <c r="I73" s="9">
        <f>IF(H93=0, "-", H73/H93)</f>
        <v>3.9740470397404701E-3</v>
      </c>
      <c r="J73" s="8">
        <f t="shared" si="6"/>
        <v>-0.40909090909090912</v>
      </c>
      <c r="K73" s="9">
        <f t="shared" si="7"/>
        <v>0.73469387755102045</v>
      </c>
    </row>
    <row r="74" spans="1:11" x14ac:dyDescent="0.2">
      <c r="A74" s="7" t="s">
        <v>402</v>
      </c>
      <c r="B74" s="65">
        <v>0</v>
      </c>
      <c r="C74" s="34">
        <f>IF(B93=0, "-", B74/B93)</f>
        <v>0</v>
      </c>
      <c r="D74" s="65">
        <v>125</v>
      </c>
      <c r="E74" s="9">
        <f>IF(D93=0, "-", D74/D93)</f>
        <v>2.928086202857812E-2</v>
      </c>
      <c r="F74" s="81">
        <v>0</v>
      </c>
      <c r="G74" s="34">
        <f>IF(F93=0, "-", F74/F93)</f>
        <v>0</v>
      </c>
      <c r="H74" s="65">
        <v>203</v>
      </c>
      <c r="I74" s="9">
        <f>IF(H93=0, "-", H74/H93)</f>
        <v>1.6463909164639093E-2</v>
      </c>
      <c r="J74" s="8">
        <f t="shared" si="6"/>
        <v>-1</v>
      </c>
      <c r="K74" s="9">
        <f t="shared" si="7"/>
        <v>-1</v>
      </c>
    </row>
    <row r="75" spans="1:11" x14ac:dyDescent="0.2">
      <c r="A75" s="7" t="s">
        <v>403</v>
      </c>
      <c r="B75" s="65">
        <v>288</v>
      </c>
      <c r="C75" s="34">
        <f>IF(B93=0, "-", B75/B93)</f>
        <v>6.0695468914646999E-2</v>
      </c>
      <c r="D75" s="65">
        <v>308</v>
      </c>
      <c r="E75" s="9">
        <f>IF(D93=0, "-", D75/D93)</f>
        <v>7.2148044038416487E-2</v>
      </c>
      <c r="F75" s="81">
        <v>790</v>
      </c>
      <c r="G75" s="34">
        <f>IF(F93=0, "-", F75/F93)</f>
        <v>6.3109122863077169E-2</v>
      </c>
      <c r="H75" s="65">
        <v>1028</v>
      </c>
      <c r="I75" s="9">
        <f>IF(H93=0, "-", H75/H93)</f>
        <v>8.3373884833738851E-2</v>
      </c>
      <c r="J75" s="8">
        <f t="shared" si="6"/>
        <v>-6.4935064935064929E-2</v>
      </c>
      <c r="K75" s="9">
        <f t="shared" si="7"/>
        <v>-0.23151750972762647</v>
      </c>
    </row>
    <row r="76" spans="1:11" x14ac:dyDescent="0.2">
      <c r="A76" s="7" t="s">
        <v>404</v>
      </c>
      <c r="B76" s="65">
        <v>331</v>
      </c>
      <c r="C76" s="34">
        <f>IF(B93=0, "-", B76/B93)</f>
        <v>6.9757639620653317E-2</v>
      </c>
      <c r="D76" s="65">
        <v>391</v>
      </c>
      <c r="E76" s="9">
        <f>IF(D93=0, "-", D76/D93)</f>
        <v>9.159053642539236E-2</v>
      </c>
      <c r="F76" s="81">
        <v>1056</v>
      </c>
      <c r="G76" s="34">
        <f>IF(F93=0, "-", F76/F93)</f>
        <v>8.43585237258348E-2</v>
      </c>
      <c r="H76" s="65">
        <v>1241</v>
      </c>
      <c r="I76" s="9">
        <f>IF(H93=0, "-", H76/H93)</f>
        <v>0.10064882400648824</v>
      </c>
      <c r="J76" s="8">
        <f t="shared" si="6"/>
        <v>-0.15345268542199489</v>
      </c>
      <c r="K76" s="9">
        <f t="shared" si="7"/>
        <v>-0.14907332796132153</v>
      </c>
    </row>
    <row r="77" spans="1:11" x14ac:dyDescent="0.2">
      <c r="A77" s="7" t="s">
        <v>405</v>
      </c>
      <c r="B77" s="65">
        <v>15</v>
      </c>
      <c r="C77" s="34">
        <f>IF(B93=0, "-", B77/B93)</f>
        <v>3.1612223393045311E-3</v>
      </c>
      <c r="D77" s="65">
        <v>8</v>
      </c>
      <c r="E77" s="9">
        <f>IF(D93=0, "-", D77/D93)</f>
        <v>1.8739751698289998E-3</v>
      </c>
      <c r="F77" s="81">
        <v>21</v>
      </c>
      <c r="G77" s="34">
        <f>IF(F93=0, "-", F77/F93)</f>
        <v>1.6775842786387603E-3</v>
      </c>
      <c r="H77" s="65">
        <v>24</v>
      </c>
      <c r="I77" s="9">
        <f>IF(H93=0, "-", H77/H93)</f>
        <v>1.9464720194647203E-3</v>
      </c>
      <c r="J77" s="8">
        <f t="shared" si="6"/>
        <v>0.875</v>
      </c>
      <c r="K77" s="9">
        <f t="shared" si="7"/>
        <v>-0.125</v>
      </c>
    </row>
    <row r="78" spans="1:11" x14ac:dyDescent="0.2">
      <c r="A78" s="7" t="s">
        <v>406</v>
      </c>
      <c r="B78" s="65">
        <v>267</v>
      </c>
      <c r="C78" s="34">
        <f>IF(B93=0, "-", B78/B93)</f>
        <v>5.6269757639620652E-2</v>
      </c>
      <c r="D78" s="65">
        <v>293</v>
      </c>
      <c r="E78" s="9">
        <f>IF(D93=0, "-", D78/D93)</f>
        <v>6.8634340594987117E-2</v>
      </c>
      <c r="F78" s="81">
        <v>672</v>
      </c>
      <c r="G78" s="34">
        <f>IF(F93=0, "-", F78/F93)</f>
        <v>5.3682696916440328E-2</v>
      </c>
      <c r="H78" s="65">
        <v>767</v>
      </c>
      <c r="I78" s="9">
        <f>IF(H93=0, "-", H78/H93)</f>
        <v>6.2206001622060018E-2</v>
      </c>
      <c r="J78" s="8">
        <f t="shared" si="6"/>
        <v>-8.8737201365187715E-2</v>
      </c>
      <c r="K78" s="9">
        <f t="shared" si="7"/>
        <v>-0.12385919165580182</v>
      </c>
    </row>
    <row r="79" spans="1:11" x14ac:dyDescent="0.2">
      <c r="A79" s="7" t="s">
        <v>407</v>
      </c>
      <c r="B79" s="65">
        <v>919</v>
      </c>
      <c r="C79" s="34">
        <f>IF(B93=0, "-", B79/B93)</f>
        <v>0.19367755532139094</v>
      </c>
      <c r="D79" s="65">
        <v>588</v>
      </c>
      <c r="E79" s="9">
        <f>IF(D93=0, "-", D79/D93)</f>
        <v>0.13773717498243149</v>
      </c>
      <c r="F79" s="81">
        <v>2270</v>
      </c>
      <c r="G79" s="34">
        <f>IF(F93=0, "-", F79/F93)</f>
        <v>0.18133887202428503</v>
      </c>
      <c r="H79" s="65">
        <v>1637</v>
      </c>
      <c r="I79" s="9">
        <f>IF(H93=0, "-", H79/H93)</f>
        <v>0.13276561232765613</v>
      </c>
      <c r="J79" s="8">
        <f t="shared" si="6"/>
        <v>0.56292517006802723</v>
      </c>
      <c r="K79" s="9">
        <f t="shared" si="7"/>
        <v>0.38668295662797803</v>
      </c>
    </row>
    <row r="80" spans="1:11" x14ac:dyDescent="0.2">
      <c r="A80" s="7" t="s">
        <v>408</v>
      </c>
      <c r="B80" s="65">
        <v>250</v>
      </c>
      <c r="C80" s="34">
        <f>IF(B93=0, "-", B80/B93)</f>
        <v>5.2687038988408853E-2</v>
      </c>
      <c r="D80" s="65">
        <v>97</v>
      </c>
      <c r="E80" s="9">
        <f>IF(D93=0, "-", D80/D93)</f>
        <v>2.2721948934176624E-2</v>
      </c>
      <c r="F80" s="81">
        <v>493</v>
      </c>
      <c r="G80" s="34">
        <f>IF(F93=0, "-", F80/F93)</f>
        <v>3.938328806518613E-2</v>
      </c>
      <c r="H80" s="65">
        <v>234</v>
      </c>
      <c r="I80" s="9">
        <f>IF(H93=0, "-", H80/H93)</f>
        <v>1.8978102189781021E-2</v>
      </c>
      <c r="J80" s="8">
        <f t="shared" si="6"/>
        <v>1.5773195876288659</v>
      </c>
      <c r="K80" s="9">
        <f t="shared" si="7"/>
        <v>1.1068376068376069</v>
      </c>
    </row>
    <row r="81" spans="1:11" x14ac:dyDescent="0.2">
      <c r="A81" s="7" t="s">
        <v>409</v>
      </c>
      <c r="B81" s="65">
        <v>249</v>
      </c>
      <c r="C81" s="34">
        <f>IF(B93=0, "-", B81/B93)</f>
        <v>5.2476290832455218E-2</v>
      </c>
      <c r="D81" s="65">
        <v>323</v>
      </c>
      <c r="E81" s="9">
        <f>IF(D93=0, "-", D81/D93)</f>
        <v>7.566174748184587E-2</v>
      </c>
      <c r="F81" s="81">
        <v>849</v>
      </c>
      <c r="G81" s="34">
        <f>IF(F93=0, "-", F81/F93)</f>
        <v>6.7822335836395589E-2</v>
      </c>
      <c r="H81" s="65">
        <v>880</v>
      </c>
      <c r="I81" s="9">
        <f>IF(H93=0, "-", H81/H93)</f>
        <v>7.1370640713706412E-2</v>
      </c>
      <c r="J81" s="8">
        <f t="shared" si="6"/>
        <v>-0.22910216718266255</v>
      </c>
      <c r="K81" s="9">
        <f t="shared" si="7"/>
        <v>-3.5227272727272725E-2</v>
      </c>
    </row>
    <row r="82" spans="1:11" x14ac:dyDescent="0.2">
      <c r="A82" s="7" t="s">
        <v>410</v>
      </c>
      <c r="B82" s="65">
        <v>439</v>
      </c>
      <c r="C82" s="34">
        <f>IF(B93=0, "-", B82/B93)</f>
        <v>9.2518440463645948E-2</v>
      </c>
      <c r="D82" s="65">
        <v>392</v>
      </c>
      <c r="E82" s="9">
        <f>IF(D93=0, "-", D82/D93)</f>
        <v>9.1824783321620987E-2</v>
      </c>
      <c r="F82" s="81">
        <v>1072</v>
      </c>
      <c r="G82" s="34">
        <f>IF(F93=0, "-", F82/F93)</f>
        <v>8.5636683176226233E-2</v>
      </c>
      <c r="H82" s="65">
        <v>1467</v>
      </c>
      <c r="I82" s="9">
        <f>IF(H93=0, "-", H82/H93)</f>
        <v>0.11897810218978103</v>
      </c>
      <c r="J82" s="8">
        <f t="shared" si="6"/>
        <v>0.11989795918367346</v>
      </c>
      <c r="K82" s="9">
        <f t="shared" si="7"/>
        <v>-0.26925698704839807</v>
      </c>
    </row>
    <row r="83" spans="1:11" x14ac:dyDescent="0.2">
      <c r="A83" s="7" t="s">
        <v>411</v>
      </c>
      <c r="B83" s="65">
        <v>33</v>
      </c>
      <c r="C83" s="34">
        <f>IF(B93=0, "-", B83/B93)</f>
        <v>6.9546891464699681E-3</v>
      </c>
      <c r="D83" s="65">
        <v>21</v>
      </c>
      <c r="E83" s="9">
        <f>IF(D93=0, "-", D83/D93)</f>
        <v>4.9191848208011242E-3</v>
      </c>
      <c r="F83" s="81">
        <v>46</v>
      </c>
      <c r="G83" s="34">
        <f>IF(F93=0, "-", F83/F93)</f>
        <v>3.6747084198753793E-3</v>
      </c>
      <c r="H83" s="65">
        <v>65</v>
      </c>
      <c r="I83" s="9">
        <f>IF(H93=0, "-", H83/H93)</f>
        <v>5.2716950527169504E-3</v>
      </c>
      <c r="J83" s="8">
        <f t="shared" si="6"/>
        <v>0.5714285714285714</v>
      </c>
      <c r="K83" s="9">
        <f t="shared" si="7"/>
        <v>-0.29230769230769232</v>
      </c>
    </row>
    <row r="84" spans="1:11" x14ac:dyDescent="0.2">
      <c r="A84" s="7" t="s">
        <v>412</v>
      </c>
      <c r="B84" s="65">
        <v>15</v>
      </c>
      <c r="C84" s="34">
        <f>IF(B93=0, "-", B84/B93)</f>
        <v>3.1612223393045311E-3</v>
      </c>
      <c r="D84" s="65">
        <v>11</v>
      </c>
      <c r="E84" s="9">
        <f>IF(D93=0, "-", D84/D93)</f>
        <v>2.5767158585148745E-3</v>
      </c>
      <c r="F84" s="81">
        <v>26</v>
      </c>
      <c r="G84" s="34">
        <f>IF(F93=0, "-", F84/F93)</f>
        <v>2.0770091068860841E-3</v>
      </c>
      <c r="H84" s="65">
        <v>34</v>
      </c>
      <c r="I84" s="9">
        <f>IF(H93=0, "-", H84/H93)</f>
        <v>2.7575020275750202E-3</v>
      </c>
      <c r="J84" s="8">
        <f t="shared" si="6"/>
        <v>0.36363636363636365</v>
      </c>
      <c r="K84" s="9">
        <f t="shared" si="7"/>
        <v>-0.23529411764705882</v>
      </c>
    </row>
    <row r="85" spans="1:11" x14ac:dyDescent="0.2">
      <c r="A85" s="7" t="s">
        <v>413</v>
      </c>
      <c r="B85" s="65">
        <v>26</v>
      </c>
      <c r="C85" s="34">
        <f>IF(B93=0, "-", B85/B93)</f>
        <v>5.4794520547945206E-3</v>
      </c>
      <c r="D85" s="65">
        <v>12</v>
      </c>
      <c r="E85" s="9">
        <f>IF(D93=0, "-", D85/D93)</f>
        <v>2.8109627547434997E-3</v>
      </c>
      <c r="F85" s="81">
        <v>45</v>
      </c>
      <c r="G85" s="34">
        <f>IF(F93=0, "-", F85/F93)</f>
        <v>3.5948234542259147E-3</v>
      </c>
      <c r="H85" s="65">
        <v>42</v>
      </c>
      <c r="I85" s="9">
        <f>IF(H93=0, "-", H85/H93)</f>
        <v>3.4063260340632603E-3</v>
      </c>
      <c r="J85" s="8">
        <f t="shared" si="6"/>
        <v>1.1666666666666667</v>
      </c>
      <c r="K85" s="9">
        <f t="shared" si="7"/>
        <v>7.1428571428571425E-2</v>
      </c>
    </row>
    <row r="86" spans="1:11" x14ac:dyDescent="0.2">
      <c r="A86" s="7" t="s">
        <v>414</v>
      </c>
      <c r="B86" s="65">
        <v>57</v>
      </c>
      <c r="C86" s="34">
        <f>IF(B93=0, "-", B86/B93)</f>
        <v>1.2012644889357217E-2</v>
      </c>
      <c r="D86" s="65">
        <v>31</v>
      </c>
      <c r="E86" s="9">
        <f>IF(D93=0, "-", D86/D93)</f>
        <v>7.2616537830873743E-3</v>
      </c>
      <c r="F86" s="81">
        <v>138</v>
      </c>
      <c r="G86" s="34">
        <f>IF(F93=0, "-", F86/F93)</f>
        <v>1.1024125259626137E-2</v>
      </c>
      <c r="H86" s="65">
        <v>123</v>
      </c>
      <c r="I86" s="9">
        <f>IF(H93=0, "-", H86/H93)</f>
        <v>9.9756690997566903E-3</v>
      </c>
      <c r="J86" s="8">
        <f t="shared" si="6"/>
        <v>0.83870967741935487</v>
      </c>
      <c r="K86" s="9">
        <f t="shared" si="7"/>
        <v>0.12195121951219512</v>
      </c>
    </row>
    <row r="87" spans="1:11" x14ac:dyDescent="0.2">
      <c r="A87" s="7" t="s">
        <v>415</v>
      </c>
      <c r="B87" s="65">
        <v>4</v>
      </c>
      <c r="C87" s="34">
        <f>IF(B93=0, "-", B87/B93)</f>
        <v>8.4299262381454167E-4</v>
      </c>
      <c r="D87" s="65">
        <v>6</v>
      </c>
      <c r="E87" s="9">
        <f>IF(D93=0, "-", D87/D93)</f>
        <v>1.4054813773717498E-3</v>
      </c>
      <c r="F87" s="81">
        <v>20</v>
      </c>
      <c r="G87" s="34">
        <f>IF(F93=0, "-", F87/F93)</f>
        <v>1.5976993129892955E-3</v>
      </c>
      <c r="H87" s="65">
        <v>9</v>
      </c>
      <c r="I87" s="9">
        <f>IF(H93=0, "-", H87/H93)</f>
        <v>7.2992700729927003E-4</v>
      </c>
      <c r="J87" s="8">
        <f t="shared" si="6"/>
        <v>-0.33333333333333331</v>
      </c>
      <c r="K87" s="9">
        <f t="shared" si="7"/>
        <v>1.2222222222222223</v>
      </c>
    </row>
    <row r="88" spans="1:11" x14ac:dyDescent="0.2">
      <c r="A88" s="7" t="s">
        <v>416</v>
      </c>
      <c r="B88" s="65">
        <v>481</v>
      </c>
      <c r="C88" s="34">
        <f>IF(B93=0, "-", B88/B93)</f>
        <v>0.10136986301369863</v>
      </c>
      <c r="D88" s="65">
        <v>496</v>
      </c>
      <c r="E88" s="9">
        <f>IF(D93=0, "-", D88/D93)</f>
        <v>0.11618646052939799</v>
      </c>
      <c r="F88" s="81">
        <v>1211</v>
      </c>
      <c r="G88" s="34">
        <f>IF(F93=0, "-", F88/F93)</f>
        <v>9.6740693401501834E-2</v>
      </c>
      <c r="H88" s="65">
        <v>1154</v>
      </c>
      <c r="I88" s="9">
        <f>IF(H93=0, "-", H88/H93)</f>
        <v>9.3592862935928625E-2</v>
      </c>
      <c r="J88" s="8">
        <f t="shared" si="6"/>
        <v>-3.0241935483870969E-2</v>
      </c>
      <c r="K88" s="9">
        <f t="shared" si="7"/>
        <v>4.9393414211438474E-2</v>
      </c>
    </row>
    <row r="89" spans="1:11" x14ac:dyDescent="0.2">
      <c r="A89" s="7" t="s">
        <v>417</v>
      </c>
      <c r="B89" s="65">
        <v>1212</v>
      </c>
      <c r="C89" s="34">
        <f>IF(B93=0, "-", B89/B93)</f>
        <v>0.25542676501580613</v>
      </c>
      <c r="D89" s="65">
        <v>963</v>
      </c>
      <c r="E89" s="9">
        <f>IF(D93=0, "-", D89/D93)</f>
        <v>0.22557976106816585</v>
      </c>
      <c r="F89" s="81">
        <v>3354</v>
      </c>
      <c r="G89" s="34">
        <f>IF(F93=0, "-", F89/F93)</f>
        <v>0.26793417478830484</v>
      </c>
      <c r="H89" s="65">
        <v>2641</v>
      </c>
      <c r="I89" s="9">
        <f>IF(H93=0, "-", H89/H93)</f>
        <v>0.21419302514193025</v>
      </c>
      <c r="J89" s="8">
        <f t="shared" si="6"/>
        <v>0.25856697819314639</v>
      </c>
      <c r="K89" s="9">
        <f t="shared" si="7"/>
        <v>0.26997349488829991</v>
      </c>
    </row>
    <row r="90" spans="1:11" x14ac:dyDescent="0.2">
      <c r="A90" s="7" t="s">
        <v>418</v>
      </c>
      <c r="B90" s="65">
        <v>0</v>
      </c>
      <c r="C90" s="34">
        <f>IF(B93=0, "-", B90/B93)</f>
        <v>0</v>
      </c>
      <c r="D90" s="65">
        <v>15</v>
      </c>
      <c r="E90" s="9">
        <f>IF(D93=0, "-", D90/D93)</f>
        <v>3.5137034434293743E-3</v>
      </c>
      <c r="F90" s="81">
        <v>1</v>
      </c>
      <c r="G90" s="34">
        <f>IF(F93=0, "-", F90/F93)</f>
        <v>7.9884965649464765E-5</v>
      </c>
      <c r="H90" s="65">
        <v>46</v>
      </c>
      <c r="I90" s="9">
        <f>IF(H93=0, "-", H90/H93)</f>
        <v>3.7307380373073802E-3</v>
      </c>
      <c r="J90" s="8">
        <f t="shared" si="6"/>
        <v>-1</v>
      </c>
      <c r="K90" s="9">
        <f t="shared" si="7"/>
        <v>-0.97826086956521741</v>
      </c>
    </row>
    <row r="91" spans="1:11" x14ac:dyDescent="0.2">
      <c r="A91" s="7" t="s">
        <v>419</v>
      </c>
      <c r="B91" s="65">
        <v>69</v>
      </c>
      <c r="C91" s="34">
        <f>IF(B93=0, "-", B91/B93)</f>
        <v>1.4541622760800843E-2</v>
      </c>
      <c r="D91" s="65">
        <v>120</v>
      </c>
      <c r="E91" s="9">
        <f>IF(D93=0, "-", D91/D93)</f>
        <v>2.8109627547434995E-2</v>
      </c>
      <c r="F91" s="81">
        <v>143</v>
      </c>
      <c r="G91" s="34">
        <f>IF(F93=0, "-", F91/F93)</f>
        <v>1.1423550087873463E-2</v>
      </c>
      <c r="H91" s="65">
        <v>502</v>
      </c>
      <c r="I91" s="9">
        <f>IF(H93=0, "-", H91/H93)</f>
        <v>4.0713706407137062E-2</v>
      </c>
      <c r="J91" s="8">
        <f t="shared" si="6"/>
        <v>-0.42499999999999999</v>
      </c>
      <c r="K91" s="9">
        <f t="shared" si="7"/>
        <v>-0.71513944223107573</v>
      </c>
    </row>
    <row r="92" spans="1:11" x14ac:dyDescent="0.2">
      <c r="A92" s="2"/>
      <c r="B92" s="68"/>
      <c r="C92" s="33"/>
      <c r="D92" s="68"/>
      <c r="E92" s="6"/>
      <c r="F92" s="82"/>
      <c r="G92" s="33"/>
      <c r="H92" s="68"/>
      <c r="I92" s="6"/>
      <c r="J92" s="5"/>
      <c r="K92" s="6"/>
    </row>
    <row r="93" spans="1:11" s="43" customFormat="1" x14ac:dyDescent="0.2">
      <c r="A93" s="162" t="s">
        <v>615</v>
      </c>
      <c r="B93" s="71">
        <f>SUM(B71:B92)</f>
        <v>4745</v>
      </c>
      <c r="C93" s="40">
        <f>B93/32499</f>
        <v>0.14600449244592142</v>
      </c>
      <c r="D93" s="71">
        <f>SUM(D71:D92)</f>
        <v>4269</v>
      </c>
      <c r="E93" s="41">
        <f>D93/26621</f>
        <v>0.16036212013072387</v>
      </c>
      <c r="F93" s="77">
        <f>SUM(F71:F92)</f>
        <v>12518</v>
      </c>
      <c r="G93" s="42">
        <f>F93/85328</f>
        <v>0.14670448153009563</v>
      </c>
      <c r="H93" s="71">
        <f>SUM(H71:H92)</f>
        <v>12330</v>
      </c>
      <c r="I93" s="41">
        <f>H93/74663</f>
        <v>0.16514203822509141</v>
      </c>
      <c r="J93" s="37">
        <f>IF(D93=0, "-", IF((B93-D93)/D93&lt;10, (B93-D93)/D93, "&gt;999%"))</f>
        <v>0.11150152260482549</v>
      </c>
      <c r="K93" s="38">
        <f>IF(H93=0, "-", IF((F93-H93)/H93&lt;10, (F93-H93)/H93, "&gt;999%"))</f>
        <v>1.5247364152473641E-2</v>
      </c>
    </row>
    <row r="94" spans="1:11" x14ac:dyDescent="0.2">
      <c r="B94" s="83"/>
      <c r="D94" s="83"/>
      <c r="F94" s="83"/>
      <c r="H94" s="83"/>
    </row>
    <row r="95" spans="1:11" x14ac:dyDescent="0.2">
      <c r="A95" s="163" t="s">
        <v>154</v>
      </c>
      <c r="B95" s="61" t="s">
        <v>12</v>
      </c>
      <c r="C95" s="62" t="s">
        <v>13</v>
      </c>
      <c r="D95" s="61" t="s">
        <v>12</v>
      </c>
      <c r="E95" s="63" t="s">
        <v>13</v>
      </c>
      <c r="F95" s="62" t="s">
        <v>12</v>
      </c>
      <c r="G95" s="62" t="s">
        <v>13</v>
      </c>
      <c r="H95" s="61" t="s">
        <v>12</v>
      </c>
      <c r="I95" s="63" t="s">
        <v>13</v>
      </c>
      <c r="J95" s="61"/>
      <c r="K95" s="63"/>
    </row>
    <row r="96" spans="1:11" x14ac:dyDescent="0.2">
      <c r="A96" s="7" t="s">
        <v>420</v>
      </c>
      <c r="B96" s="65">
        <v>1</v>
      </c>
      <c r="C96" s="34">
        <f>IF(B111=0, "-", B96/B111)</f>
        <v>8.7950747581354446E-4</v>
      </c>
      <c r="D96" s="65">
        <v>8</v>
      </c>
      <c r="E96" s="9">
        <f>IF(D111=0, "-", D96/D111)</f>
        <v>1.0767160161507403E-2</v>
      </c>
      <c r="F96" s="81">
        <v>1</v>
      </c>
      <c r="G96" s="34">
        <f>IF(F111=0, "-", F96/F111)</f>
        <v>3.355704697986577E-4</v>
      </c>
      <c r="H96" s="65">
        <v>21</v>
      </c>
      <c r="I96" s="9">
        <f>IF(H111=0, "-", H96/H111)</f>
        <v>8.7209302325581394E-3</v>
      </c>
      <c r="J96" s="8">
        <f t="shared" ref="J96:J109" si="8">IF(D96=0, "-", IF((B96-D96)/D96&lt;10, (B96-D96)/D96, "&gt;999%"))</f>
        <v>-0.875</v>
      </c>
      <c r="K96" s="9">
        <f t="shared" ref="K96:K109" si="9">IF(H96=0, "-", IF((F96-H96)/H96&lt;10, (F96-H96)/H96, "&gt;999%"))</f>
        <v>-0.95238095238095233</v>
      </c>
    </row>
    <row r="97" spans="1:11" x14ac:dyDescent="0.2">
      <c r="A97" s="7" t="s">
        <v>421</v>
      </c>
      <c r="B97" s="65">
        <v>160</v>
      </c>
      <c r="C97" s="34">
        <f>IF(B111=0, "-", B97/B111)</f>
        <v>0.14072119613016712</v>
      </c>
      <c r="D97" s="65">
        <v>78</v>
      </c>
      <c r="E97" s="9">
        <f>IF(D111=0, "-", D97/D111)</f>
        <v>0.10497981157469717</v>
      </c>
      <c r="F97" s="81">
        <v>406</v>
      </c>
      <c r="G97" s="34">
        <f>IF(F111=0, "-", F97/F111)</f>
        <v>0.13624161073825503</v>
      </c>
      <c r="H97" s="65">
        <v>311</v>
      </c>
      <c r="I97" s="9">
        <f>IF(H111=0, "-", H97/H111)</f>
        <v>0.12915282392026578</v>
      </c>
      <c r="J97" s="8">
        <f t="shared" si="8"/>
        <v>1.0512820512820513</v>
      </c>
      <c r="K97" s="9">
        <f t="shared" si="9"/>
        <v>0.30546623794212219</v>
      </c>
    </row>
    <row r="98" spans="1:11" x14ac:dyDescent="0.2">
      <c r="A98" s="7" t="s">
        <v>422</v>
      </c>
      <c r="B98" s="65">
        <v>105</v>
      </c>
      <c r="C98" s="34">
        <f>IF(B111=0, "-", B98/B111)</f>
        <v>9.2348284960422161E-2</v>
      </c>
      <c r="D98" s="65">
        <v>108</v>
      </c>
      <c r="E98" s="9">
        <f>IF(D111=0, "-", D98/D111)</f>
        <v>0.14535666218034993</v>
      </c>
      <c r="F98" s="81">
        <v>394</v>
      </c>
      <c r="G98" s="34">
        <f>IF(F111=0, "-", F98/F111)</f>
        <v>0.13221476510067115</v>
      </c>
      <c r="H98" s="65">
        <v>342</v>
      </c>
      <c r="I98" s="9">
        <f>IF(H111=0, "-", H98/H111)</f>
        <v>0.14202657807308969</v>
      </c>
      <c r="J98" s="8">
        <f t="shared" si="8"/>
        <v>-2.7777777777777776E-2</v>
      </c>
      <c r="K98" s="9">
        <f t="shared" si="9"/>
        <v>0.15204678362573099</v>
      </c>
    </row>
    <row r="99" spans="1:11" x14ac:dyDescent="0.2">
      <c r="A99" s="7" t="s">
        <v>423</v>
      </c>
      <c r="B99" s="65">
        <v>31</v>
      </c>
      <c r="C99" s="34">
        <f>IF(B111=0, "-", B99/B111)</f>
        <v>2.7264731750219876E-2</v>
      </c>
      <c r="D99" s="65">
        <v>25</v>
      </c>
      <c r="E99" s="9">
        <f>IF(D111=0, "-", D99/D111)</f>
        <v>3.3647375504710635E-2</v>
      </c>
      <c r="F99" s="81">
        <v>89</v>
      </c>
      <c r="G99" s="34">
        <f>IF(F111=0, "-", F99/F111)</f>
        <v>2.9865771812080538E-2</v>
      </c>
      <c r="H99" s="65">
        <v>120</v>
      </c>
      <c r="I99" s="9">
        <f>IF(H111=0, "-", H99/H111)</f>
        <v>4.9833887043189369E-2</v>
      </c>
      <c r="J99" s="8">
        <f t="shared" si="8"/>
        <v>0.24</v>
      </c>
      <c r="K99" s="9">
        <f t="shared" si="9"/>
        <v>-0.25833333333333336</v>
      </c>
    </row>
    <row r="100" spans="1:11" x14ac:dyDescent="0.2">
      <c r="A100" s="7" t="s">
        <v>424</v>
      </c>
      <c r="B100" s="65">
        <v>0</v>
      </c>
      <c r="C100" s="34">
        <f>IF(B111=0, "-", B100/B111)</f>
        <v>0</v>
      </c>
      <c r="D100" s="65">
        <v>0</v>
      </c>
      <c r="E100" s="9">
        <f>IF(D111=0, "-", D100/D111)</f>
        <v>0</v>
      </c>
      <c r="F100" s="81">
        <v>20</v>
      </c>
      <c r="G100" s="34">
        <f>IF(F111=0, "-", F100/F111)</f>
        <v>6.7114093959731542E-3</v>
      </c>
      <c r="H100" s="65">
        <v>0</v>
      </c>
      <c r="I100" s="9">
        <f>IF(H111=0, "-", H100/H111)</f>
        <v>0</v>
      </c>
      <c r="J100" s="8" t="str">
        <f t="shared" si="8"/>
        <v>-</v>
      </c>
      <c r="K100" s="9" t="str">
        <f t="shared" si="9"/>
        <v>-</v>
      </c>
    </row>
    <row r="101" spans="1:11" x14ac:dyDescent="0.2">
      <c r="A101" s="7" t="s">
        <v>425</v>
      </c>
      <c r="B101" s="65">
        <v>19</v>
      </c>
      <c r="C101" s="34">
        <f>IF(B111=0, "-", B101/B111)</f>
        <v>1.6710642040457344E-2</v>
      </c>
      <c r="D101" s="65">
        <v>53</v>
      </c>
      <c r="E101" s="9">
        <f>IF(D111=0, "-", D101/D111)</f>
        <v>7.1332436069986543E-2</v>
      </c>
      <c r="F101" s="81">
        <v>56</v>
      </c>
      <c r="G101" s="34">
        <f>IF(F111=0, "-", F101/F111)</f>
        <v>1.8791946308724831E-2</v>
      </c>
      <c r="H101" s="65">
        <v>158</v>
      </c>
      <c r="I101" s="9">
        <f>IF(H111=0, "-", H101/H111)</f>
        <v>6.5614617940199335E-2</v>
      </c>
      <c r="J101" s="8">
        <f t="shared" si="8"/>
        <v>-0.64150943396226412</v>
      </c>
      <c r="K101" s="9">
        <f t="shared" si="9"/>
        <v>-0.64556962025316456</v>
      </c>
    </row>
    <row r="102" spans="1:11" x14ac:dyDescent="0.2">
      <c r="A102" s="7" t="s">
        <v>426</v>
      </c>
      <c r="B102" s="65">
        <v>68</v>
      </c>
      <c r="C102" s="34">
        <f>IF(B111=0, "-", B102/B111)</f>
        <v>5.9806508355321017E-2</v>
      </c>
      <c r="D102" s="65">
        <v>54</v>
      </c>
      <c r="E102" s="9">
        <f>IF(D111=0, "-", D102/D111)</f>
        <v>7.2678331090174964E-2</v>
      </c>
      <c r="F102" s="81">
        <v>148</v>
      </c>
      <c r="G102" s="34">
        <f>IF(F111=0, "-", F102/F111)</f>
        <v>4.9664429530201344E-2</v>
      </c>
      <c r="H102" s="65">
        <v>171</v>
      </c>
      <c r="I102" s="9">
        <f>IF(H111=0, "-", H102/H111)</f>
        <v>7.1013289036544844E-2</v>
      </c>
      <c r="J102" s="8">
        <f t="shared" si="8"/>
        <v>0.25925925925925924</v>
      </c>
      <c r="K102" s="9">
        <f t="shared" si="9"/>
        <v>-0.13450292397660818</v>
      </c>
    </row>
    <row r="103" spans="1:11" x14ac:dyDescent="0.2">
      <c r="A103" s="7" t="s">
        <v>427</v>
      </c>
      <c r="B103" s="65">
        <v>111</v>
      </c>
      <c r="C103" s="34">
        <f>IF(B111=0, "-", B103/B111)</f>
        <v>9.7625329815303433E-2</v>
      </c>
      <c r="D103" s="65">
        <v>113</v>
      </c>
      <c r="E103" s="9">
        <f>IF(D111=0, "-", D103/D111)</f>
        <v>0.15208613728129206</v>
      </c>
      <c r="F103" s="81">
        <v>334</v>
      </c>
      <c r="G103" s="34">
        <f>IF(F111=0, "-", F103/F111)</f>
        <v>0.11208053691275167</v>
      </c>
      <c r="H103" s="65">
        <v>333</v>
      </c>
      <c r="I103" s="9">
        <f>IF(H111=0, "-", H103/H111)</f>
        <v>0.1382890365448505</v>
      </c>
      <c r="J103" s="8">
        <f t="shared" si="8"/>
        <v>-1.7699115044247787E-2</v>
      </c>
      <c r="K103" s="9">
        <f t="shared" si="9"/>
        <v>3.003003003003003E-3</v>
      </c>
    </row>
    <row r="104" spans="1:11" x14ac:dyDescent="0.2">
      <c r="A104" s="7" t="s">
        <v>428</v>
      </c>
      <c r="B104" s="65">
        <v>2</v>
      </c>
      <c r="C104" s="34">
        <f>IF(B111=0, "-", B104/B111)</f>
        <v>1.7590149516270889E-3</v>
      </c>
      <c r="D104" s="65">
        <v>6</v>
      </c>
      <c r="E104" s="9">
        <f>IF(D111=0, "-", D104/D111)</f>
        <v>8.0753701211305519E-3</v>
      </c>
      <c r="F104" s="81">
        <v>12</v>
      </c>
      <c r="G104" s="34">
        <f>IF(F111=0, "-", F104/F111)</f>
        <v>4.0268456375838931E-3</v>
      </c>
      <c r="H104" s="65">
        <v>6</v>
      </c>
      <c r="I104" s="9">
        <f>IF(H111=0, "-", H104/H111)</f>
        <v>2.4916943521594683E-3</v>
      </c>
      <c r="J104" s="8">
        <f t="shared" si="8"/>
        <v>-0.66666666666666663</v>
      </c>
      <c r="K104" s="9">
        <f t="shared" si="9"/>
        <v>1</v>
      </c>
    </row>
    <row r="105" spans="1:11" x14ac:dyDescent="0.2">
      <c r="A105" s="7" t="s">
        <v>429</v>
      </c>
      <c r="B105" s="65">
        <v>215</v>
      </c>
      <c r="C105" s="34">
        <f>IF(B111=0, "-", B105/B111)</f>
        <v>0.18909410729991205</v>
      </c>
      <c r="D105" s="65">
        <v>0</v>
      </c>
      <c r="E105" s="9">
        <f>IF(D111=0, "-", D105/D111)</f>
        <v>0</v>
      </c>
      <c r="F105" s="81">
        <v>427</v>
      </c>
      <c r="G105" s="34">
        <f>IF(F111=0, "-", F105/F111)</f>
        <v>0.14328859060402685</v>
      </c>
      <c r="H105" s="65">
        <v>0</v>
      </c>
      <c r="I105" s="9">
        <f>IF(H111=0, "-", H105/H111)</f>
        <v>0</v>
      </c>
      <c r="J105" s="8" t="str">
        <f t="shared" si="8"/>
        <v>-</v>
      </c>
      <c r="K105" s="9" t="str">
        <f t="shared" si="9"/>
        <v>-</v>
      </c>
    </row>
    <row r="106" spans="1:11" x14ac:dyDescent="0.2">
      <c r="A106" s="7" t="s">
        <v>430</v>
      </c>
      <c r="B106" s="65">
        <v>11</v>
      </c>
      <c r="C106" s="34">
        <f>IF(B111=0, "-", B106/B111)</f>
        <v>9.6745822339489879E-3</v>
      </c>
      <c r="D106" s="65">
        <v>38</v>
      </c>
      <c r="E106" s="9">
        <f>IF(D111=0, "-", D106/D111)</f>
        <v>5.1144010767160158E-2</v>
      </c>
      <c r="F106" s="81">
        <v>53</v>
      </c>
      <c r="G106" s="34">
        <f>IF(F111=0, "-", F106/F111)</f>
        <v>1.7785234899328858E-2</v>
      </c>
      <c r="H106" s="65">
        <v>112</v>
      </c>
      <c r="I106" s="9">
        <f>IF(H111=0, "-", H106/H111)</f>
        <v>4.6511627906976744E-2</v>
      </c>
      <c r="J106" s="8">
        <f t="shared" si="8"/>
        <v>-0.71052631578947367</v>
      </c>
      <c r="K106" s="9">
        <f t="shared" si="9"/>
        <v>-0.5267857142857143</v>
      </c>
    </row>
    <row r="107" spans="1:11" x14ac:dyDescent="0.2">
      <c r="A107" s="7" t="s">
        <v>431</v>
      </c>
      <c r="B107" s="65">
        <v>107</v>
      </c>
      <c r="C107" s="34">
        <f>IF(B111=0, "-", B107/B111)</f>
        <v>9.4107299912049247E-2</v>
      </c>
      <c r="D107" s="65">
        <v>124</v>
      </c>
      <c r="E107" s="9">
        <f>IF(D111=0, "-", D107/D111)</f>
        <v>0.16689098250336473</v>
      </c>
      <c r="F107" s="81">
        <v>293</v>
      </c>
      <c r="G107" s="34">
        <f>IF(F111=0, "-", F107/F111)</f>
        <v>9.8322147651006706E-2</v>
      </c>
      <c r="H107" s="65">
        <v>364</v>
      </c>
      <c r="I107" s="9">
        <f>IF(H111=0, "-", H107/H111)</f>
        <v>0.15116279069767441</v>
      </c>
      <c r="J107" s="8">
        <f t="shared" si="8"/>
        <v>-0.13709677419354838</v>
      </c>
      <c r="K107" s="9">
        <f t="shared" si="9"/>
        <v>-0.19505494505494506</v>
      </c>
    </row>
    <row r="108" spans="1:11" x14ac:dyDescent="0.2">
      <c r="A108" s="7" t="s">
        <v>432</v>
      </c>
      <c r="B108" s="65">
        <v>130</v>
      </c>
      <c r="C108" s="34">
        <f>IF(B111=0, "-", B108/B111)</f>
        <v>0.11433597185576078</v>
      </c>
      <c r="D108" s="65">
        <v>79</v>
      </c>
      <c r="E108" s="9">
        <f>IF(D111=0, "-", D108/D111)</f>
        <v>0.10632570659488561</v>
      </c>
      <c r="F108" s="81">
        <v>264</v>
      </c>
      <c r="G108" s="34">
        <f>IF(F111=0, "-", F108/F111)</f>
        <v>8.859060402684564E-2</v>
      </c>
      <c r="H108" s="65">
        <v>182</v>
      </c>
      <c r="I108" s="9">
        <f>IF(H111=0, "-", H108/H111)</f>
        <v>7.5581395348837205E-2</v>
      </c>
      <c r="J108" s="8">
        <f t="shared" si="8"/>
        <v>0.64556962025316456</v>
      </c>
      <c r="K108" s="9">
        <f t="shared" si="9"/>
        <v>0.45054945054945056</v>
      </c>
    </row>
    <row r="109" spans="1:11" x14ac:dyDescent="0.2">
      <c r="A109" s="7" t="s">
        <v>433</v>
      </c>
      <c r="B109" s="65">
        <v>177</v>
      </c>
      <c r="C109" s="34">
        <f>IF(B111=0, "-", B109/B111)</f>
        <v>0.15567282321899736</v>
      </c>
      <c r="D109" s="65">
        <v>57</v>
      </c>
      <c r="E109" s="9">
        <f>IF(D111=0, "-", D109/D111)</f>
        <v>7.6716016150740238E-2</v>
      </c>
      <c r="F109" s="81">
        <v>483</v>
      </c>
      <c r="G109" s="34">
        <f>IF(F111=0, "-", F109/F111)</f>
        <v>0.16208053691275168</v>
      </c>
      <c r="H109" s="65">
        <v>288</v>
      </c>
      <c r="I109" s="9">
        <f>IF(H111=0, "-", H109/H111)</f>
        <v>0.11960132890365449</v>
      </c>
      <c r="J109" s="8">
        <f t="shared" si="8"/>
        <v>2.1052631578947367</v>
      </c>
      <c r="K109" s="9">
        <f t="shared" si="9"/>
        <v>0.67708333333333337</v>
      </c>
    </row>
    <row r="110" spans="1:11" x14ac:dyDescent="0.2">
      <c r="A110" s="2"/>
      <c r="B110" s="68"/>
      <c r="C110" s="33"/>
      <c r="D110" s="68"/>
      <c r="E110" s="6"/>
      <c r="F110" s="82"/>
      <c r="G110" s="33"/>
      <c r="H110" s="68"/>
      <c r="I110" s="6"/>
      <c r="J110" s="5"/>
      <c r="K110" s="6"/>
    </row>
    <row r="111" spans="1:11" s="43" customFormat="1" x14ac:dyDescent="0.2">
      <c r="A111" s="162" t="s">
        <v>614</v>
      </c>
      <c r="B111" s="71">
        <f>SUM(B96:B110)</f>
        <v>1137</v>
      </c>
      <c r="C111" s="40">
        <f>B111/32499</f>
        <v>3.4985691867442076E-2</v>
      </c>
      <c r="D111" s="71">
        <f>SUM(D96:D110)</f>
        <v>743</v>
      </c>
      <c r="E111" s="41">
        <f>D111/26621</f>
        <v>2.7910296382555124E-2</v>
      </c>
      <c r="F111" s="77">
        <f>SUM(F96:F110)</f>
        <v>2980</v>
      </c>
      <c r="G111" s="42">
        <f>F111/85328</f>
        <v>3.49240577536096E-2</v>
      </c>
      <c r="H111" s="71">
        <f>SUM(H96:H110)</f>
        <v>2408</v>
      </c>
      <c r="I111" s="41">
        <f>H111/74663</f>
        <v>3.2251583783132205E-2</v>
      </c>
      <c r="J111" s="37">
        <f>IF(D111=0, "-", IF((B111-D111)/D111&lt;10, (B111-D111)/D111, "&gt;999%"))</f>
        <v>0.53028263795423958</v>
      </c>
      <c r="K111" s="38">
        <f>IF(H111=0, "-", IF((F111-H111)/H111&lt;10, (F111-H111)/H111, "&gt;999%"))</f>
        <v>0.23754152823920266</v>
      </c>
    </row>
    <row r="112" spans="1:11" x14ac:dyDescent="0.2">
      <c r="B112" s="83"/>
      <c r="D112" s="83"/>
      <c r="F112" s="83"/>
      <c r="H112" s="83"/>
    </row>
    <row r="113" spans="1:11" s="43" customFormat="1" x14ac:dyDescent="0.2">
      <c r="A113" s="162" t="s">
        <v>613</v>
      </c>
      <c r="B113" s="71">
        <v>5882</v>
      </c>
      <c r="C113" s="40">
        <f>B113/32499</f>
        <v>0.1809901843133635</v>
      </c>
      <c r="D113" s="71">
        <v>5012</v>
      </c>
      <c r="E113" s="41">
        <f>D113/26621</f>
        <v>0.188272416513279</v>
      </c>
      <c r="F113" s="77">
        <v>15498</v>
      </c>
      <c r="G113" s="42">
        <f>F113/85328</f>
        <v>0.18162853928370523</v>
      </c>
      <c r="H113" s="71">
        <v>14738</v>
      </c>
      <c r="I113" s="41">
        <f>H113/74663</f>
        <v>0.19739362200822361</v>
      </c>
      <c r="J113" s="37">
        <f>IF(D113=0, "-", IF((B113-D113)/D113&lt;10, (B113-D113)/D113, "&gt;999%"))</f>
        <v>0.17358339984038307</v>
      </c>
      <c r="K113" s="38">
        <f>IF(H113=0, "-", IF((F113-H113)/H113&lt;10, (F113-H113)/H113, "&gt;999%"))</f>
        <v>5.1567376848961864E-2</v>
      </c>
    </row>
    <row r="114" spans="1:11" x14ac:dyDescent="0.2">
      <c r="B114" s="83"/>
      <c r="D114" s="83"/>
      <c r="F114" s="83"/>
      <c r="H114" s="83"/>
    </row>
    <row r="115" spans="1:11" ht="15.75" x14ac:dyDescent="0.25">
      <c r="A115" s="164" t="s">
        <v>123</v>
      </c>
      <c r="B115" s="196" t="s">
        <v>1</v>
      </c>
      <c r="C115" s="200"/>
      <c r="D115" s="200"/>
      <c r="E115" s="197"/>
      <c r="F115" s="196" t="s">
        <v>14</v>
      </c>
      <c r="G115" s="200"/>
      <c r="H115" s="200"/>
      <c r="I115" s="197"/>
      <c r="J115" s="196" t="s">
        <v>15</v>
      </c>
      <c r="K115" s="197"/>
    </row>
    <row r="116" spans="1:11" x14ac:dyDescent="0.2">
      <c r="A116" s="22"/>
      <c r="B116" s="196">
        <f>VALUE(RIGHT($B$2, 4))</f>
        <v>2021</v>
      </c>
      <c r="C116" s="197"/>
      <c r="D116" s="196">
        <f>B116-1</f>
        <v>2020</v>
      </c>
      <c r="E116" s="204"/>
      <c r="F116" s="196">
        <f>B116</f>
        <v>2021</v>
      </c>
      <c r="G116" s="204"/>
      <c r="H116" s="196">
        <f>D116</f>
        <v>2020</v>
      </c>
      <c r="I116" s="204"/>
      <c r="J116" s="140" t="s">
        <v>4</v>
      </c>
      <c r="K116" s="141" t="s">
        <v>2</v>
      </c>
    </row>
    <row r="117" spans="1:11" x14ac:dyDescent="0.2">
      <c r="A117" s="163" t="s">
        <v>155</v>
      </c>
      <c r="B117" s="61" t="s">
        <v>12</v>
      </c>
      <c r="C117" s="62" t="s">
        <v>13</v>
      </c>
      <c r="D117" s="61" t="s">
        <v>12</v>
      </c>
      <c r="E117" s="63" t="s">
        <v>13</v>
      </c>
      <c r="F117" s="62" t="s">
        <v>12</v>
      </c>
      <c r="G117" s="62" t="s">
        <v>13</v>
      </c>
      <c r="H117" s="61" t="s">
        <v>12</v>
      </c>
      <c r="I117" s="63" t="s">
        <v>13</v>
      </c>
      <c r="J117" s="61"/>
      <c r="K117" s="63"/>
    </row>
    <row r="118" spans="1:11" x14ac:dyDescent="0.2">
      <c r="A118" s="7" t="s">
        <v>434</v>
      </c>
      <c r="B118" s="65">
        <v>0</v>
      </c>
      <c r="C118" s="34">
        <f>IF(B144=0, "-", B118/B144)</f>
        <v>0</v>
      </c>
      <c r="D118" s="65">
        <v>22</v>
      </c>
      <c r="E118" s="9">
        <f>IF(D144=0, "-", D118/D144)</f>
        <v>8.9213300892133016E-3</v>
      </c>
      <c r="F118" s="81">
        <v>2</v>
      </c>
      <c r="G118" s="34">
        <f>IF(F144=0, "-", F118/F144)</f>
        <v>2.5412960609911054E-4</v>
      </c>
      <c r="H118" s="65">
        <v>67</v>
      </c>
      <c r="I118" s="9">
        <f>IF(H144=0, "-", H118/H144)</f>
        <v>1.000149276011345E-2</v>
      </c>
      <c r="J118" s="8">
        <f t="shared" ref="J118:J142" si="10">IF(D118=0, "-", IF((B118-D118)/D118&lt;10, (B118-D118)/D118, "&gt;999%"))</f>
        <v>-1</v>
      </c>
      <c r="K118" s="9">
        <f t="shared" ref="K118:K142" si="11">IF(H118=0, "-", IF((F118-H118)/H118&lt;10, (F118-H118)/H118, "&gt;999%"))</f>
        <v>-0.97014925373134331</v>
      </c>
    </row>
    <row r="119" spans="1:11" x14ac:dyDescent="0.2">
      <c r="A119" s="7" t="s">
        <v>435</v>
      </c>
      <c r="B119" s="65">
        <v>138</v>
      </c>
      <c r="C119" s="34">
        <f>IF(B144=0, "-", B119/B144)</f>
        <v>4.4819746670997078E-2</v>
      </c>
      <c r="D119" s="65">
        <v>109</v>
      </c>
      <c r="E119" s="9">
        <f>IF(D144=0, "-", D119/D144)</f>
        <v>4.4201135442011354E-2</v>
      </c>
      <c r="F119" s="81">
        <v>366</v>
      </c>
      <c r="G119" s="34">
        <f>IF(F144=0, "-", F119/F144)</f>
        <v>4.6505717916137231E-2</v>
      </c>
      <c r="H119" s="65">
        <v>361</v>
      </c>
      <c r="I119" s="9">
        <f>IF(H144=0, "-", H119/H144)</f>
        <v>5.388864009553665E-2</v>
      </c>
      <c r="J119" s="8">
        <f t="shared" si="10"/>
        <v>0.26605504587155965</v>
      </c>
      <c r="K119" s="9">
        <f t="shared" si="11"/>
        <v>1.3850415512465374E-2</v>
      </c>
    </row>
    <row r="120" spans="1:11" x14ac:dyDescent="0.2">
      <c r="A120" s="7" t="s">
        <v>436</v>
      </c>
      <c r="B120" s="65">
        <v>18</v>
      </c>
      <c r="C120" s="34">
        <f>IF(B144=0, "-", B120/B144)</f>
        <v>5.8460539136083144E-3</v>
      </c>
      <c r="D120" s="65">
        <v>7</v>
      </c>
      <c r="E120" s="9">
        <f>IF(D144=0, "-", D120/D144)</f>
        <v>2.8386050283860501E-3</v>
      </c>
      <c r="F120" s="81">
        <v>40</v>
      </c>
      <c r="G120" s="34">
        <f>IF(F144=0, "-", F120/F144)</f>
        <v>5.0825921219822112E-3</v>
      </c>
      <c r="H120" s="65">
        <v>21</v>
      </c>
      <c r="I120" s="9">
        <f>IF(H144=0, "-", H120/H144)</f>
        <v>3.134796238244514E-3</v>
      </c>
      <c r="J120" s="8">
        <f t="shared" si="10"/>
        <v>1.5714285714285714</v>
      </c>
      <c r="K120" s="9">
        <f t="shared" si="11"/>
        <v>0.90476190476190477</v>
      </c>
    </row>
    <row r="121" spans="1:11" x14ac:dyDescent="0.2">
      <c r="A121" s="7" t="s">
        <v>437</v>
      </c>
      <c r="B121" s="65">
        <v>0</v>
      </c>
      <c r="C121" s="34">
        <f>IF(B144=0, "-", B121/B144)</f>
        <v>0</v>
      </c>
      <c r="D121" s="65">
        <v>121</v>
      </c>
      <c r="E121" s="9">
        <f>IF(D144=0, "-", D121/D144)</f>
        <v>4.9067315490673155E-2</v>
      </c>
      <c r="F121" s="81">
        <v>0</v>
      </c>
      <c r="G121" s="34">
        <f>IF(F144=0, "-", F121/F144)</f>
        <v>0</v>
      </c>
      <c r="H121" s="65">
        <v>181</v>
      </c>
      <c r="I121" s="9">
        <f>IF(H144=0, "-", H121/H144)</f>
        <v>2.7018958053440813E-2</v>
      </c>
      <c r="J121" s="8">
        <f t="shared" si="10"/>
        <v>-1</v>
      </c>
      <c r="K121" s="9">
        <f t="shared" si="11"/>
        <v>-1</v>
      </c>
    </row>
    <row r="122" spans="1:11" x14ac:dyDescent="0.2">
      <c r="A122" s="7" t="s">
        <v>438</v>
      </c>
      <c r="B122" s="65">
        <v>0</v>
      </c>
      <c r="C122" s="34">
        <f>IF(B144=0, "-", B122/B144)</f>
        <v>0</v>
      </c>
      <c r="D122" s="65">
        <v>83</v>
      </c>
      <c r="E122" s="9">
        <f>IF(D144=0, "-", D122/D144)</f>
        <v>3.3657745336577456E-2</v>
      </c>
      <c r="F122" s="81">
        <v>0</v>
      </c>
      <c r="G122" s="34">
        <f>IF(F144=0, "-", F122/F144)</f>
        <v>0</v>
      </c>
      <c r="H122" s="65">
        <v>175</v>
      </c>
      <c r="I122" s="9">
        <f>IF(H144=0, "-", H122/H144)</f>
        <v>2.612330198537095E-2</v>
      </c>
      <c r="J122" s="8">
        <f t="shared" si="10"/>
        <v>-1</v>
      </c>
      <c r="K122" s="9">
        <f t="shared" si="11"/>
        <v>-1</v>
      </c>
    </row>
    <row r="123" spans="1:11" x14ac:dyDescent="0.2">
      <c r="A123" s="7" t="s">
        <v>439</v>
      </c>
      <c r="B123" s="65">
        <v>61</v>
      </c>
      <c r="C123" s="34">
        <f>IF(B144=0, "-", B123/B144)</f>
        <v>1.9811627151672621E-2</v>
      </c>
      <c r="D123" s="65">
        <v>0</v>
      </c>
      <c r="E123" s="9">
        <f>IF(D144=0, "-", D123/D144)</f>
        <v>0</v>
      </c>
      <c r="F123" s="81">
        <v>236</v>
      </c>
      <c r="G123" s="34">
        <f>IF(F144=0, "-", F123/F144)</f>
        <v>2.9987293519695046E-2</v>
      </c>
      <c r="H123" s="65">
        <v>0</v>
      </c>
      <c r="I123" s="9">
        <f>IF(H144=0, "-", H123/H144)</f>
        <v>0</v>
      </c>
      <c r="J123" s="8" t="str">
        <f t="shared" si="10"/>
        <v>-</v>
      </c>
      <c r="K123" s="9" t="str">
        <f t="shared" si="11"/>
        <v>-</v>
      </c>
    </row>
    <row r="124" spans="1:11" x14ac:dyDescent="0.2">
      <c r="A124" s="7" t="s">
        <v>440</v>
      </c>
      <c r="B124" s="65">
        <v>183</v>
      </c>
      <c r="C124" s="34">
        <f>IF(B144=0, "-", B124/B144)</f>
        <v>5.9434881455017866E-2</v>
      </c>
      <c r="D124" s="65">
        <v>128</v>
      </c>
      <c r="E124" s="9">
        <f>IF(D144=0, "-", D124/D144)</f>
        <v>5.1905920519059207E-2</v>
      </c>
      <c r="F124" s="81">
        <v>572</v>
      </c>
      <c r="G124" s="34">
        <f>IF(F144=0, "-", F124/F144)</f>
        <v>7.268106734434561E-2</v>
      </c>
      <c r="H124" s="65">
        <v>443</v>
      </c>
      <c r="I124" s="9">
        <f>IF(H144=0, "-", H124/H144)</f>
        <v>6.6129273025824747E-2</v>
      </c>
      <c r="J124" s="8">
        <f t="shared" si="10"/>
        <v>0.4296875</v>
      </c>
      <c r="K124" s="9">
        <f t="shared" si="11"/>
        <v>0.29119638826185101</v>
      </c>
    </row>
    <row r="125" spans="1:11" x14ac:dyDescent="0.2">
      <c r="A125" s="7" t="s">
        <v>441</v>
      </c>
      <c r="B125" s="65">
        <v>327</v>
      </c>
      <c r="C125" s="34">
        <f>IF(B144=0, "-", B125/B144)</f>
        <v>0.10620331276388438</v>
      </c>
      <c r="D125" s="65">
        <v>192</v>
      </c>
      <c r="E125" s="9">
        <f>IF(D144=0, "-", D125/D144)</f>
        <v>7.785888077858881E-2</v>
      </c>
      <c r="F125" s="81">
        <v>696</v>
      </c>
      <c r="G125" s="34">
        <f>IF(F144=0, "-", F125/F144)</f>
        <v>8.8437102922490476E-2</v>
      </c>
      <c r="H125" s="65">
        <v>469</v>
      </c>
      <c r="I125" s="9">
        <f>IF(H144=0, "-", H125/H144)</f>
        <v>7.0010449320794144E-2</v>
      </c>
      <c r="J125" s="8">
        <f t="shared" si="10"/>
        <v>0.703125</v>
      </c>
      <c r="K125" s="9">
        <f t="shared" si="11"/>
        <v>0.48400852878464817</v>
      </c>
    </row>
    <row r="126" spans="1:11" x14ac:dyDescent="0.2">
      <c r="A126" s="7" t="s">
        <v>442</v>
      </c>
      <c r="B126" s="65">
        <v>55</v>
      </c>
      <c r="C126" s="34">
        <f>IF(B144=0, "-", B126/B144)</f>
        <v>1.7862942513803184E-2</v>
      </c>
      <c r="D126" s="65">
        <v>37</v>
      </c>
      <c r="E126" s="9">
        <f>IF(D144=0, "-", D126/D144)</f>
        <v>1.5004055150040552E-2</v>
      </c>
      <c r="F126" s="81">
        <v>154</v>
      </c>
      <c r="G126" s="34">
        <f>IF(F144=0, "-", F126/F144)</f>
        <v>1.9567979669631513E-2</v>
      </c>
      <c r="H126" s="65">
        <v>168</v>
      </c>
      <c r="I126" s="9">
        <f>IF(H144=0, "-", H126/H144)</f>
        <v>2.5078369905956112E-2</v>
      </c>
      <c r="J126" s="8">
        <f t="shared" si="10"/>
        <v>0.48648648648648651</v>
      </c>
      <c r="K126" s="9">
        <f t="shared" si="11"/>
        <v>-8.3333333333333329E-2</v>
      </c>
    </row>
    <row r="127" spans="1:11" x14ac:dyDescent="0.2">
      <c r="A127" s="7" t="s">
        <v>443</v>
      </c>
      <c r="B127" s="65">
        <v>40</v>
      </c>
      <c r="C127" s="34">
        <f>IF(B144=0, "-", B127/B144)</f>
        <v>1.2991230919129588E-2</v>
      </c>
      <c r="D127" s="65">
        <v>27</v>
      </c>
      <c r="E127" s="9">
        <f>IF(D144=0, "-", D127/D144)</f>
        <v>1.0948905109489052E-2</v>
      </c>
      <c r="F127" s="81">
        <v>143</v>
      </c>
      <c r="G127" s="34">
        <f>IF(F144=0, "-", F127/F144)</f>
        <v>1.8170266836086402E-2</v>
      </c>
      <c r="H127" s="65">
        <v>95</v>
      </c>
      <c r="I127" s="9">
        <f>IF(H144=0, "-", H127/H144)</f>
        <v>1.4181221077772801E-2</v>
      </c>
      <c r="J127" s="8">
        <f t="shared" si="10"/>
        <v>0.48148148148148145</v>
      </c>
      <c r="K127" s="9">
        <f t="shared" si="11"/>
        <v>0.50526315789473686</v>
      </c>
    </row>
    <row r="128" spans="1:11" x14ac:dyDescent="0.2">
      <c r="A128" s="7" t="s">
        <v>444</v>
      </c>
      <c r="B128" s="65">
        <v>138</v>
      </c>
      <c r="C128" s="34">
        <f>IF(B144=0, "-", B128/B144)</f>
        <v>4.4819746670997078E-2</v>
      </c>
      <c r="D128" s="65">
        <v>132</v>
      </c>
      <c r="E128" s="9">
        <f>IF(D144=0, "-", D128/D144)</f>
        <v>5.3527980535279802E-2</v>
      </c>
      <c r="F128" s="81">
        <v>634</v>
      </c>
      <c r="G128" s="34">
        <f>IF(F144=0, "-", F128/F144)</f>
        <v>8.0559085133418043E-2</v>
      </c>
      <c r="H128" s="65">
        <v>335</v>
      </c>
      <c r="I128" s="9">
        <f>IF(H144=0, "-", H128/H144)</f>
        <v>5.0007463800567246E-2</v>
      </c>
      <c r="J128" s="8">
        <f t="shared" si="10"/>
        <v>4.5454545454545456E-2</v>
      </c>
      <c r="K128" s="9">
        <f t="shared" si="11"/>
        <v>0.89253731343283582</v>
      </c>
    </row>
    <row r="129" spans="1:11" x14ac:dyDescent="0.2">
      <c r="A129" s="7" t="s">
        <v>445</v>
      </c>
      <c r="B129" s="65">
        <v>54</v>
      </c>
      <c r="C129" s="34">
        <f>IF(B144=0, "-", B129/B144)</f>
        <v>1.7538161740824943E-2</v>
      </c>
      <c r="D129" s="65">
        <v>16</v>
      </c>
      <c r="E129" s="9">
        <f>IF(D144=0, "-", D129/D144)</f>
        <v>6.4882400648824008E-3</v>
      </c>
      <c r="F129" s="81">
        <v>153</v>
      </c>
      <c r="G129" s="34">
        <f>IF(F144=0, "-", F129/F144)</f>
        <v>1.9440914866581956E-2</v>
      </c>
      <c r="H129" s="65">
        <v>44</v>
      </c>
      <c r="I129" s="9">
        <f>IF(H144=0, "-", H129/H144)</f>
        <v>6.5681444991789817E-3</v>
      </c>
      <c r="J129" s="8">
        <f t="shared" si="10"/>
        <v>2.375</v>
      </c>
      <c r="K129" s="9">
        <f t="shared" si="11"/>
        <v>2.4772727272727271</v>
      </c>
    </row>
    <row r="130" spans="1:11" x14ac:dyDescent="0.2">
      <c r="A130" s="7" t="s">
        <v>446</v>
      </c>
      <c r="B130" s="65">
        <v>149</v>
      </c>
      <c r="C130" s="34">
        <f>IF(B144=0, "-", B130/B144)</f>
        <v>4.8392335173757711E-2</v>
      </c>
      <c r="D130" s="65">
        <v>73</v>
      </c>
      <c r="E130" s="9">
        <f>IF(D144=0, "-", D130/D144)</f>
        <v>2.9602595296025953E-2</v>
      </c>
      <c r="F130" s="81">
        <v>493</v>
      </c>
      <c r="G130" s="34">
        <f>IF(F144=0, "-", F130/F144)</f>
        <v>6.2642947903430751E-2</v>
      </c>
      <c r="H130" s="65">
        <v>177</v>
      </c>
      <c r="I130" s="9">
        <f>IF(H144=0, "-", H130/H144)</f>
        <v>2.6421854008060904E-2</v>
      </c>
      <c r="J130" s="8">
        <f t="shared" si="10"/>
        <v>1.0410958904109588</v>
      </c>
      <c r="K130" s="9">
        <f t="shared" si="11"/>
        <v>1.7853107344632768</v>
      </c>
    </row>
    <row r="131" spans="1:11" x14ac:dyDescent="0.2">
      <c r="A131" s="7" t="s">
        <v>447</v>
      </c>
      <c r="B131" s="65">
        <v>273</v>
      </c>
      <c r="C131" s="34">
        <f>IF(B144=0, "-", B131/B144)</f>
        <v>8.8665151023059441E-2</v>
      </c>
      <c r="D131" s="65">
        <v>219</v>
      </c>
      <c r="E131" s="9">
        <f>IF(D144=0, "-", D131/D144)</f>
        <v>8.8807785888077861E-2</v>
      </c>
      <c r="F131" s="81">
        <v>598</v>
      </c>
      <c r="G131" s="34">
        <f>IF(F144=0, "-", F131/F144)</f>
        <v>7.5984752223634058E-2</v>
      </c>
      <c r="H131" s="65">
        <v>540</v>
      </c>
      <c r="I131" s="9">
        <f>IF(H144=0, "-", H131/H144)</f>
        <v>8.0609046126287512E-2</v>
      </c>
      <c r="J131" s="8">
        <f t="shared" si="10"/>
        <v>0.24657534246575341</v>
      </c>
      <c r="K131" s="9">
        <f t="shared" si="11"/>
        <v>0.10740740740740741</v>
      </c>
    </row>
    <row r="132" spans="1:11" x14ac:dyDescent="0.2">
      <c r="A132" s="7" t="s">
        <v>448</v>
      </c>
      <c r="B132" s="65">
        <v>91</v>
      </c>
      <c r="C132" s="34">
        <f>IF(B144=0, "-", B132/B144)</f>
        <v>2.9555050341019812E-2</v>
      </c>
      <c r="D132" s="65">
        <v>38</v>
      </c>
      <c r="E132" s="9">
        <f>IF(D144=0, "-", D132/D144)</f>
        <v>1.5409570154095702E-2</v>
      </c>
      <c r="F132" s="81">
        <v>203</v>
      </c>
      <c r="G132" s="34">
        <f>IF(F144=0, "-", F132/F144)</f>
        <v>2.5794155019059722E-2</v>
      </c>
      <c r="H132" s="65">
        <v>101</v>
      </c>
      <c r="I132" s="9">
        <f>IF(H144=0, "-", H132/H144)</f>
        <v>1.5076877145842663E-2</v>
      </c>
      <c r="J132" s="8">
        <f t="shared" si="10"/>
        <v>1.3947368421052631</v>
      </c>
      <c r="K132" s="9">
        <f t="shared" si="11"/>
        <v>1.0099009900990099</v>
      </c>
    </row>
    <row r="133" spans="1:11" x14ac:dyDescent="0.2">
      <c r="A133" s="7" t="s">
        <v>449</v>
      </c>
      <c r="B133" s="65">
        <v>212</v>
      </c>
      <c r="C133" s="34">
        <f>IF(B144=0, "-", B133/B144)</f>
        <v>6.885352387138681E-2</v>
      </c>
      <c r="D133" s="65">
        <v>155</v>
      </c>
      <c r="E133" s="9">
        <f>IF(D144=0, "-", D133/D144)</f>
        <v>6.2854825628548258E-2</v>
      </c>
      <c r="F133" s="81">
        <v>351</v>
      </c>
      <c r="G133" s="34">
        <f>IF(F144=0, "-", F133/F144)</f>
        <v>4.4599745870393899E-2</v>
      </c>
      <c r="H133" s="65">
        <v>380</v>
      </c>
      <c r="I133" s="9">
        <f>IF(H144=0, "-", H133/H144)</f>
        <v>5.6724884311091205E-2</v>
      </c>
      <c r="J133" s="8">
        <f t="shared" si="10"/>
        <v>0.36774193548387096</v>
      </c>
      <c r="K133" s="9">
        <f t="shared" si="11"/>
        <v>-7.6315789473684212E-2</v>
      </c>
    </row>
    <row r="134" spans="1:11" x14ac:dyDescent="0.2">
      <c r="A134" s="7" t="s">
        <v>450</v>
      </c>
      <c r="B134" s="65">
        <v>4</v>
      </c>
      <c r="C134" s="34">
        <f>IF(B144=0, "-", B134/B144)</f>
        <v>1.2991230919129587E-3</v>
      </c>
      <c r="D134" s="65">
        <v>21</v>
      </c>
      <c r="E134" s="9">
        <f>IF(D144=0, "-", D134/D144)</f>
        <v>8.5158150851581509E-3</v>
      </c>
      <c r="F134" s="81">
        <v>21</v>
      </c>
      <c r="G134" s="34">
        <f>IF(F144=0, "-", F134/F144)</f>
        <v>2.6683608640406609E-3</v>
      </c>
      <c r="H134" s="65">
        <v>100</v>
      </c>
      <c r="I134" s="9">
        <f>IF(H144=0, "-", H134/H144)</f>
        <v>1.4927601134497686E-2</v>
      </c>
      <c r="J134" s="8">
        <f t="shared" si="10"/>
        <v>-0.80952380952380953</v>
      </c>
      <c r="K134" s="9">
        <f t="shared" si="11"/>
        <v>-0.79</v>
      </c>
    </row>
    <row r="135" spans="1:11" x14ac:dyDescent="0.2">
      <c r="A135" s="7" t="s">
        <v>451</v>
      </c>
      <c r="B135" s="65">
        <v>95</v>
      </c>
      <c r="C135" s="34">
        <f>IF(B144=0, "-", B135/B144)</f>
        <v>3.0854173432932772E-2</v>
      </c>
      <c r="D135" s="65">
        <v>53</v>
      </c>
      <c r="E135" s="9">
        <f>IF(D144=0, "-", D135/D144)</f>
        <v>2.1492295214922953E-2</v>
      </c>
      <c r="F135" s="81">
        <v>212</v>
      </c>
      <c r="G135" s="34">
        <f>IF(F144=0, "-", F135/F144)</f>
        <v>2.6937738246505718E-2</v>
      </c>
      <c r="H135" s="65">
        <v>182</v>
      </c>
      <c r="I135" s="9">
        <f>IF(H144=0, "-", H135/H144)</f>
        <v>2.7168234064785787E-2</v>
      </c>
      <c r="J135" s="8">
        <f t="shared" si="10"/>
        <v>0.79245283018867929</v>
      </c>
      <c r="K135" s="9">
        <f t="shared" si="11"/>
        <v>0.16483516483516483</v>
      </c>
    </row>
    <row r="136" spans="1:11" x14ac:dyDescent="0.2">
      <c r="A136" s="7" t="s">
        <v>452</v>
      </c>
      <c r="B136" s="65">
        <v>20</v>
      </c>
      <c r="C136" s="34">
        <f>IF(B144=0, "-", B136/B144)</f>
        <v>6.4956154595647939E-3</v>
      </c>
      <c r="D136" s="65">
        <v>3</v>
      </c>
      <c r="E136" s="9">
        <f>IF(D144=0, "-", D136/D144)</f>
        <v>1.2165450121654502E-3</v>
      </c>
      <c r="F136" s="81">
        <v>23</v>
      </c>
      <c r="G136" s="34">
        <f>IF(F144=0, "-", F136/F144)</f>
        <v>2.9224904701397711E-3</v>
      </c>
      <c r="H136" s="65">
        <v>10</v>
      </c>
      <c r="I136" s="9">
        <f>IF(H144=0, "-", H136/H144)</f>
        <v>1.4927601134497686E-3</v>
      </c>
      <c r="J136" s="8">
        <f t="shared" si="10"/>
        <v>5.666666666666667</v>
      </c>
      <c r="K136" s="9">
        <f t="shared" si="11"/>
        <v>1.3</v>
      </c>
    </row>
    <row r="137" spans="1:11" x14ac:dyDescent="0.2">
      <c r="A137" s="7" t="s">
        <v>453</v>
      </c>
      <c r="B137" s="65">
        <v>599</v>
      </c>
      <c r="C137" s="34">
        <f>IF(B144=0, "-", B137/B144)</f>
        <v>0.19454368301396557</v>
      </c>
      <c r="D137" s="65">
        <v>180</v>
      </c>
      <c r="E137" s="9">
        <f>IF(D144=0, "-", D137/D144)</f>
        <v>7.2992700729927001E-2</v>
      </c>
      <c r="F137" s="81">
        <v>1090</v>
      </c>
      <c r="G137" s="34">
        <f>IF(F144=0, "-", F137/F144)</f>
        <v>0.13850063532401524</v>
      </c>
      <c r="H137" s="65">
        <v>419</v>
      </c>
      <c r="I137" s="9">
        <f>IF(H144=0, "-", H137/H144)</f>
        <v>6.2546648753545306E-2</v>
      </c>
      <c r="J137" s="8">
        <f t="shared" si="10"/>
        <v>2.3277777777777779</v>
      </c>
      <c r="K137" s="9">
        <f t="shared" si="11"/>
        <v>1.6014319809069213</v>
      </c>
    </row>
    <row r="138" spans="1:11" x14ac:dyDescent="0.2">
      <c r="A138" s="7" t="s">
        <v>454</v>
      </c>
      <c r="B138" s="65">
        <v>86</v>
      </c>
      <c r="C138" s="34">
        <f>IF(B144=0, "-", B138/B144)</f>
        <v>2.7931146476128613E-2</v>
      </c>
      <c r="D138" s="65">
        <v>70</v>
      </c>
      <c r="E138" s="9">
        <f>IF(D144=0, "-", D138/D144)</f>
        <v>2.8386050283860504E-2</v>
      </c>
      <c r="F138" s="81">
        <v>207</v>
      </c>
      <c r="G138" s="34">
        <f>IF(F144=0, "-", F138/F144)</f>
        <v>2.6302414231257943E-2</v>
      </c>
      <c r="H138" s="65">
        <v>205</v>
      </c>
      <c r="I138" s="9">
        <f>IF(H144=0, "-", H138/H144)</f>
        <v>3.0601582325720255E-2</v>
      </c>
      <c r="J138" s="8">
        <f t="shared" si="10"/>
        <v>0.22857142857142856</v>
      </c>
      <c r="K138" s="9">
        <f t="shared" si="11"/>
        <v>9.7560975609756097E-3</v>
      </c>
    </row>
    <row r="139" spans="1:11" x14ac:dyDescent="0.2">
      <c r="A139" s="7" t="s">
        <v>455</v>
      </c>
      <c r="B139" s="65">
        <v>31</v>
      </c>
      <c r="C139" s="34">
        <f>IF(B144=0, "-", B139/B144)</f>
        <v>1.0068203962325431E-2</v>
      </c>
      <c r="D139" s="65">
        <v>296</v>
      </c>
      <c r="E139" s="9">
        <f>IF(D144=0, "-", D139/D144)</f>
        <v>0.12003244120032441</v>
      </c>
      <c r="F139" s="81">
        <v>139</v>
      </c>
      <c r="G139" s="34">
        <f>IF(F144=0, "-", F139/F144)</f>
        <v>1.7662007623888185E-2</v>
      </c>
      <c r="H139" s="65">
        <v>887</v>
      </c>
      <c r="I139" s="9">
        <f>IF(H144=0, "-", H139/H144)</f>
        <v>0.13240782206299448</v>
      </c>
      <c r="J139" s="8">
        <f t="shared" si="10"/>
        <v>-0.89527027027027029</v>
      </c>
      <c r="K139" s="9">
        <f t="shared" si="11"/>
        <v>-0.84329199549041711</v>
      </c>
    </row>
    <row r="140" spans="1:11" x14ac:dyDescent="0.2">
      <c r="A140" s="7" t="s">
        <v>456</v>
      </c>
      <c r="B140" s="65">
        <v>306</v>
      </c>
      <c r="C140" s="34">
        <f>IF(B144=0, "-", B140/B144)</f>
        <v>9.9382916531341348E-2</v>
      </c>
      <c r="D140" s="65">
        <v>373</v>
      </c>
      <c r="E140" s="9">
        <f>IF(D144=0, "-", D140/D144)</f>
        <v>0.15125709651257097</v>
      </c>
      <c r="F140" s="81">
        <v>1045</v>
      </c>
      <c r="G140" s="34">
        <f>IF(F144=0, "-", F140/F144)</f>
        <v>0.13278271918678525</v>
      </c>
      <c r="H140" s="65">
        <v>960</v>
      </c>
      <c r="I140" s="9">
        <f>IF(H144=0, "-", H140/H144)</f>
        <v>0.14330497089117777</v>
      </c>
      <c r="J140" s="8">
        <f t="shared" si="10"/>
        <v>-0.17962466487935658</v>
      </c>
      <c r="K140" s="9">
        <f t="shared" si="11"/>
        <v>8.8541666666666671E-2</v>
      </c>
    </row>
    <row r="141" spans="1:11" x14ac:dyDescent="0.2">
      <c r="A141" s="7" t="s">
        <v>457</v>
      </c>
      <c r="B141" s="65">
        <v>12</v>
      </c>
      <c r="C141" s="34">
        <f>IF(B144=0, "-", B141/B144)</f>
        <v>3.8973692757388761E-3</v>
      </c>
      <c r="D141" s="65">
        <v>1</v>
      </c>
      <c r="E141" s="9">
        <f>IF(D144=0, "-", D141/D144)</f>
        <v>4.0551500405515005E-4</v>
      </c>
      <c r="F141" s="81">
        <v>12</v>
      </c>
      <c r="G141" s="34">
        <f>IF(F144=0, "-", F141/F144)</f>
        <v>1.5247776365946632E-3</v>
      </c>
      <c r="H141" s="65">
        <v>1</v>
      </c>
      <c r="I141" s="9">
        <f>IF(H144=0, "-", H141/H144)</f>
        <v>1.4927601134497685E-4</v>
      </c>
      <c r="J141" s="8" t="str">
        <f t="shared" si="10"/>
        <v>&gt;999%</v>
      </c>
      <c r="K141" s="9" t="str">
        <f t="shared" si="11"/>
        <v>&gt;999%</v>
      </c>
    </row>
    <row r="142" spans="1:11" x14ac:dyDescent="0.2">
      <c r="A142" s="7" t="s">
        <v>458</v>
      </c>
      <c r="B142" s="65">
        <v>187</v>
      </c>
      <c r="C142" s="34">
        <f>IF(B144=0, "-", B142/B144)</f>
        <v>6.0734004546930821E-2</v>
      </c>
      <c r="D142" s="65">
        <v>110</v>
      </c>
      <c r="E142" s="9">
        <f>IF(D144=0, "-", D142/D144)</f>
        <v>4.4606650446066508E-2</v>
      </c>
      <c r="F142" s="81">
        <v>480</v>
      </c>
      <c r="G142" s="34">
        <f>IF(F144=0, "-", F142/F144)</f>
        <v>6.0991105463786534E-2</v>
      </c>
      <c r="H142" s="65">
        <v>378</v>
      </c>
      <c r="I142" s="9">
        <f>IF(H144=0, "-", H142/H144)</f>
        <v>5.6426332288401257E-2</v>
      </c>
      <c r="J142" s="8">
        <f t="shared" si="10"/>
        <v>0.7</v>
      </c>
      <c r="K142" s="9">
        <f t="shared" si="11"/>
        <v>0.26984126984126983</v>
      </c>
    </row>
    <row r="143" spans="1:11" x14ac:dyDescent="0.2">
      <c r="A143" s="2"/>
      <c r="B143" s="68"/>
      <c r="C143" s="33"/>
      <c r="D143" s="68"/>
      <c r="E143" s="6"/>
      <c r="F143" s="82"/>
      <c r="G143" s="33"/>
      <c r="H143" s="68"/>
      <c r="I143" s="6"/>
      <c r="J143" s="5"/>
      <c r="K143" s="6"/>
    </row>
    <row r="144" spans="1:11" s="43" customFormat="1" x14ac:dyDescent="0.2">
      <c r="A144" s="162" t="s">
        <v>612</v>
      </c>
      <c r="B144" s="71">
        <f>SUM(B118:B143)</f>
        <v>3079</v>
      </c>
      <c r="C144" s="40">
        <f>B144/32499</f>
        <v>9.474137665774332E-2</v>
      </c>
      <c r="D144" s="71">
        <f>SUM(D118:D143)</f>
        <v>2466</v>
      </c>
      <c r="E144" s="41">
        <f>D144/26621</f>
        <v>9.2633635100108941E-2</v>
      </c>
      <c r="F144" s="77">
        <f>SUM(F118:F143)</f>
        <v>7870</v>
      </c>
      <c r="G144" s="42">
        <f>F144/85328</f>
        <v>9.2232327020438779E-2</v>
      </c>
      <c r="H144" s="71">
        <f>SUM(H118:H143)</f>
        <v>6699</v>
      </c>
      <c r="I144" s="41">
        <f>H144/74663</f>
        <v>8.9723156047841632E-2</v>
      </c>
      <c r="J144" s="37">
        <f>IF(D144=0, "-", IF((B144-D144)/D144&lt;10, (B144-D144)/D144, "&gt;999%"))</f>
        <v>0.24858069748580697</v>
      </c>
      <c r="K144" s="38">
        <f>IF(H144=0, "-", IF((F144-H144)/H144&lt;10, (F144-H144)/H144, "&gt;999%"))</f>
        <v>0.1748022092849679</v>
      </c>
    </row>
    <row r="145" spans="1:11" x14ac:dyDescent="0.2">
      <c r="B145" s="83"/>
      <c r="D145" s="83"/>
      <c r="F145" s="83"/>
      <c r="H145" s="83"/>
    </row>
    <row r="146" spans="1:11" x14ac:dyDescent="0.2">
      <c r="A146" s="163" t="s">
        <v>156</v>
      </c>
      <c r="B146" s="61" t="s">
        <v>12</v>
      </c>
      <c r="C146" s="62" t="s">
        <v>13</v>
      </c>
      <c r="D146" s="61" t="s">
        <v>12</v>
      </c>
      <c r="E146" s="63" t="s">
        <v>13</v>
      </c>
      <c r="F146" s="62" t="s">
        <v>12</v>
      </c>
      <c r="G146" s="62" t="s">
        <v>13</v>
      </c>
      <c r="H146" s="61" t="s">
        <v>12</v>
      </c>
      <c r="I146" s="63" t="s">
        <v>13</v>
      </c>
      <c r="J146" s="61"/>
      <c r="K146" s="63"/>
    </row>
    <row r="147" spans="1:11" x14ac:dyDescent="0.2">
      <c r="A147" s="7" t="s">
        <v>459</v>
      </c>
      <c r="B147" s="65">
        <v>5</v>
      </c>
      <c r="C147" s="34">
        <f>IF(B167=0, "-", B147/B167)</f>
        <v>7.6452599388379203E-3</v>
      </c>
      <c r="D147" s="65">
        <v>0</v>
      </c>
      <c r="E147" s="9">
        <f>IF(D167=0, "-", D147/D167)</f>
        <v>0</v>
      </c>
      <c r="F147" s="81">
        <v>9</v>
      </c>
      <c r="G147" s="34">
        <f>IF(F167=0, "-", F147/F167)</f>
        <v>4.5022511255627812E-3</v>
      </c>
      <c r="H147" s="65">
        <v>0</v>
      </c>
      <c r="I147" s="9">
        <f>IF(H167=0, "-", H147/H167)</f>
        <v>0</v>
      </c>
      <c r="J147" s="8" t="str">
        <f t="shared" ref="J147:J165" si="12">IF(D147=0, "-", IF((B147-D147)/D147&lt;10, (B147-D147)/D147, "&gt;999%"))</f>
        <v>-</v>
      </c>
      <c r="K147" s="9" t="str">
        <f t="shared" ref="K147:K165" si="13">IF(H147=0, "-", IF((F147-H147)/H147&lt;10, (F147-H147)/H147, "&gt;999%"))</f>
        <v>-</v>
      </c>
    </row>
    <row r="148" spans="1:11" x14ac:dyDescent="0.2">
      <c r="A148" s="7" t="s">
        <v>460</v>
      </c>
      <c r="B148" s="65">
        <v>47</v>
      </c>
      <c r="C148" s="34">
        <f>IF(B167=0, "-", B148/B167)</f>
        <v>7.1865443425076447E-2</v>
      </c>
      <c r="D148" s="65">
        <v>62</v>
      </c>
      <c r="E148" s="9">
        <f>IF(D167=0, "-", D148/D167)</f>
        <v>0.11439114391143912</v>
      </c>
      <c r="F148" s="81">
        <v>210</v>
      </c>
      <c r="G148" s="34">
        <f>IF(F167=0, "-", F148/F167)</f>
        <v>0.10505252626313157</v>
      </c>
      <c r="H148" s="65">
        <v>258</v>
      </c>
      <c r="I148" s="9">
        <f>IF(H167=0, "-", H148/H167)</f>
        <v>0.14810562571756603</v>
      </c>
      <c r="J148" s="8">
        <f t="shared" si="12"/>
        <v>-0.24193548387096775</v>
      </c>
      <c r="K148" s="9">
        <f t="shared" si="13"/>
        <v>-0.18604651162790697</v>
      </c>
    </row>
    <row r="149" spans="1:11" x14ac:dyDescent="0.2">
      <c r="A149" s="7" t="s">
        <v>461</v>
      </c>
      <c r="B149" s="65">
        <v>121</v>
      </c>
      <c r="C149" s="34">
        <f>IF(B167=0, "-", B149/B167)</f>
        <v>0.18501529051987767</v>
      </c>
      <c r="D149" s="65">
        <v>68</v>
      </c>
      <c r="E149" s="9">
        <f>IF(D167=0, "-", D149/D167)</f>
        <v>0.12546125461254612</v>
      </c>
      <c r="F149" s="81">
        <v>323</v>
      </c>
      <c r="G149" s="34">
        <f>IF(F167=0, "-", F149/F167)</f>
        <v>0.1615807903951976</v>
      </c>
      <c r="H149" s="65">
        <v>189</v>
      </c>
      <c r="I149" s="9">
        <f>IF(H167=0, "-", H149/H167)</f>
        <v>0.10849598163030999</v>
      </c>
      <c r="J149" s="8">
        <f t="shared" si="12"/>
        <v>0.77941176470588236</v>
      </c>
      <c r="K149" s="9">
        <f t="shared" si="13"/>
        <v>0.70899470899470896</v>
      </c>
    </row>
    <row r="150" spans="1:11" x14ac:dyDescent="0.2">
      <c r="A150" s="7" t="s">
        <v>462</v>
      </c>
      <c r="B150" s="65">
        <v>17</v>
      </c>
      <c r="C150" s="34">
        <f>IF(B167=0, "-", B150/B167)</f>
        <v>2.5993883792048929E-2</v>
      </c>
      <c r="D150" s="65">
        <v>13</v>
      </c>
      <c r="E150" s="9">
        <f>IF(D167=0, "-", D150/D167)</f>
        <v>2.3985239852398525E-2</v>
      </c>
      <c r="F150" s="81">
        <v>40</v>
      </c>
      <c r="G150" s="34">
        <f>IF(F167=0, "-", F150/F167)</f>
        <v>2.001000500250125E-2</v>
      </c>
      <c r="H150" s="65">
        <v>47</v>
      </c>
      <c r="I150" s="9">
        <f>IF(H167=0, "-", H150/H167)</f>
        <v>2.6980482204362801E-2</v>
      </c>
      <c r="J150" s="8">
        <f t="shared" si="12"/>
        <v>0.30769230769230771</v>
      </c>
      <c r="K150" s="9">
        <f t="shared" si="13"/>
        <v>-0.14893617021276595</v>
      </c>
    </row>
    <row r="151" spans="1:11" x14ac:dyDescent="0.2">
      <c r="A151" s="7" t="s">
        <v>463</v>
      </c>
      <c r="B151" s="65">
        <v>28</v>
      </c>
      <c r="C151" s="34">
        <f>IF(B167=0, "-", B151/B167)</f>
        <v>4.2813455657492352E-2</v>
      </c>
      <c r="D151" s="65">
        <v>0</v>
      </c>
      <c r="E151" s="9">
        <f>IF(D167=0, "-", D151/D167)</f>
        <v>0</v>
      </c>
      <c r="F151" s="81">
        <v>47</v>
      </c>
      <c r="G151" s="34">
        <f>IF(F167=0, "-", F151/F167)</f>
        <v>2.351175587793897E-2</v>
      </c>
      <c r="H151" s="65">
        <v>0</v>
      </c>
      <c r="I151" s="9">
        <f>IF(H167=0, "-", H151/H167)</f>
        <v>0</v>
      </c>
      <c r="J151" s="8" t="str">
        <f t="shared" si="12"/>
        <v>-</v>
      </c>
      <c r="K151" s="9" t="str">
        <f t="shared" si="13"/>
        <v>-</v>
      </c>
    </row>
    <row r="152" spans="1:11" x14ac:dyDescent="0.2">
      <c r="A152" s="7" t="s">
        <v>464</v>
      </c>
      <c r="B152" s="65">
        <v>0</v>
      </c>
      <c r="C152" s="34">
        <f>IF(B167=0, "-", B152/B167)</f>
        <v>0</v>
      </c>
      <c r="D152" s="65">
        <v>0</v>
      </c>
      <c r="E152" s="9">
        <f>IF(D167=0, "-", D152/D167)</f>
        <v>0</v>
      </c>
      <c r="F152" s="81">
        <v>0</v>
      </c>
      <c r="G152" s="34">
        <f>IF(F167=0, "-", F152/F167)</f>
        <v>0</v>
      </c>
      <c r="H152" s="65">
        <v>1</v>
      </c>
      <c r="I152" s="9">
        <f>IF(H167=0, "-", H152/H167)</f>
        <v>5.7405281285878302E-4</v>
      </c>
      <c r="J152" s="8" t="str">
        <f t="shared" si="12"/>
        <v>-</v>
      </c>
      <c r="K152" s="9">
        <f t="shared" si="13"/>
        <v>-1</v>
      </c>
    </row>
    <row r="153" spans="1:11" x14ac:dyDescent="0.2">
      <c r="A153" s="7" t="s">
        <v>465</v>
      </c>
      <c r="B153" s="65">
        <v>20</v>
      </c>
      <c r="C153" s="34">
        <f>IF(B167=0, "-", B153/B167)</f>
        <v>3.0581039755351681E-2</v>
      </c>
      <c r="D153" s="65">
        <v>10</v>
      </c>
      <c r="E153" s="9">
        <f>IF(D167=0, "-", D153/D167)</f>
        <v>1.8450184501845018E-2</v>
      </c>
      <c r="F153" s="81">
        <v>27</v>
      </c>
      <c r="G153" s="34">
        <f>IF(F167=0, "-", F153/F167)</f>
        <v>1.3506753376688344E-2</v>
      </c>
      <c r="H153" s="65">
        <v>49</v>
      </c>
      <c r="I153" s="9">
        <f>IF(H167=0, "-", H153/H167)</f>
        <v>2.8128587830080369E-2</v>
      </c>
      <c r="J153" s="8">
        <f t="shared" si="12"/>
        <v>1</v>
      </c>
      <c r="K153" s="9">
        <f t="shared" si="13"/>
        <v>-0.44897959183673469</v>
      </c>
    </row>
    <row r="154" spans="1:11" x14ac:dyDescent="0.2">
      <c r="A154" s="7" t="s">
        <v>466</v>
      </c>
      <c r="B154" s="65">
        <v>3</v>
      </c>
      <c r="C154" s="34">
        <f>IF(B167=0, "-", B154/B167)</f>
        <v>4.5871559633027525E-3</v>
      </c>
      <c r="D154" s="65">
        <v>2</v>
      </c>
      <c r="E154" s="9">
        <f>IF(D167=0, "-", D154/D167)</f>
        <v>3.6900369003690036E-3</v>
      </c>
      <c r="F154" s="81">
        <v>4</v>
      </c>
      <c r="G154" s="34">
        <f>IF(F167=0, "-", F154/F167)</f>
        <v>2.0010005002501249E-3</v>
      </c>
      <c r="H154" s="65">
        <v>12</v>
      </c>
      <c r="I154" s="9">
        <f>IF(H167=0, "-", H154/H167)</f>
        <v>6.8886337543053958E-3</v>
      </c>
      <c r="J154" s="8">
        <f t="shared" si="12"/>
        <v>0.5</v>
      </c>
      <c r="K154" s="9">
        <f t="shared" si="13"/>
        <v>-0.66666666666666663</v>
      </c>
    </row>
    <row r="155" spans="1:11" x14ac:dyDescent="0.2">
      <c r="A155" s="7" t="s">
        <v>467</v>
      </c>
      <c r="B155" s="65">
        <v>36</v>
      </c>
      <c r="C155" s="34">
        <f>IF(B167=0, "-", B155/B167)</f>
        <v>5.5045871559633031E-2</v>
      </c>
      <c r="D155" s="65">
        <v>0</v>
      </c>
      <c r="E155" s="9">
        <f>IF(D167=0, "-", D155/D167)</f>
        <v>0</v>
      </c>
      <c r="F155" s="81">
        <v>163</v>
      </c>
      <c r="G155" s="34">
        <f>IF(F167=0, "-", F155/F167)</f>
        <v>8.1540770385192599E-2</v>
      </c>
      <c r="H155" s="65">
        <v>0</v>
      </c>
      <c r="I155" s="9">
        <f>IF(H167=0, "-", H155/H167)</f>
        <v>0</v>
      </c>
      <c r="J155" s="8" t="str">
        <f t="shared" si="12"/>
        <v>-</v>
      </c>
      <c r="K155" s="9" t="str">
        <f t="shared" si="13"/>
        <v>-</v>
      </c>
    </row>
    <row r="156" spans="1:11" x14ac:dyDescent="0.2">
      <c r="A156" s="7" t="s">
        <v>468</v>
      </c>
      <c r="B156" s="65">
        <v>64</v>
      </c>
      <c r="C156" s="34">
        <f>IF(B167=0, "-", B156/B167)</f>
        <v>9.7859327217125383E-2</v>
      </c>
      <c r="D156" s="65">
        <v>87</v>
      </c>
      <c r="E156" s="9">
        <f>IF(D167=0, "-", D156/D167)</f>
        <v>0.16051660516605165</v>
      </c>
      <c r="F156" s="81">
        <v>181</v>
      </c>
      <c r="G156" s="34">
        <f>IF(F167=0, "-", F156/F167)</f>
        <v>9.0545272636318161E-2</v>
      </c>
      <c r="H156" s="65">
        <v>265</v>
      </c>
      <c r="I156" s="9">
        <f>IF(H167=0, "-", H156/H167)</f>
        <v>0.15212399540757748</v>
      </c>
      <c r="J156" s="8">
        <f t="shared" si="12"/>
        <v>-0.26436781609195403</v>
      </c>
      <c r="K156" s="9">
        <f t="shared" si="13"/>
        <v>-0.31698113207547168</v>
      </c>
    </row>
    <row r="157" spans="1:11" x14ac:dyDescent="0.2">
      <c r="A157" s="7" t="s">
        <v>469</v>
      </c>
      <c r="B157" s="65">
        <v>14</v>
      </c>
      <c r="C157" s="34">
        <f>IF(B167=0, "-", B157/B167)</f>
        <v>2.1406727828746176E-2</v>
      </c>
      <c r="D157" s="65">
        <v>17</v>
      </c>
      <c r="E157" s="9">
        <f>IF(D167=0, "-", D157/D167)</f>
        <v>3.136531365313653E-2</v>
      </c>
      <c r="F157" s="81">
        <v>45</v>
      </c>
      <c r="G157" s="34">
        <f>IF(F167=0, "-", F157/F167)</f>
        <v>2.2511255627813906E-2</v>
      </c>
      <c r="H157" s="65">
        <v>55</v>
      </c>
      <c r="I157" s="9">
        <f>IF(H167=0, "-", H157/H167)</f>
        <v>3.1572904707233063E-2</v>
      </c>
      <c r="J157" s="8">
        <f t="shared" si="12"/>
        <v>-0.17647058823529413</v>
      </c>
      <c r="K157" s="9">
        <f t="shared" si="13"/>
        <v>-0.18181818181818182</v>
      </c>
    </row>
    <row r="158" spans="1:11" x14ac:dyDescent="0.2">
      <c r="A158" s="7" t="s">
        <v>470</v>
      </c>
      <c r="B158" s="65">
        <v>81</v>
      </c>
      <c r="C158" s="34">
        <f>IF(B167=0, "-", B158/B167)</f>
        <v>0.12385321100917432</v>
      </c>
      <c r="D158" s="65">
        <v>63</v>
      </c>
      <c r="E158" s="9">
        <f>IF(D167=0, "-", D158/D167)</f>
        <v>0.11623616236162361</v>
      </c>
      <c r="F158" s="81">
        <v>178</v>
      </c>
      <c r="G158" s="34">
        <f>IF(F167=0, "-", F158/F167)</f>
        <v>8.9044522261130563E-2</v>
      </c>
      <c r="H158" s="65">
        <v>192</v>
      </c>
      <c r="I158" s="9">
        <f>IF(H167=0, "-", H158/H167)</f>
        <v>0.11021814006888633</v>
      </c>
      <c r="J158" s="8">
        <f t="shared" si="12"/>
        <v>0.2857142857142857</v>
      </c>
      <c r="K158" s="9">
        <f t="shared" si="13"/>
        <v>-7.2916666666666671E-2</v>
      </c>
    </row>
    <row r="159" spans="1:11" x14ac:dyDescent="0.2">
      <c r="A159" s="7" t="s">
        <v>471</v>
      </c>
      <c r="B159" s="65">
        <v>5</v>
      </c>
      <c r="C159" s="34">
        <f>IF(B167=0, "-", B159/B167)</f>
        <v>7.6452599388379203E-3</v>
      </c>
      <c r="D159" s="65">
        <v>10</v>
      </c>
      <c r="E159" s="9">
        <f>IF(D167=0, "-", D159/D167)</f>
        <v>1.8450184501845018E-2</v>
      </c>
      <c r="F159" s="81">
        <v>28</v>
      </c>
      <c r="G159" s="34">
        <f>IF(F167=0, "-", F159/F167)</f>
        <v>1.4007003501750876E-2</v>
      </c>
      <c r="H159" s="65">
        <v>32</v>
      </c>
      <c r="I159" s="9">
        <f>IF(H167=0, "-", H159/H167)</f>
        <v>1.8369690011481057E-2</v>
      </c>
      <c r="J159" s="8">
        <f t="shared" si="12"/>
        <v>-0.5</v>
      </c>
      <c r="K159" s="9">
        <f t="shared" si="13"/>
        <v>-0.125</v>
      </c>
    </row>
    <row r="160" spans="1:11" x14ac:dyDescent="0.2">
      <c r="A160" s="7" t="s">
        <v>472</v>
      </c>
      <c r="B160" s="65">
        <v>27</v>
      </c>
      <c r="C160" s="34">
        <f>IF(B167=0, "-", B160/B167)</f>
        <v>4.1284403669724773E-2</v>
      </c>
      <c r="D160" s="65">
        <v>3</v>
      </c>
      <c r="E160" s="9">
        <f>IF(D167=0, "-", D160/D167)</f>
        <v>5.5350553505535052E-3</v>
      </c>
      <c r="F160" s="81">
        <v>92</v>
      </c>
      <c r="G160" s="34">
        <f>IF(F167=0, "-", F160/F167)</f>
        <v>4.602301150575288E-2</v>
      </c>
      <c r="H160" s="65">
        <v>9</v>
      </c>
      <c r="I160" s="9">
        <f>IF(H167=0, "-", H160/H167)</f>
        <v>5.1664753157290473E-3</v>
      </c>
      <c r="J160" s="8">
        <f t="shared" si="12"/>
        <v>8</v>
      </c>
      <c r="K160" s="9">
        <f t="shared" si="13"/>
        <v>9.2222222222222214</v>
      </c>
    </row>
    <row r="161" spans="1:11" x14ac:dyDescent="0.2">
      <c r="A161" s="7" t="s">
        <v>473</v>
      </c>
      <c r="B161" s="65">
        <v>48</v>
      </c>
      <c r="C161" s="34">
        <f>IF(B167=0, "-", B161/B167)</f>
        <v>7.3394495412844041E-2</v>
      </c>
      <c r="D161" s="65">
        <v>116</v>
      </c>
      <c r="E161" s="9">
        <f>IF(D167=0, "-", D161/D167)</f>
        <v>0.2140221402214022</v>
      </c>
      <c r="F161" s="81">
        <v>229</v>
      </c>
      <c r="G161" s="34">
        <f>IF(F167=0, "-", F161/F167)</f>
        <v>0.11455727863931967</v>
      </c>
      <c r="H161" s="65">
        <v>285</v>
      </c>
      <c r="I161" s="9">
        <f>IF(H167=0, "-", H161/H167)</f>
        <v>0.16360505166475317</v>
      </c>
      <c r="J161" s="8">
        <f t="shared" si="12"/>
        <v>-0.58620689655172409</v>
      </c>
      <c r="K161" s="9">
        <f t="shared" si="13"/>
        <v>-0.19649122807017544</v>
      </c>
    </row>
    <row r="162" spans="1:11" x14ac:dyDescent="0.2">
      <c r="A162" s="7" t="s">
        <v>474</v>
      </c>
      <c r="B162" s="65">
        <v>20</v>
      </c>
      <c r="C162" s="34">
        <f>IF(B167=0, "-", B162/B167)</f>
        <v>3.0581039755351681E-2</v>
      </c>
      <c r="D162" s="65">
        <v>16</v>
      </c>
      <c r="E162" s="9">
        <f>IF(D167=0, "-", D162/D167)</f>
        <v>2.9520295202952029E-2</v>
      </c>
      <c r="F162" s="81">
        <v>49</v>
      </c>
      <c r="G162" s="34">
        <f>IF(F167=0, "-", F162/F167)</f>
        <v>2.4512256128064031E-2</v>
      </c>
      <c r="H162" s="65">
        <v>44</v>
      </c>
      <c r="I162" s="9">
        <f>IF(H167=0, "-", H162/H167)</f>
        <v>2.5258323765786451E-2</v>
      </c>
      <c r="J162" s="8">
        <f t="shared" si="12"/>
        <v>0.25</v>
      </c>
      <c r="K162" s="9">
        <f t="shared" si="13"/>
        <v>0.11363636363636363</v>
      </c>
    </row>
    <row r="163" spans="1:11" x14ac:dyDescent="0.2">
      <c r="A163" s="7" t="s">
        <v>475</v>
      </c>
      <c r="B163" s="65">
        <v>11</v>
      </c>
      <c r="C163" s="34">
        <f>IF(B167=0, "-", B163/B167)</f>
        <v>1.6819571865443424E-2</v>
      </c>
      <c r="D163" s="65">
        <v>23</v>
      </c>
      <c r="E163" s="9">
        <f>IF(D167=0, "-", D163/D167)</f>
        <v>4.2435424354243544E-2</v>
      </c>
      <c r="F163" s="81">
        <v>41</v>
      </c>
      <c r="G163" s="34">
        <f>IF(F167=0, "-", F163/F167)</f>
        <v>2.0510255127563781E-2</v>
      </c>
      <c r="H163" s="65">
        <v>78</v>
      </c>
      <c r="I163" s="9">
        <f>IF(H167=0, "-", H163/H167)</f>
        <v>4.4776119402985072E-2</v>
      </c>
      <c r="J163" s="8">
        <f t="shared" si="12"/>
        <v>-0.52173913043478259</v>
      </c>
      <c r="K163" s="9">
        <f t="shared" si="13"/>
        <v>-0.47435897435897434</v>
      </c>
    </row>
    <row r="164" spans="1:11" x14ac:dyDescent="0.2">
      <c r="A164" s="7" t="s">
        <v>476</v>
      </c>
      <c r="B164" s="65">
        <v>46</v>
      </c>
      <c r="C164" s="34">
        <f>IF(B167=0, "-", B164/B167)</f>
        <v>7.0336391437308868E-2</v>
      </c>
      <c r="D164" s="65">
        <v>32</v>
      </c>
      <c r="E164" s="9">
        <f>IF(D167=0, "-", D164/D167)</f>
        <v>5.9040590405904057E-2</v>
      </c>
      <c r="F164" s="81">
        <v>107</v>
      </c>
      <c r="G164" s="34">
        <f>IF(F167=0, "-", F164/F167)</f>
        <v>5.3526763381690844E-2</v>
      </c>
      <c r="H164" s="65">
        <v>113</v>
      </c>
      <c r="I164" s="9">
        <f>IF(H167=0, "-", H164/H167)</f>
        <v>6.4867967853042482E-2</v>
      </c>
      <c r="J164" s="8">
        <f t="shared" si="12"/>
        <v>0.4375</v>
      </c>
      <c r="K164" s="9">
        <f t="shared" si="13"/>
        <v>-5.3097345132743362E-2</v>
      </c>
    </row>
    <row r="165" spans="1:11" x14ac:dyDescent="0.2">
      <c r="A165" s="7" t="s">
        <v>477</v>
      </c>
      <c r="B165" s="65">
        <v>61</v>
      </c>
      <c r="C165" s="34">
        <f>IF(B167=0, "-", B165/B167)</f>
        <v>9.3272171253822631E-2</v>
      </c>
      <c r="D165" s="65">
        <v>20</v>
      </c>
      <c r="E165" s="9">
        <f>IF(D167=0, "-", D165/D167)</f>
        <v>3.6900369003690037E-2</v>
      </c>
      <c r="F165" s="81">
        <v>226</v>
      </c>
      <c r="G165" s="34">
        <f>IF(F167=0, "-", F165/F167)</f>
        <v>0.11305652826413207</v>
      </c>
      <c r="H165" s="65">
        <v>113</v>
      </c>
      <c r="I165" s="9">
        <f>IF(H167=0, "-", H165/H167)</f>
        <v>6.4867967853042482E-2</v>
      </c>
      <c r="J165" s="8">
        <f t="shared" si="12"/>
        <v>2.0499999999999998</v>
      </c>
      <c r="K165" s="9">
        <f t="shared" si="13"/>
        <v>1</v>
      </c>
    </row>
    <row r="166" spans="1:11" x14ac:dyDescent="0.2">
      <c r="A166" s="2"/>
      <c r="B166" s="68"/>
      <c r="C166" s="33"/>
      <c r="D166" s="68"/>
      <c r="E166" s="6"/>
      <c r="F166" s="82"/>
      <c r="G166" s="33"/>
      <c r="H166" s="68"/>
      <c r="I166" s="6"/>
      <c r="J166" s="5"/>
      <c r="K166" s="6"/>
    </row>
    <row r="167" spans="1:11" s="43" customFormat="1" x14ac:dyDescent="0.2">
      <c r="A167" s="162" t="s">
        <v>611</v>
      </c>
      <c r="B167" s="71">
        <f>SUM(B147:B166)</f>
        <v>654</v>
      </c>
      <c r="C167" s="40">
        <f>B167/32499</f>
        <v>2.0123696113726577E-2</v>
      </c>
      <c r="D167" s="71">
        <f>SUM(D147:D166)</f>
        <v>542</v>
      </c>
      <c r="E167" s="41">
        <f>D167/26621</f>
        <v>2.0359866270989069E-2</v>
      </c>
      <c r="F167" s="77">
        <f>SUM(F147:F166)</f>
        <v>1999</v>
      </c>
      <c r="G167" s="42">
        <f>F167/85328</f>
        <v>2.3427245452840802E-2</v>
      </c>
      <c r="H167" s="71">
        <f>SUM(H147:H166)</f>
        <v>1742</v>
      </c>
      <c r="I167" s="41">
        <f>H167/74663</f>
        <v>2.3331502886302452E-2</v>
      </c>
      <c r="J167" s="37">
        <f>IF(D167=0, "-", IF((B167-D167)/D167&lt;10, (B167-D167)/D167, "&gt;999%"))</f>
        <v>0.20664206642066421</v>
      </c>
      <c r="K167" s="38">
        <f>IF(H167=0, "-", IF((F167-H167)/H167&lt;10, (F167-H167)/H167, "&gt;999%"))</f>
        <v>0.14753157290470723</v>
      </c>
    </row>
    <row r="168" spans="1:11" x14ac:dyDescent="0.2">
      <c r="B168" s="83"/>
      <c r="D168" s="83"/>
      <c r="F168" s="83"/>
      <c r="H168" s="83"/>
    </row>
    <row r="169" spans="1:11" s="43" customFormat="1" x14ac:dyDescent="0.2">
      <c r="A169" s="162" t="s">
        <v>610</v>
      </c>
      <c r="B169" s="71">
        <v>3733</v>
      </c>
      <c r="C169" s="40">
        <f>B169/32499</f>
        <v>0.11486507277146989</v>
      </c>
      <c r="D169" s="71">
        <v>3008</v>
      </c>
      <c r="E169" s="41">
        <f>D169/26621</f>
        <v>0.11299350137109801</v>
      </c>
      <c r="F169" s="77">
        <v>9869</v>
      </c>
      <c r="G169" s="42">
        <f>F169/85328</f>
        <v>0.11565957247327958</v>
      </c>
      <c r="H169" s="71">
        <v>8441</v>
      </c>
      <c r="I169" s="41">
        <f>H169/74663</f>
        <v>0.11305465893414408</v>
      </c>
      <c r="J169" s="37">
        <f>IF(D169=0, "-", IF((B169-D169)/D169&lt;10, (B169-D169)/D169, "&gt;999%"))</f>
        <v>0.24102393617021275</v>
      </c>
      <c r="K169" s="38">
        <f>IF(H169=0, "-", IF((F169-H169)/H169&lt;10, (F169-H169)/H169, "&gt;999%"))</f>
        <v>0.16917426845160527</v>
      </c>
    </row>
    <row r="170" spans="1:11" x14ac:dyDescent="0.2">
      <c r="B170" s="83"/>
      <c r="D170" s="83"/>
      <c r="F170" s="83"/>
      <c r="H170" s="83"/>
    </row>
    <row r="171" spans="1:11" ht="15.75" x14ac:dyDescent="0.25">
      <c r="A171" s="164" t="s">
        <v>124</v>
      </c>
      <c r="B171" s="196" t="s">
        <v>1</v>
      </c>
      <c r="C171" s="200"/>
      <c r="D171" s="200"/>
      <c r="E171" s="197"/>
      <c r="F171" s="196" t="s">
        <v>14</v>
      </c>
      <c r="G171" s="200"/>
      <c r="H171" s="200"/>
      <c r="I171" s="197"/>
      <c r="J171" s="196" t="s">
        <v>15</v>
      </c>
      <c r="K171" s="197"/>
    </row>
    <row r="172" spans="1:11" x14ac:dyDescent="0.2">
      <c r="A172" s="22"/>
      <c r="B172" s="196">
        <f>VALUE(RIGHT($B$2, 4))</f>
        <v>2021</v>
      </c>
      <c r="C172" s="197"/>
      <c r="D172" s="196">
        <f>B172-1</f>
        <v>2020</v>
      </c>
      <c r="E172" s="204"/>
      <c r="F172" s="196">
        <f>B172</f>
        <v>2021</v>
      </c>
      <c r="G172" s="204"/>
      <c r="H172" s="196">
        <f>D172</f>
        <v>2020</v>
      </c>
      <c r="I172" s="204"/>
      <c r="J172" s="140" t="s">
        <v>4</v>
      </c>
      <c r="K172" s="141" t="s">
        <v>2</v>
      </c>
    </row>
    <row r="173" spans="1:11" x14ac:dyDescent="0.2">
      <c r="A173" s="163" t="s">
        <v>157</v>
      </c>
      <c r="B173" s="61" t="s">
        <v>12</v>
      </c>
      <c r="C173" s="62" t="s">
        <v>13</v>
      </c>
      <c r="D173" s="61" t="s">
        <v>12</v>
      </c>
      <c r="E173" s="63" t="s">
        <v>13</v>
      </c>
      <c r="F173" s="62" t="s">
        <v>12</v>
      </c>
      <c r="G173" s="62" t="s">
        <v>13</v>
      </c>
      <c r="H173" s="61" t="s">
        <v>12</v>
      </c>
      <c r="I173" s="63" t="s">
        <v>13</v>
      </c>
      <c r="J173" s="61"/>
      <c r="K173" s="63"/>
    </row>
    <row r="174" spans="1:11" x14ac:dyDescent="0.2">
      <c r="A174" s="7" t="s">
        <v>478</v>
      </c>
      <c r="B174" s="65">
        <v>57</v>
      </c>
      <c r="C174" s="34">
        <f>IF(B177=0, "-", B174/B177)</f>
        <v>8.7289433384379791E-2</v>
      </c>
      <c r="D174" s="65">
        <v>73</v>
      </c>
      <c r="E174" s="9">
        <f>IF(D177=0, "-", D174/D177)</f>
        <v>0.16515837104072398</v>
      </c>
      <c r="F174" s="81">
        <v>183</v>
      </c>
      <c r="G174" s="34">
        <f>IF(F177=0, "-", F174/F177)</f>
        <v>0.12905500705218617</v>
      </c>
      <c r="H174" s="65">
        <v>139</v>
      </c>
      <c r="I174" s="9">
        <f>IF(H177=0, "-", H174/H177)</f>
        <v>0.14126016260162602</v>
      </c>
      <c r="J174" s="8">
        <f>IF(D174=0, "-", IF((B174-D174)/D174&lt;10, (B174-D174)/D174, "&gt;999%"))</f>
        <v>-0.21917808219178081</v>
      </c>
      <c r="K174" s="9">
        <f>IF(H174=0, "-", IF((F174-H174)/H174&lt;10, (F174-H174)/H174, "&gt;999%"))</f>
        <v>0.31654676258992803</v>
      </c>
    </row>
    <row r="175" spans="1:11" x14ac:dyDescent="0.2">
      <c r="A175" s="7" t="s">
        <v>479</v>
      </c>
      <c r="B175" s="65">
        <v>596</v>
      </c>
      <c r="C175" s="34">
        <f>IF(B177=0, "-", B175/B177)</f>
        <v>0.91271056661562022</v>
      </c>
      <c r="D175" s="65">
        <v>369</v>
      </c>
      <c r="E175" s="9">
        <f>IF(D177=0, "-", D175/D177)</f>
        <v>0.83484162895927605</v>
      </c>
      <c r="F175" s="81">
        <v>1235</v>
      </c>
      <c r="G175" s="34">
        <f>IF(F177=0, "-", F175/F177)</f>
        <v>0.8709449929478138</v>
      </c>
      <c r="H175" s="65">
        <v>845</v>
      </c>
      <c r="I175" s="9">
        <f>IF(H177=0, "-", H175/H177)</f>
        <v>0.85873983739837401</v>
      </c>
      <c r="J175" s="8">
        <f>IF(D175=0, "-", IF((B175-D175)/D175&lt;10, (B175-D175)/D175, "&gt;999%"))</f>
        <v>0.61517615176151763</v>
      </c>
      <c r="K175" s="9">
        <f>IF(H175=0, "-", IF((F175-H175)/H175&lt;10, (F175-H175)/H175, "&gt;999%"))</f>
        <v>0.46153846153846156</v>
      </c>
    </row>
    <row r="176" spans="1:11" x14ac:dyDescent="0.2">
      <c r="A176" s="2"/>
      <c r="B176" s="68"/>
      <c r="C176" s="33"/>
      <c r="D176" s="68"/>
      <c r="E176" s="6"/>
      <c r="F176" s="82"/>
      <c r="G176" s="33"/>
      <c r="H176" s="68"/>
      <c r="I176" s="6"/>
      <c r="J176" s="5"/>
      <c r="K176" s="6"/>
    </row>
    <row r="177" spans="1:11" s="43" customFormat="1" x14ac:dyDescent="0.2">
      <c r="A177" s="162" t="s">
        <v>609</v>
      </c>
      <c r="B177" s="71">
        <f>SUM(B174:B176)</f>
        <v>653</v>
      </c>
      <c r="C177" s="40">
        <f>B177/32499</f>
        <v>2.0092925936182653E-2</v>
      </c>
      <c r="D177" s="71">
        <f>SUM(D174:D176)</f>
        <v>442</v>
      </c>
      <c r="E177" s="41">
        <f>D177/26621</f>
        <v>1.6603433379662674E-2</v>
      </c>
      <c r="F177" s="77">
        <f>SUM(F174:F176)</f>
        <v>1418</v>
      </c>
      <c r="G177" s="42">
        <f>F177/85328</f>
        <v>1.6618226139133697E-2</v>
      </c>
      <c r="H177" s="71">
        <f>SUM(H174:H176)</f>
        <v>984</v>
      </c>
      <c r="I177" s="41">
        <f>H177/74663</f>
        <v>1.3179218622343062E-2</v>
      </c>
      <c r="J177" s="37">
        <f>IF(D177=0, "-", IF((B177-D177)/D177&lt;10, (B177-D177)/D177, "&gt;999%"))</f>
        <v>0.47737556561085975</v>
      </c>
      <c r="K177" s="38">
        <f>IF(H177=0, "-", IF((F177-H177)/H177&lt;10, (F177-H177)/H177, "&gt;999%"))</f>
        <v>0.44105691056910568</v>
      </c>
    </row>
    <row r="178" spans="1:11" x14ac:dyDescent="0.2">
      <c r="B178" s="83"/>
      <c r="D178" s="83"/>
      <c r="F178" s="83"/>
      <c r="H178" s="83"/>
    </row>
    <row r="179" spans="1:11" x14ac:dyDescent="0.2">
      <c r="A179" s="163" t="s">
        <v>158</v>
      </c>
      <c r="B179" s="61" t="s">
        <v>12</v>
      </c>
      <c r="C179" s="62" t="s">
        <v>13</v>
      </c>
      <c r="D179" s="61" t="s">
        <v>12</v>
      </c>
      <c r="E179" s="63" t="s">
        <v>13</v>
      </c>
      <c r="F179" s="62" t="s">
        <v>12</v>
      </c>
      <c r="G179" s="62" t="s">
        <v>13</v>
      </c>
      <c r="H179" s="61" t="s">
        <v>12</v>
      </c>
      <c r="I179" s="63" t="s">
        <v>13</v>
      </c>
      <c r="J179" s="61"/>
      <c r="K179" s="63"/>
    </row>
    <row r="180" spans="1:11" x14ac:dyDescent="0.2">
      <c r="A180" s="7" t="s">
        <v>480</v>
      </c>
      <c r="B180" s="65">
        <v>1</v>
      </c>
      <c r="C180" s="34">
        <f>IF(B192=0, "-", B180/B192)</f>
        <v>8.1967213114754103E-3</v>
      </c>
      <c r="D180" s="65">
        <v>0</v>
      </c>
      <c r="E180" s="9">
        <f>IF(D192=0, "-", D180/D192)</f>
        <v>0</v>
      </c>
      <c r="F180" s="81">
        <v>6</v>
      </c>
      <c r="G180" s="34">
        <f>IF(F192=0, "-", F180/F192)</f>
        <v>1.4925373134328358E-2</v>
      </c>
      <c r="H180" s="65">
        <v>0</v>
      </c>
      <c r="I180" s="9">
        <f>IF(H192=0, "-", H180/H192)</f>
        <v>0</v>
      </c>
      <c r="J180" s="8" t="str">
        <f t="shared" ref="J180:J190" si="14">IF(D180=0, "-", IF((B180-D180)/D180&lt;10, (B180-D180)/D180, "&gt;999%"))</f>
        <v>-</v>
      </c>
      <c r="K180" s="9" t="str">
        <f t="shared" ref="K180:K190" si="15">IF(H180=0, "-", IF((F180-H180)/H180&lt;10, (F180-H180)/H180, "&gt;999%"))</f>
        <v>-</v>
      </c>
    </row>
    <row r="181" spans="1:11" x14ac:dyDescent="0.2">
      <c r="A181" s="7" t="s">
        <v>481</v>
      </c>
      <c r="B181" s="65">
        <v>7</v>
      </c>
      <c r="C181" s="34">
        <f>IF(B192=0, "-", B181/B192)</f>
        <v>5.737704918032787E-2</v>
      </c>
      <c r="D181" s="65">
        <v>11</v>
      </c>
      <c r="E181" s="9">
        <f>IF(D192=0, "-", D181/D192)</f>
        <v>8.2089552238805971E-2</v>
      </c>
      <c r="F181" s="81">
        <v>36</v>
      </c>
      <c r="G181" s="34">
        <f>IF(F192=0, "-", F181/F192)</f>
        <v>8.9552238805970144E-2</v>
      </c>
      <c r="H181" s="65">
        <v>26</v>
      </c>
      <c r="I181" s="9">
        <f>IF(H192=0, "-", H181/H192)</f>
        <v>6.9148936170212769E-2</v>
      </c>
      <c r="J181" s="8">
        <f t="shared" si="14"/>
        <v>-0.36363636363636365</v>
      </c>
      <c r="K181" s="9">
        <f t="shared" si="15"/>
        <v>0.38461538461538464</v>
      </c>
    </row>
    <row r="182" spans="1:11" x14ac:dyDescent="0.2">
      <c r="A182" s="7" t="s">
        <v>482</v>
      </c>
      <c r="B182" s="65">
        <v>4</v>
      </c>
      <c r="C182" s="34">
        <f>IF(B192=0, "-", B182/B192)</f>
        <v>3.2786885245901641E-2</v>
      </c>
      <c r="D182" s="65">
        <v>1</v>
      </c>
      <c r="E182" s="9">
        <f>IF(D192=0, "-", D182/D192)</f>
        <v>7.462686567164179E-3</v>
      </c>
      <c r="F182" s="81">
        <v>8</v>
      </c>
      <c r="G182" s="34">
        <f>IF(F192=0, "-", F182/F192)</f>
        <v>1.9900497512437811E-2</v>
      </c>
      <c r="H182" s="65">
        <v>7</v>
      </c>
      <c r="I182" s="9">
        <f>IF(H192=0, "-", H182/H192)</f>
        <v>1.8617021276595744E-2</v>
      </c>
      <c r="J182" s="8">
        <f t="shared" si="14"/>
        <v>3</v>
      </c>
      <c r="K182" s="9">
        <f t="shared" si="15"/>
        <v>0.14285714285714285</v>
      </c>
    </row>
    <row r="183" spans="1:11" x14ac:dyDescent="0.2">
      <c r="A183" s="7" t="s">
        <v>483</v>
      </c>
      <c r="B183" s="65">
        <v>27</v>
      </c>
      <c r="C183" s="34">
        <f>IF(B192=0, "-", B183/B192)</f>
        <v>0.22131147540983606</v>
      </c>
      <c r="D183" s="65">
        <v>36</v>
      </c>
      <c r="E183" s="9">
        <f>IF(D192=0, "-", D183/D192)</f>
        <v>0.26865671641791045</v>
      </c>
      <c r="F183" s="81">
        <v>69</v>
      </c>
      <c r="G183" s="34">
        <f>IF(F192=0, "-", F183/F192)</f>
        <v>0.17164179104477612</v>
      </c>
      <c r="H183" s="65">
        <v>75</v>
      </c>
      <c r="I183" s="9">
        <f>IF(H192=0, "-", H183/H192)</f>
        <v>0.19946808510638298</v>
      </c>
      <c r="J183" s="8">
        <f t="shared" si="14"/>
        <v>-0.25</v>
      </c>
      <c r="K183" s="9">
        <f t="shared" si="15"/>
        <v>-0.08</v>
      </c>
    </row>
    <row r="184" spans="1:11" x14ac:dyDescent="0.2">
      <c r="A184" s="7" t="s">
        <v>484</v>
      </c>
      <c r="B184" s="65">
        <v>3</v>
      </c>
      <c r="C184" s="34">
        <f>IF(B192=0, "-", B184/B192)</f>
        <v>2.4590163934426229E-2</v>
      </c>
      <c r="D184" s="65">
        <v>3</v>
      </c>
      <c r="E184" s="9">
        <f>IF(D192=0, "-", D184/D192)</f>
        <v>2.2388059701492536E-2</v>
      </c>
      <c r="F184" s="81">
        <v>6</v>
      </c>
      <c r="G184" s="34">
        <f>IF(F192=0, "-", F184/F192)</f>
        <v>1.4925373134328358E-2</v>
      </c>
      <c r="H184" s="65">
        <v>4</v>
      </c>
      <c r="I184" s="9">
        <f>IF(H192=0, "-", H184/H192)</f>
        <v>1.0638297872340425E-2</v>
      </c>
      <c r="J184" s="8">
        <f t="shared" si="14"/>
        <v>0</v>
      </c>
      <c r="K184" s="9">
        <f t="shared" si="15"/>
        <v>0.5</v>
      </c>
    </row>
    <row r="185" spans="1:11" x14ac:dyDescent="0.2">
      <c r="A185" s="7" t="s">
        <v>485</v>
      </c>
      <c r="B185" s="65">
        <v>5</v>
      </c>
      <c r="C185" s="34">
        <f>IF(B192=0, "-", B185/B192)</f>
        <v>4.0983606557377046E-2</v>
      </c>
      <c r="D185" s="65">
        <v>33</v>
      </c>
      <c r="E185" s="9">
        <f>IF(D192=0, "-", D185/D192)</f>
        <v>0.2462686567164179</v>
      </c>
      <c r="F185" s="81">
        <v>26</v>
      </c>
      <c r="G185" s="34">
        <f>IF(F192=0, "-", F185/F192)</f>
        <v>6.4676616915422883E-2</v>
      </c>
      <c r="H185" s="65">
        <v>117</v>
      </c>
      <c r="I185" s="9">
        <f>IF(H192=0, "-", H185/H192)</f>
        <v>0.31117021276595747</v>
      </c>
      <c r="J185" s="8">
        <f t="shared" si="14"/>
        <v>-0.84848484848484851</v>
      </c>
      <c r="K185" s="9">
        <f t="shared" si="15"/>
        <v>-0.77777777777777779</v>
      </c>
    </row>
    <row r="186" spans="1:11" x14ac:dyDescent="0.2">
      <c r="A186" s="7" t="s">
        <v>486</v>
      </c>
      <c r="B186" s="65">
        <v>13</v>
      </c>
      <c r="C186" s="34">
        <f>IF(B192=0, "-", B186/B192)</f>
        <v>0.10655737704918032</v>
      </c>
      <c r="D186" s="65">
        <v>9</v>
      </c>
      <c r="E186" s="9">
        <f>IF(D192=0, "-", D186/D192)</f>
        <v>6.7164179104477612E-2</v>
      </c>
      <c r="F186" s="81">
        <v>38</v>
      </c>
      <c r="G186" s="34">
        <f>IF(F192=0, "-", F186/F192)</f>
        <v>9.4527363184079602E-2</v>
      </c>
      <c r="H186" s="65">
        <v>23</v>
      </c>
      <c r="I186" s="9">
        <f>IF(H192=0, "-", H186/H192)</f>
        <v>6.1170212765957445E-2</v>
      </c>
      <c r="J186" s="8">
        <f t="shared" si="14"/>
        <v>0.44444444444444442</v>
      </c>
      <c r="K186" s="9">
        <f t="shared" si="15"/>
        <v>0.65217391304347827</v>
      </c>
    </row>
    <row r="187" spans="1:11" x14ac:dyDescent="0.2">
      <c r="A187" s="7" t="s">
        <v>487</v>
      </c>
      <c r="B187" s="65">
        <v>27</v>
      </c>
      <c r="C187" s="34">
        <f>IF(B192=0, "-", B187/B192)</f>
        <v>0.22131147540983606</v>
      </c>
      <c r="D187" s="65">
        <v>11</v>
      </c>
      <c r="E187" s="9">
        <f>IF(D192=0, "-", D187/D192)</f>
        <v>8.2089552238805971E-2</v>
      </c>
      <c r="F187" s="81">
        <v>51</v>
      </c>
      <c r="G187" s="34">
        <f>IF(F192=0, "-", F187/F192)</f>
        <v>0.12686567164179105</v>
      </c>
      <c r="H187" s="65">
        <v>34</v>
      </c>
      <c r="I187" s="9">
        <f>IF(H192=0, "-", H187/H192)</f>
        <v>9.0425531914893623E-2</v>
      </c>
      <c r="J187" s="8">
        <f t="shared" si="14"/>
        <v>1.4545454545454546</v>
      </c>
      <c r="K187" s="9">
        <f t="shared" si="15"/>
        <v>0.5</v>
      </c>
    </row>
    <row r="188" spans="1:11" x14ac:dyDescent="0.2">
      <c r="A188" s="7" t="s">
        <v>488</v>
      </c>
      <c r="B188" s="65">
        <v>16</v>
      </c>
      <c r="C188" s="34">
        <f>IF(B192=0, "-", B188/B192)</f>
        <v>0.13114754098360656</v>
      </c>
      <c r="D188" s="65">
        <v>4</v>
      </c>
      <c r="E188" s="9">
        <f>IF(D192=0, "-", D188/D192)</f>
        <v>2.9850746268656716E-2</v>
      </c>
      <c r="F188" s="81">
        <v>98</v>
      </c>
      <c r="G188" s="34">
        <f>IF(F192=0, "-", F188/F192)</f>
        <v>0.24378109452736318</v>
      </c>
      <c r="H188" s="65">
        <v>8</v>
      </c>
      <c r="I188" s="9">
        <f>IF(H192=0, "-", H188/H192)</f>
        <v>2.1276595744680851E-2</v>
      </c>
      <c r="J188" s="8">
        <f t="shared" si="14"/>
        <v>3</v>
      </c>
      <c r="K188" s="9" t="str">
        <f t="shared" si="15"/>
        <v>&gt;999%</v>
      </c>
    </row>
    <row r="189" spans="1:11" x14ac:dyDescent="0.2">
      <c r="A189" s="7" t="s">
        <v>489</v>
      </c>
      <c r="B189" s="65">
        <v>18</v>
      </c>
      <c r="C189" s="34">
        <f>IF(B192=0, "-", B189/B192)</f>
        <v>0.14754098360655737</v>
      </c>
      <c r="D189" s="65">
        <v>26</v>
      </c>
      <c r="E189" s="9">
        <f>IF(D192=0, "-", D189/D192)</f>
        <v>0.19402985074626866</v>
      </c>
      <c r="F189" s="81">
        <v>60</v>
      </c>
      <c r="G189" s="34">
        <f>IF(F192=0, "-", F189/F192)</f>
        <v>0.14925373134328357</v>
      </c>
      <c r="H189" s="65">
        <v>81</v>
      </c>
      <c r="I189" s="9">
        <f>IF(H192=0, "-", H189/H192)</f>
        <v>0.21542553191489361</v>
      </c>
      <c r="J189" s="8">
        <f t="shared" si="14"/>
        <v>-0.30769230769230771</v>
      </c>
      <c r="K189" s="9">
        <f t="shared" si="15"/>
        <v>-0.25925925925925924</v>
      </c>
    </row>
    <row r="190" spans="1:11" x14ac:dyDescent="0.2">
      <c r="A190" s="7" t="s">
        <v>490</v>
      </c>
      <c r="B190" s="65">
        <v>1</v>
      </c>
      <c r="C190" s="34">
        <f>IF(B192=0, "-", B190/B192)</f>
        <v>8.1967213114754103E-3</v>
      </c>
      <c r="D190" s="65">
        <v>0</v>
      </c>
      <c r="E190" s="9">
        <f>IF(D192=0, "-", D190/D192)</f>
        <v>0</v>
      </c>
      <c r="F190" s="81">
        <v>4</v>
      </c>
      <c r="G190" s="34">
        <f>IF(F192=0, "-", F190/F192)</f>
        <v>9.9502487562189053E-3</v>
      </c>
      <c r="H190" s="65">
        <v>1</v>
      </c>
      <c r="I190" s="9">
        <f>IF(H192=0, "-", H190/H192)</f>
        <v>2.6595744680851063E-3</v>
      </c>
      <c r="J190" s="8" t="str">
        <f t="shared" si="14"/>
        <v>-</v>
      </c>
      <c r="K190" s="9">
        <f t="shared" si="15"/>
        <v>3</v>
      </c>
    </row>
    <row r="191" spans="1:11" x14ac:dyDescent="0.2">
      <c r="A191" s="2"/>
      <c r="B191" s="68"/>
      <c r="C191" s="33"/>
      <c r="D191" s="68"/>
      <c r="E191" s="6"/>
      <c r="F191" s="82"/>
      <c r="G191" s="33"/>
      <c r="H191" s="68"/>
      <c r="I191" s="6"/>
      <c r="J191" s="5"/>
      <c r="K191" s="6"/>
    </row>
    <row r="192" spans="1:11" s="43" customFormat="1" x14ac:dyDescent="0.2">
      <c r="A192" s="162" t="s">
        <v>608</v>
      </c>
      <c r="B192" s="71">
        <f>SUM(B180:B191)</f>
        <v>122</v>
      </c>
      <c r="C192" s="40">
        <f>B192/32499</f>
        <v>3.7539616603587803E-3</v>
      </c>
      <c r="D192" s="71">
        <f>SUM(D180:D191)</f>
        <v>134</v>
      </c>
      <c r="E192" s="41">
        <f>D192/26621</f>
        <v>5.0336200743773714E-3</v>
      </c>
      <c r="F192" s="77">
        <f>SUM(F180:F191)</f>
        <v>402</v>
      </c>
      <c r="G192" s="42">
        <f>F192/85328</f>
        <v>4.7112319519970001E-3</v>
      </c>
      <c r="H192" s="71">
        <f>SUM(H180:H191)</f>
        <v>376</v>
      </c>
      <c r="I192" s="41">
        <f>H192/74663</f>
        <v>5.0359615873993811E-3</v>
      </c>
      <c r="J192" s="37">
        <f>IF(D192=0, "-", IF((B192-D192)/D192&lt;10, (B192-D192)/D192, "&gt;999%"))</f>
        <v>-8.9552238805970144E-2</v>
      </c>
      <c r="K192" s="38">
        <f>IF(H192=0, "-", IF((F192-H192)/H192&lt;10, (F192-H192)/H192, "&gt;999%"))</f>
        <v>6.9148936170212769E-2</v>
      </c>
    </row>
    <row r="193" spans="1:11" x14ac:dyDescent="0.2">
      <c r="B193" s="83"/>
      <c r="D193" s="83"/>
      <c r="F193" s="83"/>
      <c r="H193" s="83"/>
    </row>
    <row r="194" spans="1:11" s="43" customFormat="1" x14ac:dyDescent="0.2">
      <c r="A194" s="162" t="s">
        <v>607</v>
      </c>
      <c r="B194" s="71">
        <v>775</v>
      </c>
      <c r="C194" s="40">
        <f>B194/32499</f>
        <v>2.3846887596541431E-2</v>
      </c>
      <c r="D194" s="71">
        <v>576</v>
      </c>
      <c r="E194" s="41">
        <f>D194/26621</f>
        <v>2.1637053454040045E-2</v>
      </c>
      <c r="F194" s="77">
        <v>1820</v>
      </c>
      <c r="G194" s="42">
        <f>F194/85328</f>
        <v>2.1329458091130696E-2</v>
      </c>
      <c r="H194" s="71">
        <v>1360</v>
      </c>
      <c r="I194" s="41">
        <f>H194/74663</f>
        <v>1.8215180209742443E-2</v>
      </c>
      <c r="J194" s="37">
        <f>IF(D194=0, "-", IF((B194-D194)/D194&lt;10, (B194-D194)/D194, "&gt;999%"))</f>
        <v>0.3454861111111111</v>
      </c>
      <c r="K194" s="38">
        <f>IF(H194=0, "-", IF((F194-H194)/H194&lt;10, (F194-H194)/H194, "&gt;999%"))</f>
        <v>0.33823529411764708</v>
      </c>
    </row>
    <row r="195" spans="1:11" x14ac:dyDescent="0.2">
      <c r="B195" s="83"/>
      <c r="D195" s="83"/>
      <c r="F195" s="83"/>
      <c r="H195" s="83"/>
    </row>
    <row r="196" spans="1:11" x14ac:dyDescent="0.2">
      <c r="A196" s="27" t="s">
        <v>605</v>
      </c>
      <c r="B196" s="71">
        <f>B200-B198</f>
        <v>13803</v>
      </c>
      <c r="C196" s="40">
        <f>B196/32499</f>
        <v>0.42472076063878889</v>
      </c>
      <c r="D196" s="71">
        <f>D200-D198</f>
        <v>10892</v>
      </c>
      <c r="E196" s="41">
        <f>D196/26621</f>
        <v>0.40915067052327109</v>
      </c>
      <c r="F196" s="77">
        <f>F200-F198</f>
        <v>36012</v>
      </c>
      <c r="G196" s="42">
        <f>F196/85328</f>
        <v>0.42204200262516406</v>
      </c>
      <c r="H196" s="71">
        <f>H200-H198</f>
        <v>30015</v>
      </c>
      <c r="I196" s="41">
        <f>H196/74663</f>
        <v>0.40200634852604367</v>
      </c>
      <c r="J196" s="37">
        <f>IF(D196=0, "-", IF((B196-D196)/D196&lt;10, (B196-D196)/D196, "&gt;999%"))</f>
        <v>0.26726037458685276</v>
      </c>
      <c r="K196" s="38">
        <f>IF(H196=0, "-", IF((F196-H196)/H196&lt;10, (F196-H196)/H196, "&gt;999%"))</f>
        <v>0.19980009995002498</v>
      </c>
    </row>
    <row r="197" spans="1:11" x14ac:dyDescent="0.2">
      <c r="A197" s="27"/>
      <c r="B197" s="71"/>
      <c r="C197" s="40"/>
      <c r="D197" s="71"/>
      <c r="E197" s="41"/>
      <c r="F197" s="77"/>
      <c r="G197" s="42"/>
      <c r="H197" s="71"/>
      <c r="I197" s="41"/>
      <c r="J197" s="37"/>
      <c r="K197" s="38"/>
    </row>
    <row r="198" spans="1:11" x14ac:dyDescent="0.2">
      <c r="A198" s="27" t="s">
        <v>606</v>
      </c>
      <c r="B198" s="71">
        <v>2851</v>
      </c>
      <c r="C198" s="40">
        <f>B198/32499</f>
        <v>8.7725776177728546E-2</v>
      </c>
      <c r="D198" s="71">
        <v>1911</v>
      </c>
      <c r="E198" s="41">
        <f>D198/26621</f>
        <v>7.178543255324743E-2</v>
      </c>
      <c r="F198" s="77">
        <v>7671</v>
      </c>
      <c r="G198" s="42">
        <f>F198/85328</f>
        <v>8.9900150009375582E-2</v>
      </c>
      <c r="H198" s="71">
        <v>6065</v>
      </c>
      <c r="I198" s="41">
        <f>H198/74663</f>
        <v>8.1231667626535234E-2</v>
      </c>
      <c r="J198" s="37">
        <f>IF(D198=0, "-", IF((B198-D198)/D198&lt;10, (B198-D198)/D198, "&gt;999%"))</f>
        <v>0.49188906331763477</v>
      </c>
      <c r="K198" s="38">
        <f>IF(H198=0, "-", IF((F198-H198)/H198&lt;10, (F198-H198)/H198, "&gt;999%"))</f>
        <v>0.26479802143446002</v>
      </c>
    </row>
    <row r="199" spans="1:11" x14ac:dyDescent="0.2">
      <c r="A199" s="27"/>
      <c r="B199" s="71"/>
      <c r="C199" s="40"/>
      <c r="D199" s="71"/>
      <c r="E199" s="41"/>
      <c r="F199" s="77"/>
      <c r="G199" s="42"/>
      <c r="H199" s="71"/>
      <c r="I199" s="41"/>
      <c r="J199" s="37"/>
      <c r="K199" s="38"/>
    </row>
    <row r="200" spans="1:11" x14ac:dyDescent="0.2">
      <c r="A200" s="27" t="s">
        <v>604</v>
      </c>
      <c r="B200" s="71">
        <v>16654</v>
      </c>
      <c r="C200" s="40">
        <f>B200/32499</f>
        <v>0.51244653681651742</v>
      </c>
      <c r="D200" s="71">
        <v>12803</v>
      </c>
      <c r="E200" s="41">
        <f>D200/26621</f>
        <v>0.48093610307651852</v>
      </c>
      <c r="F200" s="77">
        <v>43683</v>
      </c>
      <c r="G200" s="42">
        <f>F200/85328</f>
        <v>0.51194215263453968</v>
      </c>
      <c r="H200" s="71">
        <v>36080</v>
      </c>
      <c r="I200" s="41">
        <f>H200/74663</f>
        <v>0.48323801615257894</v>
      </c>
      <c r="J200" s="37">
        <f>IF(D200=0, "-", IF((B200-D200)/D200&lt;10, (B200-D200)/D200, "&gt;999%"))</f>
        <v>0.30078887760681089</v>
      </c>
      <c r="K200" s="38">
        <f>IF(H200=0, "-", IF((F200-H200)/H200&lt;10, (F200-H200)/H200, "&gt;999%"))</f>
        <v>0.21072616407982261</v>
      </c>
    </row>
  </sheetData>
  <mergeCells count="37">
    <mergeCell ref="B1:K1"/>
    <mergeCell ref="B2:K2"/>
    <mergeCell ref="B171:E171"/>
    <mergeCell ref="F171:I171"/>
    <mergeCell ref="J171:K171"/>
    <mergeCell ref="B172:C172"/>
    <mergeCell ref="D172:E172"/>
    <mergeCell ref="F172:G172"/>
    <mergeCell ref="H172:I172"/>
    <mergeCell ref="B115:E115"/>
    <mergeCell ref="F115:I115"/>
    <mergeCell ref="J115:K115"/>
    <mergeCell ref="B116:C116"/>
    <mergeCell ref="D116:E116"/>
    <mergeCell ref="F116:G116"/>
    <mergeCell ref="H116:I116"/>
    <mergeCell ref="B68:E68"/>
    <mergeCell ref="F68:I68"/>
    <mergeCell ref="J68:K68"/>
    <mergeCell ref="B69:C69"/>
    <mergeCell ref="D69:E69"/>
    <mergeCell ref="F69:G69"/>
    <mergeCell ref="H69:I69"/>
    <mergeCell ref="B26:E26"/>
    <mergeCell ref="F26:I26"/>
    <mergeCell ref="J26:K26"/>
    <mergeCell ref="B27:C27"/>
    <mergeCell ref="D27:E27"/>
    <mergeCell ref="F27:G27"/>
    <mergeCell ref="H27:I27"/>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rowBreaks count="3" manualBreakCount="3">
    <brk id="66" max="16383" man="1"/>
    <brk id="114" max="16383" man="1"/>
    <brk id="170" max="16383" man="1"/>
  </row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7"/>
  <dimension ref="A1:K48"/>
  <sheetViews>
    <sheetView tabSelected="1" workbookViewId="0">
      <selection activeCell="M1" sqref="M1"/>
    </sheetView>
  </sheetViews>
  <sheetFormatPr defaultRowHeight="12.75" x14ac:dyDescent="0.2"/>
  <cols>
    <col min="1" max="1" width="24.7109375" customWidth="1"/>
    <col min="2" max="11" width="8.42578125" customWidth="1"/>
  </cols>
  <sheetData>
    <row r="1" spans="1:11" s="52" customFormat="1" ht="20.25" x14ac:dyDescent="0.3">
      <c r="A1" s="4" t="s">
        <v>10</v>
      </c>
      <c r="B1" s="198" t="s">
        <v>632</v>
      </c>
      <c r="C1" s="198"/>
      <c r="D1" s="198"/>
      <c r="E1" s="199"/>
      <c r="F1" s="199"/>
      <c r="G1" s="199"/>
      <c r="H1" s="199"/>
      <c r="I1" s="199"/>
      <c r="J1" s="199"/>
      <c r="K1" s="199"/>
    </row>
    <row r="2" spans="1:11" s="52" customFormat="1" ht="20.25" x14ac:dyDescent="0.3">
      <c r="A2" s="4" t="s">
        <v>109</v>
      </c>
      <c r="B2" s="202" t="s">
        <v>99</v>
      </c>
      <c r="C2" s="198"/>
      <c r="D2" s="198"/>
      <c r="E2" s="203"/>
      <c r="F2" s="203"/>
      <c r="G2" s="203"/>
      <c r="H2" s="203"/>
      <c r="I2" s="203"/>
      <c r="J2" s="203"/>
      <c r="K2" s="203"/>
    </row>
    <row r="4" spans="1:11" ht="15.75" x14ac:dyDescent="0.25">
      <c r="A4" s="56"/>
      <c r="B4" s="196" t="s">
        <v>1</v>
      </c>
      <c r="C4" s="200"/>
      <c r="D4" s="200"/>
      <c r="E4" s="197"/>
      <c r="F4" s="196" t="s">
        <v>14</v>
      </c>
      <c r="G4" s="200"/>
      <c r="H4" s="200"/>
      <c r="I4" s="197"/>
      <c r="J4" s="196" t="s">
        <v>15</v>
      </c>
      <c r="K4" s="197"/>
    </row>
    <row r="5" spans="1:11" x14ac:dyDescent="0.2">
      <c r="A5" s="27"/>
      <c r="B5" s="196">
        <f>VALUE(RIGHT($B$2, 4))</f>
        <v>2021</v>
      </c>
      <c r="C5" s="197"/>
      <c r="D5" s="196">
        <f>B5-1</f>
        <v>2020</v>
      </c>
      <c r="E5" s="204"/>
      <c r="F5" s="196">
        <f>B5</f>
        <v>2021</v>
      </c>
      <c r="G5" s="204"/>
      <c r="H5" s="196">
        <f>D5</f>
        <v>2020</v>
      </c>
      <c r="I5" s="204"/>
      <c r="J5" s="140" t="s">
        <v>4</v>
      </c>
      <c r="K5" s="141" t="s">
        <v>2</v>
      </c>
    </row>
    <row r="6" spans="1:11" x14ac:dyDescent="0.2">
      <c r="A6" s="22"/>
      <c r="B6" s="61" t="s">
        <v>12</v>
      </c>
      <c r="C6" s="62" t="s">
        <v>13</v>
      </c>
      <c r="D6" s="61" t="s">
        <v>12</v>
      </c>
      <c r="E6" s="63" t="s">
        <v>13</v>
      </c>
      <c r="F6" s="84" t="s">
        <v>12</v>
      </c>
      <c r="G6" s="62" t="s">
        <v>13</v>
      </c>
      <c r="H6" s="85" t="s">
        <v>12</v>
      </c>
      <c r="I6" s="63" t="s">
        <v>13</v>
      </c>
      <c r="J6" s="61"/>
      <c r="K6" s="63"/>
    </row>
    <row r="7" spans="1:11" x14ac:dyDescent="0.2">
      <c r="A7" s="7" t="s">
        <v>31</v>
      </c>
      <c r="B7" s="65">
        <v>1</v>
      </c>
      <c r="C7" s="39">
        <f>IF(B48=0, "-", B7/B48)</f>
        <v>6.0045634682358595E-5</v>
      </c>
      <c r="D7" s="65">
        <v>8</v>
      </c>
      <c r="E7" s="21">
        <f>IF(D48=0, "-", D7/D48)</f>
        <v>6.2485354994923066E-4</v>
      </c>
      <c r="F7" s="81">
        <v>1</v>
      </c>
      <c r="G7" s="39">
        <f>IF(F48=0, "-", F7/F48)</f>
        <v>2.2892200627246296E-5</v>
      </c>
      <c r="H7" s="65">
        <v>21</v>
      </c>
      <c r="I7" s="21">
        <f>IF(H48=0, "-", H7/H48)</f>
        <v>5.8203991130820404E-4</v>
      </c>
      <c r="J7" s="20">
        <f t="shared" ref="J7:J46" si="0">IF(D7=0, "-", IF((B7-D7)/D7&lt;10, (B7-D7)/D7, "&gt;999%"))</f>
        <v>-0.875</v>
      </c>
      <c r="K7" s="21">
        <f t="shared" ref="K7:K46" si="1">IF(H7=0, "-", IF((F7-H7)/H7&lt;10, (F7-H7)/H7, "&gt;999%"))</f>
        <v>-0.95238095238095233</v>
      </c>
    </row>
    <row r="8" spans="1:11" x14ac:dyDescent="0.2">
      <c r="A8" s="7" t="s">
        <v>33</v>
      </c>
      <c r="B8" s="65">
        <v>1</v>
      </c>
      <c r="C8" s="39">
        <f>IF(B48=0, "-", B8/B48)</f>
        <v>6.0045634682358595E-5</v>
      </c>
      <c r="D8" s="65">
        <v>0</v>
      </c>
      <c r="E8" s="21">
        <f>IF(D48=0, "-", D8/D48)</f>
        <v>0</v>
      </c>
      <c r="F8" s="81">
        <v>6</v>
      </c>
      <c r="G8" s="39">
        <f>IF(F48=0, "-", F8/F48)</f>
        <v>1.373532037634778E-4</v>
      </c>
      <c r="H8" s="65">
        <v>0</v>
      </c>
      <c r="I8" s="21">
        <f>IF(H48=0, "-", H8/H48)</f>
        <v>0</v>
      </c>
      <c r="J8" s="20" t="str">
        <f t="shared" si="0"/>
        <v>-</v>
      </c>
      <c r="K8" s="21" t="str">
        <f t="shared" si="1"/>
        <v>-</v>
      </c>
    </row>
    <row r="9" spans="1:11" x14ac:dyDescent="0.2">
      <c r="A9" s="7" t="s">
        <v>34</v>
      </c>
      <c r="B9" s="65">
        <v>641</v>
      </c>
      <c r="C9" s="39">
        <f>IF(B48=0, "-", B9/B48)</f>
        <v>3.848925183139186E-2</v>
      </c>
      <c r="D9" s="65">
        <v>299</v>
      </c>
      <c r="E9" s="21">
        <f>IF(D48=0, "-", D9/D48)</f>
        <v>2.3353901429352494E-2</v>
      </c>
      <c r="F9" s="81">
        <v>1531</v>
      </c>
      <c r="G9" s="39">
        <f>IF(F48=0, "-", F9/F48)</f>
        <v>3.5047959160314078E-2</v>
      </c>
      <c r="H9" s="65">
        <v>1097</v>
      </c>
      <c r="I9" s="21">
        <f>IF(H48=0, "-", H9/H48)</f>
        <v>3.0404656319290464E-2</v>
      </c>
      <c r="J9" s="20">
        <f t="shared" si="0"/>
        <v>1.1438127090301002</v>
      </c>
      <c r="K9" s="21">
        <f t="shared" si="1"/>
        <v>0.39562443026435734</v>
      </c>
    </row>
    <row r="10" spans="1:11" x14ac:dyDescent="0.2">
      <c r="A10" s="7" t="s">
        <v>35</v>
      </c>
      <c r="B10" s="65">
        <v>4</v>
      </c>
      <c r="C10" s="39">
        <f>IF(B48=0, "-", B10/B48)</f>
        <v>2.4018253872943438E-4</v>
      </c>
      <c r="D10" s="65">
        <v>1</v>
      </c>
      <c r="E10" s="21">
        <f>IF(D48=0, "-", D10/D48)</f>
        <v>7.8106693743653833E-5</v>
      </c>
      <c r="F10" s="81">
        <v>8</v>
      </c>
      <c r="G10" s="39">
        <f>IF(F48=0, "-", F10/F48)</f>
        <v>1.8313760501797037E-4</v>
      </c>
      <c r="H10" s="65">
        <v>7</v>
      </c>
      <c r="I10" s="21">
        <f>IF(H48=0, "-", H10/H48)</f>
        <v>1.9401330376940133E-4</v>
      </c>
      <c r="J10" s="20">
        <f t="shared" si="0"/>
        <v>3</v>
      </c>
      <c r="K10" s="21">
        <f t="shared" si="1"/>
        <v>0.14285714285714285</v>
      </c>
    </row>
    <row r="11" spans="1:11" x14ac:dyDescent="0.2">
      <c r="A11" s="7" t="s">
        <v>36</v>
      </c>
      <c r="B11" s="65">
        <v>418</v>
      </c>
      <c r="C11" s="39">
        <f>IF(B48=0, "-", B11/B48)</f>
        <v>2.5099075297225892E-2</v>
      </c>
      <c r="D11" s="65">
        <v>318</v>
      </c>
      <c r="E11" s="21">
        <f>IF(D48=0, "-", D11/D48)</f>
        <v>2.4837928610481917E-2</v>
      </c>
      <c r="F11" s="81">
        <v>1228</v>
      </c>
      <c r="G11" s="39">
        <f>IF(F48=0, "-", F11/F48)</f>
        <v>2.8111622370258452E-2</v>
      </c>
      <c r="H11" s="65">
        <v>1061</v>
      </c>
      <c r="I11" s="21">
        <f>IF(H48=0, "-", H11/H48)</f>
        <v>2.9406873614190688E-2</v>
      </c>
      <c r="J11" s="20">
        <f t="shared" si="0"/>
        <v>0.31446540880503143</v>
      </c>
      <c r="K11" s="21">
        <f t="shared" si="1"/>
        <v>0.15739868049010367</v>
      </c>
    </row>
    <row r="12" spans="1:11" x14ac:dyDescent="0.2">
      <c r="A12" s="7" t="s">
        <v>39</v>
      </c>
      <c r="B12" s="65">
        <v>1</v>
      </c>
      <c r="C12" s="39">
        <f>IF(B48=0, "-", B12/B48)</f>
        <v>6.0045634682358595E-5</v>
      </c>
      <c r="D12" s="65">
        <v>12</v>
      </c>
      <c r="E12" s="21">
        <f>IF(D48=0, "-", D12/D48)</f>
        <v>9.3728032492384594E-4</v>
      </c>
      <c r="F12" s="81">
        <v>5</v>
      </c>
      <c r="G12" s="39">
        <f>IF(F48=0, "-", F12/F48)</f>
        <v>1.1446100313623148E-4</v>
      </c>
      <c r="H12" s="65">
        <v>29</v>
      </c>
      <c r="I12" s="21">
        <f>IF(H48=0, "-", H12/H48)</f>
        <v>8.0376940133037699E-4</v>
      </c>
      <c r="J12" s="20">
        <f t="shared" si="0"/>
        <v>-0.91666666666666663</v>
      </c>
      <c r="K12" s="21">
        <f t="shared" si="1"/>
        <v>-0.82758620689655171</v>
      </c>
    </row>
    <row r="13" spans="1:11" x14ac:dyDescent="0.2">
      <c r="A13" s="7" t="s">
        <v>43</v>
      </c>
      <c r="B13" s="65">
        <v>0</v>
      </c>
      <c r="C13" s="39">
        <f>IF(B48=0, "-", B13/B48)</f>
        <v>0</v>
      </c>
      <c r="D13" s="65">
        <v>0</v>
      </c>
      <c r="E13" s="21">
        <f>IF(D48=0, "-", D13/D48)</f>
        <v>0</v>
      </c>
      <c r="F13" s="81">
        <v>0</v>
      </c>
      <c r="G13" s="39">
        <f>IF(F48=0, "-", F13/F48)</f>
        <v>0</v>
      </c>
      <c r="H13" s="65">
        <v>2</v>
      </c>
      <c r="I13" s="21">
        <f>IF(H48=0, "-", H13/H48)</f>
        <v>5.5432372505543237E-5</v>
      </c>
      <c r="J13" s="20" t="str">
        <f t="shared" si="0"/>
        <v>-</v>
      </c>
      <c r="K13" s="21">
        <f t="shared" si="1"/>
        <v>-1</v>
      </c>
    </row>
    <row r="14" spans="1:11" x14ac:dyDescent="0.2">
      <c r="A14" s="7" t="s">
        <v>45</v>
      </c>
      <c r="B14" s="65">
        <v>305</v>
      </c>
      <c r="C14" s="39">
        <f>IF(B48=0, "-", B14/B48)</f>
        <v>1.831391857811937E-2</v>
      </c>
      <c r="D14" s="65">
        <v>173</v>
      </c>
      <c r="E14" s="21">
        <f>IF(D48=0, "-", D14/D48)</f>
        <v>1.3512458017652112E-2</v>
      </c>
      <c r="F14" s="81">
        <v>763</v>
      </c>
      <c r="G14" s="39">
        <f>IF(F48=0, "-", F14/F48)</f>
        <v>1.7466749078588924E-2</v>
      </c>
      <c r="H14" s="65">
        <v>609</v>
      </c>
      <c r="I14" s="21">
        <f>IF(H48=0, "-", H14/H48)</f>
        <v>1.6879157427937917E-2</v>
      </c>
      <c r="J14" s="20">
        <f t="shared" si="0"/>
        <v>0.76300578034682076</v>
      </c>
      <c r="K14" s="21">
        <f t="shared" si="1"/>
        <v>0.25287356321839083</v>
      </c>
    </row>
    <row r="15" spans="1:11" x14ac:dyDescent="0.2">
      <c r="A15" s="7" t="s">
        <v>48</v>
      </c>
      <c r="B15" s="65">
        <v>28</v>
      </c>
      <c r="C15" s="39">
        <f>IF(B48=0, "-", B15/B48)</f>
        <v>1.6812777711060407E-3</v>
      </c>
      <c r="D15" s="65">
        <v>0</v>
      </c>
      <c r="E15" s="21">
        <f>IF(D48=0, "-", D15/D48)</f>
        <v>0</v>
      </c>
      <c r="F15" s="81">
        <v>47</v>
      </c>
      <c r="G15" s="39">
        <f>IF(F48=0, "-", F15/F48)</f>
        <v>1.0759334294805759E-3</v>
      </c>
      <c r="H15" s="65">
        <v>0</v>
      </c>
      <c r="I15" s="21">
        <f>IF(H48=0, "-", H15/H48)</f>
        <v>0</v>
      </c>
      <c r="J15" s="20" t="str">
        <f t="shared" si="0"/>
        <v>-</v>
      </c>
      <c r="K15" s="21" t="str">
        <f t="shared" si="1"/>
        <v>-</v>
      </c>
    </row>
    <row r="16" spans="1:11" x14ac:dyDescent="0.2">
      <c r="A16" s="7" t="s">
        <v>49</v>
      </c>
      <c r="B16" s="65">
        <v>167</v>
      </c>
      <c r="C16" s="39">
        <f>IF(B48=0, "-", B16/B48)</f>
        <v>1.0027620991953885E-2</v>
      </c>
      <c r="D16" s="65">
        <v>84</v>
      </c>
      <c r="E16" s="21">
        <f>IF(D48=0, "-", D16/D48)</f>
        <v>6.5609622744669215E-3</v>
      </c>
      <c r="F16" s="81">
        <v>435</v>
      </c>
      <c r="G16" s="39">
        <f>IF(F48=0, "-", F16/F48)</f>
        <v>9.9581072728521392E-3</v>
      </c>
      <c r="H16" s="65">
        <v>200</v>
      </c>
      <c r="I16" s="21">
        <f>IF(H48=0, "-", H16/H48)</f>
        <v>5.5432372505543242E-3</v>
      </c>
      <c r="J16" s="20">
        <f t="shared" si="0"/>
        <v>0.98809523809523814</v>
      </c>
      <c r="K16" s="21">
        <f t="shared" si="1"/>
        <v>1.175</v>
      </c>
    </row>
    <row r="17" spans="1:11" x14ac:dyDescent="0.2">
      <c r="A17" s="7" t="s">
        <v>51</v>
      </c>
      <c r="B17" s="65">
        <v>0</v>
      </c>
      <c r="C17" s="39">
        <f>IF(B48=0, "-", B17/B48)</f>
        <v>0</v>
      </c>
      <c r="D17" s="65">
        <v>601</v>
      </c>
      <c r="E17" s="21">
        <f>IF(D48=0, "-", D17/D48)</f>
        <v>4.6942122939935951E-2</v>
      </c>
      <c r="F17" s="81">
        <v>0</v>
      </c>
      <c r="G17" s="39">
        <f>IF(F48=0, "-", F17/F48)</f>
        <v>0</v>
      </c>
      <c r="H17" s="65">
        <v>936</v>
      </c>
      <c r="I17" s="21">
        <f>IF(H48=0, "-", H17/H48)</f>
        <v>2.5942350332594236E-2</v>
      </c>
      <c r="J17" s="20">
        <f t="shared" si="0"/>
        <v>-1</v>
      </c>
      <c r="K17" s="21">
        <f t="shared" si="1"/>
        <v>-1</v>
      </c>
    </row>
    <row r="18" spans="1:11" x14ac:dyDescent="0.2">
      <c r="A18" s="7" t="s">
        <v>52</v>
      </c>
      <c r="B18" s="65">
        <v>540</v>
      </c>
      <c r="C18" s="39">
        <f>IF(B48=0, "-", B18/B48)</f>
        <v>3.2424642728473639E-2</v>
      </c>
      <c r="D18" s="65">
        <v>611</v>
      </c>
      <c r="E18" s="21">
        <f>IF(D48=0, "-", D18/D48)</f>
        <v>4.7723189877372493E-2</v>
      </c>
      <c r="F18" s="81">
        <v>1477</v>
      </c>
      <c r="G18" s="39">
        <f>IF(F48=0, "-", F18/F48)</f>
        <v>3.3811780326442782E-2</v>
      </c>
      <c r="H18" s="65">
        <v>1925</v>
      </c>
      <c r="I18" s="21">
        <f>IF(H48=0, "-", H18/H48)</f>
        <v>5.3353658536585365E-2</v>
      </c>
      <c r="J18" s="20">
        <f t="shared" si="0"/>
        <v>-0.11620294599018004</v>
      </c>
      <c r="K18" s="21">
        <f t="shared" si="1"/>
        <v>-0.23272727272727273</v>
      </c>
    </row>
    <row r="19" spans="1:11" x14ac:dyDescent="0.2">
      <c r="A19" s="7" t="s">
        <v>53</v>
      </c>
      <c r="B19" s="65">
        <v>1172</v>
      </c>
      <c r="C19" s="39">
        <f>IF(B48=0, "-", B19/B48)</f>
        <v>7.0373483847724266E-2</v>
      </c>
      <c r="D19" s="65">
        <v>953</v>
      </c>
      <c r="E19" s="21">
        <f>IF(D48=0, "-", D19/D48)</f>
        <v>7.4435679137702104E-2</v>
      </c>
      <c r="F19" s="81">
        <v>3342</v>
      </c>
      <c r="G19" s="39">
        <f>IF(F48=0, "-", F19/F48)</f>
        <v>7.6505734496257125E-2</v>
      </c>
      <c r="H19" s="65">
        <v>2815</v>
      </c>
      <c r="I19" s="21">
        <f>IF(H48=0, "-", H19/H48)</f>
        <v>7.8021064301552104E-2</v>
      </c>
      <c r="J19" s="20">
        <f t="shared" si="0"/>
        <v>0.229800629590766</v>
      </c>
      <c r="K19" s="21">
        <f t="shared" si="1"/>
        <v>0.18721136767317939</v>
      </c>
    </row>
    <row r="20" spans="1:11" x14ac:dyDescent="0.2">
      <c r="A20" s="7" t="s">
        <v>55</v>
      </c>
      <c r="B20" s="65">
        <v>0</v>
      </c>
      <c r="C20" s="39">
        <f>IF(B48=0, "-", B20/B48)</f>
        <v>0</v>
      </c>
      <c r="D20" s="65">
        <v>2</v>
      </c>
      <c r="E20" s="21">
        <f>IF(D48=0, "-", D20/D48)</f>
        <v>1.5621338748730767E-4</v>
      </c>
      <c r="F20" s="81">
        <v>0</v>
      </c>
      <c r="G20" s="39">
        <f>IF(F48=0, "-", F20/F48)</f>
        <v>0</v>
      </c>
      <c r="H20" s="65">
        <v>10</v>
      </c>
      <c r="I20" s="21">
        <f>IF(H48=0, "-", H20/H48)</f>
        <v>2.7716186252771619E-4</v>
      </c>
      <c r="J20" s="20">
        <f t="shared" si="0"/>
        <v>-1</v>
      </c>
      <c r="K20" s="21">
        <f t="shared" si="1"/>
        <v>-1</v>
      </c>
    </row>
    <row r="21" spans="1:11" x14ac:dyDescent="0.2">
      <c r="A21" s="7" t="s">
        <v>58</v>
      </c>
      <c r="B21" s="65">
        <v>327</v>
      </c>
      <c r="C21" s="39">
        <f>IF(B48=0, "-", B21/B48)</f>
        <v>1.963492254113126E-2</v>
      </c>
      <c r="D21" s="65">
        <v>192</v>
      </c>
      <c r="E21" s="21">
        <f>IF(D48=0, "-", D21/D48)</f>
        <v>1.4996485198781535E-2</v>
      </c>
      <c r="F21" s="81">
        <v>696</v>
      </c>
      <c r="G21" s="39">
        <f>IF(F48=0, "-", F21/F48)</f>
        <v>1.5932971636563424E-2</v>
      </c>
      <c r="H21" s="65">
        <v>469</v>
      </c>
      <c r="I21" s="21">
        <f>IF(H48=0, "-", H21/H48)</f>
        <v>1.2998891352549889E-2</v>
      </c>
      <c r="J21" s="20">
        <f t="shared" si="0"/>
        <v>0.703125</v>
      </c>
      <c r="K21" s="21">
        <f t="shared" si="1"/>
        <v>0.48400852878464817</v>
      </c>
    </row>
    <row r="22" spans="1:11" x14ac:dyDescent="0.2">
      <c r="A22" s="7" t="s">
        <v>60</v>
      </c>
      <c r="B22" s="65">
        <v>32</v>
      </c>
      <c r="C22" s="39">
        <f>IF(B48=0, "-", B22/B48)</f>
        <v>1.921460309835475E-3</v>
      </c>
      <c r="D22" s="65">
        <v>45</v>
      </c>
      <c r="E22" s="21">
        <f>IF(D48=0, "-", D22/D48)</f>
        <v>3.5148012184644225E-3</v>
      </c>
      <c r="F22" s="81">
        <v>77</v>
      </c>
      <c r="G22" s="39">
        <f>IF(F48=0, "-", F22/F48)</f>
        <v>1.7626994482979649E-3</v>
      </c>
      <c r="H22" s="65">
        <v>148</v>
      </c>
      <c r="I22" s="21">
        <f>IF(H48=0, "-", H22/H48)</f>
        <v>4.1019955654101993E-3</v>
      </c>
      <c r="J22" s="20">
        <f t="shared" si="0"/>
        <v>-0.28888888888888886</v>
      </c>
      <c r="K22" s="21">
        <f t="shared" si="1"/>
        <v>-0.47972972972972971</v>
      </c>
    </row>
    <row r="23" spans="1:11" x14ac:dyDescent="0.2">
      <c r="A23" s="7" t="s">
        <v>61</v>
      </c>
      <c r="B23" s="65">
        <v>149</v>
      </c>
      <c r="C23" s="39">
        <f>IF(B48=0, "-", B23/B48)</f>
        <v>8.9467995676714308E-3</v>
      </c>
      <c r="D23" s="65">
        <v>80</v>
      </c>
      <c r="E23" s="21">
        <f>IF(D48=0, "-", D23/D48)</f>
        <v>6.2485354994923064E-3</v>
      </c>
      <c r="F23" s="81">
        <v>408</v>
      </c>
      <c r="G23" s="39">
        <f>IF(F48=0, "-", F23/F48)</f>
        <v>9.3400178559164895E-3</v>
      </c>
      <c r="H23" s="65">
        <v>333</v>
      </c>
      <c r="I23" s="21">
        <f>IF(H48=0, "-", H23/H48)</f>
        <v>9.2294900221729492E-3</v>
      </c>
      <c r="J23" s="20">
        <f t="shared" si="0"/>
        <v>0.86250000000000004</v>
      </c>
      <c r="K23" s="21">
        <f t="shared" si="1"/>
        <v>0.22522522522522523</v>
      </c>
    </row>
    <row r="24" spans="1:11" x14ac:dyDescent="0.2">
      <c r="A24" s="7" t="s">
        <v>63</v>
      </c>
      <c r="B24" s="65">
        <v>865</v>
      </c>
      <c r="C24" s="39">
        <f>IF(B48=0, "-", B24/B48)</f>
        <v>5.1939474000240182E-2</v>
      </c>
      <c r="D24" s="65">
        <v>643</v>
      </c>
      <c r="E24" s="21">
        <f>IF(D48=0, "-", D24/D48)</f>
        <v>5.0222604077169414E-2</v>
      </c>
      <c r="F24" s="81">
        <v>2458</v>
      </c>
      <c r="G24" s="39">
        <f>IF(F48=0, "-", F24/F48)</f>
        <v>5.6269029141771398E-2</v>
      </c>
      <c r="H24" s="65">
        <v>1845</v>
      </c>
      <c r="I24" s="21">
        <f>IF(H48=0, "-", H24/H48)</f>
        <v>5.113636363636364E-2</v>
      </c>
      <c r="J24" s="20">
        <f t="shared" si="0"/>
        <v>0.3452566096423017</v>
      </c>
      <c r="K24" s="21">
        <f t="shared" si="1"/>
        <v>0.33224932249322492</v>
      </c>
    </row>
    <row r="25" spans="1:11" x14ac:dyDescent="0.2">
      <c r="A25" s="7" t="s">
        <v>64</v>
      </c>
      <c r="B25" s="65">
        <v>3</v>
      </c>
      <c r="C25" s="39">
        <f>IF(B48=0, "-", B25/B48)</f>
        <v>1.8013690404707576E-4</v>
      </c>
      <c r="D25" s="65">
        <v>3</v>
      </c>
      <c r="E25" s="21">
        <f>IF(D48=0, "-", D25/D48)</f>
        <v>2.3432008123096148E-4</v>
      </c>
      <c r="F25" s="81">
        <v>6</v>
      </c>
      <c r="G25" s="39">
        <f>IF(F48=0, "-", F25/F48)</f>
        <v>1.373532037634778E-4</v>
      </c>
      <c r="H25" s="65">
        <v>4</v>
      </c>
      <c r="I25" s="21">
        <f>IF(H48=0, "-", H25/H48)</f>
        <v>1.1086474501108647E-4</v>
      </c>
      <c r="J25" s="20">
        <f t="shared" si="0"/>
        <v>0</v>
      </c>
      <c r="K25" s="21">
        <f t="shared" si="1"/>
        <v>0.5</v>
      </c>
    </row>
    <row r="26" spans="1:11" x14ac:dyDescent="0.2">
      <c r="A26" s="7" t="s">
        <v>65</v>
      </c>
      <c r="B26" s="65">
        <v>219</v>
      </c>
      <c r="C26" s="39">
        <f>IF(B48=0, "-", B26/B48)</f>
        <v>1.3149993995436532E-2</v>
      </c>
      <c r="D26" s="65">
        <v>253</v>
      </c>
      <c r="E26" s="21">
        <f>IF(D48=0, "-", D26/D48)</f>
        <v>1.9760993517144419E-2</v>
      </c>
      <c r="F26" s="81">
        <v>657</v>
      </c>
      <c r="G26" s="39">
        <f>IF(F48=0, "-", F26/F48)</f>
        <v>1.5040175812100817E-2</v>
      </c>
      <c r="H26" s="65">
        <v>789</v>
      </c>
      <c r="I26" s="21">
        <f>IF(H48=0, "-", H26/H48)</f>
        <v>2.1868070953436809E-2</v>
      </c>
      <c r="J26" s="20">
        <f t="shared" si="0"/>
        <v>-0.13438735177865613</v>
      </c>
      <c r="K26" s="21">
        <f t="shared" si="1"/>
        <v>-0.16730038022813687</v>
      </c>
    </row>
    <row r="27" spans="1:11" x14ac:dyDescent="0.2">
      <c r="A27" s="7" t="s">
        <v>66</v>
      </c>
      <c r="B27" s="65">
        <v>54</v>
      </c>
      <c r="C27" s="39">
        <f>IF(B48=0, "-", B27/B48)</f>
        <v>3.2424642728473641E-3</v>
      </c>
      <c r="D27" s="65">
        <v>16</v>
      </c>
      <c r="E27" s="21">
        <f>IF(D48=0, "-", D27/D48)</f>
        <v>1.2497070998984613E-3</v>
      </c>
      <c r="F27" s="81">
        <v>153</v>
      </c>
      <c r="G27" s="39">
        <f>IF(F48=0, "-", F27/F48)</f>
        <v>3.5025066959686836E-3</v>
      </c>
      <c r="H27" s="65">
        <v>44</v>
      </c>
      <c r="I27" s="21">
        <f>IF(H48=0, "-", H27/H48)</f>
        <v>1.2195121951219512E-3</v>
      </c>
      <c r="J27" s="20">
        <f t="shared" si="0"/>
        <v>2.375</v>
      </c>
      <c r="K27" s="21">
        <f t="shared" si="1"/>
        <v>2.4772727272727271</v>
      </c>
    </row>
    <row r="28" spans="1:11" x14ac:dyDescent="0.2">
      <c r="A28" s="7" t="s">
        <v>67</v>
      </c>
      <c r="B28" s="65">
        <v>285</v>
      </c>
      <c r="C28" s="39">
        <f>IF(B48=0, "-", B28/B48)</f>
        <v>1.7113005884472197E-2</v>
      </c>
      <c r="D28" s="65">
        <v>242</v>
      </c>
      <c r="E28" s="21">
        <f>IF(D48=0, "-", D28/D48)</f>
        <v>1.8901819885964226E-2</v>
      </c>
      <c r="F28" s="81">
        <v>754</v>
      </c>
      <c r="G28" s="39">
        <f>IF(F48=0, "-", F28/F48)</f>
        <v>1.7260719272943707E-2</v>
      </c>
      <c r="H28" s="65">
        <v>708</v>
      </c>
      <c r="I28" s="21">
        <f>IF(H48=0, "-", H28/H48)</f>
        <v>1.9623059866962306E-2</v>
      </c>
      <c r="J28" s="20">
        <f t="shared" si="0"/>
        <v>0.17768595041322313</v>
      </c>
      <c r="K28" s="21">
        <f t="shared" si="1"/>
        <v>6.4971751412429377E-2</v>
      </c>
    </row>
    <row r="29" spans="1:11" x14ac:dyDescent="0.2">
      <c r="A29" s="7" t="s">
        <v>71</v>
      </c>
      <c r="B29" s="65">
        <v>5</v>
      </c>
      <c r="C29" s="39">
        <f>IF(B48=0, "-", B29/B48)</f>
        <v>3.0022817341179294E-4</v>
      </c>
      <c r="D29" s="65">
        <v>10</v>
      </c>
      <c r="E29" s="21">
        <f>IF(D48=0, "-", D29/D48)</f>
        <v>7.810669374365383E-4</v>
      </c>
      <c r="F29" s="81">
        <v>28</v>
      </c>
      <c r="G29" s="39">
        <f>IF(F48=0, "-", F29/F48)</f>
        <v>6.4098161756289632E-4</v>
      </c>
      <c r="H29" s="65">
        <v>32</v>
      </c>
      <c r="I29" s="21">
        <f>IF(H48=0, "-", H29/H48)</f>
        <v>8.869179600886918E-4</v>
      </c>
      <c r="J29" s="20">
        <f t="shared" si="0"/>
        <v>-0.5</v>
      </c>
      <c r="K29" s="21">
        <f t="shared" si="1"/>
        <v>-0.125</v>
      </c>
    </row>
    <row r="30" spans="1:11" x14ac:dyDescent="0.2">
      <c r="A30" s="7" t="s">
        <v>72</v>
      </c>
      <c r="B30" s="65">
        <v>2305</v>
      </c>
      <c r="C30" s="39">
        <f>IF(B48=0, "-", B30/B48)</f>
        <v>0.13840518794283654</v>
      </c>
      <c r="D30" s="65">
        <v>1488</v>
      </c>
      <c r="E30" s="21">
        <f>IF(D48=0, "-", D30/D48)</f>
        <v>0.11622276029055691</v>
      </c>
      <c r="F30" s="81">
        <v>5768</v>
      </c>
      <c r="G30" s="39">
        <f>IF(F48=0, "-", F30/F48)</f>
        <v>0.13204221321795664</v>
      </c>
      <c r="H30" s="65">
        <v>4015</v>
      </c>
      <c r="I30" s="21">
        <f>IF(H48=0, "-", H30/H48)</f>
        <v>0.11128048780487805</v>
      </c>
      <c r="J30" s="20">
        <f t="shared" si="0"/>
        <v>0.54905913978494625</v>
      </c>
      <c r="K30" s="21">
        <f t="shared" si="1"/>
        <v>0.43661270236612704</v>
      </c>
    </row>
    <row r="31" spans="1:11" x14ac:dyDescent="0.2">
      <c r="A31" s="7" t="s">
        <v>74</v>
      </c>
      <c r="B31" s="65">
        <v>506</v>
      </c>
      <c r="C31" s="39">
        <f>IF(B48=0, "-", B31/B48)</f>
        <v>3.0383091149273449E-2</v>
      </c>
      <c r="D31" s="65">
        <v>422</v>
      </c>
      <c r="E31" s="21">
        <f>IF(D48=0, "-", D31/D48)</f>
        <v>3.2961024759821919E-2</v>
      </c>
      <c r="F31" s="81">
        <v>1549</v>
      </c>
      <c r="G31" s="39">
        <f>IF(F48=0, "-", F31/F48)</f>
        <v>3.5460018771604512E-2</v>
      </c>
      <c r="H31" s="65">
        <v>1084</v>
      </c>
      <c r="I31" s="21">
        <f>IF(H48=0, "-", H31/H48)</f>
        <v>3.0044345898004435E-2</v>
      </c>
      <c r="J31" s="20">
        <f t="shared" si="0"/>
        <v>0.1990521327014218</v>
      </c>
      <c r="K31" s="21">
        <f t="shared" si="1"/>
        <v>0.4289667896678967</v>
      </c>
    </row>
    <row r="32" spans="1:11" x14ac:dyDescent="0.2">
      <c r="A32" s="7" t="s">
        <v>77</v>
      </c>
      <c r="B32" s="65">
        <v>780</v>
      </c>
      <c r="C32" s="39">
        <f>IF(B48=0, "-", B32/B48)</f>
        <v>4.6835595052239699E-2</v>
      </c>
      <c r="D32" s="65">
        <v>255</v>
      </c>
      <c r="E32" s="21">
        <f>IF(D48=0, "-", D32/D48)</f>
        <v>1.9917206904631727E-2</v>
      </c>
      <c r="F32" s="81">
        <v>2008</v>
      </c>
      <c r="G32" s="39">
        <f>IF(F48=0, "-", F32/F48)</f>
        <v>4.5967538859510562E-2</v>
      </c>
      <c r="H32" s="65">
        <v>618</v>
      </c>
      <c r="I32" s="21">
        <f>IF(H48=0, "-", H32/H48)</f>
        <v>1.712860310421286E-2</v>
      </c>
      <c r="J32" s="20">
        <f t="shared" si="0"/>
        <v>2.0588235294117645</v>
      </c>
      <c r="K32" s="21">
        <f t="shared" si="1"/>
        <v>2.2491909385113269</v>
      </c>
    </row>
    <row r="33" spans="1:11" x14ac:dyDescent="0.2">
      <c r="A33" s="7" t="s">
        <v>78</v>
      </c>
      <c r="B33" s="65">
        <v>46</v>
      </c>
      <c r="C33" s="39">
        <f>IF(B48=0, "-", B33/B48)</f>
        <v>2.7620991953884954E-3</v>
      </c>
      <c r="D33" s="65">
        <v>20</v>
      </c>
      <c r="E33" s="21">
        <f>IF(D48=0, "-", D33/D48)</f>
        <v>1.5621338748730766E-3</v>
      </c>
      <c r="F33" s="81">
        <v>99</v>
      </c>
      <c r="G33" s="39">
        <f>IF(F48=0, "-", F33/F48)</f>
        <v>2.2663278620973833E-3</v>
      </c>
      <c r="H33" s="65">
        <v>72</v>
      </c>
      <c r="I33" s="21">
        <f>IF(H48=0, "-", H33/H48)</f>
        <v>1.9955654101995565E-3</v>
      </c>
      <c r="J33" s="20">
        <f t="shared" si="0"/>
        <v>1.3</v>
      </c>
      <c r="K33" s="21">
        <f t="shared" si="1"/>
        <v>0.375</v>
      </c>
    </row>
    <row r="34" spans="1:11" x14ac:dyDescent="0.2">
      <c r="A34" s="7" t="s">
        <v>79</v>
      </c>
      <c r="B34" s="65">
        <v>1032</v>
      </c>
      <c r="C34" s="39">
        <f>IF(B48=0, "-", B34/B48)</f>
        <v>6.196709499219407E-2</v>
      </c>
      <c r="D34" s="65">
        <v>1086</v>
      </c>
      <c r="E34" s="21">
        <f>IF(D48=0, "-", D34/D48)</f>
        <v>8.4823869405608057E-2</v>
      </c>
      <c r="F34" s="81">
        <v>3008</v>
      </c>
      <c r="G34" s="39">
        <f>IF(F48=0, "-", F34/F48)</f>
        <v>6.885973948675686E-2</v>
      </c>
      <c r="H34" s="65">
        <v>2923</v>
      </c>
      <c r="I34" s="21">
        <f>IF(H48=0, "-", H34/H48)</f>
        <v>8.1014412416851436E-2</v>
      </c>
      <c r="J34" s="20">
        <f t="shared" si="0"/>
        <v>-4.9723756906077346E-2</v>
      </c>
      <c r="K34" s="21">
        <f t="shared" si="1"/>
        <v>2.9079712624016422E-2</v>
      </c>
    </row>
    <row r="35" spans="1:11" x14ac:dyDescent="0.2">
      <c r="A35" s="7" t="s">
        <v>81</v>
      </c>
      <c r="B35" s="65">
        <v>805</v>
      </c>
      <c r="C35" s="39">
        <f>IF(B48=0, "-", B35/B48)</f>
        <v>4.8336735919298664E-2</v>
      </c>
      <c r="D35" s="65">
        <v>663</v>
      </c>
      <c r="E35" s="21">
        <f>IF(D48=0, "-", D35/D48)</f>
        <v>5.1784737952042491E-2</v>
      </c>
      <c r="F35" s="81">
        <v>2209</v>
      </c>
      <c r="G35" s="39">
        <f>IF(F48=0, "-", F35/F48)</f>
        <v>5.0568871185587068E-2</v>
      </c>
      <c r="H35" s="65">
        <v>2382</v>
      </c>
      <c r="I35" s="21">
        <f>IF(H48=0, "-", H35/H48)</f>
        <v>6.6019955654102E-2</v>
      </c>
      <c r="J35" s="20">
        <f t="shared" si="0"/>
        <v>0.21417797888386123</v>
      </c>
      <c r="K35" s="21">
        <f t="shared" si="1"/>
        <v>-7.2628043660789246E-2</v>
      </c>
    </row>
    <row r="36" spans="1:11" x14ac:dyDescent="0.2">
      <c r="A36" s="7" t="s">
        <v>82</v>
      </c>
      <c r="B36" s="65">
        <v>78</v>
      </c>
      <c r="C36" s="39">
        <f>IF(B48=0, "-", B36/B48)</f>
        <v>4.6835595052239706E-3</v>
      </c>
      <c r="D36" s="65">
        <v>46</v>
      </c>
      <c r="E36" s="21">
        <f>IF(D48=0, "-", D36/D48)</f>
        <v>3.5929079122080762E-3</v>
      </c>
      <c r="F36" s="81">
        <v>124</v>
      </c>
      <c r="G36" s="39">
        <f>IF(F48=0, "-", F36/F48)</f>
        <v>2.838632877778541E-3</v>
      </c>
      <c r="H36" s="65">
        <v>149</v>
      </c>
      <c r="I36" s="21">
        <f>IF(H48=0, "-", H36/H48)</f>
        <v>4.1297117516629709E-3</v>
      </c>
      <c r="J36" s="20">
        <f t="shared" si="0"/>
        <v>0.69565217391304346</v>
      </c>
      <c r="K36" s="21">
        <f t="shared" si="1"/>
        <v>-0.16778523489932887</v>
      </c>
    </row>
    <row r="37" spans="1:11" x14ac:dyDescent="0.2">
      <c r="A37" s="7" t="s">
        <v>83</v>
      </c>
      <c r="B37" s="65">
        <v>161</v>
      </c>
      <c r="C37" s="39">
        <f>IF(B48=0, "-", B37/B48)</f>
        <v>9.6673471838597327E-3</v>
      </c>
      <c r="D37" s="65">
        <v>118</v>
      </c>
      <c r="E37" s="21">
        <f>IF(D48=0, "-", D37/D48)</f>
        <v>9.2165898617511521E-3</v>
      </c>
      <c r="F37" s="81">
        <v>354</v>
      </c>
      <c r="G37" s="39">
        <f>IF(F48=0, "-", F37/F48)</f>
        <v>8.1038390220451884E-3</v>
      </c>
      <c r="H37" s="65">
        <v>304</v>
      </c>
      <c r="I37" s="21">
        <f>IF(H48=0, "-", H37/H48)</f>
        <v>8.4257206208425729E-3</v>
      </c>
      <c r="J37" s="20">
        <f t="shared" si="0"/>
        <v>0.36440677966101692</v>
      </c>
      <c r="K37" s="21">
        <f t="shared" si="1"/>
        <v>0.16447368421052633</v>
      </c>
    </row>
    <row r="38" spans="1:11" x14ac:dyDescent="0.2">
      <c r="A38" s="7" t="s">
        <v>85</v>
      </c>
      <c r="B38" s="65">
        <v>26</v>
      </c>
      <c r="C38" s="39">
        <f>IF(B48=0, "-", B38/B48)</f>
        <v>1.5611865017413234E-3</v>
      </c>
      <c r="D38" s="65">
        <v>17</v>
      </c>
      <c r="E38" s="21">
        <f>IF(D48=0, "-", D38/D48)</f>
        <v>1.3278137936421151E-3</v>
      </c>
      <c r="F38" s="81">
        <v>45</v>
      </c>
      <c r="G38" s="39">
        <f>IF(F48=0, "-", F38/F48)</f>
        <v>1.0301490282260833E-3</v>
      </c>
      <c r="H38" s="65">
        <v>70</v>
      </c>
      <c r="I38" s="21">
        <f>IF(H48=0, "-", H38/H48)</f>
        <v>1.9401330376940134E-3</v>
      </c>
      <c r="J38" s="20">
        <f t="shared" si="0"/>
        <v>0.52941176470588236</v>
      </c>
      <c r="K38" s="21">
        <f t="shared" si="1"/>
        <v>-0.35714285714285715</v>
      </c>
    </row>
    <row r="39" spans="1:11" x14ac:dyDescent="0.2">
      <c r="A39" s="7" t="s">
        <v>86</v>
      </c>
      <c r="B39" s="65">
        <v>1</v>
      </c>
      <c r="C39" s="39">
        <f>IF(B48=0, "-", B39/B48)</f>
        <v>6.0045634682358595E-5</v>
      </c>
      <c r="D39" s="65">
        <v>0</v>
      </c>
      <c r="E39" s="21">
        <f>IF(D48=0, "-", D39/D48)</f>
        <v>0</v>
      </c>
      <c r="F39" s="81">
        <v>4</v>
      </c>
      <c r="G39" s="39">
        <f>IF(F48=0, "-", F39/F48)</f>
        <v>9.1568802508985183E-5</v>
      </c>
      <c r="H39" s="65">
        <v>1</v>
      </c>
      <c r="I39" s="21">
        <f>IF(H48=0, "-", H39/H48)</f>
        <v>2.7716186252771619E-5</v>
      </c>
      <c r="J39" s="20" t="str">
        <f t="shared" si="0"/>
        <v>-</v>
      </c>
      <c r="K39" s="21">
        <f t="shared" si="1"/>
        <v>3</v>
      </c>
    </row>
    <row r="40" spans="1:11" x14ac:dyDescent="0.2">
      <c r="A40" s="7" t="s">
        <v>88</v>
      </c>
      <c r="B40" s="65">
        <v>200</v>
      </c>
      <c r="C40" s="39">
        <f>IF(B48=0, "-", B40/B48)</f>
        <v>1.2009126936471718E-2</v>
      </c>
      <c r="D40" s="65">
        <v>84</v>
      </c>
      <c r="E40" s="21">
        <f>IF(D48=0, "-", D40/D48)</f>
        <v>6.5609622744669215E-3</v>
      </c>
      <c r="F40" s="81">
        <v>545</v>
      </c>
      <c r="G40" s="39">
        <f>IF(F48=0, "-", F40/F48)</f>
        <v>1.2476249341849231E-2</v>
      </c>
      <c r="H40" s="65">
        <v>305</v>
      </c>
      <c r="I40" s="21">
        <f>IF(H48=0, "-", H40/H48)</f>
        <v>8.4534368070953436E-3</v>
      </c>
      <c r="J40" s="20">
        <f t="shared" si="0"/>
        <v>1.3809523809523809</v>
      </c>
      <c r="K40" s="21">
        <f t="shared" si="1"/>
        <v>0.78688524590163933</v>
      </c>
    </row>
    <row r="41" spans="1:11" x14ac:dyDescent="0.2">
      <c r="A41" s="7" t="s">
        <v>89</v>
      </c>
      <c r="B41" s="65">
        <v>24</v>
      </c>
      <c r="C41" s="39">
        <f>IF(B48=0, "-", B41/B48)</f>
        <v>1.4410952323766061E-3</v>
      </c>
      <c r="D41" s="65">
        <v>23</v>
      </c>
      <c r="E41" s="21">
        <f>IF(D48=0, "-", D41/D48)</f>
        <v>1.7964539561040381E-3</v>
      </c>
      <c r="F41" s="81">
        <v>43</v>
      </c>
      <c r="G41" s="39">
        <f>IF(F48=0, "-", F41/F48)</f>
        <v>9.8436462697159069E-4</v>
      </c>
      <c r="H41" s="65">
        <v>39</v>
      </c>
      <c r="I41" s="21">
        <f>IF(H48=0, "-", H41/H48)</f>
        <v>1.0809312638580932E-3</v>
      </c>
      <c r="J41" s="20">
        <f t="shared" si="0"/>
        <v>4.3478260869565216E-2</v>
      </c>
      <c r="K41" s="21">
        <f t="shared" si="1"/>
        <v>0.10256410256410256</v>
      </c>
    </row>
    <row r="42" spans="1:11" x14ac:dyDescent="0.2">
      <c r="A42" s="7" t="s">
        <v>90</v>
      </c>
      <c r="B42" s="65">
        <v>1384</v>
      </c>
      <c r="C42" s="39">
        <f>IF(B48=0, "-", B42/B48)</f>
        <v>8.3103158400384292E-2</v>
      </c>
      <c r="D42" s="65">
        <v>964</v>
      </c>
      <c r="E42" s="21">
        <f>IF(D48=0, "-", D42/D48)</f>
        <v>7.5294852768882287E-2</v>
      </c>
      <c r="F42" s="81">
        <v>3124</v>
      </c>
      <c r="G42" s="39">
        <f>IF(F48=0, "-", F42/F48)</f>
        <v>7.1515234759517432E-2</v>
      </c>
      <c r="H42" s="65">
        <v>2408</v>
      </c>
      <c r="I42" s="21">
        <f>IF(H48=0, "-", H42/H48)</f>
        <v>6.6740576496674059E-2</v>
      </c>
      <c r="J42" s="20">
        <f t="shared" si="0"/>
        <v>0.43568464730290457</v>
      </c>
      <c r="K42" s="21">
        <f t="shared" si="1"/>
        <v>0.29734219269102991</v>
      </c>
    </row>
    <row r="43" spans="1:11" x14ac:dyDescent="0.2">
      <c r="A43" s="7" t="s">
        <v>91</v>
      </c>
      <c r="B43" s="65">
        <v>149</v>
      </c>
      <c r="C43" s="39">
        <f>IF(B48=0, "-", B43/B48)</f>
        <v>8.9467995676714308E-3</v>
      </c>
      <c r="D43" s="65">
        <v>271</v>
      </c>
      <c r="E43" s="21">
        <f>IF(D48=0, "-", D43/D48)</f>
        <v>2.1166914004530187E-2</v>
      </c>
      <c r="F43" s="81">
        <v>462</v>
      </c>
      <c r="G43" s="39">
        <f>IF(F48=0, "-", F43/F48)</f>
        <v>1.0576196689787789E-2</v>
      </c>
      <c r="H43" s="65">
        <v>622</v>
      </c>
      <c r="I43" s="21">
        <f>IF(H48=0, "-", H43/H48)</f>
        <v>1.7239467849223946E-2</v>
      </c>
      <c r="J43" s="20">
        <f t="shared" si="0"/>
        <v>-0.45018450184501846</v>
      </c>
      <c r="K43" s="21">
        <f t="shared" si="1"/>
        <v>-0.25723472668810288</v>
      </c>
    </row>
    <row r="44" spans="1:11" x14ac:dyDescent="0.2">
      <c r="A44" s="7" t="s">
        <v>92</v>
      </c>
      <c r="B44" s="65">
        <v>2882</v>
      </c>
      <c r="C44" s="39">
        <f>IF(B48=0, "-", B44/B48)</f>
        <v>0.17305151915455746</v>
      </c>
      <c r="D44" s="65">
        <v>2378</v>
      </c>
      <c r="E44" s="21">
        <f>IF(D48=0, "-", D44/D48)</f>
        <v>0.18573771772240882</v>
      </c>
      <c r="F44" s="81">
        <v>7594</v>
      </c>
      <c r="G44" s="39">
        <f>IF(F48=0, "-", F44/F48)</f>
        <v>0.17384337156330837</v>
      </c>
      <c r="H44" s="65">
        <v>6344</v>
      </c>
      <c r="I44" s="21">
        <f>IF(H48=0, "-", H44/H48)</f>
        <v>0.17583148558758316</v>
      </c>
      <c r="J44" s="20">
        <f t="shared" si="0"/>
        <v>0.21194280908326324</v>
      </c>
      <c r="K44" s="21">
        <f t="shared" si="1"/>
        <v>0.19703656998738966</v>
      </c>
    </row>
    <row r="45" spans="1:11" x14ac:dyDescent="0.2">
      <c r="A45" s="7" t="s">
        <v>94</v>
      </c>
      <c r="B45" s="65">
        <v>604</v>
      </c>
      <c r="C45" s="39">
        <f>IF(B48=0, "-", B45/B48)</f>
        <v>3.6267563348144592E-2</v>
      </c>
      <c r="D45" s="65">
        <v>284</v>
      </c>
      <c r="E45" s="21">
        <f>IF(D48=0, "-", D45/D48)</f>
        <v>2.2182301023197688E-2</v>
      </c>
      <c r="F45" s="81">
        <v>1472</v>
      </c>
      <c r="G45" s="39">
        <f>IF(F48=0, "-", F45/F48)</f>
        <v>3.3697319323306552E-2</v>
      </c>
      <c r="H45" s="65">
        <v>1046</v>
      </c>
      <c r="I45" s="21">
        <f>IF(H48=0, "-", H45/H48)</f>
        <v>2.8991130820399114E-2</v>
      </c>
      <c r="J45" s="20">
        <f t="shared" si="0"/>
        <v>1.1267605633802817</v>
      </c>
      <c r="K45" s="21">
        <f t="shared" si="1"/>
        <v>0.40726577437858508</v>
      </c>
    </row>
    <row r="46" spans="1:11" x14ac:dyDescent="0.2">
      <c r="A46" s="7" t="s">
        <v>95</v>
      </c>
      <c r="B46" s="65">
        <v>454</v>
      </c>
      <c r="C46" s="39">
        <f>IF(B48=0, "-", B46/B48)</f>
        <v>2.7260718145790799E-2</v>
      </c>
      <c r="D46" s="65">
        <v>138</v>
      </c>
      <c r="E46" s="21">
        <f>IF(D48=0, "-", D46/D48)</f>
        <v>1.0778723736624229E-2</v>
      </c>
      <c r="F46" s="81">
        <v>1195</v>
      </c>
      <c r="G46" s="39">
        <f>IF(F48=0, "-", F46/F48)</f>
        <v>2.7356179749559326E-2</v>
      </c>
      <c r="H46" s="65">
        <v>614</v>
      </c>
      <c r="I46" s="21">
        <f>IF(H48=0, "-", H46/H48)</f>
        <v>1.7017738359201773E-2</v>
      </c>
      <c r="J46" s="20">
        <f t="shared" si="0"/>
        <v>2.2898550724637681</v>
      </c>
      <c r="K46" s="21">
        <f t="shared" si="1"/>
        <v>0.94625407166123776</v>
      </c>
    </row>
    <row r="47" spans="1:11" x14ac:dyDescent="0.2">
      <c r="A47" s="2"/>
      <c r="B47" s="68"/>
      <c r="C47" s="33"/>
      <c r="D47" s="68"/>
      <c r="E47" s="6"/>
      <c r="F47" s="82"/>
      <c r="G47" s="33"/>
      <c r="H47" s="68"/>
      <c r="I47" s="6"/>
      <c r="J47" s="5"/>
      <c r="K47" s="6"/>
    </row>
    <row r="48" spans="1:11" s="43" customFormat="1" x14ac:dyDescent="0.2">
      <c r="A48" s="162" t="s">
        <v>604</v>
      </c>
      <c r="B48" s="71">
        <f>SUM(B7:B47)</f>
        <v>16654</v>
      </c>
      <c r="C48" s="40">
        <v>1</v>
      </c>
      <c r="D48" s="71">
        <f>SUM(D7:D47)</f>
        <v>12803</v>
      </c>
      <c r="E48" s="41">
        <v>1</v>
      </c>
      <c r="F48" s="77">
        <f>SUM(F7:F47)</f>
        <v>43683</v>
      </c>
      <c r="G48" s="42">
        <v>1</v>
      </c>
      <c r="H48" s="71">
        <f>SUM(H7:H47)</f>
        <v>36080</v>
      </c>
      <c r="I48" s="41">
        <v>1</v>
      </c>
      <c r="J48" s="37">
        <f>IF(D48=0, "-", (B48-D48)/D48)</f>
        <v>0.30078887760681089</v>
      </c>
      <c r="K48" s="38">
        <f>IF(H48=0, "-", (F48-H48)/H48)</f>
        <v>0.21072616407982261</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3"/>
  <dimension ref="A1:K79"/>
  <sheetViews>
    <sheetView tabSelected="1" zoomScaleNormal="100" workbookViewId="0">
      <selection activeCell="M1" sqref="M1"/>
    </sheetView>
  </sheetViews>
  <sheetFormatPr defaultRowHeight="12.75" x14ac:dyDescent="0.2"/>
  <cols>
    <col min="1" max="1" width="30.7109375" bestFit="1" customWidth="1"/>
    <col min="2" max="2" width="7.28515625" bestFit="1" customWidth="1"/>
    <col min="3" max="3" width="7.28515625" customWidth="1"/>
    <col min="4" max="4" width="7.28515625" bestFit="1" customWidth="1"/>
    <col min="5" max="5" width="7.28515625" customWidth="1"/>
    <col min="6" max="6" width="7.28515625" bestFit="1" customWidth="1"/>
    <col min="7" max="7" width="7.28515625" customWidth="1"/>
    <col min="8" max="8" width="7.28515625" bestFit="1" customWidth="1"/>
    <col min="9" max="9" width="7.28515625" customWidth="1"/>
    <col min="10" max="11" width="7.7109375" customWidth="1"/>
  </cols>
  <sheetData>
    <row r="1" spans="1:11" s="52" customFormat="1" ht="20.25" x14ac:dyDescent="0.3">
      <c r="A1" s="4" t="s">
        <v>10</v>
      </c>
      <c r="B1" s="198" t="s">
        <v>17</v>
      </c>
      <c r="C1" s="198"/>
      <c r="D1" s="198"/>
      <c r="E1" s="199"/>
      <c r="F1" s="199"/>
      <c r="G1" s="199"/>
      <c r="H1" s="199"/>
      <c r="I1" s="199"/>
      <c r="J1" s="199"/>
      <c r="K1" s="199"/>
    </row>
    <row r="2" spans="1:11" s="52" customFormat="1" ht="20.25" x14ac:dyDescent="0.3">
      <c r="A2" s="4" t="s">
        <v>109</v>
      </c>
      <c r="B2" s="202" t="s">
        <v>99</v>
      </c>
      <c r="C2" s="198"/>
      <c r="D2" s="198"/>
      <c r="E2" s="203"/>
      <c r="F2" s="203"/>
      <c r="G2" s="203"/>
      <c r="H2" s="203"/>
      <c r="I2" s="203"/>
      <c r="J2" s="203"/>
      <c r="K2" s="203"/>
    </row>
    <row r="4" spans="1:11" ht="15.75" x14ac:dyDescent="0.25">
      <c r="A4" s="164" t="s">
        <v>125</v>
      </c>
      <c r="B4" s="196" t="s">
        <v>1</v>
      </c>
      <c r="C4" s="200"/>
      <c r="D4" s="200"/>
      <c r="E4" s="197"/>
      <c r="F4" s="196" t="s">
        <v>14</v>
      </c>
      <c r="G4" s="200"/>
      <c r="H4" s="200"/>
      <c r="I4" s="197"/>
      <c r="J4" s="196" t="s">
        <v>15</v>
      </c>
      <c r="K4" s="197"/>
    </row>
    <row r="5" spans="1:11" x14ac:dyDescent="0.2">
      <c r="A5" s="22"/>
      <c r="B5" s="196">
        <f>VALUE(RIGHT($B$2, 4))</f>
        <v>2021</v>
      </c>
      <c r="C5" s="197"/>
      <c r="D5" s="196">
        <f>B5-1</f>
        <v>2020</v>
      </c>
      <c r="E5" s="204"/>
      <c r="F5" s="196">
        <f>B5</f>
        <v>2021</v>
      </c>
      <c r="G5" s="204"/>
      <c r="H5" s="196">
        <f>D5</f>
        <v>2020</v>
      </c>
      <c r="I5" s="204"/>
      <c r="J5" s="140" t="s">
        <v>4</v>
      </c>
      <c r="K5" s="141" t="s">
        <v>2</v>
      </c>
    </row>
    <row r="6" spans="1:11" x14ac:dyDescent="0.2">
      <c r="A6" s="163" t="s">
        <v>127</v>
      </c>
      <c r="B6" s="61" t="s">
        <v>12</v>
      </c>
      <c r="C6" s="62" t="s">
        <v>13</v>
      </c>
      <c r="D6" s="61" t="s">
        <v>12</v>
      </c>
      <c r="E6" s="63" t="s">
        <v>13</v>
      </c>
      <c r="F6" s="62" t="s">
        <v>12</v>
      </c>
      <c r="G6" s="62" t="s">
        <v>13</v>
      </c>
      <c r="H6" s="61" t="s">
        <v>12</v>
      </c>
      <c r="I6" s="63" t="s">
        <v>13</v>
      </c>
      <c r="J6" s="61"/>
      <c r="K6" s="63"/>
    </row>
    <row r="7" spans="1:11" x14ac:dyDescent="0.2">
      <c r="A7" s="7" t="s">
        <v>491</v>
      </c>
      <c r="B7" s="65">
        <v>0</v>
      </c>
      <c r="C7" s="34">
        <f>IF(B14=0, "-", B7/B14)</f>
        <v>0</v>
      </c>
      <c r="D7" s="65">
        <v>0</v>
      </c>
      <c r="E7" s="9">
        <f>IF(D14=0, "-", D7/D14)</f>
        <v>0</v>
      </c>
      <c r="F7" s="81">
        <v>2</v>
      </c>
      <c r="G7" s="34">
        <f>IF(F14=0, "-", F7/F14)</f>
        <v>1.1904761904761904E-2</v>
      </c>
      <c r="H7" s="65">
        <v>0</v>
      </c>
      <c r="I7" s="9">
        <f>IF(H14=0, "-", H7/H14)</f>
        <v>0</v>
      </c>
      <c r="J7" s="8" t="str">
        <f t="shared" ref="J7:J12" si="0">IF(D7=0, "-", IF((B7-D7)/D7&lt;10, (B7-D7)/D7, "&gt;999%"))</f>
        <v>-</v>
      </c>
      <c r="K7" s="9" t="str">
        <f t="shared" ref="K7:K12" si="1">IF(H7=0, "-", IF((F7-H7)/H7&lt;10, (F7-H7)/H7, "&gt;999%"))</f>
        <v>-</v>
      </c>
    </row>
    <row r="8" spans="1:11" x14ac:dyDescent="0.2">
      <c r="A8" s="7" t="s">
        <v>492</v>
      </c>
      <c r="B8" s="65">
        <v>1</v>
      </c>
      <c r="C8" s="34">
        <f>IF(B14=0, "-", B8/B14)</f>
        <v>1.4705882352941176E-2</v>
      </c>
      <c r="D8" s="65">
        <v>0</v>
      </c>
      <c r="E8" s="9">
        <f>IF(D14=0, "-", D8/D14)</f>
        <v>0</v>
      </c>
      <c r="F8" s="81">
        <v>2</v>
      </c>
      <c r="G8" s="34">
        <f>IF(F14=0, "-", F8/F14)</f>
        <v>1.1904761904761904E-2</v>
      </c>
      <c r="H8" s="65">
        <v>0</v>
      </c>
      <c r="I8" s="9">
        <f>IF(H14=0, "-", H8/H14)</f>
        <v>0</v>
      </c>
      <c r="J8" s="8" t="str">
        <f t="shared" si="0"/>
        <v>-</v>
      </c>
      <c r="K8" s="9" t="str">
        <f t="shared" si="1"/>
        <v>-</v>
      </c>
    </row>
    <row r="9" spans="1:11" x14ac:dyDescent="0.2">
      <c r="A9" s="7" t="s">
        <v>493</v>
      </c>
      <c r="B9" s="65">
        <v>0</v>
      </c>
      <c r="C9" s="34">
        <f>IF(B14=0, "-", B9/B14)</f>
        <v>0</v>
      </c>
      <c r="D9" s="65">
        <v>2</v>
      </c>
      <c r="E9" s="9">
        <f>IF(D14=0, "-", D9/D14)</f>
        <v>3.5087719298245612E-2</v>
      </c>
      <c r="F9" s="81">
        <v>5</v>
      </c>
      <c r="G9" s="34">
        <f>IF(F14=0, "-", F9/F14)</f>
        <v>2.976190476190476E-2</v>
      </c>
      <c r="H9" s="65">
        <v>13</v>
      </c>
      <c r="I9" s="9">
        <f>IF(H14=0, "-", H9/H14)</f>
        <v>7.1428571428571425E-2</v>
      </c>
      <c r="J9" s="8">
        <f t="shared" si="0"/>
        <v>-1</v>
      </c>
      <c r="K9" s="9">
        <f t="shared" si="1"/>
        <v>-0.61538461538461542</v>
      </c>
    </row>
    <row r="10" spans="1:11" x14ac:dyDescent="0.2">
      <c r="A10" s="7" t="s">
        <v>494</v>
      </c>
      <c r="B10" s="65">
        <v>11</v>
      </c>
      <c r="C10" s="34">
        <f>IF(B14=0, "-", B10/B14)</f>
        <v>0.16176470588235295</v>
      </c>
      <c r="D10" s="65">
        <v>6</v>
      </c>
      <c r="E10" s="9">
        <f>IF(D14=0, "-", D10/D14)</f>
        <v>0.10526315789473684</v>
      </c>
      <c r="F10" s="81">
        <v>11</v>
      </c>
      <c r="G10" s="34">
        <f>IF(F14=0, "-", F10/F14)</f>
        <v>6.5476190476190479E-2</v>
      </c>
      <c r="H10" s="65">
        <v>11</v>
      </c>
      <c r="I10" s="9">
        <f>IF(H14=0, "-", H10/H14)</f>
        <v>6.043956043956044E-2</v>
      </c>
      <c r="J10" s="8">
        <f t="shared" si="0"/>
        <v>0.83333333333333337</v>
      </c>
      <c r="K10" s="9">
        <f t="shared" si="1"/>
        <v>0</v>
      </c>
    </row>
    <row r="11" spans="1:11" x14ac:dyDescent="0.2">
      <c r="A11" s="7" t="s">
        <v>495</v>
      </c>
      <c r="B11" s="65">
        <v>56</v>
      </c>
      <c r="C11" s="34">
        <f>IF(B14=0, "-", B11/B14)</f>
        <v>0.82352941176470584</v>
      </c>
      <c r="D11" s="65">
        <v>49</v>
      </c>
      <c r="E11" s="9">
        <f>IF(D14=0, "-", D11/D14)</f>
        <v>0.85964912280701755</v>
      </c>
      <c r="F11" s="81">
        <v>143</v>
      </c>
      <c r="G11" s="34">
        <f>IF(F14=0, "-", F11/F14)</f>
        <v>0.85119047619047616</v>
      </c>
      <c r="H11" s="65">
        <v>157</v>
      </c>
      <c r="I11" s="9">
        <f>IF(H14=0, "-", H11/H14)</f>
        <v>0.86263736263736268</v>
      </c>
      <c r="J11" s="8">
        <f t="shared" si="0"/>
        <v>0.14285714285714285</v>
      </c>
      <c r="K11" s="9">
        <f t="shared" si="1"/>
        <v>-8.9171974522292988E-2</v>
      </c>
    </row>
    <row r="12" spans="1:11" x14ac:dyDescent="0.2">
      <c r="A12" s="7" t="s">
        <v>496</v>
      </c>
      <c r="B12" s="65">
        <v>0</v>
      </c>
      <c r="C12" s="34">
        <f>IF(B14=0, "-", B12/B14)</f>
        <v>0</v>
      </c>
      <c r="D12" s="65">
        <v>0</v>
      </c>
      <c r="E12" s="9">
        <f>IF(D14=0, "-", D12/D14)</f>
        <v>0</v>
      </c>
      <c r="F12" s="81">
        <v>5</v>
      </c>
      <c r="G12" s="34">
        <f>IF(F14=0, "-", F12/F14)</f>
        <v>2.976190476190476E-2</v>
      </c>
      <c r="H12" s="65">
        <v>1</v>
      </c>
      <c r="I12" s="9">
        <f>IF(H14=0, "-", H12/H14)</f>
        <v>5.4945054945054949E-3</v>
      </c>
      <c r="J12" s="8" t="str">
        <f t="shared" si="0"/>
        <v>-</v>
      </c>
      <c r="K12" s="9">
        <f t="shared" si="1"/>
        <v>4</v>
      </c>
    </row>
    <row r="13" spans="1:11" x14ac:dyDescent="0.2">
      <c r="A13" s="2"/>
      <c r="B13" s="68"/>
      <c r="C13" s="33"/>
      <c r="D13" s="68"/>
      <c r="E13" s="6"/>
      <c r="F13" s="82"/>
      <c r="G13" s="33"/>
      <c r="H13" s="68"/>
      <c r="I13" s="6"/>
      <c r="J13" s="5"/>
      <c r="K13" s="6"/>
    </row>
    <row r="14" spans="1:11" s="43" customFormat="1" x14ac:dyDescent="0.2">
      <c r="A14" s="162" t="s">
        <v>626</v>
      </c>
      <c r="B14" s="71">
        <f>SUM(B7:B13)</f>
        <v>68</v>
      </c>
      <c r="C14" s="40">
        <f>B14/32499</f>
        <v>2.0923720729868612E-3</v>
      </c>
      <c r="D14" s="71">
        <f>SUM(D7:D13)</f>
        <v>57</v>
      </c>
      <c r="E14" s="41">
        <f>D14/26621</f>
        <v>2.1411667480560458E-3</v>
      </c>
      <c r="F14" s="77">
        <f>SUM(F7:F13)</f>
        <v>168</v>
      </c>
      <c r="G14" s="42">
        <f>F14/85328</f>
        <v>1.9688730545659103E-3</v>
      </c>
      <c r="H14" s="71">
        <f>SUM(H7:H13)</f>
        <v>182</v>
      </c>
      <c r="I14" s="41">
        <f>H14/74663</f>
        <v>2.4376197045390623E-3</v>
      </c>
      <c r="J14" s="37">
        <f>IF(D14=0, "-", IF((B14-D14)/D14&lt;10, (B14-D14)/D14, "&gt;999%"))</f>
        <v>0.19298245614035087</v>
      </c>
      <c r="K14" s="38">
        <f>IF(H14=0, "-", IF((F14-H14)/H14&lt;10, (F14-H14)/H14, "&gt;999%"))</f>
        <v>-7.6923076923076927E-2</v>
      </c>
    </row>
    <row r="15" spans="1:11" x14ac:dyDescent="0.2">
      <c r="B15" s="83"/>
      <c r="D15" s="83"/>
      <c r="F15" s="83"/>
      <c r="H15" s="83"/>
    </row>
    <row r="16" spans="1:11" x14ac:dyDescent="0.2">
      <c r="A16" s="163" t="s">
        <v>128</v>
      </c>
      <c r="B16" s="61" t="s">
        <v>12</v>
      </c>
      <c r="C16" s="62" t="s">
        <v>13</v>
      </c>
      <c r="D16" s="61" t="s">
        <v>12</v>
      </c>
      <c r="E16" s="63" t="s">
        <v>13</v>
      </c>
      <c r="F16" s="62" t="s">
        <v>12</v>
      </c>
      <c r="G16" s="62" t="s">
        <v>13</v>
      </c>
      <c r="H16" s="61" t="s">
        <v>12</v>
      </c>
      <c r="I16" s="63" t="s">
        <v>13</v>
      </c>
      <c r="J16" s="61"/>
      <c r="K16" s="63"/>
    </row>
    <row r="17" spans="1:11" x14ac:dyDescent="0.2">
      <c r="A17" s="7" t="s">
        <v>497</v>
      </c>
      <c r="B17" s="65">
        <v>6</v>
      </c>
      <c r="C17" s="34">
        <f>IF(B19=0, "-", B17/B19)</f>
        <v>1</v>
      </c>
      <c r="D17" s="65">
        <v>15</v>
      </c>
      <c r="E17" s="9">
        <f>IF(D19=0, "-", D17/D19)</f>
        <v>1</v>
      </c>
      <c r="F17" s="81">
        <v>15</v>
      </c>
      <c r="G17" s="34">
        <f>IF(F19=0, "-", F17/F19)</f>
        <v>1</v>
      </c>
      <c r="H17" s="65">
        <v>23</v>
      </c>
      <c r="I17" s="9">
        <f>IF(H19=0, "-", H17/H19)</f>
        <v>1</v>
      </c>
      <c r="J17" s="8">
        <f>IF(D17=0, "-", IF((B17-D17)/D17&lt;10, (B17-D17)/D17, "&gt;999%"))</f>
        <v>-0.6</v>
      </c>
      <c r="K17" s="9">
        <f>IF(H17=0, "-", IF((F17-H17)/H17&lt;10, (F17-H17)/H17, "&gt;999%"))</f>
        <v>-0.34782608695652173</v>
      </c>
    </row>
    <row r="18" spans="1:11" x14ac:dyDescent="0.2">
      <c r="A18" s="2"/>
      <c r="B18" s="68"/>
      <c r="C18" s="33"/>
      <c r="D18" s="68"/>
      <c r="E18" s="6"/>
      <c r="F18" s="82"/>
      <c r="G18" s="33"/>
      <c r="H18" s="68"/>
      <c r="I18" s="6"/>
      <c r="J18" s="5"/>
      <c r="K18" s="6"/>
    </row>
    <row r="19" spans="1:11" s="43" customFormat="1" x14ac:dyDescent="0.2">
      <c r="A19" s="162" t="s">
        <v>625</v>
      </c>
      <c r="B19" s="71">
        <f>SUM(B17:B18)</f>
        <v>6</v>
      </c>
      <c r="C19" s="40">
        <f>B19/32499</f>
        <v>1.8462106526354657E-4</v>
      </c>
      <c r="D19" s="71">
        <f>SUM(D17:D18)</f>
        <v>15</v>
      </c>
      <c r="E19" s="41">
        <f>D19/26621</f>
        <v>5.6346493369895947E-4</v>
      </c>
      <c r="F19" s="77">
        <f>SUM(F17:F18)</f>
        <v>15</v>
      </c>
      <c r="G19" s="42">
        <f>F19/85328</f>
        <v>1.7579223701481343E-4</v>
      </c>
      <c r="H19" s="71">
        <f>SUM(H17:H18)</f>
        <v>23</v>
      </c>
      <c r="I19" s="41">
        <f>H19/74663</f>
        <v>3.0805084178240895E-4</v>
      </c>
      <c r="J19" s="37">
        <f>IF(D19=0, "-", IF((B19-D19)/D19&lt;10, (B19-D19)/D19, "&gt;999%"))</f>
        <v>-0.6</v>
      </c>
      <c r="K19" s="38">
        <f>IF(H19=0, "-", IF((F19-H19)/H19&lt;10, (F19-H19)/H19, "&gt;999%"))</f>
        <v>-0.34782608695652173</v>
      </c>
    </row>
    <row r="20" spans="1:11" x14ac:dyDescent="0.2">
      <c r="B20" s="83"/>
      <c r="D20" s="83"/>
      <c r="F20" s="83"/>
      <c r="H20" s="83"/>
    </row>
    <row r="21" spans="1:11" x14ac:dyDescent="0.2">
      <c r="A21" s="163" t="s">
        <v>129</v>
      </c>
      <c r="B21" s="61" t="s">
        <v>12</v>
      </c>
      <c r="C21" s="62" t="s">
        <v>13</v>
      </c>
      <c r="D21" s="61" t="s">
        <v>12</v>
      </c>
      <c r="E21" s="63" t="s">
        <v>13</v>
      </c>
      <c r="F21" s="62" t="s">
        <v>12</v>
      </c>
      <c r="G21" s="62" t="s">
        <v>13</v>
      </c>
      <c r="H21" s="61" t="s">
        <v>12</v>
      </c>
      <c r="I21" s="63" t="s">
        <v>13</v>
      </c>
      <c r="J21" s="61"/>
      <c r="K21" s="63"/>
    </row>
    <row r="22" spans="1:11" x14ac:dyDescent="0.2">
      <c r="A22" s="7" t="s">
        <v>498</v>
      </c>
      <c r="B22" s="65">
        <v>0</v>
      </c>
      <c r="C22" s="34">
        <f>IF(B27=0, "-", B22/B27)</f>
        <v>0</v>
      </c>
      <c r="D22" s="65">
        <v>0</v>
      </c>
      <c r="E22" s="9">
        <f>IF(D27=0, "-", D22/D27)</f>
        <v>0</v>
      </c>
      <c r="F22" s="81">
        <v>0</v>
      </c>
      <c r="G22" s="34">
        <f>IF(F27=0, "-", F22/F27)</f>
        <v>0</v>
      </c>
      <c r="H22" s="65">
        <v>3</v>
      </c>
      <c r="I22" s="9">
        <f>IF(H27=0, "-", H22/H27)</f>
        <v>1.7045454545454544E-2</v>
      </c>
      <c r="J22" s="8" t="str">
        <f>IF(D22=0, "-", IF((B22-D22)/D22&lt;10, (B22-D22)/D22, "&gt;999%"))</f>
        <v>-</v>
      </c>
      <c r="K22" s="9">
        <f>IF(H22=0, "-", IF((F22-H22)/H22&lt;10, (F22-H22)/H22, "&gt;999%"))</f>
        <v>-1</v>
      </c>
    </row>
    <row r="23" spans="1:11" x14ac:dyDescent="0.2">
      <c r="A23" s="7" t="s">
        <v>499</v>
      </c>
      <c r="B23" s="65">
        <v>11</v>
      </c>
      <c r="C23" s="34">
        <f>IF(B27=0, "-", B23/B27)</f>
        <v>0.22916666666666666</v>
      </c>
      <c r="D23" s="65">
        <v>7</v>
      </c>
      <c r="E23" s="9">
        <f>IF(D27=0, "-", D23/D27)</f>
        <v>0.14583333333333334</v>
      </c>
      <c r="F23" s="81">
        <v>23</v>
      </c>
      <c r="G23" s="34">
        <f>IF(F27=0, "-", F23/F27)</f>
        <v>0.15131578947368421</v>
      </c>
      <c r="H23" s="65">
        <v>11</v>
      </c>
      <c r="I23" s="9">
        <f>IF(H27=0, "-", H23/H27)</f>
        <v>6.25E-2</v>
      </c>
      <c r="J23" s="8">
        <f>IF(D23=0, "-", IF((B23-D23)/D23&lt;10, (B23-D23)/D23, "&gt;999%"))</f>
        <v>0.5714285714285714</v>
      </c>
      <c r="K23" s="9">
        <f>IF(H23=0, "-", IF((F23-H23)/H23&lt;10, (F23-H23)/H23, "&gt;999%"))</f>
        <v>1.0909090909090908</v>
      </c>
    </row>
    <row r="24" spans="1:11" x14ac:dyDescent="0.2">
      <c r="A24" s="7" t="s">
        <v>500</v>
      </c>
      <c r="B24" s="65">
        <v>14</v>
      </c>
      <c r="C24" s="34">
        <f>IF(B27=0, "-", B24/B27)</f>
        <v>0.29166666666666669</v>
      </c>
      <c r="D24" s="65">
        <v>4</v>
      </c>
      <c r="E24" s="9">
        <f>IF(D27=0, "-", D24/D27)</f>
        <v>8.3333333333333329E-2</v>
      </c>
      <c r="F24" s="81">
        <v>36</v>
      </c>
      <c r="G24" s="34">
        <f>IF(F27=0, "-", F24/F27)</f>
        <v>0.23684210526315788</v>
      </c>
      <c r="H24" s="65">
        <v>22</v>
      </c>
      <c r="I24" s="9">
        <f>IF(H27=0, "-", H24/H27)</f>
        <v>0.125</v>
      </c>
      <c r="J24" s="8">
        <f>IF(D24=0, "-", IF((B24-D24)/D24&lt;10, (B24-D24)/D24, "&gt;999%"))</f>
        <v>2.5</v>
      </c>
      <c r="K24" s="9">
        <f>IF(H24=0, "-", IF((F24-H24)/H24&lt;10, (F24-H24)/H24, "&gt;999%"))</f>
        <v>0.63636363636363635</v>
      </c>
    </row>
    <row r="25" spans="1:11" x14ac:dyDescent="0.2">
      <c r="A25" s="7" t="s">
        <v>501</v>
      </c>
      <c r="B25" s="65">
        <v>23</v>
      </c>
      <c r="C25" s="34">
        <f>IF(B27=0, "-", B25/B27)</f>
        <v>0.47916666666666669</v>
      </c>
      <c r="D25" s="65">
        <v>37</v>
      </c>
      <c r="E25" s="9">
        <f>IF(D27=0, "-", D25/D27)</f>
        <v>0.77083333333333337</v>
      </c>
      <c r="F25" s="81">
        <v>93</v>
      </c>
      <c r="G25" s="34">
        <f>IF(F27=0, "-", F25/F27)</f>
        <v>0.61184210526315785</v>
      </c>
      <c r="H25" s="65">
        <v>140</v>
      </c>
      <c r="I25" s="9">
        <f>IF(H27=0, "-", H25/H27)</f>
        <v>0.79545454545454541</v>
      </c>
      <c r="J25" s="8">
        <f>IF(D25=0, "-", IF((B25-D25)/D25&lt;10, (B25-D25)/D25, "&gt;999%"))</f>
        <v>-0.3783783783783784</v>
      </c>
      <c r="K25" s="9">
        <f>IF(H25=0, "-", IF((F25-H25)/H25&lt;10, (F25-H25)/H25, "&gt;999%"))</f>
        <v>-0.33571428571428569</v>
      </c>
    </row>
    <row r="26" spans="1:11" x14ac:dyDescent="0.2">
      <c r="A26" s="2"/>
      <c r="B26" s="68"/>
      <c r="C26" s="33"/>
      <c r="D26" s="68"/>
      <c r="E26" s="6"/>
      <c r="F26" s="82"/>
      <c r="G26" s="33"/>
      <c r="H26" s="68"/>
      <c r="I26" s="6"/>
      <c r="J26" s="5"/>
      <c r="K26" s="6"/>
    </row>
    <row r="27" spans="1:11" s="43" customFormat="1" x14ac:dyDescent="0.2">
      <c r="A27" s="162" t="s">
        <v>624</v>
      </c>
      <c r="B27" s="71">
        <f>SUM(B22:B26)</f>
        <v>48</v>
      </c>
      <c r="C27" s="40">
        <f>B27/32499</f>
        <v>1.4769685221083725E-3</v>
      </c>
      <c r="D27" s="71">
        <f>SUM(D22:D26)</f>
        <v>48</v>
      </c>
      <c r="E27" s="41">
        <f>D27/26621</f>
        <v>1.8030877878366703E-3</v>
      </c>
      <c r="F27" s="77">
        <f>SUM(F22:F26)</f>
        <v>152</v>
      </c>
      <c r="G27" s="42">
        <f>F27/85328</f>
        <v>1.7813613350834427E-3</v>
      </c>
      <c r="H27" s="71">
        <f>SUM(H22:H26)</f>
        <v>176</v>
      </c>
      <c r="I27" s="41">
        <f>H27/74663</f>
        <v>2.3572586153784336E-3</v>
      </c>
      <c r="J27" s="37">
        <f>IF(D27=0, "-", IF((B27-D27)/D27&lt;10, (B27-D27)/D27, "&gt;999%"))</f>
        <v>0</v>
      </c>
      <c r="K27" s="38">
        <f>IF(H27=0, "-", IF((F27-H27)/H27&lt;10, (F27-H27)/H27, "&gt;999%"))</f>
        <v>-0.13636363636363635</v>
      </c>
    </row>
    <row r="28" spans="1:11" x14ac:dyDescent="0.2">
      <c r="B28" s="83"/>
      <c r="D28" s="83"/>
      <c r="F28" s="83"/>
      <c r="H28" s="83"/>
    </row>
    <row r="29" spans="1:11" x14ac:dyDescent="0.2">
      <c r="A29" s="163" t="s">
        <v>130</v>
      </c>
      <c r="B29" s="61" t="s">
        <v>12</v>
      </c>
      <c r="C29" s="62" t="s">
        <v>13</v>
      </c>
      <c r="D29" s="61" t="s">
        <v>12</v>
      </c>
      <c r="E29" s="63" t="s">
        <v>13</v>
      </c>
      <c r="F29" s="62" t="s">
        <v>12</v>
      </c>
      <c r="G29" s="62" t="s">
        <v>13</v>
      </c>
      <c r="H29" s="61" t="s">
        <v>12</v>
      </c>
      <c r="I29" s="63" t="s">
        <v>13</v>
      </c>
      <c r="J29" s="61"/>
      <c r="K29" s="63"/>
    </row>
    <row r="30" spans="1:11" x14ac:dyDescent="0.2">
      <c r="A30" s="7" t="s">
        <v>502</v>
      </c>
      <c r="B30" s="65">
        <v>53</v>
      </c>
      <c r="C30" s="34">
        <f>IF(B41=0, "-", B30/B41)</f>
        <v>5.4695562435500514E-2</v>
      </c>
      <c r="D30" s="65">
        <v>39</v>
      </c>
      <c r="E30" s="9">
        <f>IF(D41=0, "-", D30/D41)</f>
        <v>7.1038251366120214E-2</v>
      </c>
      <c r="F30" s="81">
        <v>228</v>
      </c>
      <c r="G30" s="34">
        <f>IF(F41=0, "-", F30/F41)</f>
        <v>9.3519278096800662E-2</v>
      </c>
      <c r="H30" s="65">
        <v>129</v>
      </c>
      <c r="I30" s="9">
        <f>IF(H41=0, "-", H30/H41)</f>
        <v>9.1749644381223322E-2</v>
      </c>
      <c r="J30" s="8">
        <f t="shared" ref="J30:J39" si="2">IF(D30=0, "-", IF((B30-D30)/D30&lt;10, (B30-D30)/D30, "&gt;999%"))</f>
        <v>0.35897435897435898</v>
      </c>
      <c r="K30" s="9">
        <f t="shared" ref="K30:K39" si="3">IF(H30=0, "-", IF((F30-H30)/H30&lt;10, (F30-H30)/H30, "&gt;999%"))</f>
        <v>0.76744186046511631</v>
      </c>
    </row>
    <row r="31" spans="1:11" x14ac:dyDescent="0.2">
      <c r="A31" s="7" t="s">
        <v>503</v>
      </c>
      <c r="B31" s="65">
        <v>189</v>
      </c>
      <c r="C31" s="34">
        <f>IF(B41=0, "-", B31/B41)</f>
        <v>0.19504643962848298</v>
      </c>
      <c r="D31" s="65">
        <v>131</v>
      </c>
      <c r="E31" s="9">
        <f>IF(D41=0, "-", D31/D41)</f>
        <v>0.23861566484517305</v>
      </c>
      <c r="F31" s="81">
        <v>521</v>
      </c>
      <c r="G31" s="34">
        <f>IF(F41=0, "-", F31/F41)</f>
        <v>0.21369975389663659</v>
      </c>
      <c r="H31" s="65">
        <v>283</v>
      </c>
      <c r="I31" s="9">
        <f>IF(H41=0, "-", H31/H41)</f>
        <v>0.20128022759601708</v>
      </c>
      <c r="J31" s="8">
        <f t="shared" si="2"/>
        <v>0.44274809160305345</v>
      </c>
      <c r="K31" s="9">
        <f t="shared" si="3"/>
        <v>0.8409893992932862</v>
      </c>
    </row>
    <row r="32" spans="1:11" x14ac:dyDescent="0.2">
      <c r="A32" s="7" t="s">
        <v>504</v>
      </c>
      <c r="B32" s="65">
        <v>129</v>
      </c>
      <c r="C32" s="34">
        <f>IF(B41=0, "-", B32/B41)</f>
        <v>0.13312693498452013</v>
      </c>
      <c r="D32" s="65">
        <v>44</v>
      </c>
      <c r="E32" s="9">
        <f>IF(D41=0, "-", D32/D41)</f>
        <v>8.0145719489981782E-2</v>
      </c>
      <c r="F32" s="81">
        <v>239</v>
      </c>
      <c r="G32" s="34">
        <f>IF(F41=0, "-", F32/F41)</f>
        <v>9.8031173092698931E-2</v>
      </c>
      <c r="H32" s="65">
        <v>123</v>
      </c>
      <c r="I32" s="9">
        <f>IF(H41=0, "-", H32/H41)</f>
        <v>8.7482219061166433E-2</v>
      </c>
      <c r="J32" s="8">
        <f t="shared" si="2"/>
        <v>1.9318181818181819</v>
      </c>
      <c r="K32" s="9">
        <f t="shared" si="3"/>
        <v>0.94308943089430897</v>
      </c>
    </row>
    <row r="33" spans="1:11" x14ac:dyDescent="0.2">
      <c r="A33" s="7" t="s">
        <v>505</v>
      </c>
      <c r="B33" s="65">
        <v>22</v>
      </c>
      <c r="C33" s="34">
        <f>IF(B41=0, "-", B33/B41)</f>
        <v>2.2703818369453045E-2</v>
      </c>
      <c r="D33" s="65">
        <v>15</v>
      </c>
      <c r="E33" s="9">
        <f>IF(D41=0, "-", D33/D41)</f>
        <v>2.7322404371584699E-2</v>
      </c>
      <c r="F33" s="81">
        <v>46</v>
      </c>
      <c r="G33" s="34">
        <f>IF(F41=0, "-", F33/F41)</f>
        <v>1.8867924528301886E-2</v>
      </c>
      <c r="H33" s="65">
        <v>44</v>
      </c>
      <c r="I33" s="9">
        <f>IF(H41=0, "-", H33/H41)</f>
        <v>3.1294452347083924E-2</v>
      </c>
      <c r="J33" s="8">
        <f t="shared" si="2"/>
        <v>0.46666666666666667</v>
      </c>
      <c r="K33" s="9">
        <f t="shared" si="3"/>
        <v>4.5454545454545456E-2</v>
      </c>
    </row>
    <row r="34" spans="1:11" x14ac:dyDescent="0.2">
      <c r="A34" s="7" t="s">
        <v>506</v>
      </c>
      <c r="B34" s="65">
        <v>32</v>
      </c>
      <c r="C34" s="34">
        <f>IF(B41=0, "-", B34/B41)</f>
        <v>3.3023735810113516E-2</v>
      </c>
      <c r="D34" s="65">
        <v>41</v>
      </c>
      <c r="E34" s="9">
        <f>IF(D41=0, "-", D34/D41)</f>
        <v>7.4681238615664849E-2</v>
      </c>
      <c r="F34" s="81">
        <v>57</v>
      </c>
      <c r="G34" s="34">
        <f>IF(F41=0, "-", F34/F41)</f>
        <v>2.3379819524200166E-2</v>
      </c>
      <c r="H34" s="65">
        <v>69</v>
      </c>
      <c r="I34" s="9">
        <f>IF(H41=0, "-", H34/H41)</f>
        <v>4.9075391180654342E-2</v>
      </c>
      <c r="J34" s="8">
        <f t="shared" si="2"/>
        <v>-0.21951219512195122</v>
      </c>
      <c r="K34" s="9">
        <f t="shared" si="3"/>
        <v>-0.17391304347826086</v>
      </c>
    </row>
    <row r="35" spans="1:11" x14ac:dyDescent="0.2">
      <c r="A35" s="7" t="s">
        <v>507</v>
      </c>
      <c r="B35" s="65">
        <v>40</v>
      </c>
      <c r="C35" s="34">
        <f>IF(B41=0, "-", B35/B41)</f>
        <v>4.1279669762641899E-2</v>
      </c>
      <c r="D35" s="65">
        <v>0</v>
      </c>
      <c r="E35" s="9">
        <f>IF(D41=0, "-", D35/D41)</f>
        <v>0</v>
      </c>
      <c r="F35" s="81">
        <v>73</v>
      </c>
      <c r="G35" s="34">
        <f>IF(F41=0, "-", F35/F41)</f>
        <v>2.9942575881870385E-2</v>
      </c>
      <c r="H35" s="65">
        <v>0</v>
      </c>
      <c r="I35" s="9">
        <f>IF(H41=0, "-", H35/H41)</f>
        <v>0</v>
      </c>
      <c r="J35" s="8" t="str">
        <f t="shared" si="2"/>
        <v>-</v>
      </c>
      <c r="K35" s="9" t="str">
        <f t="shared" si="3"/>
        <v>-</v>
      </c>
    </row>
    <row r="36" spans="1:11" x14ac:dyDescent="0.2">
      <c r="A36" s="7" t="s">
        <v>508</v>
      </c>
      <c r="B36" s="65">
        <v>14</v>
      </c>
      <c r="C36" s="34">
        <f>IF(B41=0, "-", B36/B41)</f>
        <v>1.4447884416924664E-2</v>
      </c>
      <c r="D36" s="65">
        <v>4</v>
      </c>
      <c r="E36" s="9">
        <f>IF(D41=0, "-", D36/D41)</f>
        <v>7.2859744990892532E-3</v>
      </c>
      <c r="F36" s="81">
        <v>20</v>
      </c>
      <c r="G36" s="34">
        <f>IF(F41=0, "-", F36/F41)</f>
        <v>8.2034454470877767E-3</v>
      </c>
      <c r="H36" s="65">
        <v>9</v>
      </c>
      <c r="I36" s="9">
        <f>IF(H41=0, "-", H36/H41)</f>
        <v>6.4011379800853483E-3</v>
      </c>
      <c r="J36" s="8">
        <f t="shared" si="2"/>
        <v>2.5</v>
      </c>
      <c r="K36" s="9">
        <f t="shared" si="3"/>
        <v>1.2222222222222223</v>
      </c>
    </row>
    <row r="37" spans="1:11" x14ac:dyDescent="0.2">
      <c r="A37" s="7" t="s">
        <v>509</v>
      </c>
      <c r="B37" s="65">
        <v>67</v>
      </c>
      <c r="C37" s="34">
        <f>IF(B41=0, "-", B37/B41)</f>
        <v>6.9143446852425183E-2</v>
      </c>
      <c r="D37" s="65">
        <v>30</v>
      </c>
      <c r="E37" s="9">
        <f>IF(D41=0, "-", D37/D41)</f>
        <v>5.4644808743169397E-2</v>
      </c>
      <c r="F37" s="81">
        <v>169</v>
      </c>
      <c r="G37" s="34">
        <f>IF(F41=0, "-", F37/F41)</f>
        <v>6.9319114027891718E-2</v>
      </c>
      <c r="H37" s="65">
        <v>90</v>
      </c>
      <c r="I37" s="9">
        <f>IF(H41=0, "-", H37/H41)</f>
        <v>6.4011379800853488E-2</v>
      </c>
      <c r="J37" s="8">
        <f t="shared" si="2"/>
        <v>1.2333333333333334</v>
      </c>
      <c r="K37" s="9">
        <f t="shared" si="3"/>
        <v>0.87777777777777777</v>
      </c>
    </row>
    <row r="38" spans="1:11" x14ac:dyDescent="0.2">
      <c r="A38" s="7" t="s">
        <v>510</v>
      </c>
      <c r="B38" s="65">
        <v>345</v>
      </c>
      <c r="C38" s="34">
        <f>IF(B41=0, "-", B38/B41)</f>
        <v>0.35603715170278638</v>
      </c>
      <c r="D38" s="65">
        <v>207</v>
      </c>
      <c r="E38" s="9">
        <f>IF(D41=0, "-", D38/D41)</f>
        <v>0.37704918032786883</v>
      </c>
      <c r="F38" s="81">
        <v>933</v>
      </c>
      <c r="G38" s="34">
        <f>IF(F41=0, "-", F38/F41)</f>
        <v>0.38269073010664478</v>
      </c>
      <c r="H38" s="65">
        <v>540</v>
      </c>
      <c r="I38" s="9">
        <f>IF(H41=0, "-", H38/H41)</f>
        <v>0.3840682788051209</v>
      </c>
      <c r="J38" s="8">
        <f t="shared" si="2"/>
        <v>0.66666666666666663</v>
      </c>
      <c r="K38" s="9">
        <f t="shared" si="3"/>
        <v>0.72777777777777775</v>
      </c>
    </row>
    <row r="39" spans="1:11" x14ac:dyDescent="0.2">
      <c r="A39" s="7" t="s">
        <v>511</v>
      </c>
      <c r="B39" s="65">
        <v>78</v>
      </c>
      <c r="C39" s="34">
        <f>IF(B41=0, "-", B39/B41)</f>
        <v>8.0495356037151702E-2</v>
      </c>
      <c r="D39" s="65">
        <v>38</v>
      </c>
      <c r="E39" s="9">
        <f>IF(D41=0, "-", D39/D41)</f>
        <v>6.9216757741347903E-2</v>
      </c>
      <c r="F39" s="81">
        <v>152</v>
      </c>
      <c r="G39" s="34">
        <f>IF(F41=0, "-", F39/F41)</f>
        <v>6.2346185397867106E-2</v>
      </c>
      <c r="H39" s="65">
        <v>119</v>
      </c>
      <c r="I39" s="9">
        <f>IF(H41=0, "-", H39/H41)</f>
        <v>8.4637268847795169E-2</v>
      </c>
      <c r="J39" s="8">
        <f t="shared" si="2"/>
        <v>1.0526315789473684</v>
      </c>
      <c r="K39" s="9">
        <f t="shared" si="3"/>
        <v>0.27731092436974791</v>
      </c>
    </row>
    <row r="40" spans="1:11" x14ac:dyDescent="0.2">
      <c r="A40" s="2"/>
      <c r="B40" s="68"/>
      <c r="C40" s="33"/>
      <c r="D40" s="68"/>
      <c r="E40" s="6"/>
      <c r="F40" s="82"/>
      <c r="G40" s="33"/>
      <c r="H40" s="68"/>
      <c r="I40" s="6"/>
      <c r="J40" s="5"/>
      <c r="K40" s="6"/>
    </row>
    <row r="41" spans="1:11" s="43" customFormat="1" x14ac:dyDescent="0.2">
      <c r="A41" s="162" t="s">
        <v>623</v>
      </c>
      <c r="B41" s="71">
        <f>SUM(B30:B40)</f>
        <v>969</v>
      </c>
      <c r="C41" s="40">
        <f>B41/32499</f>
        <v>2.9816302040062772E-2</v>
      </c>
      <c r="D41" s="71">
        <f>SUM(D30:D40)</f>
        <v>549</v>
      </c>
      <c r="E41" s="41">
        <f>D41/26621</f>
        <v>2.0622816573381917E-2</v>
      </c>
      <c r="F41" s="77">
        <f>SUM(F30:F40)</f>
        <v>2438</v>
      </c>
      <c r="G41" s="42">
        <f>F41/85328</f>
        <v>2.8572098256141008E-2</v>
      </c>
      <c r="H41" s="71">
        <f>SUM(H30:H40)</f>
        <v>1406</v>
      </c>
      <c r="I41" s="41">
        <f>H41/74663</f>
        <v>1.883128189330726E-2</v>
      </c>
      <c r="J41" s="37">
        <f>IF(D41=0, "-", IF((B41-D41)/D41&lt;10, (B41-D41)/D41, "&gt;999%"))</f>
        <v>0.76502732240437155</v>
      </c>
      <c r="K41" s="38">
        <f>IF(H41=0, "-", IF((F41-H41)/H41&lt;10, (F41-H41)/H41, "&gt;999%"))</f>
        <v>0.73399715504978658</v>
      </c>
    </row>
    <row r="42" spans="1:11" x14ac:dyDescent="0.2">
      <c r="B42" s="83"/>
      <c r="D42" s="83"/>
      <c r="F42" s="83"/>
      <c r="H42" s="83"/>
    </row>
    <row r="43" spans="1:11" x14ac:dyDescent="0.2">
      <c r="A43" s="163" t="s">
        <v>131</v>
      </c>
      <c r="B43" s="61" t="s">
        <v>12</v>
      </c>
      <c r="C43" s="62" t="s">
        <v>13</v>
      </c>
      <c r="D43" s="61" t="s">
        <v>12</v>
      </c>
      <c r="E43" s="63" t="s">
        <v>13</v>
      </c>
      <c r="F43" s="62" t="s">
        <v>12</v>
      </c>
      <c r="G43" s="62" t="s">
        <v>13</v>
      </c>
      <c r="H43" s="61" t="s">
        <v>12</v>
      </c>
      <c r="I43" s="63" t="s">
        <v>13</v>
      </c>
      <c r="J43" s="61"/>
      <c r="K43" s="63"/>
    </row>
    <row r="44" spans="1:11" x14ac:dyDescent="0.2">
      <c r="A44" s="7" t="s">
        <v>512</v>
      </c>
      <c r="B44" s="65">
        <v>63</v>
      </c>
      <c r="C44" s="34">
        <f>IF(B54=0, "-", B44/B54)</f>
        <v>7.3255813953488375E-2</v>
      </c>
      <c r="D44" s="65">
        <v>30</v>
      </c>
      <c r="E44" s="9">
        <f>IF(D54=0, "-", D44/D54)</f>
        <v>3.9421813403416557E-2</v>
      </c>
      <c r="F44" s="81">
        <v>256</v>
      </c>
      <c r="G44" s="34">
        <f>IF(F54=0, "-", F44/F54)</f>
        <v>0.11029728565273589</v>
      </c>
      <c r="H44" s="65">
        <v>112</v>
      </c>
      <c r="I44" s="9">
        <f>IF(H54=0, "-", H44/H54)</f>
        <v>5.6394763343403827E-2</v>
      </c>
      <c r="J44" s="8">
        <f t="shared" ref="J44:J52" si="4">IF(D44=0, "-", IF((B44-D44)/D44&lt;10, (B44-D44)/D44, "&gt;999%"))</f>
        <v>1.1000000000000001</v>
      </c>
      <c r="K44" s="9">
        <f t="shared" ref="K44:K52" si="5">IF(H44=0, "-", IF((F44-H44)/H44&lt;10, (F44-H44)/H44, "&gt;999%"))</f>
        <v>1.2857142857142858</v>
      </c>
    </row>
    <row r="45" spans="1:11" x14ac:dyDescent="0.2">
      <c r="A45" s="7" t="s">
        <v>513</v>
      </c>
      <c r="B45" s="65">
        <v>11</v>
      </c>
      <c r="C45" s="34">
        <f>IF(B54=0, "-", B45/B54)</f>
        <v>1.2790697674418604E-2</v>
      </c>
      <c r="D45" s="65">
        <v>36</v>
      </c>
      <c r="E45" s="9">
        <f>IF(D54=0, "-", D45/D54)</f>
        <v>4.7306176084099871E-2</v>
      </c>
      <c r="F45" s="81">
        <v>47</v>
      </c>
      <c r="G45" s="34">
        <f>IF(F54=0, "-", F45/F54)</f>
        <v>2.0249892287806978E-2</v>
      </c>
      <c r="H45" s="65">
        <v>77</v>
      </c>
      <c r="I45" s="9">
        <f>IF(H54=0, "-", H45/H54)</f>
        <v>3.877139979859013E-2</v>
      </c>
      <c r="J45" s="8">
        <f t="shared" si="4"/>
        <v>-0.69444444444444442</v>
      </c>
      <c r="K45" s="9">
        <f t="shared" si="5"/>
        <v>-0.38961038961038963</v>
      </c>
    </row>
    <row r="46" spans="1:11" x14ac:dyDescent="0.2">
      <c r="A46" s="7" t="s">
        <v>514</v>
      </c>
      <c r="B46" s="65">
        <v>0</v>
      </c>
      <c r="C46" s="34">
        <f>IF(B54=0, "-", B46/B54)</f>
        <v>0</v>
      </c>
      <c r="D46" s="65">
        <v>49</v>
      </c>
      <c r="E46" s="9">
        <f>IF(D54=0, "-", D46/D54)</f>
        <v>6.4388961892247049E-2</v>
      </c>
      <c r="F46" s="81">
        <v>0</v>
      </c>
      <c r="G46" s="34">
        <f>IF(F54=0, "-", F46/F54)</f>
        <v>0</v>
      </c>
      <c r="H46" s="65">
        <v>109</v>
      </c>
      <c r="I46" s="9">
        <f>IF(H54=0, "-", H46/H54)</f>
        <v>5.4884189325276937E-2</v>
      </c>
      <c r="J46" s="8">
        <f t="shared" si="4"/>
        <v>-1</v>
      </c>
      <c r="K46" s="9">
        <f t="shared" si="5"/>
        <v>-1</v>
      </c>
    </row>
    <row r="47" spans="1:11" x14ac:dyDescent="0.2">
      <c r="A47" s="7" t="s">
        <v>515</v>
      </c>
      <c r="B47" s="65">
        <v>193</v>
      </c>
      <c r="C47" s="34">
        <f>IF(B54=0, "-", B47/B54)</f>
        <v>0.22441860465116278</v>
      </c>
      <c r="D47" s="65">
        <v>153</v>
      </c>
      <c r="E47" s="9">
        <f>IF(D54=0, "-", D47/D54)</f>
        <v>0.20105124835742444</v>
      </c>
      <c r="F47" s="81">
        <v>478</v>
      </c>
      <c r="G47" s="34">
        <f>IF(F54=0, "-", F47/F54)</f>
        <v>0.20594571305471779</v>
      </c>
      <c r="H47" s="65">
        <v>331</v>
      </c>
      <c r="I47" s="9">
        <f>IF(H54=0, "-", H47/H54)</f>
        <v>0.16666666666666666</v>
      </c>
      <c r="J47" s="8">
        <f t="shared" si="4"/>
        <v>0.26143790849673204</v>
      </c>
      <c r="K47" s="9">
        <f t="shared" si="5"/>
        <v>0.44410876132930516</v>
      </c>
    </row>
    <row r="48" spans="1:11" x14ac:dyDescent="0.2">
      <c r="A48" s="7" t="s">
        <v>516</v>
      </c>
      <c r="B48" s="65">
        <v>49</v>
      </c>
      <c r="C48" s="34">
        <f>IF(B54=0, "-", B48/B54)</f>
        <v>5.6976744186046514E-2</v>
      </c>
      <c r="D48" s="65">
        <v>77</v>
      </c>
      <c r="E48" s="9">
        <f>IF(D54=0, "-", D48/D54)</f>
        <v>0.1011826544021025</v>
      </c>
      <c r="F48" s="81">
        <v>171</v>
      </c>
      <c r="G48" s="34">
        <f>IF(F54=0, "-", F48/F54)</f>
        <v>7.3675140025850933E-2</v>
      </c>
      <c r="H48" s="65">
        <v>228</v>
      </c>
      <c r="I48" s="9">
        <f>IF(H54=0, "-", H48/H54)</f>
        <v>0.11480362537764351</v>
      </c>
      <c r="J48" s="8">
        <f t="shared" si="4"/>
        <v>-0.36363636363636365</v>
      </c>
      <c r="K48" s="9">
        <f t="shared" si="5"/>
        <v>-0.25</v>
      </c>
    </row>
    <row r="49" spans="1:11" x14ac:dyDescent="0.2">
      <c r="A49" s="7" t="s">
        <v>517</v>
      </c>
      <c r="B49" s="65">
        <v>0</v>
      </c>
      <c r="C49" s="34">
        <f>IF(B54=0, "-", B49/B54)</f>
        <v>0</v>
      </c>
      <c r="D49" s="65">
        <v>4</v>
      </c>
      <c r="E49" s="9">
        <f>IF(D54=0, "-", D49/D54)</f>
        <v>5.2562417871222077E-3</v>
      </c>
      <c r="F49" s="81">
        <v>0</v>
      </c>
      <c r="G49" s="34">
        <f>IF(F54=0, "-", F49/F54)</f>
        <v>0</v>
      </c>
      <c r="H49" s="65">
        <v>11</v>
      </c>
      <c r="I49" s="9">
        <f>IF(H54=0, "-", H49/H54)</f>
        <v>5.5387713997985906E-3</v>
      </c>
      <c r="J49" s="8">
        <f t="shared" si="4"/>
        <v>-1</v>
      </c>
      <c r="K49" s="9">
        <f t="shared" si="5"/>
        <v>-1</v>
      </c>
    </row>
    <row r="50" spans="1:11" x14ac:dyDescent="0.2">
      <c r="A50" s="7" t="s">
        <v>518</v>
      </c>
      <c r="B50" s="65">
        <v>70</v>
      </c>
      <c r="C50" s="34">
        <f>IF(B54=0, "-", B50/B54)</f>
        <v>8.1395348837209308E-2</v>
      </c>
      <c r="D50" s="65">
        <v>64</v>
      </c>
      <c r="E50" s="9">
        <f>IF(D54=0, "-", D50/D54)</f>
        <v>8.4099868593955324E-2</v>
      </c>
      <c r="F50" s="81">
        <v>192</v>
      </c>
      <c r="G50" s="34">
        <f>IF(F54=0, "-", F50/F54)</f>
        <v>8.2722964239551916E-2</v>
      </c>
      <c r="H50" s="65">
        <v>186</v>
      </c>
      <c r="I50" s="9">
        <f>IF(H54=0, "-", H50/H54)</f>
        <v>9.3655589123867067E-2</v>
      </c>
      <c r="J50" s="8">
        <f t="shared" si="4"/>
        <v>9.375E-2</v>
      </c>
      <c r="K50" s="9">
        <f t="shared" si="5"/>
        <v>3.2258064516129031E-2</v>
      </c>
    </row>
    <row r="51" spans="1:11" x14ac:dyDescent="0.2">
      <c r="A51" s="7" t="s">
        <v>519</v>
      </c>
      <c r="B51" s="65">
        <v>42</v>
      </c>
      <c r="C51" s="34">
        <f>IF(B54=0, "-", B51/B54)</f>
        <v>4.8837209302325581E-2</v>
      </c>
      <c r="D51" s="65">
        <v>49</v>
      </c>
      <c r="E51" s="9">
        <f>IF(D54=0, "-", D51/D54)</f>
        <v>6.4388961892247049E-2</v>
      </c>
      <c r="F51" s="81">
        <v>81</v>
      </c>
      <c r="G51" s="34">
        <f>IF(F54=0, "-", F51/F54)</f>
        <v>3.4898750538560966E-2</v>
      </c>
      <c r="H51" s="65">
        <v>161</v>
      </c>
      <c r="I51" s="9">
        <f>IF(H54=0, "-", H51/H54)</f>
        <v>8.1067472306143001E-2</v>
      </c>
      <c r="J51" s="8">
        <f t="shared" si="4"/>
        <v>-0.14285714285714285</v>
      </c>
      <c r="K51" s="9">
        <f t="shared" si="5"/>
        <v>-0.49689440993788819</v>
      </c>
    </row>
    <row r="52" spans="1:11" x14ac:dyDescent="0.2">
      <c r="A52" s="7" t="s">
        <v>520</v>
      </c>
      <c r="B52" s="65">
        <v>432</v>
      </c>
      <c r="C52" s="34">
        <f>IF(B54=0, "-", B52/B54)</f>
        <v>0.50232558139534889</v>
      </c>
      <c r="D52" s="65">
        <v>299</v>
      </c>
      <c r="E52" s="9">
        <f>IF(D54=0, "-", D52/D54)</f>
        <v>0.39290407358738499</v>
      </c>
      <c r="F52" s="81">
        <v>1096</v>
      </c>
      <c r="G52" s="34">
        <f>IF(F54=0, "-", F52/F54)</f>
        <v>0.4722102542007755</v>
      </c>
      <c r="H52" s="65">
        <v>771</v>
      </c>
      <c r="I52" s="9">
        <f>IF(H54=0, "-", H52/H54)</f>
        <v>0.38821752265861026</v>
      </c>
      <c r="J52" s="8">
        <f t="shared" si="4"/>
        <v>0.44481605351170567</v>
      </c>
      <c r="K52" s="9">
        <f t="shared" si="5"/>
        <v>0.42153047989623865</v>
      </c>
    </row>
    <row r="53" spans="1:11" x14ac:dyDescent="0.2">
      <c r="A53" s="2"/>
      <c r="B53" s="68"/>
      <c r="C53" s="33"/>
      <c r="D53" s="68"/>
      <c r="E53" s="6"/>
      <c r="F53" s="82"/>
      <c r="G53" s="33"/>
      <c r="H53" s="68"/>
      <c r="I53" s="6"/>
      <c r="J53" s="5"/>
      <c r="K53" s="6"/>
    </row>
    <row r="54" spans="1:11" s="43" customFormat="1" x14ac:dyDescent="0.2">
      <c r="A54" s="162" t="s">
        <v>622</v>
      </c>
      <c r="B54" s="71">
        <f>SUM(B44:B53)</f>
        <v>860</v>
      </c>
      <c r="C54" s="40">
        <f>B54/32499</f>
        <v>2.6462352687775009E-2</v>
      </c>
      <c r="D54" s="71">
        <f>SUM(D44:D53)</f>
        <v>761</v>
      </c>
      <c r="E54" s="41">
        <f>D54/26621</f>
        <v>2.8586454302993877E-2</v>
      </c>
      <c r="F54" s="77">
        <f>SUM(F44:F53)</f>
        <v>2321</v>
      </c>
      <c r="G54" s="42">
        <f>F54/85328</f>
        <v>2.7200918807425464E-2</v>
      </c>
      <c r="H54" s="71">
        <f>SUM(H44:H53)</f>
        <v>1986</v>
      </c>
      <c r="I54" s="41">
        <f>H54/74663</f>
        <v>2.6599520512168007E-2</v>
      </c>
      <c r="J54" s="37">
        <f>IF(D54=0, "-", IF((B54-D54)/D54&lt;10, (B54-D54)/D54, "&gt;999%"))</f>
        <v>0.13009198423127463</v>
      </c>
      <c r="K54" s="38">
        <f>IF(H54=0, "-", IF((F54-H54)/H54&lt;10, (F54-H54)/H54, "&gt;999%"))</f>
        <v>0.16868076535750251</v>
      </c>
    </row>
    <row r="55" spans="1:11" x14ac:dyDescent="0.2">
      <c r="B55" s="83"/>
      <c r="D55" s="83"/>
      <c r="F55" s="83"/>
      <c r="H55" s="83"/>
    </row>
    <row r="56" spans="1:11" x14ac:dyDescent="0.2">
      <c r="A56" s="163" t="s">
        <v>132</v>
      </c>
      <c r="B56" s="61" t="s">
        <v>12</v>
      </c>
      <c r="C56" s="62" t="s">
        <v>13</v>
      </c>
      <c r="D56" s="61" t="s">
        <v>12</v>
      </c>
      <c r="E56" s="63" t="s">
        <v>13</v>
      </c>
      <c r="F56" s="62" t="s">
        <v>12</v>
      </c>
      <c r="G56" s="62" t="s">
        <v>13</v>
      </c>
      <c r="H56" s="61" t="s">
        <v>12</v>
      </c>
      <c r="I56" s="63" t="s">
        <v>13</v>
      </c>
      <c r="J56" s="61"/>
      <c r="K56" s="63"/>
    </row>
    <row r="57" spans="1:11" x14ac:dyDescent="0.2">
      <c r="A57" s="7" t="s">
        <v>521</v>
      </c>
      <c r="B57" s="65">
        <v>47</v>
      </c>
      <c r="C57" s="34">
        <f>IF(B77=0, "-", B57/B77)</f>
        <v>9.1085271317829456E-3</v>
      </c>
      <c r="D57" s="65">
        <v>0</v>
      </c>
      <c r="E57" s="9">
        <f>IF(D77=0, "-", D57/D77)</f>
        <v>0</v>
      </c>
      <c r="F57" s="81">
        <v>93</v>
      </c>
      <c r="G57" s="34">
        <f>IF(F77=0, "-", F57/F77)</f>
        <v>7.0534698521046643E-3</v>
      </c>
      <c r="H57" s="65">
        <v>0</v>
      </c>
      <c r="I57" s="9">
        <f>IF(H77=0, "-", H57/H77)</f>
        <v>0</v>
      </c>
      <c r="J57" s="8" t="str">
        <f t="shared" ref="J57:J75" si="6">IF(D57=0, "-", IF((B57-D57)/D57&lt;10, (B57-D57)/D57, "&gt;999%"))</f>
        <v>-</v>
      </c>
      <c r="K57" s="9" t="str">
        <f t="shared" ref="K57:K75" si="7">IF(H57=0, "-", IF((F57-H57)/H57&lt;10, (F57-H57)/H57, "&gt;999%"))</f>
        <v>-</v>
      </c>
    </row>
    <row r="58" spans="1:11" x14ac:dyDescent="0.2">
      <c r="A58" s="7" t="s">
        <v>522</v>
      </c>
      <c r="B58" s="65">
        <v>1022</v>
      </c>
      <c r="C58" s="34">
        <f>IF(B77=0, "-", B58/B77)</f>
        <v>0.19806201550387598</v>
      </c>
      <c r="D58" s="65">
        <v>844</v>
      </c>
      <c r="E58" s="9">
        <f>IF(D77=0, "-", D58/D77)</f>
        <v>0.20555284948855335</v>
      </c>
      <c r="F58" s="81">
        <v>2581</v>
      </c>
      <c r="G58" s="34">
        <f>IF(F77=0, "-", F58/F77)</f>
        <v>0.19575274933636708</v>
      </c>
      <c r="H58" s="65">
        <v>2450</v>
      </c>
      <c r="I58" s="9">
        <f>IF(H77=0, "-", H58/H77)</f>
        <v>0.23255813953488372</v>
      </c>
      <c r="J58" s="8">
        <f t="shared" si="6"/>
        <v>0.2109004739336493</v>
      </c>
      <c r="K58" s="9">
        <f t="shared" si="7"/>
        <v>5.3469387755102044E-2</v>
      </c>
    </row>
    <row r="59" spans="1:11" x14ac:dyDescent="0.2">
      <c r="A59" s="7" t="s">
        <v>523</v>
      </c>
      <c r="B59" s="65">
        <v>18</v>
      </c>
      <c r="C59" s="34">
        <f>IF(B77=0, "-", B59/B77)</f>
        <v>3.4883720930232558E-3</v>
      </c>
      <c r="D59" s="65">
        <v>19</v>
      </c>
      <c r="E59" s="9">
        <f>IF(D77=0, "-", D59/D77)</f>
        <v>4.6273745737944469E-3</v>
      </c>
      <c r="F59" s="81">
        <v>37</v>
      </c>
      <c r="G59" s="34">
        <f>IF(F77=0, "-", F59/F77)</f>
        <v>2.8062191884717482E-3</v>
      </c>
      <c r="H59" s="65">
        <v>49</v>
      </c>
      <c r="I59" s="9">
        <f>IF(H77=0, "-", H59/H77)</f>
        <v>4.6511627906976744E-3</v>
      </c>
      <c r="J59" s="8">
        <f t="shared" si="6"/>
        <v>-5.2631578947368418E-2</v>
      </c>
      <c r="K59" s="9">
        <f t="shared" si="7"/>
        <v>-0.24489795918367346</v>
      </c>
    </row>
    <row r="60" spans="1:11" x14ac:dyDescent="0.2">
      <c r="A60" s="7" t="s">
        <v>524</v>
      </c>
      <c r="B60" s="65">
        <v>158</v>
      </c>
      <c r="C60" s="34">
        <f>IF(B77=0, "-", B60/B77)</f>
        <v>3.0620155038759689E-2</v>
      </c>
      <c r="D60" s="65">
        <v>0</v>
      </c>
      <c r="E60" s="9">
        <f>IF(D77=0, "-", D60/D77)</f>
        <v>0</v>
      </c>
      <c r="F60" s="81">
        <v>332</v>
      </c>
      <c r="G60" s="34">
        <f>IF(F77=0, "-", F60/F77)</f>
        <v>2.5180128934395148E-2</v>
      </c>
      <c r="H60" s="65">
        <v>0</v>
      </c>
      <c r="I60" s="9">
        <f>IF(H77=0, "-", H60/H77)</f>
        <v>0</v>
      </c>
      <c r="J60" s="8" t="str">
        <f t="shared" si="6"/>
        <v>-</v>
      </c>
      <c r="K60" s="9" t="str">
        <f t="shared" si="7"/>
        <v>-</v>
      </c>
    </row>
    <row r="61" spans="1:11" x14ac:dyDescent="0.2">
      <c r="A61" s="7" t="s">
        <v>525</v>
      </c>
      <c r="B61" s="65">
        <v>0</v>
      </c>
      <c r="C61" s="34">
        <f>IF(B77=0, "-", B61/B77)</f>
        <v>0</v>
      </c>
      <c r="D61" s="65">
        <v>595</v>
      </c>
      <c r="E61" s="9">
        <f>IF(D77=0, "-", D61/D77)</f>
        <v>0.14490988796882612</v>
      </c>
      <c r="F61" s="81">
        <v>0</v>
      </c>
      <c r="G61" s="34">
        <f>IF(F77=0, "-", F61/F77)</f>
        <v>0</v>
      </c>
      <c r="H61" s="65">
        <v>970</v>
      </c>
      <c r="I61" s="9">
        <f>IF(H77=0, "-", H61/H77)</f>
        <v>9.2074038917892745E-2</v>
      </c>
      <c r="J61" s="8">
        <f t="shared" si="6"/>
        <v>-1</v>
      </c>
      <c r="K61" s="9">
        <f t="shared" si="7"/>
        <v>-1</v>
      </c>
    </row>
    <row r="62" spans="1:11" x14ac:dyDescent="0.2">
      <c r="A62" s="7" t="s">
        <v>526</v>
      </c>
      <c r="B62" s="65">
        <v>372</v>
      </c>
      <c r="C62" s="34">
        <f>IF(B77=0, "-", B62/B77)</f>
        <v>7.2093023255813959E-2</v>
      </c>
      <c r="D62" s="65">
        <v>320</v>
      </c>
      <c r="E62" s="9">
        <f>IF(D77=0, "-", D62/D77)</f>
        <v>7.793472966390648E-2</v>
      </c>
      <c r="F62" s="81">
        <v>1125</v>
      </c>
      <c r="G62" s="34">
        <f>IF(F77=0, "-", F62/F77)</f>
        <v>8.5324232081911269E-2</v>
      </c>
      <c r="H62" s="65">
        <v>663</v>
      </c>
      <c r="I62" s="9">
        <f>IF(H77=0, "-", H62/H77)</f>
        <v>6.2933080208827721E-2</v>
      </c>
      <c r="J62" s="8">
        <f t="shared" si="6"/>
        <v>0.16250000000000001</v>
      </c>
      <c r="K62" s="9">
        <f t="shared" si="7"/>
        <v>0.69683257918552033</v>
      </c>
    </row>
    <row r="63" spans="1:11" x14ac:dyDescent="0.2">
      <c r="A63" s="7" t="s">
        <v>527</v>
      </c>
      <c r="B63" s="65">
        <v>40</v>
      </c>
      <c r="C63" s="34">
        <f>IF(B77=0, "-", B63/B77)</f>
        <v>7.7519379844961239E-3</v>
      </c>
      <c r="D63" s="65">
        <v>0</v>
      </c>
      <c r="E63" s="9">
        <f>IF(D77=0, "-", D63/D77)</f>
        <v>0</v>
      </c>
      <c r="F63" s="81">
        <v>105</v>
      </c>
      <c r="G63" s="34">
        <f>IF(F77=0, "-", F63/F77)</f>
        <v>7.9635949943117172E-3</v>
      </c>
      <c r="H63" s="65">
        <v>0</v>
      </c>
      <c r="I63" s="9">
        <f>IF(H77=0, "-", H63/H77)</f>
        <v>0</v>
      </c>
      <c r="J63" s="8" t="str">
        <f t="shared" si="6"/>
        <v>-</v>
      </c>
      <c r="K63" s="9" t="str">
        <f t="shared" si="7"/>
        <v>-</v>
      </c>
    </row>
    <row r="64" spans="1:11" x14ac:dyDescent="0.2">
      <c r="A64" s="7" t="s">
        <v>528</v>
      </c>
      <c r="B64" s="65">
        <v>290</v>
      </c>
      <c r="C64" s="34">
        <f>IF(B77=0, "-", B64/B77)</f>
        <v>5.6201550387596902E-2</v>
      </c>
      <c r="D64" s="65">
        <v>117</v>
      </c>
      <c r="E64" s="9">
        <f>IF(D77=0, "-", D64/D77)</f>
        <v>2.8494885533365807E-2</v>
      </c>
      <c r="F64" s="81">
        <v>663</v>
      </c>
      <c r="G64" s="34">
        <f>IF(F77=0, "-", F64/F77)</f>
        <v>5.0284414106939707E-2</v>
      </c>
      <c r="H64" s="65">
        <v>290</v>
      </c>
      <c r="I64" s="9">
        <f>IF(H77=0, "-", H64/H77)</f>
        <v>2.7527289985761746E-2</v>
      </c>
      <c r="J64" s="8">
        <f t="shared" si="6"/>
        <v>1.4786324786324787</v>
      </c>
      <c r="K64" s="9">
        <f t="shared" si="7"/>
        <v>1.2862068965517242</v>
      </c>
    </row>
    <row r="65" spans="1:11" x14ac:dyDescent="0.2">
      <c r="A65" s="7" t="s">
        <v>529</v>
      </c>
      <c r="B65" s="65">
        <v>347</v>
      </c>
      <c r="C65" s="34">
        <f>IF(B77=0, "-", B65/B77)</f>
        <v>6.7248062015503873E-2</v>
      </c>
      <c r="D65" s="65">
        <v>180</v>
      </c>
      <c r="E65" s="9">
        <f>IF(D77=0, "-", D65/D77)</f>
        <v>4.3838285435947394E-2</v>
      </c>
      <c r="F65" s="81">
        <v>972</v>
      </c>
      <c r="G65" s="34">
        <f>IF(F77=0, "-", F65/F77)</f>
        <v>7.3720136518771337E-2</v>
      </c>
      <c r="H65" s="65">
        <v>465</v>
      </c>
      <c r="I65" s="9">
        <f>IF(H77=0, "-", H65/H77)</f>
        <v>4.4138585666824867E-2</v>
      </c>
      <c r="J65" s="8">
        <f t="shared" si="6"/>
        <v>0.92777777777777781</v>
      </c>
      <c r="K65" s="9">
        <f t="shared" si="7"/>
        <v>1.0903225806451613</v>
      </c>
    </row>
    <row r="66" spans="1:11" x14ac:dyDescent="0.2">
      <c r="A66" s="7" t="s">
        <v>530</v>
      </c>
      <c r="B66" s="65">
        <v>0</v>
      </c>
      <c r="C66" s="34">
        <f>IF(B77=0, "-", B66/B77)</f>
        <v>0</v>
      </c>
      <c r="D66" s="65">
        <v>0</v>
      </c>
      <c r="E66" s="9">
        <f>IF(D77=0, "-", D66/D77)</f>
        <v>0</v>
      </c>
      <c r="F66" s="81">
        <v>0</v>
      </c>
      <c r="G66" s="34">
        <f>IF(F77=0, "-", F66/F77)</f>
        <v>0</v>
      </c>
      <c r="H66" s="65">
        <v>1</v>
      </c>
      <c r="I66" s="9">
        <f>IF(H77=0, "-", H66/H77)</f>
        <v>9.4921689606074984E-5</v>
      </c>
      <c r="J66" s="8" t="str">
        <f t="shared" si="6"/>
        <v>-</v>
      </c>
      <c r="K66" s="9">
        <f t="shared" si="7"/>
        <v>-1</v>
      </c>
    </row>
    <row r="67" spans="1:11" x14ac:dyDescent="0.2">
      <c r="A67" s="7" t="s">
        <v>531</v>
      </c>
      <c r="B67" s="65">
        <v>1</v>
      </c>
      <c r="C67" s="34">
        <f>IF(B77=0, "-", B67/B77)</f>
        <v>1.937984496124031E-4</v>
      </c>
      <c r="D67" s="65">
        <v>57</v>
      </c>
      <c r="E67" s="9">
        <f>IF(D77=0, "-", D67/D77)</f>
        <v>1.3882123721383342E-2</v>
      </c>
      <c r="F67" s="81">
        <v>5</v>
      </c>
      <c r="G67" s="34">
        <f>IF(F77=0, "-", F67/F77)</f>
        <v>3.7921880925293893E-4</v>
      </c>
      <c r="H67" s="65">
        <v>124</v>
      </c>
      <c r="I67" s="9">
        <f>IF(H77=0, "-", H67/H77)</f>
        <v>1.1770289511153298E-2</v>
      </c>
      <c r="J67" s="8">
        <f t="shared" si="6"/>
        <v>-0.98245614035087714</v>
      </c>
      <c r="K67" s="9">
        <f t="shared" si="7"/>
        <v>-0.95967741935483875</v>
      </c>
    </row>
    <row r="68" spans="1:11" x14ac:dyDescent="0.2">
      <c r="A68" s="7" t="s">
        <v>532</v>
      </c>
      <c r="B68" s="65">
        <v>606</v>
      </c>
      <c r="C68" s="34">
        <f>IF(B77=0, "-", B68/B77)</f>
        <v>0.11744186046511627</v>
      </c>
      <c r="D68" s="65">
        <v>486</v>
      </c>
      <c r="E68" s="9">
        <f>IF(D77=0, "-", D68/D77)</f>
        <v>0.11836337067705796</v>
      </c>
      <c r="F68" s="81">
        <v>1436</v>
      </c>
      <c r="G68" s="34">
        <f>IF(F77=0, "-", F68/F77)</f>
        <v>0.10891164201744406</v>
      </c>
      <c r="H68" s="65">
        <v>1454</v>
      </c>
      <c r="I68" s="9">
        <f>IF(H77=0, "-", H68/H77)</f>
        <v>0.13801613668723303</v>
      </c>
      <c r="J68" s="8">
        <f t="shared" si="6"/>
        <v>0.24691358024691357</v>
      </c>
      <c r="K68" s="9">
        <f t="shared" si="7"/>
        <v>-1.2379642365887207E-2</v>
      </c>
    </row>
    <row r="69" spans="1:11" x14ac:dyDescent="0.2">
      <c r="A69" s="7" t="s">
        <v>533</v>
      </c>
      <c r="B69" s="65">
        <v>292</v>
      </c>
      <c r="C69" s="34">
        <f>IF(B77=0, "-", B69/B77)</f>
        <v>5.6589147286821705E-2</v>
      </c>
      <c r="D69" s="65">
        <v>215</v>
      </c>
      <c r="E69" s="9">
        <f>IF(D77=0, "-", D69/D77)</f>
        <v>5.2362396492937162E-2</v>
      </c>
      <c r="F69" s="81">
        <v>774</v>
      </c>
      <c r="G69" s="34">
        <f>IF(F77=0, "-", F69/F77)</f>
        <v>5.8703071672354952E-2</v>
      </c>
      <c r="H69" s="65">
        <v>601</v>
      </c>
      <c r="I69" s="9">
        <f>IF(H77=0, "-", H69/H77)</f>
        <v>5.704793545325107E-2</v>
      </c>
      <c r="J69" s="8">
        <f t="shared" si="6"/>
        <v>0.35813953488372091</v>
      </c>
      <c r="K69" s="9">
        <f t="shared" si="7"/>
        <v>0.28785357737104827</v>
      </c>
    </row>
    <row r="70" spans="1:11" x14ac:dyDescent="0.2">
      <c r="A70" s="7" t="s">
        <v>534</v>
      </c>
      <c r="B70" s="65">
        <v>102</v>
      </c>
      <c r="C70" s="34">
        <f>IF(B77=0, "-", B70/B77)</f>
        <v>1.9767441860465116E-2</v>
      </c>
      <c r="D70" s="65">
        <v>87</v>
      </c>
      <c r="E70" s="9">
        <f>IF(D77=0, "-", D70/D77)</f>
        <v>2.1188504627374573E-2</v>
      </c>
      <c r="F70" s="81">
        <v>236</v>
      </c>
      <c r="G70" s="34">
        <f>IF(F77=0, "-", F70/F77)</f>
        <v>1.7899127796738717E-2</v>
      </c>
      <c r="H70" s="65">
        <v>195</v>
      </c>
      <c r="I70" s="9">
        <f>IF(H77=0, "-", H70/H77)</f>
        <v>1.8509729473184623E-2</v>
      </c>
      <c r="J70" s="8">
        <f t="shared" si="6"/>
        <v>0.17241379310344829</v>
      </c>
      <c r="K70" s="9">
        <f t="shared" si="7"/>
        <v>0.21025641025641026</v>
      </c>
    </row>
    <row r="71" spans="1:11" x14ac:dyDescent="0.2">
      <c r="A71" s="7" t="s">
        <v>535</v>
      </c>
      <c r="B71" s="65">
        <v>0</v>
      </c>
      <c r="C71" s="34">
        <f>IF(B77=0, "-", B71/B77)</f>
        <v>0</v>
      </c>
      <c r="D71" s="65">
        <v>1</v>
      </c>
      <c r="E71" s="9">
        <f>IF(D77=0, "-", D71/D77)</f>
        <v>2.4354603019970775E-4</v>
      </c>
      <c r="F71" s="81">
        <v>0</v>
      </c>
      <c r="G71" s="34">
        <f>IF(F77=0, "-", F71/F77)</f>
        <v>0</v>
      </c>
      <c r="H71" s="65">
        <v>7</v>
      </c>
      <c r="I71" s="9">
        <f>IF(H77=0, "-", H71/H77)</f>
        <v>6.6445182724252495E-4</v>
      </c>
      <c r="J71" s="8">
        <f t="shared" si="6"/>
        <v>-1</v>
      </c>
      <c r="K71" s="9">
        <f t="shared" si="7"/>
        <v>-1</v>
      </c>
    </row>
    <row r="72" spans="1:11" x14ac:dyDescent="0.2">
      <c r="A72" s="7" t="s">
        <v>536</v>
      </c>
      <c r="B72" s="65">
        <v>46</v>
      </c>
      <c r="C72" s="34">
        <f>IF(B77=0, "-", B72/B77)</f>
        <v>8.9147286821705425E-3</v>
      </c>
      <c r="D72" s="65">
        <v>21</v>
      </c>
      <c r="E72" s="9">
        <f>IF(D77=0, "-", D72/D77)</f>
        <v>5.114466634193863E-3</v>
      </c>
      <c r="F72" s="81">
        <v>114</v>
      </c>
      <c r="G72" s="34">
        <f>IF(F77=0, "-", F72/F77)</f>
        <v>8.6461888509670078E-3</v>
      </c>
      <c r="H72" s="65">
        <v>52</v>
      </c>
      <c r="I72" s="9">
        <f>IF(H77=0, "-", H72/H77)</f>
        <v>4.9359278595158991E-3</v>
      </c>
      <c r="J72" s="8">
        <f t="shared" si="6"/>
        <v>1.1904761904761905</v>
      </c>
      <c r="K72" s="9">
        <f t="shared" si="7"/>
        <v>1.1923076923076923</v>
      </c>
    </row>
    <row r="73" spans="1:11" x14ac:dyDescent="0.2">
      <c r="A73" s="7" t="s">
        <v>537</v>
      </c>
      <c r="B73" s="65">
        <v>1283</v>
      </c>
      <c r="C73" s="34">
        <f>IF(B77=0, "-", B73/B77)</f>
        <v>0.24864341085271319</v>
      </c>
      <c r="D73" s="65">
        <v>744</v>
      </c>
      <c r="E73" s="9">
        <f>IF(D77=0, "-", D73/D77)</f>
        <v>0.18119824646858257</v>
      </c>
      <c r="F73" s="81">
        <v>3224</v>
      </c>
      <c r="G73" s="34">
        <f>IF(F77=0, "-", F73/F77)</f>
        <v>0.24452028820629504</v>
      </c>
      <c r="H73" s="65">
        <v>2119</v>
      </c>
      <c r="I73" s="9">
        <f>IF(H77=0, "-", H73/H77)</f>
        <v>0.2011390602752729</v>
      </c>
      <c r="J73" s="8">
        <f t="shared" si="6"/>
        <v>0.72446236559139787</v>
      </c>
      <c r="K73" s="9">
        <f t="shared" si="7"/>
        <v>0.5214723926380368</v>
      </c>
    </row>
    <row r="74" spans="1:11" x14ac:dyDescent="0.2">
      <c r="A74" s="7" t="s">
        <v>538</v>
      </c>
      <c r="B74" s="65">
        <v>309</v>
      </c>
      <c r="C74" s="34">
        <f>IF(B77=0, "-", B74/B77)</f>
        <v>5.9883720930232559E-2</v>
      </c>
      <c r="D74" s="65">
        <v>217</v>
      </c>
      <c r="E74" s="9">
        <f>IF(D77=0, "-", D74/D77)</f>
        <v>5.2849488553336578E-2</v>
      </c>
      <c r="F74" s="81">
        <v>839</v>
      </c>
      <c r="G74" s="34">
        <f>IF(F77=0, "-", F74/F77)</f>
        <v>6.3632916192643149E-2</v>
      </c>
      <c r="H74" s="65">
        <v>490</v>
      </c>
      <c r="I74" s="9">
        <f>IF(H77=0, "-", H74/H77)</f>
        <v>4.6511627906976744E-2</v>
      </c>
      <c r="J74" s="8">
        <f t="shared" si="6"/>
        <v>0.42396313364055299</v>
      </c>
      <c r="K74" s="9">
        <f t="shared" si="7"/>
        <v>0.71224489795918366</v>
      </c>
    </row>
    <row r="75" spans="1:11" x14ac:dyDescent="0.2">
      <c r="A75" s="7" t="s">
        <v>539</v>
      </c>
      <c r="B75" s="65">
        <v>227</v>
      </c>
      <c r="C75" s="34">
        <f>IF(B77=0, "-", B75/B77)</f>
        <v>4.3992248062015502E-2</v>
      </c>
      <c r="D75" s="65">
        <v>203</v>
      </c>
      <c r="E75" s="9">
        <f>IF(D77=0, "-", D75/D77)</f>
        <v>4.9439844130540672E-2</v>
      </c>
      <c r="F75" s="81">
        <v>649</v>
      </c>
      <c r="G75" s="34">
        <f>IF(F77=0, "-", F75/F77)</f>
        <v>4.9222601441031473E-2</v>
      </c>
      <c r="H75" s="65">
        <v>605</v>
      </c>
      <c r="I75" s="9">
        <f>IF(H77=0, "-", H75/H77)</f>
        <v>5.7427622211675369E-2</v>
      </c>
      <c r="J75" s="8">
        <f t="shared" si="6"/>
        <v>0.11822660098522167</v>
      </c>
      <c r="K75" s="9">
        <f t="shared" si="7"/>
        <v>7.2727272727272724E-2</v>
      </c>
    </row>
    <row r="76" spans="1:11" x14ac:dyDescent="0.2">
      <c r="A76" s="2"/>
      <c r="B76" s="68"/>
      <c r="C76" s="33"/>
      <c r="D76" s="68"/>
      <c r="E76" s="6"/>
      <c r="F76" s="82"/>
      <c r="G76" s="33"/>
      <c r="H76" s="68"/>
      <c r="I76" s="6"/>
      <c r="J76" s="5"/>
      <c r="K76" s="6"/>
    </row>
    <row r="77" spans="1:11" s="43" customFormat="1" x14ac:dyDescent="0.2">
      <c r="A77" s="162" t="s">
        <v>621</v>
      </c>
      <c r="B77" s="71">
        <f>SUM(B57:B76)</f>
        <v>5160</v>
      </c>
      <c r="C77" s="40">
        <f>B77/32499</f>
        <v>0.15877411612665004</v>
      </c>
      <c r="D77" s="71">
        <f>SUM(D57:D76)</f>
        <v>4106</v>
      </c>
      <c r="E77" s="41">
        <f>D77/26621</f>
        <v>0.15423913451786184</v>
      </c>
      <c r="F77" s="77">
        <f>SUM(F57:F76)</f>
        <v>13185</v>
      </c>
      <c r="G77" s="42">
        <f>F77/85328</f>
        <v>0.154521376336021</v>
      </c>
      <c r="H77" s="71">
        <f>SUM(H57:H76)</f>
        <v>10535</v>
      </c>
      <c r="I77" s="41">
        <f>H77/74663</f>
        <v>0.14110067905120341</v>
      </c>
      <c r="J77" s="37">
        <f>IF(D77=0, "-", IF((B77-D77)/D77&lt;10, (B77-D77)/D77, "&gt;999%"))</f>
        <v>0.25669751583049194</v>
      </c>
      <c r="K77" s="38">
        <f>IF(H77=0, "-", IF((F77-H77)/H77&lt;10, (F77-H77)/H77, "&gt;999%"))</f>
        <v>0.2515424774560987</v>
      </c>
    </row>
    <row r="78" spans="1:11" x14ac:dyDescent="0.2">
      <c r="B78" s="83"/>
      <c r="D78" s="83"/>
      <c r="F78" s="83"/>
      <c r="H78" s="83"/>
    </row>
    <row r="79" spans="1:11" x14ac:dyDescent="0.2">
      <c r="A79" s="27" t="s">
        <v>620</v>
      </c>
      <c r="B79" s="71">
        <v>7111</v>
      </c>
      <c r="C79" s="40">
        <f>B79/32499</f>
        <v>0.21880673251484661</v>
      </c>
      <c r="D79" s="71">
        <v>5536</v>
      </c>
      <c r="E79" s="41">
        <f>D79/26621</f>
        <v>0.20795612486382931</v>
      </c>
      <c r="F79" s="77">
        <v>18279</v>
      </c>
      <c r="G79" s="42">
        <f>F79/85328</f>
        <v>0.21422042002625163</v>
      </c>
      <c r="H79" s="71">
        <v>14308</v>
      </c>
      <c r="I79" s="41">
        <f>H79/74663</f>
        <v>0.19163441061837858</v>
      </c>
      <c r="J79" s="37">
        <f>IF(D79=0, "-", IF((B79-D79)/D79&lt;10, (B79-D79)/D79, "&gt;999%"))</f>
        <v>0.28450144508670522</v>
      </c>
      <c r="K79" s="38">
        <f>IF(H79=0, "-", IF((F79-H79)/H79&lt;10, (F79-H79)/H79, "&gt;999%"))</f>
        <v>0.27753704221414593</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rowBreaks count="2" manualBreakCount="2">
    <brk id="54" max="16383" man="1"/>
    <brk id="79" max="16383" man="1"/>
  </rowBreak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6"/>
  <dimension ref="A1:K28"/>
  <sheetViews>
    <sheetView tabSelected="1" workbookViewId="0">
      <selection activeCell="M1" sqref="M1"/>
    </sheetView>
  </sheetViews>
  <sheetFormatPr defaultRowHeight="12.75" x14ac:dyDescent="0.2"/>
  <cols>
    <col min="1" max="1" width="24.7109375" customWidth="1"/>
    <col min="2" max="11" width="8.42578125" customWidth="1"/>
  </cols>
  <sheetData>
    <row r="1" spans="1:11" s="52" customFormat="1" ht="20.25" x14ac:dyDescent="0.3">
      <c r="A1" s="4" t="s">
        <v>10</v>
      </c>
      <c r="B1" s="198" t="s">
        <v>633</v>
      </c>
      <c r="C1" s="198"/>
      <c r="D1" s="198"/>
      <c r="E1" s="199"/>
      <c r="F1" s="199"/>
      <c r="G1" s="199"/>
      <c r="H1" s="199"/>
      <c r="I1" s="199"/>
      <c r="J1" s="199"/>
      <c r="K1" s="199"/>
    </row>
    <row r="2" spans="1:11" s="52" customFormat="1" ht="20.25" x14ac:dyDescent="0.3">
      <c r="A2" s="4" t="s">
        <v>109</v>
      </c>
      <c r="B2" s="202" t="s">
        <v>99</v>
      </c>
      <c r="C2" s="198"/>
      <c r="D2" s="198"/>
      <c r="E2" s="203"/>
      <c r="F2" s="203"/>
      <c r="G2" s="203"/>
      <c r="H2" s="203"/>
      <c r="I2" s="203"/>
      <c r="J2" s="203"/>
      <c r="K2" s="203"/>
    </row>
    <row r="4" spans="1:11" ht="15.75" x14ac:dyDescent="0.25">
      <c r="A4" s="56"/>
      <c r="B4" s="196" t="s">
        <v>1</v>
      </c>
      <c r="C4" s="200"/>
      <c r="D4" s="200"/>
      <c r="E4" s="197"/>
      <c r="F4" s="196" t="s">
        <v>14</v>
      </c>
      <c r="G4" s="200"/>
      <c r="H4" s="200"/>
      <c r="I4" s="197"/>
      <c r="J4" s="196" t="s">
        <v>15</v>
      </c>
      <c r="K4" s="197"/>
    </row>
    <row r="5" spans="1:11" x14ac:dyDescent="0.2">
      <c r="A5" s="27"/>
      <c r="B5" s="196">
        <f>VALUE(RIGHT($B$2, 4))</f>
        <v>2021</v>
      </c>
      <c r="C5" s="197"/>
      <c r="D5" s="196">
        <f>B5-1</f>
        <v>2020</v>
      </c>
      <c r="E5" s="204"/>
      <c r="F5" s="196">
        <f>B5</f>
        <v>2021</v>
      </c>
      <c r="G5" s="204"/>
      <c r="H5" s="196">
        <f>D5</f>
        <v>2020</v>
      </c>
      <c r="I5" s="204"/>
      <c r="J5" s="140" t="s">
        <v>4</v>
      </c>
      <c r="K5" s="141" t="s">
        <v>2</v>
      </c>
    </row>
    <row r="6" spans="1:11" x14ac:dyDescent="0.2">
      <c r="A6" s="22"/>
      <c r="B6" s="61" t="s">
        <v>12</v>
      </c>
      <c r="C6" s="62" t="s">
        <v>13</v>
      </c>
      <c r="D6" s="61" t="s">
        <v>12</v>
      </c>
      <c r="E6" s="63" t="s">
        <v>13</v>
      </c>
      <c r="F6" s="84" t="s">
        <v>12</v>
      </c>
      <c r="G6" s="62" t="s">
        <v>13</v>
      </c>
      <c r="H6" s="85" t="s">
        <v>12</v>
      </c>
      <c r="I6" s="63" t="s">
        <v>13</v>
      </c>
      <c r="J6" s="61"/>
      <c r="K6" s="63"/>
    </row>
    <row r="7" spans="1:11" x14ac:dyDescent="0.2">
      <c r="A7" s="7" t="s">
        <v>37</v>
      </c>
      <c r="B7" s="65">
        <v>47</v>
      </c>
      <c r="C7" s="39">
        <f>IF(B28=0, "-", B7/B28)</f>
        <v>6.6094782730980175E-3</v>
      </c>
      <c r="D7" s="65">
        <v>0</v>
      </c>
      <c r="E7" s="21">
        <f>IF(D28=0, "-", D7/D28)</f>
        <v>0</v>
      </c>
      <c r="F7" s="81">
        <v>93</v>
      </c>
      <c r="G7" s="39">
        <f>IF(F28=0, "-", F7/F28)</f>
        <v>5.0878056786476285E-3</v>
      </c>
      <c r="H7" s="65">
        <v>0</v>
      </c>
      <c r="I7" s="21">
        <f>IF(H28=0, "-", H7/H28)</f>
        <v>0</v>
      </c>
      <c r="J7" s="20" t="str">
        <f t="shared" ref="J7:J26" si="0">IF(D7=0, "-", IF((B7-D7)/D7&lt;10, (B7-D7)/D7, "&gt;999%"))</f>
        <v>-</v>
      </c>
      <c r="K7" s="21" t="str">
        <f t="shared" ref="K7:K26" si="1">IF(H7=0, "-", IF((F7-H7)/H7&lt;10, (F7-H7)/H7, "&gt;999%"))</f>
        <v>-</v>
      </c>
    </row>
    <row r="8" spans="1:11" x14ac:dyDescent="0.2">
      <c r="A8" s="7" t="s">
        <v>44</v>
      </c>
      <c r="B8" s="65">
        <v>0</v>
      </c>
      <c r="C8" s="39">
        <f>IF(B28=0, "-", B8/B28)</f>
        <v>0</v>
      </c>
      <c r="D8" s="65">
        <v>0</v>
      </c>
      <c r="E8" s="21">
        <f>IF(D28=0, "-", D8/D28)</f>
        <v>0</v>
      </c>
      <c r="F8" s="81">
        <v>0</v>
      </c>
      <c r="G8" s="39">
        <f>IF(F28=0, "-", F8/F28)</f>
        <v>0</v>
      </c>
      <c r="H8" s="65">
        <v>3</v>
      </c>
      <c r="I8" s="21">
        <f>IF(H28=0, "-", H8/H28)</f>
        <v>2.0967291025999441E-4</v>
      </c>
      <c r="J8" s="20" t="str">
        <f t="shared" si="0"/>
        <v>-</v>
      </c>
      <c r="K8" s="21">
        <f t="shared" si="1"/>
        <v>-1</v>
      </c>
    </row>
    <row r="9" spans="1:11" x14ac:dyDescent="0.2">
      <c r="A9" s="7" t="s">
        <v>45</v>
      </c>
      <c r="B9" s="65">
        <v>1138</v>
      </c>
      <c r="C9" s="39">
        <f>IF(B28=0, "-", B9/B28)</f>
        <v>0.160033750527352</v>
      </c>
      <c r="D9" s="65">
        <v>913</v>
      </c>
      <c r="E9" s="21">
        <f>IF(D28=0, "-", D9/D28)</f>
        <v>0.16492052023121387</v>
      </c>
      <c r="F9" s="81">
        <v>3067</v>
      </c>
      <c r="G9" s="39">
        <f>IF(F28=0, "-", F9/F28)</f>
        <v>0.16778817221948683</v>
      </c>
      <c r="H9" s="65">
        <v>2691</v>
      </c>
      <c r="I9" s="21">
        <f>IF(H28=0, "-", H9/H28)</f>
        <v>0.18807660050321498</v>
      </c>
      <c r="J9" s="20">
        <f t="shared" si="0"/>
        <v>0.24644030668127054</v>
      </c>
      <c r="K9" s="21">
        <f t="shared" si="1"/>
        <v>0.13972500929022669</v>
      </c>
    </row>
    <row r="10" spans="1:11" x14ac:dyDescent="0.2">
      <c r="A10" s="7" t="s">
        <v>49</v>
      </c>
      <c r="B10" s="65">
        <v>187</v>
      </c>
      <c r="C10" s="39">
        <f>IF(B28=0, "-", B10/B28)</f>
        <v>2.6297285895092112E-2</v>
      </c>
      <c r="D10" s="65">
        <v>55</v>
      </c>
      <c r="E10" s="21">
        <f>IF(D28=0, "-", D10/D28)</f>
        <v>9.9349710982658962E-3</v>
      </c>
      <c r="F10" s="81">
        <v>416</v>
      </c>
      <c r="G10" s="39">
        <f>IF(F28=0, "-", F10/F28)</f>
        <v>2.2758356584058208E-2</v>
      </c>
      <c r="H10" s="65">
        <v>126</v>
      </c>
      <c r="I10" s="21">
        <f>IF(H28=0, "-", H10/H28)</f>
        <v>8.8062622309197647E-3</v>
      </c>
      <c r="J10" s="20">
        <f t="shared" si="0"/>
        <v>2.4</v>
      </c>
      <c r="K10" s="21">
        <f t="shared" si="1"/>
        <v>2.3015873015873014</v>
      </c>
    </row>
    <row r="11" spans="1:11" x14ac:dyDescent="0.2">
      <c r="A11" s="7" t="s">
        <v>51</v>
      </c>
      <c r="B11" s="65">
        <v>0</v>
      </c>
      <c r="C11" s="39">
        <f>IF(B28=0, "-", B11/B28)</f>
        <v>0</v>
      </c>
      <c r="D11" s="65">
        <v>644</v>
      </c>
      <c r="E11" s="21">
        <f>IF(D28=0, "-", D11/D28)</f>
        <v>0.11632947976878613</v>
      </c>
      <c r="F11" s="81">
        <v>0</v>
      </c>
      <c r="G11" s="39">
        <f>IF(F28=0, "-", F11/F28)</f>
        <v>0</v>
      </c>
      <c r="H11" s="65">
        <v>1079</v>
      </c>
      <c r="I11" s="21">
        <f>IF(H28=0, "-", H11/H28)</f>
        <v>7.541235672351132E-2</v>
      </c>
      <c r="J11" s="20">
        <f t="shared" si="0"/>
        <v>-1</v>
      </c>
      <c r="K11" s="21">
        <f t="shared" si="1"/>
        <v>-1</v>
      </c>
    </row>
    <row r="12" spans="1:11" x14ac:dyDescent="0.2">
      <c r="A12" s="7" t="s">
        <v>53</v>
      </c>
      <c r="B12" s="65">
        <v>189</v>
      </c>
      <c r="C12" s="39">
        <f>IF(B28=0, "-", B12/B28)</f>
        <v>2.6578540289692025E-2</v>
      </c>
      <c r="D12" s="65">
        <v>131</v>
      </c>
      <c r="E12" s="21">
        <f>IF(D28=0, "-", D12/D28)</f>
        <v>2.3663294797687862E-2</v>
      </c>
      <c r="F12" s="81">
        <v>521</v>
      </c>
      <c r="G12" s="39">
        <f>IF(F28=0, "-", F12/F28)</f>
        <v>2.8502653318015207E-2</v>
      </c>
      <c r="H12" s="65">
        <v>283</v>
      </c>
      <c r="I12" s="21">
        <f>IF(H28=0, "-", H12/H28)</f>
        <v>1.9779144534526141E-2</v>
      </c>
      <c r="J12" s="20">
        <f t="shared" si="0"/>
        <v>0.44274809160305345</v>
      </c>
      <c r="K12" s="21">
        <f t="shared" si="1"/>
        <v>0.8409893992932862</v>
      </c>
    </row>
    <row r="13" spans="1:11" x14ac:dyDescent="0.2">
      <c r="A13" s="7" t="s">
        <v>58</v>
      </c>
      <c r="B13" s="65">
        <v>565</v>
      </c>
      <c r="C13" s="39">
        <f>IF(B28=0, "-", B13/B28)</f>
        <v>7.9454366474476165E-2</v>
      </c>
      <c r="D13" s="65">
        <v>473</v>
      </c>
      <c r="E13" s="21">
        <f>IF(D28=0, "-", D13/D28)</f>
        <v>8.5440751445086699E-2</v>
      </c>
      <c r="F13" s="81">
        <v>1603</v>
      </c>
      <c r="G13" s="39">
        <f>IF(F28=0, "-", F13/F28)</f>
        <v>8.769626347174353E-2</v>
      </c>
      <c r="H13" s="65">
        <v>994</v>
      </c>
      <c r="I13" s="21">
        <f>IF(H28=0, "-", H13/H28)</f>
        <v>6.947162426614481E-2</v>
      </c>
      <c r="J13" s="20">
        <f t="shared" si="0"/>
        <v>0.1945031712473573</v>
      </c>
      <c r="K13" s="21">
        <f t="shared" si="1"/>
        <v>0.61267605633802813</v>
      </c>
    </row>
    <row r="14" spans="1:11" x14ac:dyDescent="0.2">
      <c r="A14" s="7" t="s">
        <v>61</v>
      </c>
      <c r="B14" s="65">
        <v>40</v>
      </c>
      <c r="C14" s="39">
        <f>IF(B28=0, "-", B14/B28)</f>
        <v>5.6250878919983129E-3</v>
      </c>
      <c r="D14" s="65">
        <v>0</v>
      </c>
      <c r="E14" s="21">
        <f>IF(D28=0, "-", D14/D28)</f>
        <v>0</v>
      </c>
      <c r="F14" s="81">
        <v>105</v>
      </c>
      <c r="G14" s="39">
        <f>IF(F28=0, "-", F14/F28)</f>
        <v>5.7442967339569996E-3</v>
      </c>
      <c r="H14" s="65">
        <v>0</v>
      </c>
      <c r="I14" s="21">
        <f>IF(H28=0, "-", H14/H28)</f>
        <v>0</v>
      </c>
      <c r="J14" s="20" t="str">
        <f t="shared" si="0"/>
        <v>-</v>
      </c>
      <c r="K14" s="21" t="str">
        <f t="shared" si="1"/>
        <v>-</v>
      </c>
    </row>
    <row r="15" spans="1:11" x14ac:dyDescent="0.2">
      <c r="A15" s="7" t="s">
        <v>66</v>
      </c>
      <c r="B15" s="65">
        <v>442</v>
      </c>
      <c r="C15" s="39">
        <f>IF(B28=0, "-", B15/B28)</f>
        <v>6.2157221206581355E-2</v>
      </c>
      <c r="D15" s="65">
        <v>176</v>
      </c>
      <c r="E15" s="21">
        <f>IF(D28=0, "-", D15/D28)</f>
        <v>3.1791907514450865E-2</v>
      </c>
      <c r="F15" s="81">
        <v>950</v>
      </c>
      <c r="G15" s="39">
        <f>IF(F28=0, "-", F15/F28)</f>
        <v>5.1972208545325235E-2</v>
      </c>
      <c r="H15" s="65">
        <v>457</v>
      </c>
      <c r="I15" s="21">
        <f>IF(H28=0, "-", H15/H28)</f>
        <v>3.1940173329605817E-2</v>
      </c>
      <c r="J15" s="20">
        <f t="shared" si="0"/>
        <v>1.5113636363636365</v>
      </c>
      <c r="K15" s="21">
        <f t="shared" si="1"/>
        <v>1.0787746170678336</v>
      </c>
    </row>
    <row r="16" spans="1:11" x14ac:dyDescent="0.2">
      <c r="A16" s="7" t="s">
        <v>72</v>
      </c>
      <c r="B16" s="65">
        <v>396</v>
      </c>
      <c r="C16" s="39">
        <f>IF(B28=0, "-", B16/B28)</f>
        <v>5.5688370130783295E-2</v>
      </c>
      <c r="D16" s="65">
        <v>257</v>
      </c>
      <c r="E16" s="21">
        <f>IF(D28=0, "-", D16/D28)</f>
        <v>4.6423410404624277E-2</v>
      </c>
      <c r="F16" s="81">
        <v>1143</v>
      </c>
      <c r="G16" s="39">
        <f>IF(F28=0, "-", F16/F28)</f>
        <v>6.2530773018217634E-2</v>
      </c>
      <c r="H16" s="65">
        <v>693</v>
      </c>
      <c r="I16" s="21">
        <f>IF(H28=0, "-", H16/H28)</f>
        <v>4.8434442270058706E-2</v>
      </c>
      <c r="J16" s="20">
        <f t="shared" si="0"/>
        <v>0.54085603112840464</v>
      </c>
      <c r="K16" s="21">
        <f t="shared" si="1"/>
        <v>0.64935064935064934</v>
      </c>
    </row>
    <row r="17" spans="1:11" x14ac:dyDescent="0.2">
      <c r="A17" s="7" t="s">
        <v>74</v>
      </c>
      <c r="B17" s="65">
        <v>0</v>
      </c>
      <c r="C17" s="39">
        <f>IF(B28=0, "-", B17/B28)</f>
        <v>0</v>
      </c>
      <c r="D17" s="65">
        <v>0</v>
      </c>
      <c r="E17" s="21">
        <f>IF(D28=0, "-", D17/D28)</f>
        <v>0</v>
      </c>
      <c r="F17" s="81">
        <v>0</v>
      </c>
      <c r="G17" s="39">
        <f>IF(F28=0, "-", F17/F28)</f>
        <v>0</v>
      </c>
      <c r="H17" s="65">
        <v>1</v>
      </c>
      <c r="I17" s="21">
        <f>IF(H28=0, "-", H17/H28)</f>
        <v>6.9890970086664803E-5</v>
      </c>
      <c r="J17" s="20" t="str">
        <f t="shared" si="0"/>
        <v>-</v>
      </c>
      <c r="K17" s="21">
        <f t="shared" si="1"/>
        <v>-1</v>
      </c>
    </row>
    <row r="18" spans="1:11" x14ac:dyDescent="0.2">
      <c r="A18" s="7" t="s">
        <v>76</v>
      </c>
      <c r="B18" s="65">
        <v>33</v>
      </c>
      <c r="C18" s="39">
        <f>IF(B28=0, "-", B18/B28)</f>
        <v>4.6406975108986082E-3</v>
      </c>
      <c r="D18" s="65">
        <v>104</v>
      </c>
      <c r="E18" s="21">
        <f>IF(D28=0, "-", D18/D28)</f>
        <v>1.8786127167630059E-2</v>
      </c>
      <c r="F18" s="81">
        <v>67</v>
      </c>
      <c r="G18" s="39">
        <f>IF(F28=0, "-", F18/F28)</f>
        <v>3.6654083921439902E-3</v>
      </c>
      <c r="H18" s="65">
        <v>217</v>
      </c>
      <c r="I18" s="21">
        <f>IF(H28=0, "-", H18/H28)</f>
        <v>1.5166340508806261E-2</v>
      </c>
      <c r="J18" s="20">
        <f t="shared" si="0"/>
        <v>-0.68269230769230771</v>
      </c>
      <c r="K18" s="21">
        <f t="shared" si="1"/>
        <v>-0.69124423963133641</v>
      </c>
    </row>
    <row r="19" spans="1:11" x14ac:dyDescent="0.2">
      <c r="A19" s="7" t="s">
        <v>79</v>
      </c>
      <c r="B19" s="65">
        <v>716</v>
      </c>
      <c r="C19" s="39">
        <f>IF(B28=0, "-", B19/B28)</f>
        <v>0.10068907326676979</v>
      </c>
      <c r="D19" s="65">
        <v>550</v>
      </c>
      <c r="E19" s="21">
        <f>IF(D28=0, "-", D19/D28)</f>
        <v>9.9349710982658962E-2</v>
      </c>
      <c r="F19" s="81">
        <v>1701</v>
      </c>
      <c r="G19" s="39">
        <f>IF(F28=0, "-", F19/F28)</f>
        <v>9.3057607090103397E-2</v>
      </c>
      <c r="H19" s="65">
        <v>1640</v>
      </c>
      <c r="I19" s="21">
        <f>IF(H28=0, "-", H19/H28)</f>
        <v>0.11462119094213027</v>
      </c>
      <c r="J19" s="20">
        <f t="shared" si="0"/>
        <v>0.30181818181818182</v>
      </c>
      <c r="K19" s="21">
        <f t="shared" si="1"/>
        <v>3.7195121951219511E-2</v>
      </c>
    </row>
    <row r="20" spans="1:11" x14ac:dyDescent="0.2">
      <c r="A20" s="7" t="s">
        <v>81</v>
      </c>
      <c r="B20" s="65">
        <v>334</v>
      </c>
      <c r="C20" s="39">
        <f>IF(B28=0, "-", B20/B28)</f>
        <v>4.6969483898185907E-2</v>
      </c>
      <c r="D20" s="65">
        <v>264</v>
      </c>
      <c r="E20" s="21">
        <f>IF(D28=0, "-", D20/D28)</f>
        <v>4.7687861271676298E-2</v>
      </c>
      <c r="F20" s="81">
        <v>855</v>
      </c>
      <c r="G20" s="39">
        <f>IF(F28=0, "-", F20/F28)</f>
        <v>4.6774987690792712E-2</v>
      </c>
      <c r="H20" s="65">
        <v>762</v>
      </c>
      <c r="I20" s="21">
        <f>IF(H28=0, "-", H20/H28)</f>
        <v>5.3256919206038582E-2</v>
      </c>
      <c r="J20" s="20">
        <f t="shared" si="0"/>
        <v>0.26515151515151514</v>
      </c>
      <c r="K20" s="21">
        <f t="shared" si="1"/>
        <v>0.12204724409448819</v>
      </c>
    </row>
    <row r="21" spans="1:11" x14ac:dyDescent="0.2">
      <c r="A21" s="7" t="s">
        <v>82</v>
      </c>
      <c r="B21" s="65">
        <v>25</v>
      </c>
      <c r="C21" s="39">
        <f>IF(B28=0, "-", B21/B28)</f>
        <v>3.5156799324989451E-3</v>
      </c>
      <c r="D21" s="65">
        <v>11</v>
      </c>
      <c r="E21" s="21">
        <f>IF(D28=0, "-", D21/D28)</f>
        <v>1.9869942196531791E-3</v>
      </c>
      <c r="F21" s="81">
        <v>43</v>
      </c>
      <c r="G21" s="39">
        <f>IF(F28=0, "-", F21/F28)</f>
        <v>2.3524262815252475E-3</v>
      </c>
      <c r="H21" s="65">
        <v>20</v>
      </c>
      <c r="I21" s="21">
        <f>IF(H28=0, "-", H21/H28)</f>
        <v>1.3978194017332962E-3</v>
      </c>
      <c r="J21" s="20">
        <f t="shared" si="0"/>
        <v>1.2727272727272727</v>
      </c>
      <c r="K21" s="21">
        <f t="shared" si="1"/>
        <v>1.1499999999999999</v>
      </c>
    </row>
    <row r="22" spans="1:11" x14ac:dyDescent="0.2">
      <c r="A22" s="7" t="s">
        <v>84</v>
      </c>
      <c r="B22" s="65">
        <v>102</v>
      </c>
      <c r="C22" s="39">
        <f>IF(B28=0, "-", B22/B28)</f>
        <v>1.4343974124595697E-2</v>
      </c>
      <c r="D22" s="65">
        <v>88</v>
      </c>
      <c r="E22" s="21">
        <f>IF(D28=0, "-", D22/D28)</f>
        <v>1.5895953757225433E-2</v>
      </c>
      <c r="F22" s="81">
        <v>236</v>
      </c>
      <c r="G22" s="39">
        <f>IF(F28=0, "-", F22/F28)</f>
        <v>1.2910990754417638E-2</v>
      </c>
      <c r="H22" s="65">
        <v>202</v>
      </c>
      <c r="I22" s="21">
        <f>IF(H28=0, "-", H22/H28)</f>
        <v>1.4117975957506291E-2</v>
      </c>
      <c r="J22" s="20">
        <f t="shared" si="0"/>
        <v>0.15909090909090909</v>
      </c>
      <c r="K22" s="21">
        <f t="shared" si="1"/>
        <v>0.16831683168316833</v>
      </c>
    </row>
    <row r="23" spans="1:11" x14ac:dyDescent="0.2">
      <c r="A23" s="7" t="s">
        <v>85</v>
      </c>
      <c r="B23" s="65">
        <v>92</v>
      </c>
      <c r="C23" s="39">
        <f>IF(B28=0, "-", B23/B28)</f>
        <v>1.2937702151596118E-2</v>
      </c>
      <c r="D23" s="65">
        <v>40</v>
      </c>
      <c r="E23" s="21">
        <f>IF(D28=0, "-", D23/D28)</f>
        <v>7.2254335260115606E-3</v>
      </c>
      <c r="F23" s="81">
        <v>216</v>
      </c>
      <c r="G23" s="39">
        <f>IF(F28=0, "-", F23/F28)</f>
        <v>1.1816838995568686E-2</v>
      </c>
      <c r="H23" s="65">
        <v>123</v>
      </c>
      <c r="I23" s="21">
        <f>IF(H28=0, "-", H23/H28)</f>
        <v>8.5965893206597713E-3</v>
      </c>
      <c r="J23" s="20">
        <f t="shared" si="0"/>
        <v>1.3</v>
      </c>
      <c r="K23" s="21">
        <f t="shared" si="1"/>
        <v>0.75609756097560976</v>
      </c>
    </row>
    <row r="24" spans="1:11" x14ac:dyDescent="0.2">
      <c r="A24" s="7" t="s">
        <v>89</v>
      </c>
      <c r="B24" s="65">
        <v>46</v>
      </c>
      <c r="C24" s="39">
        <f>IF(B28=0, "-", B24/B28)</f>
        <v>6.4688510757980591E-3</v>
      </c>
      <c r="D24" s="65">
        <v>21</v>
      </c>
      <c r="E24" s="21">
        <f>IF(D28=0, "-", D24/D28)</f>
        <v>3.7933526011560692E-3</v>
      </c>
      <c r="F24" s="81">
        <v>114</v>
      </c>
      <c r="G24" s="39">
        <f>IF(F28=0, "-", F24/F28)</f>
        <v>6.2366650254390282E-3</v>
      </c>
      <c r="H24" s="65">
        <v>52</v>
      </c>
      <c r="I24" s="21">
        <f>IF(H28=0, "-", H24/H28)</f>
        <v>3.6343304445065699E-3</v>
      </c>
      <c r="J24" s="20">
        <f t="shared" si="0"/>
        <v>1.1904761904761905</v>
      </c>
      <c r="K24" s="21">
        <f t="shared" si="1"/>
        <v>1.1923076923076923</v>
      </c>
    </row>
    <row r="25" spans="1:11" x14ac:dyDescent="0.2">
      <c r="A25" s="7" t="s">
        <v>92</v>
      </c>
      <c r="B25" s="65">
        <v>2431</v>
      </c>
      <c r="C25" s="39">
        <f>IF(B28=0, "-", B25/B28)</f>
        <v>0.34186471663619744</v>
      </c>
      <c r="D25" s="65">
        <v>1531</v>
      </c>
      <c r="E25" s="21">
        <f>IF(D28=0, "-", D25/D28)</f>
        <v>0.27655346820809251</v>
      </c>
      <c r="F25" s="81">
        <v>6250</v>
      </c>
      <c r="G25" s="39">
        <f>IF(F28=0, "-", F25/F28)</f>
        <v>0.3419224246402976</v>
      </c>
      <c r="H25" s="65">
        <v>4100</v>
      </c>
      <c r="I25" s="21">
        <f>IF(H28=0, "-", H25/H28)</f>
        <v>0.2865529773553257</v>
      </c>
      <c r="J25" s="20">
        <f t="shared" si="0"/>
        <v>0.58785107772697587</v>
      </c>
      <c r="K25" s="21">
        <f t="shared" si="1"/>
        <v>0.52439024390243905</v>
      </c>
    </row>
    <row r="26" spans="1:11" x14ac:dyDescent="0.2">
      <c r="A26" s="7" t="s">
        <v>94</v>
      </c>
      <c r="B26" s="65">
        <v>328</v>
      </c>
      <c r="C26" s="39">
        <f>IF(B28=0, "-", B26/B28)</f>
        <v>4.6125720714386163E-2</v>
      </c>
      <c r="D26" s="65">
        <v>278</v>
      </c>
      <c r="E26" s="21">
        <f>IF(D28=0, "-", D26/D28)</f>
        <v>5.0216763005780346E-2</v>
      </c>
      <c r="F26" s="81">
        <v>899</v>
      </c>
      <c r="G26" s="39">
        <f>IF(F28=0, "-", F26/F28)</f>
        <v>4.918212156026041E-2</v>
      </c>
      <c r="H26" s="65">
        <v>865</v>
      </c>
      <c r="I26" s="21">
        <f>IF(H28=0, "-", H26/H28)</f>
        <v>6.0455689124965052E-2</v>
      </c>
      <c r="J26" s="20">
        <f t="shared" si="0"/>
        <v>0.17985611510791366</v>
      </c>
      <c r="K26" s="21">
        <f t="shared" si="1"/>
        <v>3.9306358381502891E-2</v>
      </c>
    </row>
    <row r="27" spans="1:11" x14ac:dyDescent="0.2">
      <c r="A27" s="2"/>
      <c r="B27" s="68"/>
      <c r="C27" s="33"/>
      <c r="D27" s="68"/>
      <c r="E27" s="6"/>
      <c r="F27" s="82"/>
      <c r="G27" s="33"/>
      <c r="H27" s="68"/>
      <c r="I27" s="6"/>
      <c r="J27" s="5"/>
      <c r="K27" s="6"/>
    </row>
    <row r="28" spans="1:11" s="43" customFormat="1" x14ac:dyDescent="0.2">
      <c r="A28" s="162" t="s">
        <v>620</v>
      </c>
      <c r="B28" s="71">
        <f>SUM(B7:B27)</f>
        <v>7111</v>
      </c>
      <c r="C28" s="40">
        <v>1</v>
      </c>
      <c r="D28" s="71">
        <f>SUM(D7:D27)</f>
        <v>5536</v>
      </c>
      <c r="E28" s="41">
        <v>1</v>
      </c>
      <c r="F28" s="77">
        <f>SUM(F7:F27)</f>
        <v>18279</v>
      </c>
      <c r="G28" s="42">
        <v>1</v>
      </c>
      <c r="H28" s="71">
        <f>SUM(H7:H27)</f>
        <v>14308</v>
      </c>
      <c r="I28" s="41">
        <v>1</v>
      </c>
      <c r="J28" s="37">
        <f>IF(D28=0, "-", (B28-D28)/D28)</f>
        <v>0.28450144508670522</v>
      </c>
      <c r="K28" s="38">
        <f>IF(H28=0, "-", (F28-H28)/H28)</f>
        <v>0.27753704221414593</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2"/>
  <dimension ref="A1:K58"/>
  <sheetViews>
    <sheetView tabSelected="1" zoomScaleNormal="100" workbookViewId="0">
      <selection activeCell="M1" sqref="M1"/>
    </sheetView>
  </sheetViews>
  <sheetFormatPr defaultRowHeight="12.75" x14ac:dyDescent="0.2"/>
  <cols>
    <col min="1" max="1" width="36.140625" bestFit="1" customWidth="1"/>
    <col min="2" max="2" width="7.28515625" bestFit="1" customWidth="1"/>
    <col min="3" max="3" width="7.28515625" customWidth="1"/>
    <col min="4" max="4" width="7.28515625" bestFit="1" customWidth="1"/>
    <col min="5" max="5" width="7.28515625" customWidth="1"/>
    <col min="6" max="6" width="7.28515625" bestFit="1" customWidth="1"/>
    <col min="7" max="7" width="7.28515625" customWidth="1"/>
    <col min="8" max="8" width="7.28515625" bestFit="1" customWidth="1"/>
    <col min="9" max="9" width="7.28515625" customWidth="1"/>
    <col min="10" max="11" width="7.7109375" customWidth="1"/>
  </cols>
  <sheetData>
    <row r="1" spans="1:11" s="52" customFormat="1" ht="20.25" x14ac:dyDescent="0.3">
      <c r="A1" s="4" t="s">
        <v>10</v>
      </c>
      <c r="B1" s="198" t="s">
        <v>17</v>
      </c>
      <c r="C1" s="198"/>
      <c r="D1" s="198"/>
      <c r="E1" s="199"/>
      <c r="F1" s="199"/>
      <c r="G1" s="199"/>
      <c r="H1" s="199"/>
      <c r="I1" s="199"/>
      <c r="J1" s="199"/>
      <c r="K1" s="199"/>
    </row>
    <row r="2" spans="1:11" s="52" customFormat="1" ht="20.25" x14ac:dyDescent="0.3">
      <c r="A2" s="4" t="s">
        <v>109</v>
      </c>
      <c r="B2" s="202" t="s">
        <v>99</v>
      </c>
      <c r="C2" s="198"/>
      <c r="D2" s="198"/>
      <c r="E2" s="203"/>
      <c r="F2" s="203"/>
      <c r="G2" s="203"/>
      <c r="H2" s="203"/>
      <c r="I2" s="203"/>
      <c r="J2" s="203"/>
      <c r="K2" s="203"/>
    </row>
    <row r="4" spans="1:11" ht="15.75" x14ac:dyDescent="0.25">
      <c r="A4" s="164" t="s">
        <v>126</v>
      </c>
      <c r="B4" s="196" t="s">
        <v>1</v>
      </c>
      <c r="C4" s="200"/>
      <c r="D4" s="200"/>
      <c r="E4" s="197"/>
      <c r="F4" s="196" t="s">
        <v>14</v>
      </c>
      <c r="G4" s="200"/>
      <c r="H4" s="200"/>
      <c r="I4" s="197"/>
      <c r="J4" s="196" t="s">
        <v>15</v>
      </c>
      <c r="K4" s="197"/>
    </row>
    <row r="5" spans="1:11" x14ac:dyDescent="0.2">
      <c r="A5" s="22"/>
      <c r="B5" s="196">
        <f>VALUE(RIGHT($B$2, 4))</f>
        <v>2021</v>
      </c>
      <c r="C5" s="197"/>
      <c r="D5" s="196">
        <f>B5-1</f>
        <v>2020</v>
      </c>
      <c r="E5" s="204"/>
      <c r="F5" s="196">
        <f>B5</f>
        <v>2021</v>
      </c>
      <c r="G5" s="204"/>
      <c r="H5" s="196">
        <f>D5</f>
        <v>2020</v>
      </c>
      <c r="I5" s="204"/>
      <c r="J5" s="140" t="s">
        <v>4</v>
      </c>
      <c r="K5" s="141" t="s">
        <v>2</v>
      </c>
    </row>
    <row r="6" spans="1:11" x14ac:dyDescent="0.2">
      <c r="A6" s="163" t="s">
        <v>133</v>
      </c>
      <c r="B6" s="61" t="s">
        <v>12</v>
      </c>
      <c r="C6" s="62" t="s">
        <v>13</v>
      </c>
      <c r="D6" s="61" t="s">
        <v>12</v>
      </c>
      <c r="E6" s="63" t="s">
        <v>13</v>
      </c>
      <c r="F6" s="62" t="s">
        <v>12</v>
      </c>
      <c r="G6" s="62" t="s">
        <v>13</v>
      </c>
      <c r="H6" s="61" t="s">
        <v>12</v>
      </c>
      <c r="I6" s="63" t="s">
        <v>13</v>
      </c>
      <c r="J6" s="61"/>
      <c r="K6" s="63"/>
    </row>
    <row r="7" spans="1:11" x14ac:dyDescent="0.2">
      <c r="A7" s="7" t="s">
        <v>540</v>
      </c>
      <c r="B7" s="65">
        <v>37</v>
      </c>
      <c r="C7" s="34">
        <f>IF(B22=0, "-", B7/B22)</f>
        <v>5.5806938159879339E-2</v>
      </c>
      <c r="D7" s="65">
        <v>31</v>
      </c>
      <c r="E7" s="9">
        <f>IF(D22=0, "-", D7/D22)</f>
        <v>8.1794195250659632E-2</v>
      </c>
      <c r="F7" s="81">
        <v>78</v>
      </c>
      <c r="G7" s="34">
        <f>IF(F22=0, "-", F7/F22)</f>
        <v>5.071521456436931E-2</v>
      </c>
      <c r="H7" s="65">
        <v>54</v>
      </c>
      <c r="I7" s="9">
        <f>IF(H22=0, "-", H7/H22)</f>
        <v>5.5498458376156218E-2</v>
      </c>
      <c r="J7" s="8">
        <f t="shared" ref="J7:J20" si="0">IF(D7=0, "-", IF((B7-D7)/D7&lt;10, (B7-D7)/D7, "&gt;999%"))</f>
        <v>0.19354838709677419</v>
      </c>
      <c r="K7" s="9">
        <f t="shared" ref="K7:K20" si="1">IF(H7=0, "-", IF((F7-H7)/H7&lt;10, (F7-H7)/H7, "&gt;999%"))</f>
        <v>0.44444444444444442</v>
      </c>
    </row>
    <row r="8" spans="1:11" x14ac:dyDescent="0.2">
      <c r="A8" s="7" t="s">
        <v>541</v>
      </c>
      <c r="B8" s="65">
        <v>59</v>
      </c>
      <c r="C8" s="34">
        <f>IF(B22=0, "-", B8/B22)</f>
        <v>8.8989441930618404E-2</v>
      </c>
      <c r="D8" s="65">
        <v>33</v>
      </c>
      <c r="E8" s="9">
        <f>IF(D22=0, "-", D8/D22)</f>
        <v>8.7071240105540904E-2</v>
      </c>
      <c r="F8" s="81">
        <v>133</v>
      </c>
      <c r="G8" s="34">
        <f>IF(F22=0, "-", F8/F22)</f>
        <v>8.6475942782834853E-2</v>
      </c>
      <c r="H8" s="65">
        <v>81</v>
      </c>
      <c r="I8" s="9">
        <f>IF(H22=0, "-", H8/H22)</f>
        <v>8.3247687564234327E-2</v>
      </c>
      <c r="J8" s="8">
        <f t="shared" si="0"/>
        <v>0.78787878787878785</v>
      </c>
      <c r="K8" s="9">
        <f t="shared" si="1"/>
        <v>0.64197530864197527</v>
      </c>
    </row>
    <row r="9" spans="1:11" x14ac:dyDescent="0.2">
      <c r="A9" s="7" t="s">
        <v>542</v>
      </c>
      <c r="B9" s="65">
        <v>57</v>
      </c>
      <c r="C9" s="34">
        <f>IF(B22=0, "-", B9/B22)</f>
        <v>8.5972850678733032E-2</v>
      </c>
      <c r="D9" s="65">
        <v>25</v>
      </c>
      <c r="E9" s="9">
        <f>IF(D22=0, "-", D9/D22)</f>
        <v>6.5963060686015831E-2</v>
      </c>
      <c r="F9" s="81">
        <v>153</v>
      </c>
      <c r="G9" s="34">
        <f>IF(F22=0, "-", F9/F22)</f>
        <v>9.9479843953185959E-2</v>
      </c>
      <c r="H9" s="65">
        <v>96</v>
      </c>
      <c r="I9" s="9">
        <f>IF(H22=0, "-", H9/H22)</f>
        <v>9.8663926002055494E-2</v>
      </c>
      <c r="J9" s="8">
        <f t="shared" si="0"/>
        <v>1.28</v>
      </c>
      <c r="K9" s="9">
        <f t="shared" si="1"/>
        <v>0.59375</v>
      </c>
    </row>
    <row r="10" spans="1:11" x14ac:dyDescent="0.2">
      <c r="A10" s="7" t="s">
        <v>543</v>
      </c>
      <c r="B10" s="65">
        <v>109</v>
      </c>
      <c r="C10" s="34">
        <f>IF(B22=0, "-", B10/B22)</f>
        <v>0.16440422322775264</v>
      </c>
      <c r="D10" s="65">
        <v>76</v>
      </c>
      <c r="E10" s="9">
        <f>IF(D22=0, "-", D10/D22)</f>
        <v>0.20052770448548812</v>
      </c>
      <c r="F10" s="81">
        <v>302</v>
      </c>
      <c r="G10" s="34">
        <f>IF(F22=0, "-", F10/F22)</f>
        <v>0.19635890767230169</v>
      </c>
      <c r="H10" s="65">
        <v>180</v>
      </c>
      <c r="I10" s="9">
        <f>IF(H22=0, "-", H10/H22)</f>
        <v>0.18499486125385406</v>
      </c>
      <c r="J10" s="8">
        <f t="shared" si="0"/>
        <v>0.43421052631578949</v>
      </c>
      <c r="K10" s="9">
        <f t="shared" si="1"/>
        <v>0.67777777777777781</v>
      </c>
    </row>
    <row r="11" spans="1:11" x14ac:dyDescent="0.2">
      <c r="A11" s="7" t="s">
        <v>544</v>
      </c>
      <c r="B11" s="65">
        <v>6</v>
      </c>
      <c r="C11" s="34">
        <f>IF(B22=0, "-", B11/B22)</f>
        <v>9.0497737556561094E-3</v>
      </c>
      <c r="D11" s="65">
        <v>4</v>
      </c>
      <c r="E11" s="9">
        <f>IF(D22=0, "-", D11/D22)</f>
        <v>1.0554089709762533E-2</v>
      </c>
      <c r="F11" s="81">
        <v>18</v>
      </c>
      <c r="G11" s="34">
        <f>IF(F22=0, "-", F11/F22)</f>
        <v>1.1703511053315995E-2</v>
      </c>
      <c r="H11" s="65">
        <v>8</v>
      </c>
      <c r="I11" s="9">
        <f>IF(H22=0, "-", H11/H22)</f>
        <v>8.2219938335046251E-3</v>
      </c>
      <c r="J11" s="8">
        <f t="shared" si="0"/>
        <v>0.5</v>
      </c>
      <c r="K11" s="9">
        <f t="shared" si="1"/>
        <v>1.25</v>
      </c>
    </row>
    <row r="12" spans="1:11" x14ac:dyDescent="0.2">
      <c r="A12" s="7" t="s">
        <v>545</v>
      </c>
      <c r="B12" s="65">
        <v>0</v>
      </c>
      <c r="C12" s="34">
        <f>IF(B22=0, "-", B12/B22)</f>
        <v>0</v>
      </c>
      <c r="D12" s="65">
        <v>1</v>
      </c>
      <c r="E12" s="9">
        <f>IF(D22=0, "-", D12/D22)</f>
        <v>2.6385224274406332E-3</v>
      </c>
      <c r="F12" s="81">
        <v>0</v>
      </c>
      <c r="G12" s="34">
        <f>IF(F22=0, "-", F12/F22)</f>
        <v>0</v>
      </c>
      <c r="H12" s="65">
        <v>3</v>
      </c>
      <c r="I12" s="9">
        <f>IF(H22=0, "-", H12/H22)</f>
        <v>3.0832476875642342E-3</v>
      </c>
      <c r="J12" s="8">
        <f t="shared" si="0"/>
        <v>-1</v>
      </c>
      <c r="K12" s="9">
        <f t="shared" si="1"/>
        <v>-1</v>
      </c>
    </row>
    <row r="13" spans="1:11" x14ac:dyDescent="0.2">
      <c r="A13" s="7" t="s">
        <v>546</v>
      </c>
      <c r="B13" s="65">
        <v>147</v>
      </c>
      <c r="C13" s="34">
        <f>IF(B22=0, "-", B13/B22)</f>
        <v>0.22171945701357465</v>
      </c>
      <c r="D13" s="65">
        <v>102</v>
      </c>
      <c r="E13" s="9">
        <f>IF(D22=0, "-", D13/D22)</f>
        <v>0.26912928759894461</v>
      </c>
      <c r="F13" s="81">
        <v>374</v>
      </c>
      <c r="G13" s="34">
        <f>IF(F22=0, "-", F13/F22)</f>
        <v>0.24317295188556567</v>
      </c>
      <c r="H13" s="65">
        <v>258</v>
      </c>
      <c r="I13" s="9">
        <f>IF(H22=0, "-", H13/H22)</f>
        <v>0.26515930113052416</v>
      </c>
      <c r="J13" s="8">
        <f t="shared" si="0"/>
        <v>0.44117647058823528</v>
      </c>
      <c r="K13" s="9">
        <f t="shared" si="1"/>
        <v>0.44961240310077522</v>
      </c>
    </row>
    <row r="14" spans="1:11" x14ac:dyDescent="0.2">
      <c r="A14" s="7" t="s">
        <v>547</v>
      </c>
      <c r="B14" s="65">
        <v>32</v>
      </c>
      <c r="C14" s="34">
        <f>IF(B22=0, "-", B14/B22)</f>
        <v>4.8265460030165915E-2</v>
      </c>
      <c r="D14" s="65">
        <v>13</v>
      </c>
      <c r="E14" s="9">
        <f>IF(D22=0, "-", D14/D22)</f>
        <v>3.430079155672823E-2</v>
      </c>
      <c r="F14" s="81">
        <v>55</v>
      </c>
      <c r="G14" s="34">
        <f>IF(F22=0, "-", F14/F22)</f>
        <v>3.5760728218465543E-2</v>
      </c>
      <c r="H14" s="65">
        <v>63</v>
      </c>
      <c r="I14" s="9">
        <f>IF(H22=0, "-", H14/H22)</f>
        <v>6.4748201438848921E-2</v>
      </c>
      <c r="J14" s="8">
        <f t="shared" si="0"/>
        <v>1.4615384615384615</v>
      </c>
      <c r="K14" s="9">
        <f t="shared" si="1"/>
        <v>-0.12698412698412698</v>
      </c>
    </row>
    <row r="15" spans="1:11" x14ac:dyDescent="0.2">
      <c r="A15" s="7" t="s">
        <v>548</v>
      </c>
      <c r="B15" s="65">
        <v>2</v>
      </c>
      <c r="C15" s="34">
        <f>IF(B22=0, "-", B15/B22)</f>
        <v>3.0165912518853697E-3</v>
      </c>
      <c r="D15" s="65">
        <v>7</v>
      </c>
      <c r="E15" s="9">
        <f>IF(D22=0, "-", D15/D22)</f>
        <v>1.8469656992084433E-2</v>
      </c>
      <c r="F15" s="81">
        <v>8</v>
      </c>
      <c r="G15" s="34">
        <f>IF(F22=0, "-", F15/F22)</f>
        <v>5.2015604681404422E-3</v>
      </c>
      <c r="H15" s="65">
        <v>17</v>
      </c>
      <c r="I15" s="9">
        <f>IF(H22=0, "-", H15/H22)</f>
        <v>1.7471736896197326E-2</v>
      </c>
      <c r="J15" s="8">
        <f t="shared" si="0"/>
        <v>-0.7142857142857143</v>
      </c>
      <c r="K15" s="9">
        <f t="shared" si="1"/>
        <v>-0.52941176470588236</v>
      </c>
    </row>
    <row r="16" spans="1:11" x14ac:dyDescent="0.2">
      <c r="A16" s="7" t="s">
        <v>549</v>
      </c>
      <c r="B16" s="65">
        <v>58</v>
      </c>
      <c r="C16" s="34">
        <f>IF(B22=0, "-", B16/B22)</f>
        <v>8.7481146304675711E-2</v>
      </c>
      <c r="D16" s="65">
        <v>0</v>
      </c>
      <c r="E16" s="9">
        <f>IF(D22=0, "-", D16/D22)</f>
        <v>0</v>
      </c>
      <c r="F16" s="81">
        <v>94</v>
      </c>
      <c r="G16" s="34">
        <f>IF(F22=0, "-", F16/F22)</f>
        <v>6.1118335500650198E-2</v>
      </c>
      <c r="H16" s="65">
        <v>0</v>
      </c>
      <c r="I16" s="9">
        <f>IF(H22=0, "-", H16/H22)</f>
        <v>0</v>
      </c>
      <c r="J16" s="8" t="str">
        <f t="shared" si="0"/>
        <v>-</v>
      </c>
      <c r="K16" s="9" t="str">
        <f t="shared" si="1"/>
        <v>-</v>
      </c>
    </row>
    <row r="17" spans="1:11" x14ac:dyDescent="0.2">
      <c r="A17" s="7" t="s">
        <v>550</v>
      </c>
      <c r="B17" s="65">
        <v>58</v>
      </c>
      <c r="C17" s="34">
        <f>IF(B22=0, "-", B17/B22)</f>
        <v>8.7481146304675711E-2</v>
      </c>
      <c r="D17" s="65">
        <v>51</v>
      </c>
      <c r="E17" s="9">
        <f>IF(D22=0, "-", D17/D22)</f>
        <v>0.13456464379947231</v>
      </c>
      <c r="F17" s="81">
        <v>149</v>
      </c>
      <c r="G17" s="34">
        <f>IF(F22=0, "-", F17/F22)</f>
        <v>9.6879063719115741E-2</v>
      </c>
      <c r="H17" s="65">
        <v>117</v>
      </c>
      <c r="I17" s="9">
        <f>IF(H22=0, "-", H17/H22)</f>
        <v>0.12024665981500514</v>
      </c>
      <c r="J17" s="8">
        <f t="shared" si="0"/>
        <v>0.13725490196078433</v>
      </c>
      <c r="K17" s="9">
        <f t="shared" si="1"/>
        <v>0.27350427350427353</v>
      </c>
    </row>
    <row r="18" spans="1:11" x14ac:dyDescent="0.2">
      <c r="A18" s="7" t="s">
        <v>551</v>
      </c>
      <c r="B18" s="65">
        <v>3</v>
      </c>
      <c r="C18" s="34">
        <f>IF(B22=0, "-", B18/B22)</f>
        <v>4.5248868778280547E-3</v>
      </c>
      <c r="D18" s="65">
        <v>0</v>
      </c>
      <c r="E18" s="9">
        <f>IF(D22=0, "-", D18/D22)</f>
        <v>0</v>
      </c>
      <c r="F18" s="81">
        <v>6</v>
      </c>
      <c r="G18" s="34">
        <f>IF(F22=0, "-", F18/F22)</f>
        <v>3.9011703511053317E-3</v>
      </c>
      <c r="H18" s="65">
        <v>0</v>
      </c>
      <c r="I18" s="9">
        <f>IF(H22=0, "-", H18/H22)</f>
        <v>0</v>
      </c>
      <c r="J18" s="8" t="str">
        <f t="shared" si="0"/>
        <v>-</v>
      </c>
      <c r="K18" s="9" t="str">
        <f t="shared" si="1"/>
        <v>-</v>
      </c>
    </row>
    <row r="19" spans="1:11" x14ac:dyDescent="0.2">
      <c r="A19" s="7" t="s">
        <v>552</v>
      </c>
      <c r="B19" s="65">
        <v>41</v>
      </c>
      <c r="C19" s="34">
        <f>IF(B22=0, "-", B19/B22)</f>
        <v>6.1840120663650078E-2</v>
      </c>
      <c r="D19" s="65">
        <v>12</v>
      </c>
      <c r="E19" s="9">
        <f>IF(D22=0, "-", D19/D22)</f>
        <v>3.1662269129287601E-2</v>
      </c>
      <c r="F19" s="81">
        <v>63</v>
      </c>
      <c r="G19" s="34">
        <f>IF(F22=0, "-", F19/F22)</f>
        <v>4.096228868660598E-2</v>
      </c>
      <c r="H19" s="65">
        <v>38</v>
      </c>
      <c r="I19" s="9">
        <f>IF(H22=0, "-", H19/H22)</f>
        <v>3.9054470709146971E-2</v>
      </c>
      <c r="J19" s="8">
        <f t="shared" si="0"/>
        <v>2.4166666666666665</v>
      </c>
      <c r="K19" s="9">
        <f t="shared" si="1"/>
        <v>0.65789473684210531</v>
      </c>
    </row>
    <row r="20" spans="1:11" x14ac:dyDescent="0.2">
      <c r="A20" s="7" t="s">
        <v>553</v>
      </c>
      <c r="B20" s="65">
        <v>54</v>
      </c>
      <c r="C20" s="34">
        <f>IF(B22=0, "-", B20/B22)</f>
        <v>8.1447963800904979E-2</v>
      </c>
      <c r="D20" s="65">
        <v>24</v>
      </c>
      <c r="E20" s="9">
        <f>IF(D22=0, "-", D20/D22)</f>
        <v>6.3324538258575203E-2</v>
      </c>
      <c r="F20" s="81">
        <v>105</v>
      </c>
      <c r="G20" s="34">
        <f>IF(F22=0, "-", F20/F22)</f>
        <v>6.8270481144343309E-2</v>
      </c>
      <c r="H20" s="65">
        <v>58</v>
      </c>
      <c r="I20" s="9">
        <f>IF(H22=0, "-", H20/H22)</f>
        <v>5.9609455292908529E-2</v>
      </c>
      <c r="J20" s="8">
        <f t="shared" si="0"/>
        <v>1.25</v>
      </c>
      <c r="K20" s="9">
        <f t="shared" si="1"/>
        <v>0.81034482758620685</v>
      </c>
    </row>
    <row r="21" spans="1:11" x14ac:dyDescent="0.2">
      <c r="A21" s="2"/>
      <c r="B21" s="68"/>
      <c r="C21" s="33"/>
      <c r="D21" s="68"/>
      <c r="E21" s="6"/>
      <c r="F21" s="82"/>
      <c r="G21" s="33"/>
      <c r="H21" s="68"/>
      <c r="I21" s="6"/>
      <c r="J21" s="5"/>
      <c r="K21" s="6"/>
    </row>
    <row r="22" spans="1:11" s="43" customFormat="1" x14ac:dyDescent="0.2">
      <c r="A22" s="162" t="s">
        <v>630</v>
      </c>
      <c r="B22" s="71">
        <f>SUM(B7:B21)</f>
        <v>663</v>
      </c>
      <c r="C22" s="40">
        <f>B22/32499</f>
        <v>2.0400627711621894E-2</v>
      </c>
      <c r="D22" s="71">
        <f>SUM(D7:D21)</f>
        <v>379</v>
      </c>
      <c r="E22" s="41">
        <f>D22/26621</f>
        <v>1.4236880658127043E-2</v>
      </c>
      <c r="F22" s="77">
        <f>SUM(F7:F21)</f>
        <v>1538</v>
      </c>
      <c r="G22" s="42">
        <f>F22/85328</f>
        <v>1.8024564035252204E-2</v>
      </c>
      <c r="H22" s="71">
        <f>SUM(H7:H21)</f>
        <v>973</v>
      </c>
      <c r="I22" s="41">
        <f>H22/74663</f>
        <v>1.3031889958881909E-2</v>
      </c>
      <c r="J22" s="37">
        <f>IF(D22=0, "-", IF((B22-D22)/D22&lt;10, (B22-D22)/D22, "&gt;999%"))</f>
        <v>0.74934036939313986</v>
      </c>
      <c r="K22" s="38">
        <f>IF(H22=0, "-", IF((F22-H22)/H22&lt;10, (F22-H22)/H22, "&gt;999%"))</f>
        <v>0.58067831449126417</v>
      </c>
    </row>
    <row r="23" spans="1:11" x14ac:dyDescent="0.2">
      <c r="B23" s="83"/>
      <c r="D23" s="83"/>
      <c r="F23" s="83"/>
      <c r="H23" s="83"/>
    </row>
    <row r="24" spans="1:11" x14ac:dyDescent="0.2">
      <c r="A24" s="163" t="s">
        <v>134</v>
      </c>
      <c r="B24" s="61" t="s">
        <v>12</v>
      </c>
      <c r="C24" s="62" t="s">
        <v>13</v>
      </c>
      <c r="D24" s="61" t="s">
        <v>12</v>
      </c>
      <c r="E24" s="63" t="s">
        <v>13</v>
      </c>
      <c r="F24" s="62" t="s">
        <v>12</v>
      </c>
      <c r="G24" s="62" t="s">
        <v>13</v>
      </c>
      <c r="H24" s="61" t="s">
        <v>12</v>
      </c>
      <c r="I24" s="63" t="s">
        <v>13</v>
      </c>
      <c r="J24" s="61"/>
      <c r="K24" s="63"/>
    </row>
    <row r="25" spans="1:11" x14ac:dyDescent="0.2">
      <c r="A25" s="7" t="s">
        <v>554</v>
      </c>
      <c r="B25" s="65">
        <v>0</v>
      </c>
      <c r="C25" s="34">
        <f>IF(B36=0, "-", B25/B36)</f>
        <v>0</v>
      </c>
      <c r="D25" s="65">
        <v>0</v>
      </c>
      <c r="E25" s="9">
        <f>IF(D36=0, "-", D25/D36)</f>
        <v>0</v>
      </c>
      <c r="F25" s="81">
        <v>2</v>
      </c>
      <c r="G25" s="34">
        <f>IF(F36=0, "-", F25/F36)</f>
        <v>4.3103448275862068E-3</v>
      </c>
      <c r="H25" s="65">
        <v>0</v>
      </c>
      <c r="I25" s="9">
        <f>IF(H36=0, "-", H25/H36)</f>
        <v>0</v>
      </c>
      <c r="J25" s="8" t="str">
        <f t="shared" ref="J25:J34" si="2">IF(D25=0, "-", IF((B25-D25)/D25&lt;10, (B25-D25)/D25, "&gt;999%"))</f>
        <v>-</v>
      </c>
      <c r="K25" s="9" t="str">
        <f t="shared" ref="K25:K34" si="3">IF(H25=0, "-", IF((F25-H25)/H25&lt;10, (F25-H25)/H25, "&gt;999%"))</f>
        <v>-</v>
      </c>
    </row>
    <row r="26" spans="1:11" x14ac:dyDescent="0.2">
      <c r="A26" s="7" t="s">
        <v>555</v>
      </c>
      <c r="B26" s="65">
        <v>41</v>
      </c>
      <c r="C26" s="34">
        <f>IF(B36=0, "-", B26/B36)</f>
        <v>0.22777777777777777</v>
      </c>
      <c r="D26" s="65">
        <v>31</v>
      </c>
      <c r="E26" s="9">
        <f>IF(D36=0, "-", D26/D36)</f>
        <v>0.19745222929936307</v>
      </c>
      <c r="F26" s="81">
        <v>100</v>
      </c>
      <c r="G26" s="34">
        <f>IF(F36=0, "-", F26/F36)</f>
        <v>0.21551724137931033</v>
      </c>
      <c r="H26" s="65">
        <v>82</v>
      </c>
      <c r="I26" s="9">
        <f>IF(H36=0, "-", H26/H36)</f>
        <v>0.19158878504672897</v>
      </c>
      <c r="J26" s="8">
        <f t="shared" si="2"/>
        <v>0.32258064516129031</v>
      </c>
      <c r="K26" s="9">
        <f t="shared" si="3"/>
        <v>0.21951219512195122</v>
      </c>
    </row>
    <row r="27" spans="1:11" x14ac:dyDescent="0.2">
      <c r="A27" s="7" t="s">
        <v>556</v>
      </c>
      <c r="B27" s="65">
        <v>66</v>
      </c>
      <c r="C27" s="34">
        <f>IF(B36=0, "-", B27/B36)</f>
        <v>0.36666666666666664</v>
      </c>
      <c r="D27" s="65">
        <v>54</v>
      </c>
      <c r="E27" s="9">
        <f>IF(D36=0, "-", D27/D36)</f>
        <v>0.34394904458598724</v>
      </c>
      <c r="F27" s="81">
        <v>161</v>
      </c>
      <c r="G27" s="34">
        <f>IF(F36=0, "-", F27/F36)</f>
        <v>0.34698275862068967</v>
      </c>
      <c r="H27" s="65">
        <v>141</v>
      </c>
      <c r="I27" s="9">
        <f>IF(H36=0, "-", H27/H36)</f>
        <v>0.32943925233644861</v>
      </c>
      <c r="J27" s="8">
        <f t="shared" si="2"/>
        <v>0.22222222222222221</v>
      </c>
      <c r="K27" s="9">
        <f t="shared" si="3"/>
        <v>0.14184397163120568</v>
      </c>
    </row>
    <row r="28" spans="1:11" x14ac:dyDescent="0.2">
      <c r="A28" s="7" t="s">
        <v>557</v>
      </c>
      <c r="B28" s="65">
        <v>1</v>
      </c>
      <c r="C28" s="34">
        <f>IF(B36=0, "-", B28/B36)</f>
        <v>5.5555555555555558E-3</v>
      </c>
      <c r="D28" s="65">
        <v>0</v>
      </c>
      <c r="E28" s="9">
        <f>IF(D36=0, "-", D28/D36)</f>
        <v>0</v>
      </c>
      <c r="F28" s="81">
        <v>1</v>
      </c>
      <c r="G28" s="34">
        <f>IF(F36=0, "-", F28/F36)</f>
        <v>2.1551724137931034E-3</v>
      </c>
      <c r="H28" s="65">
        <v>0</v>
      </c>
      <c r="I28" s="9">
        <f>IF(H36=0, "-", H28/H36)</f>
        <v>0</v>
      </c>
      <c r="J28" s="8" t="str">
        <f t="shared" si="2"/>
        <v>-</v>
      </c>
      <c r="K28" s="9" t="str">
        <f t="shared" si="3"/>
        <v>-</v>
      </c>
    </row>
    <row r="29" spans="1:11" x14ac:dyDescent="0.2">
      <c r="A29" s="7" t="s">
        <v>558</v>
      </c>
      <c r="B29" s="65">
        <v>62</v>
      </c>
      <c r="C29" s="34">
        <f>IF(B36=0, "-", B29/B36)</f>
        <v>0.34444444444444444</v>
      </c>
      <c r="D29" s="65">
        <v>66</v>
      </c>
      <c r="E29" s="9">
        <f>IF(D36=0, "-", D29/D36)</f>
        <v>0.42038216560509556</v>
      </c>
      <c r="F29" s="81">
        <v>174</v>
      </c>
      <c r="G29" s="34">
        <f>IF(F36=0, "-", F29/F36)</f>
        <v>0.375</v>
      </c>
      <c r="H29" s="65">
        <v>177</v>
      </c>
      <c r="I29" s="9">
        <f>IF(H36=0, "-", H29/H36)</f>
        <v>0.4135514018691589</v>
      </c>
      <c r="J29" s="8">
        <f t="shared" si="2"/>
        <v>-6.0606060606060608E-2</v>
      </c>
      <c r="K29" s="9">
        <f t="shared" si="3"/>
        <v>-1.6949152542372881E-2</v>
      </c>
    </row>
    <row r="30" spans="1:11" x14ac:dyDescent="0.2">
      <c r="A30" s="7" t="s">
        <v>559</v>
      </c>
      <c r="B30" s="65">
        <v>5</v>
      </c>
      <c r="C30" s="34">
        <f>IF(B36=0, "-", B30/B36)</f>
        <v>2.7777777777777776E-2</v>
      </c>
      <c r="D30" s="65">
        <v>1</v>
      </c>
      <c r="E30" s="9">
        <f>IF(D36=0, "-", D30/D36)</f>
        <v>6.369426751592357E-3</v>
      </c>
      <c r="F30" s="81">
        <v>7</v>
      </c>
      <c r="G30" s="34">
        <f>IF(F36=0, "-", F30/F36)</f>
        <v>1.5086206896551725E-2</v>
      </c>
      <c r="H30" s="65">
        <v>8</v>
      </c>
      <c r="I30" s="9">
        <f>IF(H36=0, "-", H30/H36)</f>
        <v>1.8691588785046728E-2</v>
      </c>
      <c r="J30" s="8">
        <f t="shared" si="2"/>
        <v>4</v>
      </c>
      <c r="K30" s="9">
        <f t="shared" si="3"/>
        <v>-0.125</v>
      </c>
    </row>
    <row r="31" spans="1:11" x14ac:dyDescent="0.2">
      <c r="A31" s="7" t="s">
        <v>560</v>
      </c>
      <c r="B31" s="65">
        <v>1</v>
      </c>
      <c r="C31" s="34">
        <f>IF(B36=0, "-", B31/B36)</f>
        <v>5.5555555555555558E-3</v>
      </c>
      <c r="D31" s="65">
        <v>0</v>
      </c>
      <c r="E31" s="9">
        <f>IF(D36=0, "-", D31/D36)</f>
        <v>0</v>
      </c>
      <c r="F31" s="81">
        <v>4</v>
      </c>
      <c r="G31" s="34">
        <f>IF(F36=0, "-", F31/F36)</f>
        <v>8.6206896551724137E-3</v>
      </c>
      <c r="H31" s="65">
        <v>1</v>
      </c>
      <c r="I31" s="9">
        <f>IF(H36=0, "-", H31/H36)</f>
        <v>2.3364485981308409E-3</v>
      </c>
      <c r="J31" s="8" t="str">
        <f t="shared" si="2"/>
        <v>-</v>
      </c>
      <c r="K31" s="9">
        <f t="shared" si="3"/>
        <v>3</v>
      </c>
    </row>
    <row r="32" spans="1:11" x14ac:dyDescent="0.2">
      <c r="A32" s="7" t="s">
        <v>561</v>
      </c>
      <c r="B32" s="65">
        <v>0</v>
      </c>
      <c r="C32" s="34">
        <f>IF(B36=0, "-", B32/B36)</f>
        <v>0</v>
      </c>
      <c r="D32" s="65">
        <v>3</v>
      </c>
      <c r="E32" s="9">
        <f>IF(D36=0, "-", D32/D36)</f>
        <v>1.9108280254777069E-2</v>
      </c>
      <c r="F32" s="81">
        <v>3</v>
      </c>
      <c r="G32" s="34">
        <f>IF(F36=0, "-", F32/F36)</f>
        <v>6.4655172413793103E-3</v>
      </c>
      <c r="H32" s="65">
        <v>3</v>
      </c>
      <c r="I32" s="9">
        <f>IF(H36=0, "-", H32/H36)</f>
        <v>7.0093457943925233E-3</v>
      </c>
      <c r="J32" s="8">
        <f t="shared" si="2"/>
        <v>-1</v>
      </c>
      <c r="K32" s="9">
        <f t="shared" si="3"/>
        <v>0</v>
      </c>
    </row>
    <row r="33" spans="1:11" x14ac:dyDescent="0.2">
      <c r="A33" s="7" t="s">
        <v>562</v>
      </c>
      <c r="B33" s="65">
        <v>4</v>
      </c>
      <c r="C33" s="34">
        <f>IF(B36=0, "-", B33/B36)</f>
        <v>2.2222222222222223E-2</v>
      </c>
      <c r="D33" s="65">
        <v>0</v>
      </c>
      <c r="E33" s="9">
        <f>IF(D36=0, "-", D33/D36)</f>
        <v>0</v>
      </c>
      <c r="F33" s="81">
        <v>9</v>
      </c>
      <c r="G33" s="34">
        <f>IF(F36=0, "-", F33/F36)</f>
        <v>1.9396551724137932E-2</v>
      </c>
      <c r="H33" s="65">
        <v>2</v>
      </c>
      <c r="I33" s="9">
        <f>IF(H36=0, "-", H33/H36)</f>
        <v>4.6728971962616819E-3</v>
      </c>
      <c r="J33" s="8" t="str">
        <f t="shared" si="2"/>
        <v>-</v>
      </c>
      <c r="K33" s="9">
        <f t="shared" si="3"/>
        <v>3.5</v>
      </c>
    </row>
    <row r="34" spans="1:11" x14ac:dyDescent="0.2">
      <c r="A34" s="7" t="s">
        <v>563</v>
      </c>
      <c r="B34" s="65">
        <v>0</v>
      </c>
      <c r="C34" s="34">
        <f>IF(B36=0, "-", B34/B36)</f>
        <v>0</v>
      </c>
      <c r="D34" s="65">
        <v>2</v>
      </c>
      <c r="E34" s="9">
        <f>IF(D36=0, "-", D34/D36)</f>
        <v>1.2738853503184714E-2</v>
      </c>
      <c r="F34" s="81">
        <v>3</v>
      </c>
      <c r="G34" s="34">
        <f>IF(F36=0, "-", F34/F36)</f>
        <v>6.4655172413793103E-3</v>
      </c>
      <c r="H34" s="65">
        <v>14</v>
      </c>
      <c r="I34" s="9">
        <f>IF(H36=0, "-", H34/H36)</f>
        <v>3.2710280373831772E-2</v>
      </c>
      <c r="J34" s="8">
        <f t="shared" si="2"/>
        <v>-1</v>
      </c>
      <c r="K34" s="9">
        <f t="shared" si="3"/>
        <v>-0.7857142857142857</v>
      </c>
    </row>
    <row r="35" spans="1:11" x14ac:dyDescent="0.2">
      <c r="A35" s="2"/>
      <c r="B35" s="68"/>
      <c r="C35" s="33"/>
      <c r="D35" s="68"/>
      <c r="E35" s="6"/>
      <c r="F35" s="82"/>
      <c r="G35" s="33"/>
      <c r="H35" s="68"/>
      <c r="I35" s="6"/>
      <c r="J35" s="5"/>
      <c r="K35" s="6"/>
    </row>
    <row r="36" spans="1:11" s="43" customFormat="1" x14ac:dyDescent="0.2">
      <c r="A36" s="162" t="s">
        <v>629</v>
      </c>
      <c r="B36" s="71">
        <f>SUM(B25:B35)</f>
        <v>180</v>
      </c>
      <c r="C36" s="40">
        <f>B36/32499</f>
        <v>5.538631957906397E-3</v>
      </c>
      <c r="D36" s="71">
        <f>SUM(D25:D35)</f>
        <v>157</v>
      </c>
      <c r="E36" s="41">
        <f>D36/26621</f>
        <v>5.8975996393824427E-3</v>
      </c>
      <c r="F36" s="77">
        <f>SUM(F25:F35)</f>
        <v>464</v>
      </c>
      <c r="G36" s="42">
        <f>F36/85328</f>
        <v>5.4378398649915618E-3</v>
      </c>
      <c r="H36" s="71">
        <f>SUM(H25:H35)</f>
        <v>428</v>
      </c>
      <c r="I36" s="41">
        <f>H36/74663</f>
        <v>5.7324243601248274E-3</v>
      </c>
      <c r="J36" s="37">
        <f>IF(D36=0, "-", IF((B36-D36)/D36&lt;10, (B36-D36)/D36, "&gt;999%"))</f>
        <v>0.1464968152866242</v>
      </c>
      <c r="K36" s="38">
        <f>IF(H36=0, "-", IF((F36-H36)/H36&lt;10, (F36-H36)/H36, "&gt;999%"))</f>
        <v>8.4112149532710276E-2</v>
      </c>
    </row>
    <row r="37" spans="1:11" x14ac:dyDescent="0.2">
      <c r="B37" s="83"/>
      <c r="D37" s="83"/>
      <c r="F37" s="83"/>
      <c r="H37" s="83"/>
    </row>
    <row r="38" spans="1:11" x14ac:dyDescent="0.2">
      <c r="A38" s="163" t="s">
        <v>135</v>
      </c>
      <c r="B38" s="61" t="s">
        <v>12</v>
      </c>
      <c r="C38" s="62" t="s">
        <v>13</v>
      </c>
      <c r="D38" s="61" t="s">
        <v>12</v>
      </c>
      <c r="E38" s="63" t="s">
        <v>13</v>
      </c>
      <c r="F38" s="62" t="s">
        <v>12</v>
      </c>
      <c r="G38" s="62" t="s">
        <v>13</v>
      </c>
      <c r="H38" s="61" t="s">
        <v>12</v>
      </c>
      <c r="I38" s="63" t="s">
        <v>13</v>
      </c>
      <c r="J38" s="61"/>
      <c r="K38" s="63"/>
    </row>
    <row r="39" spans="1:11" x14ac:dyDescent="0.2">
      <c r="A39" s="7" t="s">
        <v>564</v>
      </c>
      <c r="B39" s="65">
        <v>16</v>
      </c>
      <c r="C39" s="34">
        <f>IF(B56=0, "-", B39/B56)</f>
        <v>5.6939501779359428E-2</v>
      </c>
      <c r="D39" s="65">
        <v>16</v>
      </c>
      <c r="E39" s="9">
        <f>IF(D56=0, "-", D39/D56)</f>
        <v>8.247422680412371E-2</v>
      </c>
      <c r="F39" s="81">
        <v>34</v>
      </c>
      <c r="G39" s="34">
        <f>IF(F56=0, "-", F39/F56)</f>
        <v>5.492730210016155E-2</v>
      </c>
      <c r="H39" s="65">
        <v>25</v>
      </c>
      <c r="I39" s="9">
        <f>IF(H56=0, "-", H39/H56)</f>
        <v>4.9115913555992138E-2</v>
      </c>
      <c r="J39" s="8">
        <f t="shared" ref="J39:J54" si="4">IF(D39=0, "-", IF((B39-D39)/D39&lt;10, (B39-D39)/D39, "&gt;999%"))</f>
        <v>0</v>
      </c>
      <c r="K39" s="9">
        <f t="shared" ref="K39:K54" si="5">IF(H39=0, "-", IF((F39-H39)/H39&lt;10, (F39-H39)/H39, "&gt;999%"))</f>
        <v>0.36</v>
      </c>
    </row>
    <row r="40" spans="1:11" x14ac:dyDescent="0.2">
      <c r="A40" s="7" t="s">
        <v>565</v>
      </c>
      <c r="B40" s="65">
        <v>14</v>
      </c>
      <c r="C40" s="34">
        <f>IF(B56=0, "-", B40/B56)</f>
        <v>4.9822064056939501E-2</v>
      </c>
      <c r="D40" s="65">
        <v>0</v>
      </c>
      <c r="E40" s="9">
        <f>IF(D56=0, "-", D40/D56)</f>
        <v>0</v>
      </c>
      <c r="F40" s="81">
        <v>23</v>
      </c>
      <c r="G40" s="34">
        <f>IF(F56=0, "-", F40/F56)</f>
        <v>3.7156704361873988E-2</v>
      </c>
      <c r="H40" s="65">
        <v>1</v>
      </c>
      <c r="I40" s="9">
        <f>IF(H56=0, "-", H40/H56)</f>
        <v>1.9646365422396855E-3</v>
      </c>
      <c r="J40" s="8" t="str">
        <f t="shared" si="4"/>
        <v>-</v>
      </c>
      <c r="K40" s="9" t="str">
        <f t="shared" si="5"/>
        <v>&gt;999%</v>
      </c>
    </row>
    <row r="41" spans="1:11" x14ac:dyDescent="0.2">
      <c r="A41" s="7" t="s">
        <v>566</v>
      </c>
      <c r="B41" s="65">
        <v>9</v>
      </c>
      <c r="C41" s="34">
        <f>IF(B56=0, "-", B41/B56)</f>
        <v>3.2028469750889681E-2</v>
      </c>
      <c r="D41" s="65">
        <v>6</v>
      </c>
      <c r="E41" s="9">
        <f>IF(D56=0, "-", D41/D56)</f>
        <v>3.0927835051546393E-2</v>
      </c>
      <c r="F41" s="81">
        <v>22</v>
      </c>
      <c r="G41" s="34">
        <f>IF(F56=0, "-", F41/F56)</f>
        <v>3.5541195476575124E-2</v>
      </c>
      <c r="H41" s="65">
        <v>16</v>
      </c>
      <c r="I41" s="9">
        <f>IF(H56=0, "-", H41/H56)</f>
        <v>3.1434184675834968E-2</v>
      </c>
      <c r="J41" s="8">
        <f t="shared" si="4"/>
        <v>0.5</v>
      </c>
      <c r="K41" s="9">
        <f t="shared" si="5"/>
        <v>0.375</v>
      </c>
    </row>
    <row r="42" spans="1:11" x14ac:dyDescent="0.2">
      <c r="A42" s="7" t="s">
        <v>567</v>
      </c>
      <c r="B42" s="65">
        <v>23</v>
      </c>
      <c r="C42" s="34">
        <f>IF(B56=0, "-", B42/B56)</f>
        <v>8.1850533807829182E-2</v>
      </c>
      <c r="D42" s="65">
        <v>7</v>
      </c>
      <c r="E42" s="9">
        <f>IF(D56=0, "-", D42/D56)</f>
        <v>3.608247422680412E-2</v>
      </c>
      <c r="F42" s="81">
        <v>49</v>
      </c>
      <c r="G42" s="34">
        <f>IF(F56=0, "-", F42/F56)</f>
        <v>7.9159935379644594E-2</v>
      </c>
      <c r="H42" s="65">
        <v>37</v>
      </c>
      <c r="I42" s="9">
        <f>IF(H56=0, "-", H42/H56)</f>
        <v>7.269155206286837E-2</v>
      </c>
      <c r="J42" s="8">
        <f t="shared" si="4"/>
        <v>2.2857142857142856</v>
      </c>
      <c r="K42" s="9">
        <f t="shared" si="5"/>
        <v>0.32432432432432434</v>
      </c>
    </row>
    <row r="43" spans="1:11" x14ac:dyDescent="0.2">
      <c r="A43" s="7" t="s">
        <v>568</v>
      </c>
      <c r="B43" s="65">
        <v>15</v>
      </c>
      <c r="C43" s="34">
        <f>IF(B56=0, "-", B43/B56)</f>
        <v>5.3380782918149468E-2</v>
      </c>
      <c r="D43" s="65">
        <v>13</v>
      </c>
      <c r="E43" s="9">
        <f>IF(D56=0, "-", D43/D56)</f>
        <v>6.7010309278350513E-2</v>
      </c>
      <c r="F43" s="81">
        <v>24</v>
      </c>
      <c r="G43" s="34">
        <f>IF(F56=0, "-", F43/F56)</f>
        <v>3.8772213247172858E-2</v>
      </c>
      <c r="H43" s="65">
        <v>27</v>
      </c>
      <c r="I43" s="9">
        <f>IF(H56=0, "-", H43/H56)</f>
        <v>5.304518664047151E-2</v>
      </c>
      <c r="J43" s="8">
        <f t="shared" si="4"/>
        <v>0.15384615384615385</v>
      </c>
      <c r="K43" s="9">
        <f t="shared" si="5"/>
        <v>-0.1111111111111111</v>
      </c>
    </row>
    <row r="44" spans="1:11" x14ac:dyDescent="0.2">
      <c r="A44" s="7" t="s">
        <v>56</v>
      </c>
      <c r="B44" s="65">
        <v>0</v>
      </c>
      <c r="C44" s="34">
        <f>IF(B56=0, "-", B44/B56)</f>
        <v>0</v>
      </c>
      <c r="D44" s="65">
        <v>0</v>
      </c>
      <c r="E44" s="9">
        <f>IF(D56=0, "-", D44/D56)</f>
        <v>0</v>
      </c>
      <c r="F44" s="81">
        <v>5</v>
      </c>
      <c r="G44" s="34">
        <f>IF(F56=0, "-", F44/F56)</f>
        <v>8.0775444264943458E-3</v>
      </c>
      <c r="H44" s="65">
        <v>1</v>
      </c>
      <c r="I44" s="9">
        <f>IF(H56=0, "-", H44/H56)</f>
        <v>1.9646365422396855E-3</v>
      </c>
      <c r="J44" s="8" t="str">
        <f t="shared" si="4"/>
        <v>-</v>
      </c>
      <c r="K44" s="9">
        <f t="shared" si="5"/>
        <v>4</v>
      </c>
    </row>
    <row r="45" spans="1:11" x14ac:dyDescent="0.2">
      <c r="A45" s="7" t="s">
        <v>569</v>
      </c>
      <c r="B45" s="65">
        <v>36</v>
      </c>
      <c r="C45" s="34">
        <f>IF(B56=0, "-", B45/B56)</f>
        <v>0.12811387900355872</v>
      </c>
      <c r="D45" s="65">
        <v>15</v>
      </c>
      <c r="E45" s="9">
        <f>IF(D56=0, "-", D45/D56)</f>
        <v>7.7319587628865982E-2</v>
      </c>
      <c r="F45" s="81">
        <v>72</v>
      </c>
      <c r="G45" s="34">
        <f>IF(F56=0, "-", F45/F56)</f>
        <v>0.11631663974151858</v>
      </c>
      <c r="H45" s="65">
        <v>52</v>
      </c>
      <c r="I45" s="9">
        <f>IF(H56=0, "-", H45/H56)</f>
        <v>0.10216110019646366</v>
      </c>
      <c r="J45" s="8">
        <f t="shared" si="4"/>
        <v>1.4</v>
      </c>
      <c r="K45" s="9">
        <f t="shared" si="5"/>
        <v>0.38461538461538464</v>
      </c>
    </row>
    <row r="46" spans="1:11" x14ac:dyDescent="0.2">
      <c r="A46" s="7" t="s">
        <v>570</v>
      </c>
      <c r="B46" s="65">
        <v>15</v>
      </c>
      <c r="C46" s="34">
        <f>IF(B56=0, "-", B46/B56)</f>
        <v>5.3380782918149468E-2</v>
      </c>
      <c r="D46" s="65">
        <v>12</v>
      </c>
      <c r="E46" s="9">
        <f>IF(D56=0, "-", D46/D56)</f>
        <v>6.1855670103092786E-2</v>
      </c>
      <c r="F46" s="81">
        <v>38</v>
      </c>
      <c r="G46" s="34">
        <f>IF(F56=0, "-", F46/F56)</f>
        <v>6.1389337641357025E-2</v>
      </c>
      <c r="H46" s="65">
        <v>32</v>
      </c>
      <c r="I46" s="9">
        <f>IF(H56=0, "-", H46/H56)</f>
        <v>6.2868369351669937E-2</v>
      </c>
      <c r="J46" s="8">
        <f t="shared" si="4"/>
        <v>0.25</v>
      </c>
      <c r="K46" s="9">
        <f t="shared" si="5"/>
        <v>0.1875</v>
      </c>
    </row>
    <row r="47" spans="1:11" x14ac:dyDescent="0.2">
      <c r="A47" s="7" t="s">
        <v>62</v>
      </c>
      <c r="B47" s="65">
        <v>60</v>
      </c>
      <c r="C47" s="34">
        <f>IF(B56=0, "-", B47/B56)</f>
        <v>0.21352313167259787</v>
      </c>
      <c r="D47" s="65">
        <v>33</v>
      </c>
      <c r="E47" s="9">
        <f>IF(D56=0, "-", D47/D56)</f>
        <v>0.17010309278350516</v>
      </c>
      <c r="F47" s="81">
        <v>142</v>
      </c>
      <c r="G47" s="34">
        <f>IF(F56=0, "-", F47/F56)</f>
        <v>0.22940226171243941</v>
      </c>
      <c r="H47" s="65">
        <v>97</v>
      </c>
      <c r="I47" s="9">
        <f>IF(H56=0, "-", H47/H56)</f>
        <v>0.19056974459724951</v>
      </c>
      <c r="J47" s="8">
        <f t="shared" si="4"/>
        <v>0.81818181818181823</v>
      </c>
      <c r="K47" s="9">
        <f t="shared" si="5"/>
        <v>0.46391752577319589</v>
      </c>
    </row>
    <row r="48" spans="1:11" x14ac:dyDescent="0.2">
      <c r="A48" s="7" t="s">
        <v>571</v>
      </c>
      <c r="B48" s="65">
        <v>22</v>
      </c>
      <c r="C48" s="34">
        <f>IF(B56=0, "-", B48/B56)</f>
        <v>7.8291814946619215E-2</v>
      </c>
      <c r="D48" s="65">
        <v>16</v>
      </c>
      <c r="E48" s="9">
        <f>IF(D56=0, "-", D48/D56)</f>
        <v>8.247422680412371E-2</v>
      </c>
      <c r="F48" s="81">
        <v>36</v>
      </c>
      <c r="G48" s="34">
        <f>IF(F56=0, "-", F48/F56)</f>
        <v>5.8158319870759291E-2</v>
      </c>
      <c r="H48" s="65">
        <v>36</v>
      </c>
      <c r="I48" s="9">
        <f>IF(H56=0, "-", H48/H56)</f>
        <v>7.072691552062868E-2</v>
      </c>
      <c r="J48" s="8">
        <f t="shared" si="4"/>
        <v>0.375</v>
      </c>
      <c r="K48" s="9">
        <f t="shared" si="5"/>
        <v>0</v>
      </c>
    </row>
    <row r="49" spans="1:11" x14ac:dyDescent="0.2">
      <c r="A49" s="7" t="s">
        <v>572</v>
      </c>
      <c r="B49" s="65">
        <v>4</v>
      </c>
      <c r="C49" s="34">
        <f>IF(B56=0, "-", B49/B56)</f>
        <v>1.4234875444839857E-2</v>
      </c>
      <c r="D49" s="65">
        <v>0</v>
      </c>
      <c r="E49" s="9">
        <f>IF(D56=0, "-", D49/D56)</f>
        <v>0</v>
      </c>
      <c r="F49" s="81">
        <v>8</v>
      </c>
      <c r="G49" s="34">
        <f>IF(F56=0, "-", F49/F56)</f>
        <v>1.2924071082390954E-2</v>
      </c>
      <c r="H49" s="65">
        <v>2</v>
      </c>
      <c r="I49" s="9">
        <f>IF(H56=0, "-", H49/H56)</f>
        <v>3.929273084479371E-3</v>
      </c>
      <c r="J49" s="8" t="str">
        <f t="shared" si="4"/>
        <v>-</v>
      </c>
      <c r="K49" s="9">
        <f t="shared" si="5"/>
        <v>3</v>
      </c>
    </row>
    <row r="50" spans="1:11" x14ac:dyDescent="0.2">
      <c r="A50" s="7" t="s">
        <v>573</v>
      </c>
      <c r="B50" s="65">
        <v>18</v>
      </c>
      <c r="C50" s="34">
        <f>IF(B56=0, "-", B50/B56)</f>
        <v>6.4056939501779361E-2</v>
      </c>
      <c r="D50" s="65">
        <v>14</v>
      </c>
      <c r="E50" s="9">
        <f>IF(D56=0, "-", D50/D56)</f>
        <v>7.2164948453608241E-2</v>
      </c>
      <c r="F50" s="81">
        <v>49</v>
      </c>
      <c r="G50" s="34">
        <f>IF(F56=0, "-", F50/F56)</f>
        <v>7.9159935379644594E-2</v>
      </c>
      <c r="H50" s="65">
        <v>29</v>
      </c>
      <c r="I50" s="9">
        <f>IF(H56=0, "-", H50/H56)</f>
        <v>5.6974459724950882E-2</v>
      </c>
      <c r="J50" s="8">
        <f t="shared" si="4"/>
        <v>0.2857142857142857</v>
      </c>
      <c r="K50" s="9">
        <f t="shared" si="5"/>
        <v>0.68965517241379315</v>
      </c>
    </row>
    <row r="51" spans="1:11" x14ac:dyDescent="0.2">
      <c r="A51" s="7" t="s">
        <v>574</v>
      </c>
      <c r="B51" s="65">
        <v>23</v>
      </c>
      <c r="C51" s="34">
        <f>IF(B56=0, "-", B51/B56)</f>
        <v>8.1850533807829182E-2</v>
      </c>
      <c r="D51" s="65">
        <v>13</v>
      </c>
      <c r="E51" s="9">
        <f>IF(D56=0, "-", D51/D56)</f>
        <v>6.7010309278350513E-2</v>
      </c>
      <c r="F51" s="81">
        <v>49</v>
      </c>
      <c r="G51" s="34">
        <f>IF(F56=0, "-", F51/F56)</f>
        <v>7.9159935379644594E-2</v>
      </c>
      <c r="H51" s="65">
        <v>51</v>
      </c>
      <c r="I51" s="9">
        <f>IF(H56=0, "-", H51/H56)</f>
        <v>0.10019646365422397</v>
      </c>
      <c r="J51" s="8">
        <f t="shared" si="4"/>
        <v>0.76923076923076927</v>
      </c>
      <c r="K51" s="9">
        <f t="shared" si="5"/>
        <v>-3.9215686274509803E-2</v>
      </c>
    </row>
    <row r="52" spans="1:11" x14ac:dyDescent="0.2">
      <c r="A52" s="7" t="s">
        <v>575</v>
      </c>
      <c r="B52" s="65">
        <v>1</v>
      </c>
      <c r="C52" s="34">
        <f>IF(B56=0, "-", B52/B56)</f>
        <v>3.5587188612099642E-3</v>
      </c>
      <c r="D52" s="65">
        <v>6</v>
      </c>
      <c r="E52" s="9">
        <f>IF(D56=0, "-", D52/D56)</f>
        <v>3.0927835051546393E-2</v>
      </c>
      <c r="F52" s="81">
        <v>13</v>
      </c>
      <c r="G52" s="34">
        <f>IF(F56=0, "-", F52/F56)</f>
        <v>2.10016155088853E-2</v>
      </c>
      <c r="H52" s="65">
        <v>16</v>
      </c>
      <c r="I52" s="9">
        <f>IF(H56=0, "-", H52/H56)</f>
        <v>3.1434184675834968E-2</v>
      </c>
      <c r="J52" s="8">
        <f t="shared" si="4"/>
        <v>-0.83333333333333337</v>
      </c>
      <c r="K52" s="9">
        <f t="shared" si="5"/>
        <v>-0.1875</v>
      </c>
    </row>
    <row r="53" spans="1:11" x14ac:dyDescent="0.2">
      <c r="A53" s="7" t="s">
        <v>576</v>
      </c>
      <c r="B53" s="65">
        <v>14</v>
      </c>
      <c r="C53" s="34">
        <f>IF(B56=0, "-", B53/B56)</f>
        <v>4.9822064056939501E-2</v>
      </c>
      <c r="D53" s="65">
        <v>38</v>
      </c>
      <c r="E53" s="9">
        <f>IF(D56=0, "-", D53/D56)</f>
        <v>0.19587628865979381</v>
      </c>
      <c r="F53" s="81">
        <v>39</v>
      </c>
      <c r="G53" s="34">
        <f>IF(F56=0, "-", F53/F56)</f>
        <v>6.3004846526655903E-2</v>
      </c>
      <c r="H53" s="65">
        <v>79</v>
      </c>
      <c r="I53" s="9">
        <f>IF(H56=0, "-", H53/H56)</f>
        <v>0.15520628683693516</v>
      </c>
      <c r="J53" s="8">
        <f t="shared" si="4"/>
        <v>-0.63157894736842102</v>
      </c>
      <c r="K53" s="9">
        <f t="shared" si="5"/>
        <v>-0.50632911392405067</v>
      </c>
    </row>
    <row r="54" spans="1:11" x14ac:dyDescent="0.2">
      <c r="A54" s="7" t="s">
        <v>577</v>
      </c>
      <c r="B54" s="65">
        <v>11</v>
      </c>
      <c r="C54" s="34">
        <f>IF(B56=0, "-", B54/B56)</f>
        <v>3.9145907473309607E-2</v>
      </c>
      <c r="D54" s="65">
        <v>5</v>
      </c>
      <c r="E54" s="9">
        <f>IF(D56=0, "-", D54/D56)</f>
        <v>2.5773195876288658E-2</v>
      </c>
      <c r="F54" s="81">
        <v>16</v>
      </c>
      <c r="G54" s="34">
        <f>IF(F56=0, "-", F54/F56)</f>
        <v>2.5848142164781908E-2</v>
      </c>
      <c r="H54" s="65">
        <v>8</v>
      </c>
      <c r="I54" s="9">
        <f>IF(H56=0, "-", H54/H56)</f>
        <v>1.5717092337917484E-2</v>
      </c>
      <c r="J54" s="8">
        <f t="shared" si="4"/>
        <v>1.2</v>
      </c>
      <c r="K54" s="9">
        <f t="shared" si="5"/>
        <v>1</v>
      </c>
    </row>
    <row r="55" spans="1:11" x14ac:dyDescent="0.2">
      <c r="A55" s="2"/>
      <c r="B55" s="68"/>
      <c r="C55" s="33"/>
      <c r="D55" s="68"/>
      <c r="E55" s="6"/>
      <c r="F55" s="82"/>
      <c r="G55" s="33"/>
      <c r="H55" s="68"/>
      <c r="I55" s="6"/>
      <c r="J55" s="5"/>
      <c r="K55" s="6"/>
    </row>
    <row r="56" spans="1:11" s="43" customFormat="1" x14ac:dyDescent="0.2">
      <c r="A56" s="162" t="s">
        <v>628</v>
      </c>
      <c r="B56" s="71">
        <f>SUM(B39:B55)</f>
        <v>281</v>
      </c>
      <c r="C56" s="40">
        <f>B56/32499</f>
        <v>8.6464198898427644E-3</v>
      </c>
      <c r="D56" s="71">
        <f>SUM(D39:D55)</f>
        <v>194</v>
      </c>
      <c r="E56" s="41">
        <f>D56/26621</f>
        <v>7.2874798091732088E-3</v>
      </c>
      <c r="F56" s="77">
        <f>SUM(F39:F55)</f>
        <v>619</v>
      </c>
      <c r="G56" s="42">
        <f>F56/85328</f>
        <v>7.2543596474779672E-3</v>
      </c>
      <c r="H56" s="71">
        <f>SUM(H39:H55)</f>
        <v>509</v>
      </c>
      <c r="I56" s="41">
        <f>H56/74663</f>
        <v>6.8172990637933115E-3</v>
      </c>
      <c r="J56" s="37">
        <f>IF(D56=0, "-", IF((B56-D56)/D56&lt;10, (B56-D56)/D56, "&gt;999%"))</f>
        <v>0.4484536082474227</v>
      </c>
      <c r="K56" s="38">
        <f>IF(H56=0, "-", IF((F56-H56)/H56&lt;10, (F56-H56)/H56, "&gt;999%"))</f>
        <v>0.21611001964636542</v>
      </c>
    </row>
    <row r="57" spans="1:11" x14ac:dyDescent="0.2">
      <c r="B57" s="83"/>
      <c r="D57" s="83"/>
      <c r="F57" s="83"/>
      <c r="H57" s="83"/>
    </row>
    <row r="58" spans="1:11" x14ac:dyDescent="0.2">
      <c r="A58" s="27" t="s">
        <v>627</v>
      </c>
      <c r="B58" s="71">
        <v>1124</v>
      </c>
      <c r="C58" s="40">
        <f>B58/32499</f>
        <v>3.4585679559371058E-2</v>
      </c>
      <c r="D58" s="71">
        <v>730</v>
      </c>
      <c r="E58" s="41">
        <f>D58/26621</f>
        <v>2.7421960106682693E-2</v>
      </c>
      <c r="F58" s="77">
        <v>2621</v>
      </c>
      <c r="G58" s="42">
        <f>F58/85328</f>
        <v>3.0716763547721734E-2</v>
      </c>
      <c r="H58" s="71">
        <v>1910</v>
      </c>
      <c r="I58" s="41">
        <f>H58/74663</f>
        <v>2.5581613382800048E-2</v>
      </c>
      <c r="J58" s="37">
        <f>IF(D58=0, "-", IF((B58-D58)/D58&lt;10, (B58-D58)/D58, "&gt;999%"))</f>
        <v>0.53972602739726028</v>
      </c>
      <c r="K58" s="38">
        <f>IF(H58=0, "-", IF((F58-H58)/H58&lt;10, (F58-H58)/H58, "&gt;999%"))</f>
        <v>0.37225130890052355</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0" orientation="portrait" r:id="rId1"/>
  <headerFooter alignWithMargins="0">
    <oddFooter>&amp;L&amp;"Arial,Bold"&amp;9©Reproduction of VFACTS reports in whole or part, without prior permission is strictly forbidden
 &amp;C 
&amp;"Arial,Bold"Page &amp;P&amp;R&amp;"Arial,Bold" 
&amp;D</oddFooter>
  </headerFooter>
  <rowBreaks count="1" manualBreakCount="1">
    <brk id="58" max="16383" man="1"/>
  </rowBreak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dimension ref="A1:K32"/>
  <sheetViews>
    <sheetView tabSelected="1" zoomScaleNormal="100" workbookViewId="0">
      <selection activeCell="M1" sqref="M1"/>
    </sheetView>
  </sheetViews>
  <sheetFormatPr defaultRowHeight="12.75" x14ac:dyDescent="0.2"/>
  <cols>
    <col min="1" max="1" width="26.42578125" bestFit="1" customWidth="1"/>
    <col min="2" max="11" width="8.42578125" customWidth="1"/>
  </cols>
  <sheetData>
    <row r="1" spans="1:11" s="52" customFormat="1" ht="20.25" x14ac:dyDescent="0.3">
      <c r="A1" s="4" t="s">
        <v>10</v>
      </c>
      <c r="B1" s="198" t="s">
        <v>634</v>
      </c>
      <c r="C1" s="198"/>
      <c r="D1" s="198"/>
      <c r="E1" s="199"/>
      <c r="F1" s="199"/>
      <c r="G1" s="199"/>
      <c r="H1" s="199"/>
      <c r="I1" s="199"/>
      <c r="J1" s="199"/>
      <c r="K1" s="199"/>
    </row>
    <row r="2" spans="1:11" s="52" customFormat="1" ht="20.25" x14ac:dyDescent="0.3">
      <c r="A2" s="4" t="s">
        <v>109</v>
      </c>
      <c r="B2" s="202" t="s">
        <v>99</v>
      </c>
      <c r="C2" s="198"/>
      <c r="D2" s="198"/>
      <c r="E2" s="203"/>
      <c r="F2" s="203"/>
      <c r="G2" s="203"/>
      <c r="H2" s="203"/>
      <c r="I2" s="203"/>
      <c r="J2" s="203"/>
      <c r="K2" s="203"/>
    </row>
    <row r="4" spans="1:11" ht="15.75" x14ac:dyDescent="0.25">
      <c r="A4" s="56"/>
      <c r="B4" s="196" t="s">
        <v>1</v>
      </c>
      <c r="C4" s="200"/>
      <c r="D4" s="200"/>
      <c r="E4" s="197"/>
      <c r="F4" s="196" t="s">
        <v>14</v>
      </c>
      <c r="G4" s="200"/>
      <c r="H4" s="200"/>
      <c r="I4" s="197"/>
      <c r="J4" s="196" t="s">
        <v>15</v>
      </c>
      <c r="K4" s="197"/>
    </row>
    <row r="5" spans="1:11" x14ac:dyDescent="0.2">
      <c r="A5" s="27"/>
      <c r="B5" s="196">
        <f>VALUE(RIGHT($B$2, 4))</f>
        <v>2021</v>
      </c>
      <c r="C5" s="197"/>
      <c r="D5" s="196">
        <f>B5-1</f>
        <v>2020</v>
      </c>
      <c r="E5" s="204"/>
      <c r="F5" s="196">
        <f>B5</f>
        <v>2021</v>
      </c>
      <c r="G5" s="204"/>
      <c r="H5" s="196">
        <f>D5</f>
        <v>2020</v>
      </c>
      <c r="I5" s="204"/>
      <c r="J5" s="140" t="s">
        <v>4</v>
      </c>
      <c r="K5" s="141" t="s">
        <v>2</v>
      </c>
    </row>
    <row r="6" spans="1:11" x14ac:dyDescent="0.2">
      <c r="A6" s="22"/>
      <c r="B6" s="61" t="s">
        <v>12</v>
      </c>
      <c r="C6" s="62" t="s">
        <v>13</v>
      </c>
      <c r="D6" s="61" t="s">
        <v>12</v>
      </c>
      <c r="E6" s="63" t="s">
        <v>13</v>
      </c>
      <c r="F6" s="84" t="s">
        <v>12</v>
      </c>
      <c r="G6" s="62" t="s">
        <v>13</v>
      </c>
      <c r="H6" s="85" t="s">
        <v>12</v>
      </c>
      <c r="I6" s="63" t="s">
        <v>13</v>
      </c>
      <c r="J6" s="61"/>
      <c r="K6" s="63"/>
    </row>
    <row r="7" spans="1:11" x14ac:dyDescent="0.2">
      <c r="A7" s="7" t="s">
        <v>40</v>
      </c>
      <c r="B7" s="65">
        <v>16</v>
      </c>
      <c r="C7" s="39">
        <f>IF(B32=0, "-", B7/B32)</f>
        <v>1.4234875444839857E-2</v>
      </c>
      <c r="D7" s="65">
        <v>16</v>
      </c>
      <c r="E7" s="21">
        <f>IF(D32=0, "-", D7/D32)</f>
        <v>2.1917808219178082E-2</v>
      </c>
      <c r="F7" s="81">
        <v>36</v>
      </c>
      <c r="G7" s="39">
        <f>IF(F32=0, "-", F7/F32)</f>
        <v>1.3735215566577643E-2</v>
      </c>
      <c r="H7" s="65">
        <v>25</v>
      </c>
      <c r="I7" s="21">
        <f>IF(H32=0, "-", H7/H32)</f>
        <v>1.3089005235602094E-2</v>
      </c>
      <c r="J7" s="20">
        <f t="shared" ref="J7:J30" si="0">IF(D7=0, "-", IF((B7-D7)/D7&lt;10, (B7-D7)/D7, "&gt;999%"))</f>
        <v>0</v>
      </c>
      <c r="K7" s="21">
        <f t="shared" ref="K7:K30" si="1">IF(H7=0, "-", IF((F7-H7)/H7&lt;10, (F7-H7)/H7, "&gt;999%"))</f>
        <v>0.44</v>
      </c>
    </row>
    <row r="8" spans="1:11" x14ac:dyDescent="0.2">
      <c r="A8" s="7" t="s">
        <v>41</v>
      </c>
      <c r="B8" s="65">
        <v>14</v>
      </c>
      <c r="C8" s="39">
        <f>IF(B32=0, "-", B8/B32)</f>
        <v>1.2455516014234875E-2</v>
      </c>
      <c r="D8" s="65">
        <v>0</v>
      </c>
      <c r="E8" s="21">
        <f>IF(D32=0, "-", D8/D32)</f>
        <v>0</v>
      </c>
      <c r="F8" s="81">
        <v>23</v>
      </c>
      <c r="G8" s="39">
        <f>IF(F32=0, "-", F8/F32)</f>
        <v>8.7752766119801595E-3</v>
      </c>
      <c r="H8" s="65">
        <v>1</v>
      </c>
      <c r="I8" s="21">
        <f>IF(H32=0, "-", H8/H32)</f>
        <v>5.2356020942408382E-4</v>
      </c>
      <c r="J8" s="20" t="str">
        <f t="shared" si="0"/>
        <v>-</v>
      </c>
      <c r="K8" s="21" t="str">
        <f t="shared" si="1"/>
        <v>&gt;999%</v>
      </c>
    </row>
    <row r="9" spans="1:11" x14ac:dyDescent="0.2">
      <c r="A9" s="7" t="s">
        <v>44</v>
      </c>
      <c r="B9" s="65">
        <v>37</v>
      </c>
      <c r="C9" s="39">
        <f>IF(B32=0, "-", B9/B32)</f>
        <v>3.2918149466192169E-2</v>
      </c>
      <c r="D9" s="65">
        <v>31</v>
      </c>
      <c r="E9" s="21">
        <f>IF(D32=0, "-", D9/D32)</f>
        <v>4.2465753424657533E-2</v>
      </c>
      <c r="F9" s="81">
        <v>78</v>
      </c>
      <c r="G9" s="39">
        <f>IF(F32=0, "-", F9/F32)</f>
        <v>2.9759633727584892E-2</v>
      </c>
      <c r="H9" s="65">
        <v>54</v>
      </c>
      <c r="I9" s="21">
        <f>IF(H32=0, "-", H9/H32)</f>
        <v>2.8272251308900525E-2</v>
      </c>
      <c r="J9" s="20">
        <f t="shared" si="0"/>
        <v>0.19354838709677419</v>
      </c>
      <c r="K9" s="21">
        <f t="shared" si="1"/>
        <v>0.44444444444444442</v>
      </c>
    </row>
    <row r="10" spans="1:11" x14ac:dyDescent="0.2">
      <c r="A10" s="7" t="s">
        <v>45</v>
      </c>
      <c r="B10" s="65">
        <v>59</v>
      </c>
      <c r="C10" s="39">
        <f>IF(B32=0, "-", B10/B32)</f>
        <v>5.2491103202846973E-2</v>
      </c>
      <c r="D10" s="65">
        <v>33</v>
      </c>
      <c r="E10" s="21">
        <f>IF(D32=0, "-", D10/D32)</f>
        <v>4.5205479452054796E-2</v>
      </c>
      <c r="F10" s="81">
        <v>133</v>
      </c>
      <c r="G10" s="39">
        <f>IF(F32=0, "-", F10/F32)</f>
        <v>5.0743990843189625E-2</v>
      </c>
      <c r="H10" s="65">
        <v>81</v>
      </c>
      <c r="I10" s="21">
        <f>IF(H32=0, "-", H10/H32)</f>
        <v>4.2408376963350786E-2</v>
      </c>
      <c r="J10" s="20">
        <f t="shared" si="0"/>
        <v>0.78787878787878785</v>
      </c>
      <c r="K10" s="21">
        <f t="shared" si="1"/>
        <v>0.64197530864197527</v>
      </c>
    </row>
    <row r="11" spans="1:11" x14ac:dyDescent="0.2">
      <c r="A11" s="7" t="s">
        <v>46</v>
      </c>
      <c r="B11" s="65">
        <v>9</v>
      </c>
      <c r="C11" s="39">
        <f>IF(B32=0, "-", B11/B32)</f>
        <v>8.0071174377224202E-3</v>
      </c>
      <c r="D11" s="65">
        <v>6</v>
      </c>
      <c r="E11" s="21">
        <f>IF(D32=0, "-", D11/D32)</f>
        <v>8.21917808219178E-3</v>
      </c>
      <c r="F11" s="81">
        <v>22</v>
      </c>
      <c r="G11" s="39">
        <f>IF(F32=0, "-", F11/F32)</f>
        <v>8.3937428462418917E-3</v>
      </c>
      <c r="H11" s="65">
        <v>16</v>
      </c>
      <c r="I11" s="21">
        <f>IF(H32=0, "-", H11/H32)</f>
        <v>8.3769633507853412E-3</v>
      </c>
      <c r="J11" s="20">
        <f t="shared" si="0"/>
        <v>0.5</v>
      </c>
      <c r="K11" s="21">
        <f t="shared" si="1"/>
        <v>0.375</v>
      </c>
    </row>
    <row r="12" spans="1:11" x14ac:dyDescent="0.2">
      <c r="A12" s="7" t="s">
        <v>47</v>
      </c>
      <c r="B12" s="65">
        <v>121</v>
      </c>
      <c r="C12" s="39">
        <f>IF(B32=0, "-", B12/B32)</f>
        <v>0.10765124555160142</v>
      </c>
      <c r="D12" s="65">
        <v>63</v>
      </c>
      <c r="E12" s="21">
        <f>IF(D32=0, "-", D12/D32)</f>
        <v>8.6301369863013705E-2</v>
      </c>
      <c r="F12" s="81">
        <v>302</v>
      </c>
      <c r="G12" s="39">
        <f>IF(F32=0, "-", F12/F32)</f>
        <v>0.11522319725295689</v>
      </c>
      <c r="H12" s="65">
        <v>215</v>
      </c>
      <c r="I12" s="21">
        <f>IF(H32=0, "-", H12/H32)</f>
        <v>0.112565445026178</v>
      </c>
      <c r="J12" s="20">
        <f t="shared" si="0"/>
        <v>0.92063492063492058</v>
      </c>
      <c r="K12" s="21">
        <f t="shared" si="1"/>
        <v>0.40465116279069768</v>
      </c>
    </row>
    <row r="13" spans="1:11" x14ac:dyDescent="0.2">
      <c r="A13" s="7" t="s">
        <v>50</v>
      </c>
      <c r="B13" s="65">
        <v>190</v>
      </c>
      <c r="C13" s="39">
        <f>IF(B32=0, "-", B13/B32)</f>
        <v>0.16903914590747332</v>
      </c>
      <c r="D13" s="65">
        <v>143</v>
      </c>
      <c r="E13" s="21">
        <f>IF(D32=0, "-", D13/D32)</f>
        <v>0.19589041095890411</v>
      </c>
      <c r="F13" s="81">
        <v>487</v>
      </c>
      <c r="G13" s="39">
        <f>IF(F32=0, "-", F13/F32)</f>
        <v>0.18580694391453645</v>
      </c>
      <c r="H13" s="65">
        <v>348</v>
      </c>
      <c r="I13" s="21">
        <f>IF(H32=0, "-", H13/H32)</f>
        <v>0.18219895287958116</v>
      </c>
      <c r="J13" s="20">
        <f t="shared" si="0"/>
        <v>0.32867132867132864</v>
      </c>
      <c r="K13" s="21">
        <f t="shared" si="1"/>
        <v>0.39942528735632182</v>
      </c>
    </row>
    <row r="14" spans="1:11" x14ac:dyDescent="0.2">
      <c r="A14" s="7" t="s">
        <v>54</v>
      </c>
      <c r="B14" s="65">
        <v>7</v>
      </c>
      <c r="C14" s="39">
        <f>IF(B32=0, "-", B14/B32)</f>
        <v>6.2277580071174376E-3</v>
      </c>
      <c r="D14" s="65">
        <v>5</v>
      </c>
      <c r="E14" s="21">
        <f>IF(D32=0, "-", D14/D32)</f>
        <v>6.8493150684931503E-3</v>
      </c>
      <c r="F14" s="81">
        <v>19</v>
      </c>
      <c r="G14" s="39">
        <f>IF(F32=0, "-", F14/F32)</f>
        <v>7.2491415490270892E-3</v>
      </c>
      <c r="H14" s="65">
        <v>11</v>
      </c>
      <c r="I14" s="21">
        <f>IF(H32=0, "-", H14/H32)</f>
        <v>5.7591623036649213E-3</v>
      </c>
      <c r="J14" s="20">
        <f t="shared" si="0"/>
        <v>0.4</v>
      </c>
      <c r="K14" s="21">
        <f t="shared" si="1"/>
        <v>0.72727272727272729</v>
      </c>
    </row>
    <row r="15" spans="1:11" x14ac:dyDescent="0.2">
      <c r="A15" s="7" t="s">
        <v>56</v>
      </c>
      <c r="B15" s="65">
        <v>0</v>
      </c>
      <c r="C15" s="39">
        <f>IF(B32=0, "-", B15/B32)</f>
        <v>0</v>
      </c>
      <c r="D15" s="65">
        <v>0</v>
      </c>
      <c r="E15" s="21">
        <f>IF(D32=0, "-", D15/D32)</f>
        <v>0</v>
      </c>
      <c r="F15" s="81">
        <v>5</v>
      </c>
      <c r="G15" s="39">
        <f>IF(F32=0, "-", F15/F32)</f>
        <v>1.9076688286913392E-3</v>
      </c>
      <c r="H15" s="65">
        <v>1</v>
      </c>
      <c r="I15" s="21">
        <f>IF(H32=0, "-", H15/H32)</f>
        <v>5.2356020942408382E-4</v>
      </c>
      <c r="J15" s="20" t="str">
        <f t="shared" si="0"/>
        <v>-</v>
      </c>
      <c r="K15" s="21">
        <f t="shared" si="1"/>
        <v>4</v>
      </c>
    </row>
    <row r="16" spans="1:11" x14ac:dyDescent="0.2">
      <c r="A16" s="7" t="s">
        <v>57</v>
      </c>
      <c r="B16" s="65">
        <v>245</v>
      </c>
      <c r="C16" s="39">
        <f>IF(B32=0, "-", B16/B32)</f>
        <v>0.21797153024911031</v>
      </c>
      <c r="D16" s="65">
        <v>183</v>
      </c>
      <c r="E16" s="21">
        <f>IF(D32=0, "-", D16/D32)</f>
        <v>0.25068493150684934</v>
      </c>
      <c r="F16" s="81">
        <v>620</v>
      </c>
      <c r="G16" s="39">
        <f>IF(F32=0, "-", F16/F32)</f>
        <v>0.23655093475772607</v>
      </c>
      <c r="H16" s="65">
        <v>487</v>
      </c>
      <c r="I16" s="21">
        <f>IF(H32=0, "-", H16/H32)</f>
        <v>0.25497382198952878</v>
      </c>
      <c r="J16" s="20">
        <f t="shared" si="0"/>
        <v>0.33879781420765026</v>
      </c>
      <c r="K16" s="21">
        <f t="shared" si="1"/>
        <v>0.2731006160164271</v>
      </c>
    </row>
    <row r="17" spans="1:11" x14ac:dyDescent="0.2">
      <c r="A17" s="7" t="s">
        <v>59</v>
      </c>
      <c r="B17" s="65">
        <v>54</v>
      </c>
      <c r="C17" s="39">
        <f>IF(B32=0, "-", B17/B32)</f>
        <v>4.8042704626334518E-2</v>
      </c>
      <c r="D17" s="65">
        <v>33</v>
      </c>
      <c r="E17" s="21">
        <f>IF(D32=0, "-", D17/D32)</f>
        <v>4.5205479452054796E-2</v>
      </c>
      <c r="F17" s="81">
        <v>108</v>
      </c>
      <c r="G17" s="39">
        <f>IF(F32=0, "-", F17/F32)</f>
        <v>4.1205646699732923E-2</v>
      </c>
      <c r="H17" s="65">
        <v>120</v>
      </c>
      <c r="I17" s="21">
        <f>IF(H32=0, "-", H17/H32)</f>
        <v>6.2827225130890049E-2</v>
      </c>
      <c r="J17" s="20">
        <f t="shared" si="0"/>
        <v>0.63636363636363635</v>
      </c>
      <c r="K17" s="21">
        <f t="shared" si="1"/>
        <v>-0.1</v>
      </c>
    </row>
    <row r="18" spans="1:11" x14ac:dyDescent="0.2">
      <c r="A18" s="7" t="s">
        <v>62</v>
      </c>
      <c r="B18" s="65">
        <v>60</v>
      </c>
      <c r="C18" s="39">
        <f>IF(B32=0, "-", B18/B32)</f>
        <v>5.3380782918149468E-2</v>
      </c>
      <c r="D18" s="65">
        <v>33</v>
      </c>
      <c r="E18" s="21">
        <f>IF(D32=0, "-", D18/D32)</f>
        <v>4.5205479452054796E-2</v>
      </c>
      <c r="F18" s="81">
        <v>142</v>
      </c>
      <c r="G18" s="39">
        <f>IF(F32=0, "-", F18/F32)</f>
        <v>5.4177794734834035E-2</v>
      </c>
      <c r="H18" s="65">
        <v>97</v>
      </c>
      <c r="I18" s="21">
        <f>IF(H32=0, "-", H18/H32)</f>
        <v>5.0785340314136125E-2</v>
      </c>
      <c r="J18" s="20">
        <f t="shared" si="0"/>
        <v>0.81818181818181823</v>
      </c>
      <c r="K18" s="21">
        <f t="shared" si="1"/>
        <v>0.46391752577319589</v>
      </c>
    </row>
    <row r="19" spans="1:11" x14ac:dyDescent="0.2">
      <c r="A19" s="7" t="s">
        <v>66</v>
      </c>
      <c r="B19" s="65">
        <v>58</v>
      </c>
      <c r="C19" s="39">
        <f>IF(B32=0, "-", B19/B32)</f>
        <v>5.1601423487544484E-2</v>
      </c>
      <c r="D19" s="65">
        <v>0</v>
      </c>
      <c r="E19" s="21">
        <f>IF(D32=0, "-", D19/D32)</f>
        <v>0</v>
      </c>
      <c r="F19" s="81">
        <v>94</v>
      </c>
      <c r="G19" s="39">
        <f>IF(F32=0, "-", F19/F32)</f>
        <v>3.5864173979397174E-2</v>
      </c>
      <c r="H19" s="65">
        <v>0</v>
      </c>
      <c r="I19" s="21">
        <f>IF(H32=0, "-", H19/H32)</f>
        <v>0</v>
      </c>
      <c r="J19" s="20" t="str">
        <f t="shared" si="0"/>
        <v>-</v>
      </c>
      <c r="K19" s="21" t="str">
        <f t="shared" si="1"/>
        <v>-</v>
      </c>
    </row>
    <row r="20" spans="1:11" x14ac:dyDescent="0.2">
      <c r="A20" s="7" t="s">
        <v>69</v>
      </c>
      <c r="B20" s="65">
        <v>22</v>
      </c>
      <c r="C20" s="39">
        <f>IF(B32=0, "-", B20/B32)</f>
        <v>1.9572953736654804E-2</v>
      </c>
      <c r="D20" s="65">
        <v>16</v>
      </c>
      <c r="E20" s="21">
        <f>IF(D32=0, "-", D20/D32)</f>
        <v>2.1917808219178082E-2</v>
      </c>
      <c r="F20" s="81">
        <v>36</v>
      </c>
      <c r="G20" s="39">
        <f>IF(F32=0, "-", F20/F32)</f>
        <v>1.3735215566577643E-2</v>
      </c>
      <c r="H20" s="65">
        <v>36</v>
      </c>
      <c r="I20" s="21">
        <f>IF(H32=0, "-", H20/H32)</f>
        <v>1.8848167539267015E-2</v>
      </c>
      <c r="J20" s="20">
        <f t="shared" si="0"/>
        <v>0.375</v>
      </c>
      <c r="K20" s="21">
        <f t="shared" si="1"/>
        <v>0</v>
      </c>
    </row>
    <row r="21" spans="1:11" x14ac:dyDescent="0.2">
      <c r="A21" s="7" t="s">
        <v>70</v>
      </c>
      <c r="B21" s="65">
        <v>5</v>
      </c>
      <c r="C21" s="39">
        <f>IF(B32=0, "-", B21/B32)</f>
        <v>4.4483985765124559E-3</v>
      </c>
      <c r="D21" s="65">
        <v>0</v>
      </c>
      <c r="E21" s="21">
        <f>IF(D32=0, "-", D21/D32)</f>
        <v>0</v>
      </c>
      <c r="F21" s="81">
        <v>12</v>
      </c>
      <c r="G21" s="39">
        <f>IF(F32=0, "-", F21/F32)</f>
        <v>4.5784051888592137E-3</v>
      </c>
      <c r="H21" s="65">
        <v>3</v>
      </c>
      <c r="I21" s="21">
        <f>IF(H32=0, "-", H21/H32)</f>
        <v>1.5706806282722514E-3</v>
      </c>
      <c r="J21" s="20" t="str">
        <f t="shared" si="0"/>
        <v>-</v>
      </c>
      <c r="K21" s="21">
        <f t="shared" si="1"/>
        <v>3</v>
      </c>
    </row>
    <row r="22" spans="1:11" x14ac:dyDescent="0.2">
      <c r="A22" s="7" t="s">
        <v>75</v>
      </c>
      <c r="B22" s="65">
        <v>18</v>
      </c>
      <c r="C22" s="39">
        <f>IF(B32=0, "-", B22/B32)</f>
        <v>1.601423487544484E-2</v>
      </c>
      <c r="D22" s="65">
        <v>17</v>
      </c>
      <c r="E22" s="21">
        <f>IF(D32=0, "-", D22/D32)</f>
        <v>2.3287671232876714E-2</v>
      </c>
      <c r="F22" s="81">
        <v>52</v>
      </c>
      <c r="G22" s="39">
        <f>IF(F32=0, "-", F22/F32)</f>
        <v>1.9839755818389926E-2</v>
      </c>
      <c r="H22" s="65">
        <v>32</v>
      </c>
      <c r="I22" s="21">
        <f>IF(H32=0, "-", H22/H32)</f>
        <v>1.6753926701570682E-2</v>
      </c>
      <c r="J22" s="20">
        <f t="shared" si="0"/>
        <v>5.8823529411764705E-2</v>
      </c>
      <c r="K22" s="21">
        <f t="shared" si="1"/>
        <v>0.625</v>
      </c>
    </row>
    <row r="23" spans="1:11" x14ac:dyDescent="0.2">
      <c r="A23" s="7" t="s">
        <v>76</v>
      </c>
      <c r="B23" s="65">
        <v>58</v>
      </c>
      <c r="C23" s="39">
        <f>IF(B32=0, "-", B23/B32)</f>
        <v>5.1601423487544484E-2</v>
      </c>
      <c r="D23" s="65">
        <v>51</v>
      </c>
      <c r="E23" s="21">
        <f>IF(D32=0, "-", D23/D32)</f>
        <v>6.9863013698630141E-2</v>
      </c>
      <c r="F23" s="81">
        <v>149</v>
      </c>
      <c r="G23" s="39">
        <f>IF(F32=0, "-", F23/F32)</f>
        <v>5.684853109500191E-2</v>
      </c>
      <c r="H23" s="65">
        <v>117</v>
      </c>
      <c r="I23" s="21">
        <f>IF(H32=0, "-", H23/H32)</f>
        <v>6.1256544502617798E-2</v>
      </c>
      <c r="J23" s="20">
        <f t="shared" si="0"/>
        <v>0.13725490196078433</v>
      </c>
      <c r="K23" s="21">
        <f t="shared" si="1"/>
        <v>0.27350427350427353</v>
      </c>
    </row>
    <row r="24" spans="1:11" x14ac:dyDescent="0.2">
      <c r="A24" s="7" t="s">
        <v>82</v>
      </c>
      <c r="B24" s="65">
        <v>3</v>
      </c>
      <c r="C24" s="39">
        <f>IF(B32=0, "-", B24/B32)</f>
        <v>2.6690391459074734E-3</v>
      </c>
      <c r="D24" s="65">
        <v>0</v>
      </c>
      <c r="E24" s="21">
        <f>IF(D32=0, "-", D24/D32)</f>
        <v>0</v>
      </c>
      <c r="F24" s="81">
        <v>6</v>
      </c>
      <c r="G24" s="39">
        <f>IF(F32=0, "-", F24/F32)</f>
        <v>2.2892025944296068E-3</v>
      </c>
      <c r="H24" s="65">
        <v>0</v>
      </c>
      <c r="I24" s="21">
        <f>IF(H32=0, "-", H24/H32)</f>
        <v>0</v>
      </c>
      <c r="J24" s="20" t="str">
        <f t="shared" si="0"/>
        <v>-</v>
      </c>
      <c r="K24" s="21" t="str">
        <f t="shared" si="1"/>
        <v>-</v>
      </c>
    </row>
    <row r="25" spans="1:11" x14ac:dyDescent="0.2">
      <c r="A25" s="7" t="s">
        <v>85</v>
      </c>
      <c r="B25" s="65">
        <v>41</v>
      </c>
      <c r="C25" s="39">
        <f>IF(B32=0, "-", B25/B32)</f>
        <v>3.6476868327402136E-2</v>
      </c>
      <c r="D25" s="65">
        <v>12</v>
      </c>
      <c r="E25" s="21">
        <f>IF(D32=0, "-", D25/D32)</f>
        <v>1.643835616438356E-2</v>
      </c>
      <c r="F25" s="81">
        <v>63</v>
      </c>
      <c r="G25" s="39">
        <f>IF(F32=0, "-", F25/F32)</f>
        <v>2.4036627241510875E-2</v>
      </c>
      <c r="H25" s="65">
        <v>38</v>
      </c>
      <c r="I25" s="21">
        <f>IF(H32=0, "-", H25/H32)</f>
        <v>1.9895287958115182E-2</v>
      </c>
      <c r="J25" s="20">
        <f t="shared" si="0"/>
        <v>2.4166666666666665</v>
      </c>
      <c r="K25" s="21">
        <f t="shared" si="1"/>
        <v>0.65789473684210531</v>
      </c>
    </row>
    <row r="26" spans="1:11" x14ac:dyDescent="0.2">
      <c r="A26" s="7" t="s">
        <v>87</v>
      </c>
      <c r="B26" s="65">
        <v>23</v>
      </c>
      <c r="C26" s="39">
        <f>IF(B32=0, "-", B26/B32)</f>
        <v>2.0462633451957295E-2</v>
      </c>
      <c r="D26" s="65">
        <v>13</v>
      </c>
      <c r="E26" s="21">
        <f>IF(D32=0, "-", D26/D32)</f>
        <v>1.7808219178082191E-2</v>
      </c>
      <c r="F26" s="81">
        <v>49</v>
      </c>
      <c r="G26" s="39">
        <f>IF(F32=0, "-", F26/F32)</f>
        <v>1.8695154521175122E-2</v>
      </c>
      <c r="H26" s="65">
        <v>51</v>
      </c>
      <c r="I26" s="21">
        <f>IF(H32=0, "-", H26/H32)</f>
        <v>2.6701570680628273E-2</v>
      </c>
      <c r="J26" s="20">
        <f t="shared" si="0"/>
        <v>0.76923076923076927</v>
      </c>
      <c r="K26" s="21">
        <f t="shared" si="1"/>
        <v>-3.9215686274509803E-2</v>
      </c>
    </row>
    <row r="27" spans="1:11" x14ac:dyDescent="0.2">
      <c r="A27" s="7" t="s">
        <v>93</v>
      </c>
      <c r="B27" s="65">
        <v>5</v>
      </c>
      <c r="C27" s="39">
        <f>IF(B32=0, "-", B27/B32)</f>
        <v>4.4483985765124559E-3</v>
      </c>
      <c r="D27" s="65">
        <v>6</v>
      </c>
      <c r="E27" s="21">
        <f>IF(D32=0, "-", D27/D32)</f>
        <v>8.21917808219178E-3</v>
      </c>
      <c r="F27" s="81">
        <v>22</v>
      </c>
      <c r="G27" s="39">
        <f>IF(F32=0, "-", F27/F32)</f>
        <v>8.3937428462418917E-3</v>
      </c>
      <c r="H27" s="65">
        <v>18</v>
      </c>
      <c r="I27" s="21">
        <f>IF(H32=0, "-", H27/H32)</f>
        <v>9.4240837696335077E-3</v>
      </c>
      <c r="J27" s="20">
        <f t="shared" si="0"/>
        <v>-0.16666666666666666</v>
      </c>
      <c r="K27" s="21">
        <f t="shared" si="1"/>
        <v>0.22222222222222221</v>
      </c>
    </row>
    <row r="28" spans="1:11" x14ac:dyDescent="0.2">
      <c r="A28" s="7" t="s">
        <v>94</v>
      </c>
      <c r="B28" s="65">
        <v>54</v>
      </c>
      <c r="C28" s="39">
        <f>IF(B32=0, "-", B28/B32)</f>
        <v>4.8042704626334518E-2</v>
      </c>
      <c r="D28" s="65">
        <v>24</v>
      </c>
      <c r="E28" s="21">
        <f>IF(D32=0, "-", D28/D32)</f>
        <v>3.287671232876712E-2</v>
      </c>
      <c r="F28" s="81">
        <v>105</v>
      </c>
      <c r="G28" s="39">
        <f>IF(F32=0, "-", F28/F32)</f>
        <v>4.006104540251812E-2</v>
      </c>
      <c r="H28" s="65">
        <v>58</v>
      </c>
      <c r="I28" s="21">
        <f>IF(H32=0, "-", H28/H32)</f>
        <v>3.0366492146596858E-2</v>
      </c>
      <c r="J28" s="20">
        <f t="shared" si="0"/>
        <v>1.25</v>
      </c>
      <c r="K28" s="21">
        <f t="shared" si="1"/>
        <v>0.81034482758620685</v>
      </c>
    </row>
    <row r="29" spans="1:11" x14ac:dyDescent="0.2">
      <c r="A29" s="7" t="s">
        <v>96</v>
      </c>
      <c r="B29" s="65">
        <v>14</v>
      </c>
      <c r="C29" s="39">
        <f>IF(B32=0, "-", B29/B32)</f>
        <v>1.2455516014234875E-2</v>
      </c>
      <c r="D29" s="65">
        <v>40</v>
      </c>
      <c r="E29" s="21">
        <f>IF(D32=0, "-", D29/D32)</f>
        <v>5.4794520547945202E-2</v>
      </c>
      <c r="F29" s="81">
        <v>42</v>
      </c>
      <c r="G29" s="39">
        <f>IF(F32=0, "-", F29/F32)</f>
        <v>1.6024418161007248E-2</v>
      </c>
      <c r="H29" s="65">
        <v>93</v>
      </c>
      <c r="I29" s="21">
        <f>IF(H32=0, "-", H29/H32)</f>
        <v>4.8691099476439792E-2</v>
      </c>
      <c r="J29" s="20">
        <f t="shared" si="0"/>
        <v>-0.65</v>
      </c>
      <c r="K29" s="21">
        <f t="shared" si="1"/>
        <v>-0.54838709677419351</v>
      </c>
    </row>
    <row r="30" spans="1:11" x14ac:dyDescent="0.2">
      <c r="A30" s="7" t="s">
        <v>97</v>
      </c>
      <c r="B30" s="65">
        <v>11</v>
      </c>
      <c r="C30" s="39">
        <f>IF(B32=0, "-", B30/B32)</f>
        <v>9.7864768683274019E-3</v>
      </c>
      <c r="D30" s="65">
        <v>5</v>
      </c>
      <c r="E30" s="21">
        <f>IF(D32=0, "-", D30/D32)</f>
        <v>6.8493150684931503E-3</v>
      </c>
      <c r="F30" s="81">
        <v>16</v>
      </c>
      <c r="G30" s="39">
        <f>IF(F32=0, "-", F30/F32)</f>
        <v>6.1045402518122857E-3</v>
      </c>
      <c r="H30" s="65">
        <v>8</v>
      </c>
      <c r="I30" s="21">
        <f>IF(H32=0, "-", H30/H32)</f>
        <v>4.1884816753926706E-3</v>
      </c>
      <c r="J30" s="20">
        <f t="shared" si="0"/>
        <v>1.2</v>
      </c>
      <c r="K30" s="21">
        <f t="shared" si="1"/>
        <v>1</v>
      </c>
    </row>
    <row r="31" spans="1:11" x14ac:dyDescent="0.2">
      <c r="A31" s="2"/>
      <c r="B31" s="68"/>
      <c r="C31" s="33"/>
      <c r="D31" s="68"/>
      <c r="E31" s="6"/>
      <c r="F31" s="82"/>
      <c r="G31" s="33"/>
      <c r="H31" s="68"/>
      <c r="I31" s="6"/>
      <c r="J31" s="5"/>
      <c r="K31" s="6"/>
    </row>
    <row r="32" spans="1:11" s="43" customFormat="1" x14ac:dyDescent="0.2">
      <c r="A32" s="162" t="s">
        <v>627</v>
      </c>
      <c r="B32" s="71">
        <f>SUM(B7:B31)</f>
        <v>1124</v>
      </c>
      <c r="C32" s="40">
        <v>1</v>
      </c>
      <c r="D32" s="71">
        <f>SUM(D7:D31)</f>
        <v>730</v>
      </c>
      <c r="E32" s="41">
        <v>1</v>
      </c>
      <c r="F32" s="77">
        <f>SUM(F7:F31)</f>
        <v>2621</v>
      </c>
      <c r="G32" s="42">
        <v>1</v>
      </c>
      <c r="H32" s="71">
        <f>SUM(H7:H31)</f>
        <v>1910</v>
      </c>
      <c r="I32" s="41">
        <v>1</v>
      </c>
      <c r="J32" s="37">
        <f>IF(D32=0, "-", (B32-D32)/D32)</f>
        <v>0.53972602739726028</v>
      </c>
      <c r="K32" s="38">
        <f>IF(H32=0, "-", (F32-H32)/H32)</f>
        <v>0.37225130890052355</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6"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8"/>
  <dimension ref="A1:J591"/>
  <sheetViews>
    <sheetView tabSelected="1" workbookViewId="0">
      <selection activeCell="M1" sqref="M1"/>
    </sheetView>
  </sheetViews>
  <sheetFormatPr defaultRowHeight="12.75" x14ac:dyDescent="0.2"/>
  <cols>
    <col min="1" max="1" width="30.7109375" customWidth="1"/>
    <col min="6" max="6" width="1.7109375" customWidth="1"/>
  </cols>
  <sheetData>
    <row r="1" spans="1:10" s="52" customFormat="1" ht="20.25" x14ac:dyDescent="0.3">
      <c r="A1" s="4" t="s">
        <v>10</v>
      </c>
      <c r="B1" s="198" t="s">
        <v>21</v>
      </c>
      <c r="C1" s="199"/>
      <c r="D1" s="199"/>
      <c r="E1" s="199"/>
      <c r="F1" s="199"/>
      <c r="G1" s="199"/>
      <c r="H1" s="199"/>
      <c r="I1" s="199"/>
      <c r="J1" s="199"/>
    </row>
    <row r="2" spans="1:10" s="52" customFormat="1" ht="20.25" x14ac:dyDescent="0.3">
      <c r="A2" s="4" t="s">
        <v>109</v>
      </c>
      <c r="B2" s="202" t="s">
        <v>99</v>
      </c>
      <c r="C2" s="203"/>
      <c r="D2" s="203"/>
      <c r="E2" s="203"/>
      <c r="F2" s="203"/>
      <c r="G2" s="203"/>
      <c r="H2" s="203"/>
      <c r="I2" s="203"/>
      <c r="J2" s="203"/>
    </row>
    <row r="4" spans="1:10" x14ac:dyDescent="0.2">
      <c r="A4" s="3"/>
      <c r="B4" s="196" t="s">
        <v>1</v>
      </c>
      <c r="C4" s="197"/>
      <c r="D4" s="196" t="s">
        <v>2</v>
      </c>
      <c r="E4" s="197"/>
      <c r="F4" s="59"/>
      <c r="G4" s="196" t="s">
        <v>3</v>
      </c>
      <c r="H4" s="200"/>
      <c r="I4" s="200"/>
      <c r="J4" s="197"/>
    </row>
    <row r="5" spans="1:10" x14ac:dyDescent="0.2">
      <c r="A5" s="27"/>
      <c r="B5" s="57">
        <f>VALUE(RIGHT(B2, 4))</f>
        <v>2021</v>
      </c>
      <c r="C5" s="58">
        <f>B5-1</f>
        <v>2020</v>
      </c>
      <c r="D5" s="57">
        <f>B5</f>
        <v>2021</v>
      </c>
      <c r="E5" s="58">
        <f>C5</f>
        <v>2020</v>
      </c>
      <c r="F5" s="64"/>
      <c r="G5" s="57" t="s">
        <v>4</v>
      </c>
      <c r="H5" s="58" t="s">
        <v>2</v>
      </c>
      <c r="I5" s="57" t="s">
        <v>4</v>
      </c>
      <c r="J5" s="58" t="s">
        <v>2</v>
      </c>
    </row>
    <row r="6" spans="1:10" x14ac:dyDescent="0.2">
      <c r="A6" s="7"/>
      <c r="B6" s="86"/>
      <c r="C6" s="87"/>
      <c r="D6" s="86"/>
      <c r="E6" s="87"/>
      <c r="F6" s="88"/>
      <c r="G6" s="86"/>
      <c r="H6" s="87"/>
      <c r="I6" s="35"/>
      <c r="J6" s="36"/>
    </row>
    <row r="7" spans="1:10" s="139" customFormat="1" x14ac:dyDescent="0.2">
      <c r="A7" s="159" t="s">
        <v>31</v>
      </c>
      <c r="B7" s="65"/>
      <c r="C7" s="66"/>
      <c r="D7" s="65"/>
      <c r="E7" s="66"/>
      <c r="F7" s="67"/>
      <c r="G7" s="65"/>
      <c r="H7" s="66"/>
      <c r="I7" s="20"/>
      <c r="J7" s="21"/>
    </row>
    <row r="8" spans="1:10" x14ac:dyDescent="0.2">
      <c r="A8" s="158" t="s">
        <v>258</v>
      </c>
      <c r="B8" s="65">
        <v>4</v>
      </c>
      <c r="C8" s="66">
        <v>5</v>
      </c>
      <c r="D8" s="65">
        <v>13</v>
      </c>
      <c r="E8" s="66">
        <v>11</v>
      </c>
      <c r="F8" s="67"/>
      <c r="G8" s="65">
        <f>B8-C8</f>
        <v>-1</v>
      </c>
      <c r="H8" s="66">
        <f>D8-E8</f>
        <v>2</v>
      </c>
      <c r="I8" s="20">
        <f>IF(C8=0, "-", IF(G8/C8&lt;10, G8/C8, "&gt;999%"))</f>
        <v>-0.2</v>
      </c>
      <c r="J8" s="21">
        <f>IF(E8=0, "-", IF(H8/E8&lt;10, H8/E8, "&gt;999%"))</f>
        <v>0.18181818181818182</v>
      </c>
    </row>
    <row r="9" spans="1:10" x14ac:dyDescent="0.2">
      <c r="A9" s="158" t="s">
        <v>218</v>
      </c>
      <c r="B9" s="65">
        <v>4</v>
      </c>
      <c r="C9" s="66">
        <v>2</v>
      </c>
      <c r="D9" s="65">
        <v>10</v>
      </c>
      <c r="E9" s="66">
        <v>6</v>
      </c>
      <c r="F9" s="67"/>
      <c r="G9" s="65">
        <f>B9-C9</f>
        <v>2</v>
      </c>
      <c r="H9" s="66">
        <f>D9-E9</f>
        <v>4</v>
      </c>
      <c r="I9" s="20">
        <f>IF(C9=0, "-", IF(G9/C9&lt;10, G9/C9, "&gt;999%"))</f>
        <v>1</v>
      </c>
      <c r="J9" s="21">
        <f>IF(E9=0, "-", IF(H9/E9&lt;10, H9/E9, "&gt;999%"))</f>
        <v>0.66666666666666663</v>
      </c>
    </row>
    <row r="10" spans="1:10" x14ac:dyDescent="0.2">
      <c r="A10" s="158" t="s">
        <v>420</v>
      </c>
      <c r="B10" s="65">
        <v>1</v>
      </c>
      <c r="C10" s="66">
        <v>8</v>
      </c>
      <c r="D10" s="65">
        <v>1</v>
      </c>
      <c r="E10" s="66">
        <v>21</v>
      </c>
      <c r="F10" s="67"/>
      <c r="G10" s="65">
        <f>B10-C10</f>
        <v>-7</v>
      </c>
      <c r="H10" s="66">
        <f>D10-E10</f>
        <v>-20</v>
      </c>
      <c r="I10" s="20">
        <f>IF(C10=0, "-", IF(G10/C10&lt;10, G10/C10, "&gt;999%"))</f>
        <v>-0.875</v>
      </c>
      <c r="J10" s="21">
        <f>IF(E10=0, "-", IF(H10/E10&lt;10, H10/E10, "&gt;999%"))</f>
        <v>-0.95238095238095233</v>
      </c>
    </row>
    <row r="11" spans="1:10" s="160" customFormat="1" x14ac:dyDescent="0.2">
      <c r="A11" s="178" t="s">
        <v>635</v>
      </c>
      <c r="B11" s="71">
        <v>9</v>
      </c>
      <c r="C11" s="72">
        <v>15</v>
      </c>
      <c r="D11" s="71">
        <v>24</v>
      </c>
      <c r="E11" s="72">
        <v>38</v>
      </c>
      <c r="F11" s="73"/>
      <c r="G11" s="71">
        <f>B11-C11</f>
        <v>-6</v>
      </c>
      <c r="H11" s="72">
        <f>D11-E11</f>
        <v>-14</v>
      </c>
      <c r="I11" s="37">
        <f>IF(C11=0, "-", IF(G11/C11&lt;10, G11/C11, "&gt;999%"))</f>
        <v>-0.4</v>
      </c>
      <c r="J11" s="38">
        <f>IF(E11=0, "-", IF(H11/E11&lt;10, H11/E11, "&gt;999%"))</f>
        <v>-0.36842105263157893</v>
      </c>
    </row>
    <row r="12" spans="1:10" x14ac:dyDescent="0.2">
      <c r="A12" s="177"/>
      <c r="B12" s="143"/>
      <c r="C12" s="144"/>
      <c r="D12" s="143"/>
      <c r="E12" s="144"/>
      <c r="F12" s="145"/>
      <c r="G12" s="143"/>
      <c r="H12" s="144"/>
      <c r="I12" s="151"/>
      <c r="J12" s="152"/>
    </row>
    <row r="13" spans="1:10" s="139" customFormat="1" x14ac:dyDescent="0.2">
      <c r="A13" s="159" t="s">
        <v>32</v>
      </c>
      <c r="B13" s="65"/>
      <c r="C13" s="66"/>
      <c r="D13" s="65"/>
      <c r="E13" s="66"/>
      <c r="F13" s="67"/>
      <c r="G13" s="65"/>
      <c r="H13" s="66"/>
      <c r="I13" s="20"/>
      <c r="J13" s="21"/>
    </row>
    <row r="14" spans="1:10" x14ac:dyDescent="0.2">
      <c r="A14" s="158" t="s">
        <v>323</v>
      </c>
      <c r="B14" s="65">
        <v>0</v>
      </c>
      <c r="C14" s="66">
        <v>0</v>
      </c>
      <c r="D14" s="65">
        <v>0</v>
      </c>
      <c r="E14" s="66">
        <v>1</v>
      </c>
      <c r="F14" s="67"/>
      <c r="G14" s="65">
        <f>B14-C14</f>
        <v>0</v>
      </c>
      <c r="H14" s="66">
        <f>D14-E14</f>
        <v>-1</v>
      </c>
      <c r="I14" s="20" t="str">
        <f>IF(C14=0, "-", IF(G14/C14&lt;10, G14/C14, "&gt;999%"))</f>
        <v>-</v>
      </c>
      <c r="J14" s="21">
        <f>IF(E14=0, "-", IF(H14/E14&lt;10, H14/E14, "&gt;999%"))</f>
        <v>-1</v>
      </c>
    </row>
    <row r="15" spans="1:10" s="160" customFormat="1" x14ac:dyDescent="0.2">
      <c r="A15" s="178" t="s">
        <v>636</v>
      </c>
      <c r="B15" s="71">
        <v>0</v>
      </c>
      <c r="C15" s="72">
        <v>0</v>
      </c>
      <c r="D15" s="71">
        <v>0</v>
      </c>
      <c r="E15" s="72">
        <v>1</v>
      </c>
      <c r="F15" s="73"/>
      <c r="G15" s="71">
        <f>B15-C15</f>
        <v>0</v>
      </c>
      <c r="H15" s="72">
        <f>D15-E15</f>
        <v>-1</v>
      </c>
      <c r="I15" s="37" t="str">
        <f>IF(C15=0, "-", IF(G15/C15&lt;10, G15/C15, "&gt;999%"))</f>
        <v>-</v>
      </c>
      <c r="J15" s="38">
        <f>IF(E15=0, "-", IF(H15/E15&lt;10, H15/E15, "&gt;999%"))</f>
        <v>-1</v>
      </c>
    </row>
    <row r="16" spans="1:10" x14ac:dyDescent="0.2">
      <c r="A16" s="177"/>
      <c r="B16" s="143"/>
      <c r="C16" s="144"/>
      <c r="D16" s="143"/>
      <c r="E16" s="144"/>
      <c r="F16" s="145"/>
      <c r="G16" s="143"/>
      <c r="H16" s="144"/>
      <c r="I16" s="151"/>
      <c r="J16" s="152"/>
    </row>
    <row r="17" spans="1:10" s="139" customFormat="1" x14ac:dyDescent="0.2">
      <c r="A17" s="159" t="s">
        <v>33</v>
      </c>
      <c r="B17" s="65"/>
      <c r="C17" s="66"/>
      <c r="D17" s="65"/>
      <c r="E17" s="66"/>
      <c r="F17" s="67"/>
      <c r="G17" s="65"/>
      <c r="H17" s="66"/>
      <c r="I17" s="20"/>
      <c r="J17" s="21"/>
    </row>
    <row r="18" spans="1:10" x14ac:dyDescent="0.2">
      <c r="A18" s="158" t="s">
        <v>341</v>
      </c>
      <c r="B18" s="65">
        <v>5</v>
      </c>
      <c r="C18" s="66">
        <v>6</v>
      </c>
      <c r="D18" s="65">
        <v>10</v>
      </c>
      <c r="E18" s="66">
        <v>14</v>
      </c>
      <c r="F18" s="67"/>
      <c r="G18" s="65">
        <f>B18-C18</f>
        <v>-1</v>
      </c>
      <c r="H18" s="66">
        <f>D18-E18</f>
        <v>-4</v>
      </c>
      <c r="I18" s="20">
        <f>IF(C18=0, "-", IF(G18/C18&lt;10, G18/C18, "&gt;999%"))</f>
        <v>-0.16666666666666666</v>
      </c>
      <c r="J18" s="21">
        <f>IF(E18=0, "-", IF(H18/E18&lt;10, H18/E18, "&gt;999%"))</f>
        <v>-0.2857142857142857</v>
      </c>
    </row>
    <row r="19" spans="1:10" x14ac:dyDescent="0.2">
      <c r="A19" s="158" t="s">
        <v>480</v>
      </c>
      <c r="B19" s="65">
        <v>1</v>
      </c>
      <c r="C19" s="66">
        <v>0</v>
      </c>
      <c r="D19" s="65">
        <v>6</v>
      </c>
      <c r="E19" s="66">
        <v>0</v>
      </c>
      <c r="F19" s="67"/>
      <c r="G19" s="65">
        <f>B19-C19</f>
        <v>1</v>
      </c>
      <c r="H19" s="66">
        <f>D19-E19</f>
        <v>6</v>
      </c>
      <c r="I19" s="20" t="str">
        <f>IF(C19=0, "-", IF(G19/C19&lt;10, G19/C19, "&gt;999%"))</f>
        <v>-</v>
      </c>
      <c r="J19" s="21" t="str">
        <f>IF(E19=0, "-", IF(H19/E19&lt;10, H19/E19, "&gt;999%"))</f>
        <v>-</v>
      </c>
    </row>
    <row r="20" spans="1:10" s="160" customFormat="1" x14ac:dyDescent="0.2">
      <c r="A20" s="178" t="s">
        <v>637</v>
      </c>
      <c r="B20" s="71">
        <v>6</v>
      </c>
      <c r="C20" s="72">
        <v>6</v>
      </c>
      <c r="D20" s="71">
        <v>16</v>
      </c>
      <c r="E20" s="72">
        <v>14</v>
      </c>
      <c r="F20" s="73"/>
      <c r="G20" s="71">
        <f>B20-C20</f>
        <v>0</v>
      </c>
      <c r="H20" s="72">
        <f>D20-E20</f>
        <v>2</v>
      </c>
      <c r="I20" s="37">
        <f>IF(C20=0, "-", IF(G20/C20&lt;10, G20/C20, "&gt;999%"))</f>
        <v>0</v>
      </c>
      <c r="J20" s="38">
        <f>IF(E20=0, "-", IF(H20/E20&lt;10, H20/E20, "&gt;999%"))</f>
        <v>0.14285714285714285</v>
      </c>
    </row>
    <row r="21" spans="1:10" x14ac:dyDescent="0.2">
      <c r="A21" s="177"/>
      <c r="B21" s="143"/>
      <c r="C21" s="144"/>
      <c r="D21" s="143"/>
      <c r="E21" s="144"/>
      <c r="F21" s="145"/>
      <c r="G21" s="143"/>
      <c r="H21" s="144"/>
      <c r="I21" s="151"/>
      <c r="J21" s="152"/>
    </row>
    <row r="22" spans="1:10" s="139" customFormat="1" x14ac:dyDescent="0.2">
      <c r="A22" s="159" t="s">
        <v>34</v>
      </c>
      <c r="B22" s="65"/>
      <c r="C22" s="66"/>
      <c r="D22" s="65"/>
      <c r="E22" s="66"/>
      <c r="F22" s="67"/>
      <c r="G22" s="65"/>
      <c r="H22" s="66"/>
      <c r="I22" s="20"/>
      <c r="J22" s="21"/>
    </row>
    <row r="23" spans="1:10" x14ac:dyDescent="0.2">
      <c r="A23" s="158" t="s">
        <v>214</v>
      </c>
      <c r="B23" s="65">
        <v>66</v>
      </c>
      <c r="C23" s="66">
        <v>15</v>
      </c>
      <c r="D23" s="65">
        <v>148</v>
      </c>
      <c r="E23" s="66">
        <v>67</v>
      </c>
      <c r="F23" s="67"/>
      <c r="G23" s="65">
        <f t="shared" ref="G23:G40" si="0">B23-C23</f>
        <v>51</v>
      </c>
      <c r="H23" s="66">
        <f t="shared" ref="H23:H40" si="1">D23-E23</f>
        <v>81</v>
      </c>
      <c r="I23" s="20">
        <f t="shared" ref="I23:I40" si="2">IF(C23=0, "-", IF(G23/C23&lt;10, G23/C23, "&gt;999%"))</f>
        <v>3.4</v>
      </c>
      <c r="J23" s="21">
        <f t="shared" ref="J23:J40" si="3">IF(E23=0, "-", IF(H23/E23&lt;10, H23/E23, "&gt;999%"))</f>
        <v>1.208955223880597</v>
      </c>
    </row>
    <row r="24" spans="1:10" x14ac:dyDescent="0.2">
      <c r="A24" s="158" t="s">
        <v>237</v>
      </c>
      <c r="B24" s="65">
        <v>9</v>
      </c>
      <c r="C24" s="66">
        <v>76</v>
      </c>
      <c r="D24" s="65">
        <v>67</v>
      </c>
      <c r="E24" s="66">
        <v>211</v>
      </c>
      <c r="F24" s="67"/>
      <c r="G24" s="65">
        <f t="shared" si="0"/>
        <v>-67</v>
      </c>
      <c r="H24" s="66">
        <f t="shared" si="1"/>
        <v>-144</v>
      </c>
      <c r="I24" s="20">
        <f t="shared" si="2"/>
        <v>-0.88157894736842102</v>
      </c>
      <c r="J24" s="21">
        <f t="shared" si="3"/>
        <v>-0.68246445497630337</v>
      </c>
    </row>
    <row r="25" spans="1:10" x14ac:dyDescent="0.2">
      <c r="A25" s="158" t="s">
        <v>314</v>
      </c>
      <c r="B25" s="65">
        <v>0</v>
      </c>
      <c r="C25" s="66">
        <v>12</v>
      </c>
      <c r="D25" s="65">
        <v>1</v>
      </c>
      <c r="E25" s="66">
        <v>15</v>
      </c>
      <c r="F25" s="67"/>
      <c r="G25" s="65">
        <f t="shared" si="0"/>
        <v>-12</v>
      </c>
      <c r="H25" s="66">
        <f t="shared" si="1"/>
        <v>-14</v>
      </c>
      <c r="I25" s="20">
        <f t="shared" si="2"/>
        <v>-1</v>
      </c>
      <c r="J25" s="21">
        <f t="shared" si="3"/>
        <v>-0.93333333333333335</v>
      </c>
    </row>
    <row r="26" spans="1:10" x14ac:dyDescent="0.2">
      <c r="A26" s="158" t="s">
        <v>259</v>
      </c>
      <c r="B26" s="65">
        <v>37</v>
      </c>
      <c r="C26" s="66">
        <v>29</v>
      </c>
      <c r="D26" s="65">
        <v>108</v>
      </c>
      <c r="E26" s="66">
        <v>79</v>
      </c>
      <c r="F26" s="67"/>
      <c r="G26" s="65">
        <f t="shared" si="0"/>
        <v>8</v>
      </c>
      <c r="H26" s="66">
        <f t="shared" si="1"/>
        <v>29</v>
      </c>
      <c r="I26" s="20">
        <f t="shared" si="2"/>
        <v>0.27586206896551724</v>
      </c>
      <c r="J26" s="21">
        <f t="shared" si="3"/>
        <v>0.36708860759493672</v>
      </c>
    </row>
    <row r="27" spans="1:10" x14ac:dyDescent="0.2">
      <c r="A27" s="158" t="s">
        <v>324</v>
      </c>
      <c r="B27" s="65">
        <v>10</v>
      </c>
      <c r="C27" s="66">
        <v>3</v>
      </c>
      <c r="D27" s="65">
        <v>34</v>
      </c>
      <c r="E27" s="66">
        <v>20</v>
      </c>
      <c r="F27" s="67"/>
      <c r="G27" s="65">
        <f t="shared" si="0"/>
        <v>7</v>
      </c>
      <c r="H27" s="66">
        <f t="shared" si="1"/>
        <v>14</v>
      </c>
      <c r="I27" s="20">
        <f t="shared" si="2"/>
        <v>2.3333333333333335</v>
      </c>
      <c r="J27" s="21">
        <f t="shared" si="3"/>
        <v>0.7</v>
      </c>
    </row>
    <row r="28" spans="1:10" x14ac:dyDescent="0.2">
      <c r="A28" s="158" t="s">
        <v>260</v>
      </c>
      <c r="B28" s="65">
        <v>27</v>
      </c>
      <c r="C28" s="66">
        <v>22</v>
      </c>
      <c r="D28" s="65">
        <v>96</v>
      </c>
      <c r="E28" s="66">
        <v>98</v>
      </c>
      <c r="F28" s="67"/>
      <c r="G28" s="65">
        <f t="shared" si="0"/>
        <v>5</v>
      </c>
      <c r="H28" s="66">
        <f t="shared" si="1"/>
        <v>-2</v>
      </c>
      <c r="I28" s="20">
        <f t="shared" si="2"/>
        <v>0.22727272727272727</v>
      </c>
      <c r="J28" s="21">
        <f t="shared" si="3"/>
        <v>-2.0408163265306121E-2</v>
      </c>
    </row>
    <row r="29" spans="1:10" x14ac:dyDescent="0.2">
      <c r="A29" s="158" t="s">
        <v>276</v>
      </c>
      <c r="B29" s="65">
        <v>12</v>
      </c>
      <c r="C29" s="66">
        <v>16</v>
      </c>
      <c r="D29" s="65">
        <v>44</v>
      </c>
      <c r="E29" s="66">
        <v>18</v>
      </c>
      <c r="F29" s="67"/>
      <c r="G29" s="65">
        <f t="shared" si="0"/>
        <v>-4</v>
      </c>
      <c r="H29" s="66">
        <f t="shared" si="1"/>
        <v>26</v>
      </c>
      <c r="I29" s="20">
        <f t="shared" si="2"/>
        <v>-0.25</v>
      </c>
      <c r="J29" s="21">
        <f t="shared" si="3"/>
        <v>1.4444444444444444</v>
      </c>
    </row>
    <row r="30" spans="1:10" x14ac:dyDescent="0.2">
      <c r="A30" s="158" t="s">
        <v>277</v>
      </c>
      <c r="B30" s="65">
        <v>4</v>
      </c>
      <c r="C30" s="66">
        <v>5</v>
      </c>
      <c r="D30" s="65">
        <v>17</v>
      </c>
      <c r="E30" s="66">
        <v>9</v>
      </c>
      <c r="F30" s="67"/>
      <c r="G30" s="65">
        <f t="shared" si="0"/>
        <v>-1</v>
      </c>
      <c r="H30" s="66">
        <f t="shared" si="1"/>
        <v>8</v>
      </c>
      <c r="I30" s="20">
        <f t="shared" si="2"/>
        <v>-0.2</v>
      </c>
      <c r="J30" s="21">
        <f t="shared" si="3"/>
        <v>0.88888888888888884</v>
      </c>
    </row>
    <row r="31" spans="1:10" x14ac:dyDescent="0.2">
      <c r="A31" s="158" t="s">
        <v>288</v>
      </c>
      <c r="B31" s="65">
        <v>1</v>
      </c>
      <c r="C31" s="66">
        <v>0</v>
      </c>
      <c r="D31" s="65">
        <v>7</v>
      </c>
      <c r="E31" s="66">
        <v>3</v>
      </c>
      <c r="F31" s="67"/>
      <c r="G31" s="65">
        <f t="shared" si="0"/>
        <v>1</v>
      </c>
      <c r="H31" s="66">
        <f t="shared" si="1"/>
        <v>4</v>
      </c>
      <c r="I31" s="20" t="str">
        <f t="shared" si="2"/>
        <v>-</v>
      </c>
      <c r="J31" s="21">
        <f t="shared" si="3"/>
        <v>1.3333333333333333</v>
      </c>
    </row>
    <row r="32" spans="1:10" x14ac:dyDescent="0.2">
      <c r="A32" s="158" t="s">
        <v>459</v>
      </c>
      <c r="B32" s="65">
        <v>5</v>
      </c>
      <c r="C32" s="66">
        <v>0</v>
      </c>
      <c r="D32" s="65">
        <v>9</v>
      </c>
      <c r="E32" s="66">
        <v>0</v>
      </c>
      <c r="F32" s="67"/>
      <c r="G32" s="65">
        <f t="shared" si="0"/>
        <v>5</v>
      </c>
      <c r="H32" s="66">
        <f t="shared" si="1"/>
        <v>9</v>
      </c>
      <c r="I32" s="20" t="str">
        <f t="shared" si="2"/>
        <v>-</v>
      </c>
      <c r="J32" s="21" t="str">
        <f t="shared" si="3"/>
        <v>-</v>
      </c>
    </row>
    <row r="33" spans="1:10" x14ac:dyDescent="0.2">
      <c r="A33" s="158" t="s">
        <v>389</v>
      </c>
      <c r="B33" s="65">
        <v>34</v>
      </c>
      <c r="C33" s="66">
        <v>37</v>
      </c>
      <c r="D33" s="65">
        <v>177</v>
      </c>
      <c r="E33" s="66">
        <v>157</v>
      </c>
      <c r="F33" s="67"/>
      <c r="G33" s="65">
        <f t="shared" si="0"/>
        <v>-3</v>
      </c>
      <c r="H33" s="66">
        <f t="shared" si="1"/>
        <v>20</v>
      </c>
      <c r="I33" s="20">
        <f t="shared" si="2"/>
        <v>-8.1081081081081086E-2</v>
      </c>
      <c r="J33" s="21">
        <f t="shared" si="3"/>
        <v>0.12738853503184713</v>
      </c>
    </row>
    <row r="34" spans="1:10" x14ac:dyDescent="0.2">
      <c r="A34" s="158" t="s">
        <v>390</v>
      </c>
      <c r="B34" s="65">
        <v>388</v>
      </c>
      <c r="C34" s="66">
        <v>111</v>
      </c>
      <c r="D34" s="65">
        <v>693</v>
      </c>
      <c r="E34" s="66">
        <v>345</v>
      </c>
      <c r="F34" s="67"/>
      <c r="G34" s="65">
        <f t="shared" si="0"/>
        <v>277</v>
      </c>
      <c r="H34" s="66">
        <f t="shared" si="1"/>
        <v>348</v>
      </c>
      <c r="I34" s="20">
        <f t="shared" si="2"/>
        <v>2.4954954954954953</v>
      </c>
      <c r="J34" s="21">
        <f t="shared" si="3"/>
        <v>1.008695652173913</v>
      </c>
    </row>
    <row r="35" spans="1:10" x14ac:dyDescent="0.2">
      <c r="A35" s="158" t="s">
        <v>421</v>
      </c>
      <c r="B35" s="65">
        <v>160</v>
      </c>
      <c r="C35" s="66">
        <v>78</v>
      </c>
      <c r="D35" s="65">
        <v>406</v>
      </c>
      <c r="E35" s="66">
        <v>311</v>
      </c>
      <c r="F35" s="67"/>
      <c r="G35" s="65">
        <f t="shared" si="0"/>
        <v>82</v>
      </c>
      <c r="H35" s="66">
        <f t="shared" si="1"/>
        <v>95</v>
      </c>
      <c r="I35" s="20">
        <f t="shared" si="2"/>
        <v>1.0512820512820513</v>
      </c>
      <c r="J35" s="21">
        <f t="shared" si="3"/>
        <v>0.30546623794212219</v>
      </c>
    </row>
    <row r="36" spans="1:10" x14ac:dyDescent="0.2">
      <c r="A36" s="158" t="s">
        <v>460</v>
      </c>
      <c r="B36" s="65">
        <v>47</v>
      </c>
      <c r="C36" s="66">
        <v>62</v>
      </c>
      <c r="D36" s="65">
        <v>210</v>
      </c>
      <c r="E36" s="66">
        <v>258</v>
      </c>
      <c r="F36" s="67"/>
      <c r="G36" s="65">
        <f t="shared" si="0"/>
        <v>-15</v>
      </c>
      <c r="H36" s="66">
        <f t="shared" si="1"/>
        <v>-48</v>
      </c>
      <c r="I36" s="20">
        <f t="shared" si="2"/>
        <v>-0.24193548387096775</v>
      </c>
      <c r="J36" s="21">
        <f t="shared" si="3"/>
        <v>-0.18604651162790697</v>
      </c>
    </row>
    <row r="37" spans="1:10" x14ac:dyDescent="0.2">
      <c r="A37" s="158" t="s">
        <v>481</v>
      </c>
      <c r="B37" s="65">
        <v>7</v>
      </c>
      <c r="C37" s="66">
        <v>11</v>
      </c>
      <c r="D37" s="65">
        <v>36</v>
      </c>
      <c r="E37" s="66">
        <v>26</v>
      </c>
      <c r="F37" s="67"/>
      <c r="G37" s="65">
        <f t="shared" si="0"/>
        <v>-4</v>
      </c>
      <c r="H37" s="66">
        <f t="shared" si="1"/>
        <v>10</v>
      </c>
      <c r="I37" s="20">
        <f t="shared" si="2"/>
        <v>-0.36363636363636365</v>
      </c>
      <c r="J37" s="21">
        <f t="shared" si="3"/>
        <v>0.38461538461538464</v>
      </c>
    </row>
    <row r="38" spans="1:10" x14ac:dyDescent="0.2">
      <c r="A38" s="158" t="s">
        <v>342</v>
      </c>
      <c r="B38" s="65">
        <v>2</v>
      </c>
      <c r="C38" s="66">
        <v>0</v>
      </c>
      <c r="D38" s="65">
        <v>4</v>
      </c>
      <c r="E38" s="66">
        <v>0</v>
      </c>
      <c r="F38" s="67"/>
      <c r="G38" s="65">
        <f t="shared" si="0"/>
        <v>2</v>
      </c>
      <c r="H38" s="66">
        <f t="shared" si="1"/>
        <v>4</v>
      </c>
      <c r="I38" s="20" t="str">
        <f t="shared" si="2"/>
        <v>-</v>
      </c>
      <c r="J38" s="21" t="str">
        <f t="shared" si="3"/>
        <v>-</v>
      </c>
    </row>
    <row r="39" spans="1:10" x14ac:dyDescent="0.2">
      <c r="A39" s="158" t="s">
        <v>325</v>
      </c>
      <c r="B39" s="65">
        <v>4</v>
      </c>
      <c r="C39" s="66">
        <v>2</v>
      </c>
      <c r="D39" s="65">
        <v>5</v>
      </c>
      <c r="E39" s="66">
        <v>6</v>
      </c>
      <c r="F39" s="67"/>
      <c r="G39" s="65">
        <f t="shared" si="0"/>
        <v>2</v>
      </c>
      <c r="H39" s="66">
        <f t="shared" si="1"/>
        <v>-1</v>
      </c>
      <c r="I39" s="20">
        <f t="shared" si="2"/>
        <v>1</v>
      </c>
      <c r="J39" s="21">
        <f t="shared" si="3"/>
        <v>-0.16666666666666666</v>
      </c>
    </row>
    <row r="40" spans="1:10" s="160" customFormat="1" x14ac:dyDescent="0.2">
      <c r="A40" s="178" t="s">
        <v>638</v>
      </c>
      <c r="B40" s="71">
        <v>813</v>
      </c>
      <c r="C40" s="72">
        <v>479</v>
      </c>
      <c r="D40" s="71">
        <v>2062</v>
      </c>
      <c r="E40" s="72">
        <v>1623</v>
      </c>
      <c r="F40" s="73"/>
      <c r="G40" s="71">
        <f t="shared" si="0"/>
        <v>334</v>
      </c>
      <c r="H40" s="72">
        <f t="shared" si="1"/>
        <v>439</v>
      </c>
      <c r="I40" s="37">
        <f t="shared" si="2"/>
        <v>0.69728601252609601</v>
      </c>
      <c r="J40" s="38">
        <f t="shared" si="3"/>
        <v>0.27048675292667901</v>
      </c>
    </row>
    <row r="41" spans="1:10" x14ac:dyDescent="0.2">
      <c r="A41" s="177"/>
      <c r="B41" s="143"/>
      <c r="C41" s="144"/>
      <c r="D41" s="143"/>
      <c r="E41" s="144"/>
      <c r="F41" s="145"/>
      <c r="G41" s="143"/>
      <c r="H41" s="144"/>
      <c r="I41" s="151"/>
      <c r="J41" s="152"/>
    </row>
    <row r="42" spans="1:10" s="139" customFormat="1" x14ac:dyDescent="0.2">
      <c r="A42" s="159" t="s">
        <v>35</v>
      </c>
      <c r="B42" s="65"/>
      <c r="C42" s="66"/>
      <c r="D42" s="65"/>
      <c r="E42" s="66"/>
      <c r="F42" s="67"/>
      <c r="G42" s="65"/>
      <c r="H42" s="66"/>
      <c r="I42" s="20"/>
      <c r="J42" s="21"/>
    </row>
    <row r="43" spans="1:10" x14ac:dyDescent="0.2">
      <c r="A43" s="158" t="s">
        <v>482</v>
      </c>
      <c r="B43" s="65">
        <v>4</v>
      </c>
      <c r="C43" s="66">
        <v>1</v>
      </c>
      <c r="D43" s="65">
        <v>8</v>
      </c>
      <c r="E43" s="66">
        <v>7</v>
      </c>
      <c r="F43" s="67"/>
      <c r="G43" s="65">
        <f>B43-C43</f>
        <v>3</v>
      </c>
      <c r="H43" s="66">
        <f>D43-E43</f>
        <v>1</v>
      </c>
      <c r="I43" s="20">
        <f>IF(C43=0, "-", IF(G43/C43&lt;10, G43/C43, "&gt;999%"))</f>
        <v>3</v>
      </c>
      <c r="J43" s="21">
        <f>IF(E43=0, "-", IF(H43/E43&lt;10, H43/E43, "&gt;999%"))</f>
        <v>0.14285714285714285</v>
      </c>
    </row>
    <row r="44" spans="1:10" x14ac:dyDescent="0.2">
      <c r="A44" s="158" t="s">
        <v>343</v>
      </c>
      <c r="B44" s="65">
        <v>2</v>
      </c>
      <c r="C44" s="66">
        <v>4</v>
      </c>
      <c r="D44" s="65">
        <v>7</v>
      </c>
      <c r="E44" s="66">
        <v>6</v>
      </c>
      <c r="F44" s="67"/>
      <c r="G44" s="65">
        <f>B44-C44</f>
        <v>-2</v>
      </c>
      <c r="H44" s="66">
        <f>D44-E44</f>
        <v>1</v>
      </c>
      <c r="I44" s="20">
        <f>IF(C44=0, "-", IF(G44/C44&lt;10, G44/C44, "&gt;999%"))</f>
        <v>-0.5</v>
      </c>
      <c r="J44" s="21">
        <f>IF(E44=0, "-", IF(H44/E44&lt;10, H44/E44, "&gt;999%"))</f>
        <v>0.16666666666666666</v>
      </c>
    </row>
    <row r="45" spans="1:10" x14ac:dyDescent="0.2">
      <c r="A45" s="158" t="s">
        <v>289</v>
      </c>
      <c r="B45" s="65">
        <v>1</v>
      </c>
      <c r="C45" s="66">
        <v>0</v>
      </c>
      <c r="D45" s="65">
        <v>3</v>
      </c>
      <c r="E45" s="66">
        <v>0</v>
      </c>
      <c r="F45" s="67"/>
      <c r="G45" s="65">
        <f>B45-C45</f>
        <v>1</v>
      </c>
      <c r="H45" s="66">
        <f>D45-E45</f>
        <v>3</v>
      </c>
      <c r="I45" s="20" t="str">
        <f>IF(C45=0, "-", IF(G45/C45&lt;10, G45/C45, "&gt;999%"))</f>
        <v>-</v>
      </c>
      <c r="J45" s="21" t="str">
        <f>IF(E45=0, "-", IF(H45/E45&lt;10, H45/E45, "&gt;999%"))</f>
        <v>-</v>
      </c>
    </row>
    <row r="46" spans="1:10" s="160" customFormat="1" x14ac:dyDescent="0.2">
      <c r="A46" s="178" t="s">
        <v>639</v>
      </c>
      <c r="B46" s="71">
        <v>7</v>
      </c>
      <c r="C46" s="72">
        <v>5</v>
      </c>
      <c r="D46" s="71">
        <v>18</v>
      </c>
      <c r="E46" s="72">
        <v>13</v>
      </c>
      <c r="F46" s="73"/>
      <c r="G46" s="71">
        <f>B46-C46</f>
        <v>2</v>
      </c>
      <c r="H46" s="72">
        <f>D46-E46</f>
        <v>5</v>
      </c>
      <c r="I46" s="37">
        <f>IF(C46=0, "-", IF(G46/C46&lt;10, G46/C46, "&gt;999%"))</f>
        <v>0.4</v>
      </c>
      <c r="J46" s="38">
        <f>IF(E46=0, "-", IF(H46/E46&lt;10, H46/E46, "&gt;999%"))</f>
        <v>0.38461538461538464</v>
      </c>
    </row>
    <row r="47" spans="1:10" x14ac:dyDescent="0.2">
      <c r="A47" s="177"/>
      <c r="B47" s="143"/>
      <c r="C47" s="144"/>
      <c r="D47" s="143"/>
      <c r="E47" s="144"/>
      <c r="F47" s="145"/>
      <c r="G47" s="143"/>
      <c r="H47" s="144"/>
      <c r="I47" s="151"/>
      <c r="J47" s="152"/>
    </row>
    <row r="48" spans="1:10" s="139" customFormat="1" x14ac:dyDescent="0.2">
      <c r="A48" s="159" t="s">
        <v>36</v>
      </c>
      <c r="B48" s="65"/>
      <c r="C48" s="66"/>
      <c r="D48" s="65"/>
      <c r="E48" s="66"/>
      <c r="F48" s="67"/>
      <c r="G48" s="65"/>
      <c r="H48" s="66"/>
      <c r="I48" s="20"/>
      <c r="J48" s="21"/>
    </row>
    <row r="49" spans="1:10" x14ac:dyDescent="0.2">
      <c r="A49" s="158" t="s">
        <v>238</v>
      </c>
      <c r="B49" s="65">
        <v>146</v>
      </c>
      <c r="C49" s="66">
        <v>61</v>
      </c>
      <c r="D49" s="65">
        <v>305</v>
      </c>
      <c r="E49" s="66">
        <v>247</v>
      </c>
      <c r="F49" s="67"/>
      <c r="G49" s="65">
        <f t="shared" ref="G49:G71" si="4">B49-C49</f>
        <v>85</v>
      </c>
      <c r="H49" s="66">
        <f t="shared" ref="H49:H71" si="5">D49-E49</f>
        <v>58</v>
      </c>
      <c r="I49" s="20">
        <f t="shared" ref="I49:I71" si="6">IF(C49=0, "-", IF(G49/C49&lt;10, G49/C49, "&gt;999%"))</f>
        <v>1.3934426229508197</v>
      </c>
      <c r="J49" s="21">
        <f t="shared" ref="J49:J71" si="7">IF(E49=0, "-", IF(H49/E49&lt;10, H49/E49, "&gt;999%"))</f>
        <v>0.23481781376518218</v>
      </c>
    </row>
    <row r="50" spans="1:10" x14ac:dyDescent="0.2">
      <c r="A50" s="158" t="s">
        <v>239</v>
      </c>
      <c r="B50" s="65">
        <v>0</v>
      </c>
      <c r="C50" s="66">
        <v>1</v>
      </c>
      <c r="D50" s="65">
        <v>0</v>
      </c>
      <c r="E50" s="66">
        <v>6</v>
      </c>
      <c r="F50" s="67"/>
      <c r="G50" s="65">
        <f t="shared" si="4"/>
        <v>-1</v>
      </c>
      <c r="H50" s="66">
        <f t="shared" si="5"/>
        <v>-6</v>
      </c>
      <c r="I50" s="20">
        <f t="shared" si="6"/>
        <v>-1</v>
      </c>
      <c r="J50" s="21">
        <f t="shared" si="7"/>
        <v>-1</v>
      </c>
    </row>
    <row r="51" spans="1:10" x14ac:dyDescent="0.2">
      <c r="A51" s="158" t="s">
        <v>315</v>
      </c>
      <c r="B51" s="65">
        <v>33</v>
      </c>
      <c r="C51" s="66">
        <v>11</v>
      </c>
      <c r="D51" s="65">
        <v>76</v>
      </c>
      <c r="E51" s="66">
        <v>89</v>
      </c>
      <c r="F51" s="67"/>
      <c r="G51" s="65">
        <f t="shared" si="4"/>
        <v>22</v>
      </c>
      <c r="H51" s="66">
        <f t="shared" si="5"/>
        <v>-13</v>
      </c>
      <c r="I51" s="20">
        <f t="shared" si="6"/>
        <v>2</v>
      </c>
      <c r="J51" s="21">
        <f t="shared" si="7"/>
        <v>-0.14606741573033707</v>
      </c>
    </row>
    <row r="52" spans="1:10" x14ac:dyDescent="0.2">
      <c r="A52" s="158" t="s">
        <v>240</v>
      </c>
      <c r="B52" s="65">
        <v>83</v>
      </c>
      <c r="C52" s="66">
        <v>48</v>
      </c>
      <c r="D52" s="65">
        <v>168</v>
      </c>
      <c r="E52" s="66">
        <v>69</v>
      </c>
      <c r="F52" s="67"/>
      <c r="G52" s="65">
        <f t="shared" si="4"/>
        <v>35</v>
      </c>
      <c r="H52" s="66">
        <f t="shared" si="5"/>
        <v>99</v>
      </c>
      <c r="I52" s="20">
        <f t="shared" si="6"/>
        <v>0.72916666666666663</v>
      </c>
      <c r="J52" s="21">
        <f t="shared" si="7"/>
        <v>1.4347826086956521</v>
      </c>
    </row>
    <row r="53" spans="1:10" x14ac:dyDescent="0.2">
      <c r="A53" s="158" t="s">
        <v>261</v>
      </c>
      <c r="B53" s="65">
        <v>192</v>
      </c>
      <c r="C53" s="66">
        <v>77</v>
      </c>
      <c r="D53" s="65">
        <v>257</v>
      </c>
      <c r="E53" s="66">
        <v>244</v>
      </c>
      <c r="F53" s="67"/>
      <c r="G53" s="65">
        <f t="shared" si="4"/>
        <v>115</v>
      </c>
      <c r="H53" s="66">
        <f t="shared" si="5"/>
        <v>13</v>
      </c>
      <c r="I53" s="20">
        <f t="shared" si="6"/>
        <v>1.4935064935064934</v>
      </c>
      <c r="J53" s="21">
        <f t="shared" si="7"/>
        <v>5.3278688524590161E-2</v>
      </c>
    </row>
    <row r="54" spans="1:10" x14ac:dyDescent="0.2">
      <c r="A54" s="158" t="s">
        <v>326</v>
      </c>
      <c r="B54" s="65">
        <v>35</v>
      </c>
      <c r="C54" s="66">
        <v>5</v>
      </c>
      <c r="D54" s="65">
        <v>76</v>
      </c>
      <c r="E54" s="66">
        <v>23</v>
      </c>
      <c r="F54" s="67"/>
      <c r="G54" s="65">
        <f t="shared" si="4"/>
        <v>30</v>
      </c>
      <c r="H54" s="66">
        <f t="shared" si="5"/>
        <v>53</v>
      </c>
      <c r="I54" s="20">
        <f t="shared" si="6"/>
        <v>6</v>
      </c>
      <c r="J54" s="21">
        <f t="shared" si="7"/>
        <v>2.3043478260869565</v>
      </c>
    </row>
    <row r="55" spans="1:10" x14ac:dyDescent="0.2">
      <c r="A55" s="158" t="s">
        <v>262</v>
      </c>
      <c r="B55" s="65">
        <v>0</v>
      </c>
      <c r="C55" s="66">
        <v>2</v>
      </c>
      <c r="D55" s="65">
        <v>0</v>
      </c>
      <c r="E55" s="66">
        <v>7</v>
      </c>
      <c r="F55" s="67"/>
      <c r="G55" s="65">
        <f t="shared" si="4"/>
        <v>-2</v>
      </c>
      <c r="H55" s="66">
        <f t="shared" si="5"/>
        <v>-7</v>
      </c>
      <c r="I55" s="20">
        <f t="shared" si="6"/>
        <v>-1</v>
      </c>
      <c r="J55" s="21">
        <f t="shared" si="7"/>
        <v>-1</v>
      </c>
    </row>
    <row r="56" spans="1:10" x14ac:dyDescent="0.2">
      <c r="A56" s="158" t="s">
        <v>278</v>
      </c>
      <c r="B56" s="65">
        <v>13</v>
      </c>
      <c r="C56" s="66">
        <v>7</v>
      </c>
      <c r="D56" s="65">
        <v>34</v>
      </c>
      <c r="E56" s="66">
        <v>19</v>
      </c>
      <c r="F56" s="67"/>
      <c r="G56" s="65">
        <f t="shared" si="4"/>
        <v>6</v>
      </c>
      <c r="H56" s="66">
        <f t="shared" si="5"/>
        <v>15</v>
      </c>
      <c r="I56" s="20">
        <f t="shared" si="6"/>
        <v>0.8571428571428571</v>
      </c>
      <c r="J56" s="21">
        <f t="shared" si="7"/>
        <v>0.78947368421052633</v>
      </c>
    </row>
    <row r="57" spans="1:10" x14ac:dyDescent="0.2">
      <c r="A57" s="158" t="s">
        <v>290</v>
      </c>
      <c r="B57" s="65">
        <v>0</v>
      </c>
      <c r="C57" s="66">
        <v>0</v>
      </c>
      <c r="D57" s="65">
        <v>0</v>
      </c>
      <c r="E57" s="66">
        <v>2</v>
      </c>
      <c r="F57" s="67"/>
      <c r="G57" s="65">
        <f t="shared" si="4"/>
        <v>0</v>
      </c>
      <c r="H57" s="66">
        <f t="shared" si="5"/>
        <v>-2</v>
      </c>
      <c r="I57" s="20" t="str">
        <f t="shared" si="6"/>
        <v>-</v>
      </c>
      <c r="J57" s="21">
        <f t="shared" si="7"/>
        <v>-1</v>
      </c>
    </row>
    <row r="58" spans="1:10" x14ac:dyDescent="0.2">
      <c r="A58" s="158" t="s">
        <v>291</v>
      </c>
      <c r="B58" s="65">
        <v>10</v>
      </c>
      <c r="C58" s="66">
        <v>1</v>
      </c>
      <c r="D58" s="65">
        <v>11</v>
      </c>
      <c r="E58" s="66">
        <v>8</v>
      </c>
      <c r="F58" s="67"/>
      <c r="G58" s="65">
        <f t="shared" si="4"/>
        <v>9</v>
      </c>
      <c r="H58" s="66">
        <f t="shared" si="5"/>
        <v>3</v>
      </c>
      <c r="I58" s="20">
        <f t="shared" si="6"/>
        <v>9</v>
      </c>
      <c r="J58" s="21">
        <f t="shared" si="7"/>
        <v>0.375</v>
      </c>
    </row>
    <row r="59" spans="1:10" x14ac:dyDescent="0.2">
      <c r="A59" s="158" t="s">
        <v>344</v>
      </c>
      <c r="B59" s="65">
        <v>3</v>
      </c>
      <c r="C59" s="66">
        <v>5</v>
      </c>
      <c r="D59" s="65">
        <v>4</v>
      </c>
      <c r="E59" s="66">
        <v>12</v>
      </c>
      <c r="F59" s="67"/>
      <c r="G59" s="65">
        <f t="shared" si="4"/>
        <v>-2</v>
      </c>
      <c r="H59" s="66">
        <f t="shared" si="5"/>
        <v>-8</v>
      </c>
      <c r="I59" s="20">
        <f t="shared" si="6"/>
        <v>-0.4</v>
      </c>
      <c r="J59" s="21">
        <f t="shared" si="7"/>
        <v>-0.66666666666666663</v>
      </c>
    </row>
    <row r="60" spans="1:10" x14ac:dyDescent="0.2">
      <c r="A60" s="158" t="s">
        <v>292</v>
      </c>
      <c r="B60" s="65">
        <v>1</v>
      </c>
      <c r="C60" s="66">
        <v>1</v>
      </c>
      <c r="D60" s="65">
        <v>2</v>
      </c>
      <c r="E60" s="66">
        <v>9</v>
      </c>
      <c r="F60" s="67"/>
      <c r="G60" s="65">
        <f t="shared" si="4"/>
        <v>0</v>
      </c>
      <c r="H60" s="66">
        <f t="shared" si="5"/>
        <v>-7</v>
      </c>
      <c r="I60" s="20">
        <f t="shared" si="6"/>
        <v>0</v>
      </c>
      <c r="J60" s="21">
        <f t="shared" si="7"/>
        <v>-0.77777777777777779</v>
      </c>
    </row>
    <row r="61" spans="1:10" x14ac:dyDescent="0.2">
      <c r="A61" s="158" t="s">
        <v>241</v>
      </c>
      <c r="B61" s="65">
        <v>4</v>
      </c>
      <c r="C61" s="66">
        <v>2</v>
      </c>
      <c r="D61" s="65">
        <v>9</v>
      </c>
      <c r="E61" s="66">
        <v>9</v>
      </c>
      <c r="F61" s="67"/>
      <c r="G61" s="65">
        <f t="shared" si="4"/>
        <v>2</v>
      </c>
      <c r="H61" s="66">
        <f t="shared" si="5"/>
        <v>0</v>
      </c>
      <c r="I61" s="20">
        <f t="shared" si="6"/>
        <v>1</v>
      </c>
      <c r="J61" s="21">
        <f t="shared" si="7"/>
        <v>0</v>
      </c>
    </row>
    <row r="62" spans="1:10" x14ac:dyDescent="0.2">
      <c r="A62" s="158" t="s">
        <v>345</v>
      </c>
      <c r="B62" s="65">
        <v>0</v>
      </c>
      <c r="C62" s="66">
        <v>0</v>
      </c>
      <c r="D62" s="65">
        <v>0</v>
      </c>
      <c r="E62" s="66">
        <v>3</v>
      </c>
      <c r="F62" s="67"/>
      <c r="G62" s="65">
        <f t="shared" si="4"/>
        <v>0</v>
      </c>
      <c r="H62" s="66">
        <f t="shared" si="5"/>
        <v>-3</v>
      </c>
      <c r="I62" s="20" t="str">
        <f t="shared" si="6"/>
        <v>-</v>
      </c>
      <c r="J62" s="21">
        <f t="shared" si="7"/>
        <v>-1</v>
      </c>
    </row>
    <row r="63" spans="1:10" x14ac:dyDescent="0.2">
      <c r="A63" s="158" t="s">
        <v>391</v>
      </c>
      <c r="B63" s="65">
        <v>97</v>
      </c>
      <c r="C63" s="66">
        <v>49</v>
      </c>
      <c r="D63" s="65">
        <v>250</v>
      </c>
      <c r="E63" s="66">
        <v>233</v>
      </c>
      <c r="F63" s="67"/>
      <c r="G63" s="65">
        <f t="shared" si="4"/>
        <v>48</v>
      </c>
      <c r="H63" s="66">
        <f t="shared" si="5"/>
        <v>17</v>
      </c>
      <c r="I63" s="20">
        <f t="shared" si="6"/>
        <v>0.97959183673469385</v>
      </c>
      <c r="J63" s="21">
        <f t="shared" si="7"/>
        <v>7.2961373390557943E-2</v>
      </c>
    </row>
    <row r="64" spans="1:10" x14ac:dyDescent="0.2">
      <c r="A64" s="158" t="s">
        <v>392</v>
      </c>
      <c r="B64" s="65">
        <v>20</v>
      </c>
      <c r="C64" s="66">
        <v>19</v>
      </c>
      <c r="D64" s="65">
        <v>63</v>
      </c>
      <c r="E64" s="66">
        <v>55</v>
      </c>
      <c r="F64" s="67"/>
      <c r="G64" s="65">
        <f t="shared" si="4"/>
        <v>1</v>
      </c>
      <c r="H64" s="66">
        <f t="shared" si="5"/>
        <v>8</v>
      </c>
      <c r="I64" s="20">
        <f t="shared" si="6"/>
        <v>5.2631578947368418E-2</v>
      </c>
      <c r="J64" s="21">
        <f t="shared" si="7"/>
        <v>0.14545454545454545</v>
      </c>
    </row>
    <row r="65" spans="1:10" x14ac:dyDescent="0.2">
      <c r="A65" s="158" t="s">
        <v>422</v>
      </c>
      <c r="B65" s="65">
        <v>105</v>
      </c>
      <c r="C65" s="66">
        <v>108</v>
      </c>
      <c r="D65" s="65">
        <v>394</v>
      </c>
      <c r="E65" s="66">
        <v>342</v>
      </c>
      <c r="F65" s="67"/>
      <c r="G65" s="65">
        <f t="shared" si="4"/>
        <v>-3</v>
      </c>
      <c r="H65" s="66">
        <f t="shared" si="5"/>
        <v>52</v>
      </c>
      <c r="I65" s="20">
        <f t="shared" si="6"/>
        <v>-2.7777777777777776E-2</v>
      </c>
      <c r="J65" s="21">
        <f t="shared" si="7"/>
        <v>0.15204678362573099</v>
      </c>
    </row>
    <row r="66" spans="1:10" x14ac:dyDescent="0.2">
      <c r="A66" s="158" t="s">
        <v>423</v>
      </c>
      <c r="B66" s="65">
        <v>31</v>
      </c>
      <c r="C66" s="66">
        <v>25</v>
      </c>
      <c r="D66" s="65">
        <v>89</v>
      </c>
      <c r="E66" s="66">
        <v>120</v>
      </c>
      <c r="F66" s="67"/>
      <c r="G66" s="65">
        <f t="shared" si="4"/>
        <v>6</v>
      </c>
      <c r="H66" s="66">
        <f t="shared" si="5"/>
        <v>-31</v>
      </c>
      <c r="I66" s="20">
        <f t="shared" si="6"/>
        <v>0.24</v>
      </c>
      <c r="J66" s="21">
        <f t="shared" si="7"/>
        <v>-0.25833333333333336</v>
      </c>
    </row>
    <row r="67" spans="1:10" x14ac:dyDescent="0.2">
      <c r="A67" s="158" t="s">
        <v>461</v>
      </c>
      <c r="B67" s="65">
        <v>121</v>
      </c>
      <c r="C67" s="66">
        <v>68</v>
      </c>
      <c r="D67" s="65">
        <v>323</v>
      </c>
      <c r="E67" s="66">
        <v>189</v>
      </c>
      <c r="F67" s="67"/>
      <c r="G67" s="65">
        <f t="shared" si="4"/>
        <v>53</v>
      </c>
      <c r="H67" s="66">
        <f t="shared" si="5"/>
        <v>134</v>
      </c>
      <c r="I67" s="20">
        <f t="shared" si="6"/>
        <v>0.77941176470588236</v>
      </c>
      <c r="J67" s="21">
        <f t="shared" si="7"/>
        <v>0.70899470899470896</v>
      </c>
    </row>
    <row r="68" spans="1:10" x14ac:dyDescent="0.2">
      <c r="A68" s="158" t="s">
        <v>462</v>
      </c>
      <c r="B68" s="65">
        <v>17</v>
      </c>
      <c r="C68" s="66">
        <v>13</v>
      </c>
      <c r="D68" s="65">
        <v>40</v>
      </c>
      <c r="E68" s="66">
        <v>47</v>
      </c>
      <c r="F68" s="67"/>
      <c r="G68" s="65">
        <f t="shared" si="4"/>
        <v>4</v>
      </c>
      <c r="H68" s="66">
        <f t="shared" si="5"/>
        <v>-7</v>
      </c>
      <c r="I68" s="20">
        <f t="shared" si="6"/>
        <v>0.30769230769230771</v>
      </c>
      <c r="J68" s="21">
        <f t="shared" si="7"/>
        <v>-0.14893617021276595</v>
      </c>
    </row>
    <row r="69" spans="1:10" x14ac:dyDescent="0.2">
      <c r="A69" s="158" t="s">
        <v>483</v>
      </c>
      <c r="B69" s="65">
        <v>27</v>
      </c>
      <c r="C69" s="66">
        <v>36</v>
      </c>
      <c r="D69" s="65">
        <v>69</v>
      </c>
      <c r="E69" s="66">
        <v>75</v>
      </c>
      <c r="F69" s="67"/>
      <c r="G69" s="65">
        <f t="shared" si="4"/>
        <v>-9</v>
      </c>
      <c r="H69" s="66">
        <f t="shared" si="5"/>
        <v>-6</v>
      </c>
      <c r="I69" s="20">
        <f t="shared" si="6"/>
        <v>-0.25</v>
      </c>
      <c r="J69" s="21">
        <f t="shared" si="7"/>
        <v>-0.08</v>
      </c>
    </row>
    <row r="70" spans="1:10" x14ac:dyDescent="0.2">
      <c r="A70" s="158" t="s">
        <v>327</v>
      </c>
      <c r="B70" s="65">
        <v>5</v>
      </c>
      <c r="C70" s="66">
        <v>4</v>
      </c>
      <c r="D70" s="65">
        <v>8</v>
      </c>
      <c r="E70" s="66">
        <v>21</v>
      </c>
      <c r="F70" s="67"/>
      <c r="G70" s="65">
        <f t="shared" si="4"/>
        <v>1</v>
      </c>
      <c r="H70" s="66">
        <f t="shared" si="5"/>
        <v>-13</v>
      </c>
      <c r="I70" s="20">
        <f t="shared" si="6"/>
        <v>0.25</v>
      </c>
      <c r="J70" s="21">
        <f t="shared" si="7"/>
        <v>-0.61904761904761907</v>
      </c>
    </row>
    <row r="71" spans="1:10" s="160" customFormat="1" x14ac:dyDescent="0.2">
      <c r="A71" s="178" t="s">
        <v>640</v>
      </c>
      <c r="B71" s="71">
        <v>943</v>
      </c>
      <c r="C71" s="72">
        <v>543</v>
      </c>
      <c r="D71" s="71">
        <v>2178</v>
      </c>
      <c r="E71" s="72">
        <v>1829</v>
      </c>
      <c r="F71" s="73"/>
      <c r="G71" s="71">
        <f t="shared" si="4"/>
        <v>400</v>
      </c>
      <c r="H71" s="72">
        <f t="shared" si="5"/>
        <v>349</v>
      </c>
      <c r="I71" s="37">
        <f t="shared" si="6"/>
        <v>0.73664825046040516</v>
      </c>
      <c r="J71" s="38">
        <f t="shared" si="7"/>
        <v>0.19081465281574631</v>
      </c>
    </row>
    <row r="72" spans="1:10" x14ac:dyDescent="0.2">
      <c r="A72" s="177"/>
      <c r="B72" s="143"/>
      <c r="C72" s="144"/>
      <c r="D72" s="143"/>
      <c r="E72" s="144"/>
      <c r="F72" s="145"/>
      <c r="G72" s="143"/>
      <c r="H72" s="144"/>
      <c r="I72" s="151"/>
      <c r="J72" s="152"/>
    </row>
    <row r="73" spans="1:10" s="139" customFormat="1" x14ac:dyDescent="0.2">
      <c r="A73" s="159" t="s">
        <v>37</v>
      </c>
      <c r="B73" s="65"/>
      <c r="C73" s="66"/>
      <c r="D73" s="65"/>
      <c r="E73" s="66"/>
      <c r="F73" s="67"/>
      <c r="G73" s="65"/>
      <c r="H73" s="66"/>
      <c r="I73" s="20"/>
      <c r="J73" s="21"/>
    </row>
    <row r="74" spans="1:10" x14ac:dyDescent="0.2">
      <c r="A74" s="158" t="s">
        <v>521</v>
      </c>
      <c r="B74" s="65">
        <v>47</v>
      </c>
      <c r="C74" s="66">
        <v>0</v>
      </c>
      <c r="D74" s="65">
        <v>93</v>
      </c>
      <c r="E74" s="66">
        <v>0</v>
      </c>
      <c r="F74" s="67"/>
      <c r="G74" s="65">
        <f>B74-C74</f>
        <v>47</v>
      </c>
      <c r="H74" s="66">
        <f>D74-E74</f>
        <v>93</v>
      </c>
      <c r="I74" s="20" t="str">
        <f>IF(C74=0, "-", IF(G74/C74&lt;10, G74/C74, "&gt;999%"))</f>
        <v>-</v>
      </c>
      <c r="J74" s="21" t="str">
        <f>IF(E74=0, "-", IF(H74/E74&lt;10, H74/E74, "&gt;999%"))</f>
        <v>-</v>
      </c>
    </row>
    <row r="75" spans="1:10" s="160" customFormat="1" x14ac:dyDescent="0.2">
      <c r="A75" s="178" t="s">
        <v>641</v>
      </c>
      <c r="B75" s="71">
        <v>47</v>
      </c>
      <c r="C75" s="72">
        <v>0</v>
      </c>
      <c r="D75" s="71">
        <v>93</v>
      </c>
      <c r="E75" s="72">
        <v>0</v>
      </c>
      <c r="F75" s="73"/>
      <c r="G75" s="71">
        <f>B75-C75</f>
        <v>47</v>
      </c>
      <c r="H75" s="72">
        <f>D75-E75</f>
        <v>93</v>
      </c>
      <c r="I75" s="37" t="str">
        <f>IF(C75=0, "-", IF(G75/C75&lt;10, G75/C75, "&gt;999%"))</f>
        <v>-</v>
      </c>
      <c r="J75" s="38" t="str">
        <f>IF(E75=0, "-", IF(H75/E75&lt;10, H75/E75, "&gt;999%"))</f>
        <v>-</v>
      </c>
    </row>
    <row r="76" spans="1:10" x14ac:dyDescent="0.2">
      <c r="A76" s="177"/>
      <c r="B76" s="143"/>
      <c r="C76" s="144"/>
      <c r="D76" s="143"/>
      <c r="E76" s="144"/>
      <c r="F76" s="145"/>
      <c r="G76" s="143"/>
      <c r="H76" s="144"/>
      <c r="I76" s="151"/>
      <c r="J76" s="152"/>
    </row>
    <row r="77" spans="1:10" s="139" customFormat="1" x14ac:dyDescent="0.2">
      <c r="A77" s="159" t="s">
        <v>38</v>
      </c>
      <c r="B77" s="65"/>
      <c r="C77" s="66"/>
      <c r="D77" s="65"/>
      <c r="E77" s="66"/>
      <c r="F77" s="67"/>
      <c r="G77" s="65"/>
      <c r="H77" s="66"/>
      <c r="I77" s="20"/>
      <c r="J77" s="21"/>
    </row>
    <row r="78" spans="1:10" x14ac:dyDescent="0.2">
      <c r="A78" s="158" t="s">
        <v>287</v>
      </c>
      <c r="B78" s="65">
        <v>9</v>
      </c>
      <c r="C78" s="66">
        <v>11</v>
      </c>
      <c r="D78" s="65">
        <v>29</v>
      </c>
      <c r="E78" s="66">
        <v>35</v>
      </c>
      <c r="F78" s="67"/>
      <c r="G78" s="65">
        <f>B78-C78</f>
        <v>-2</v>
      </c>
      <c r="H78" s="66">
        <f>D78-E78</f>
        <v>-6</v>
      </c>
      <c r="I78" s="20">
        <f>IF(C78=0, "-", IF(G78/C78&lt;10, G78/C78, "&gt;999%"))</f>
        <v>-0.18181818181818182</v>
      </c>
      <c r="J78" s="21">
        <f>IF(E78=0, "-", IF(H78/E78&lt;10, H78/E78, "&gt;999%"))</f>
        <v>-0.17142857142857143</v>
      </c>
    </row>
    <row r="79" spans="1:10" s="160" customFormat="1" x14ac:dyDescent="0.2">
      <c r="A79" s="178" t="s">
        <v>642</v>
      </c>
      <c r="B79" s="71">
        <v>9</v>
      </c>
      <c r="C79" s="72">
        <v>11</v>
      </c>
      <c r="D79" s="71">
        <v>29</v>
      </c>
      <c r="E79" s="72">
        <v>35</v>
      </c>
      <c r="F79" s="73"/>
      <c r="G79" s="71">
        <f>B79-C79</f>
        <v>-2</v>
      </c>
      <c r="H79" s="72">
        <f>D79-E79</f>
        <v>-6</v>
      </c>
      <c r="I79" s="37">
        <f>IF(C79=0, "-", IF(G79/C79&lt;10, G79/C79, "&gt;999%"))</f>
        <v>-0.18181818181818182</v>
      </c>
      <c r="J79" s="38">
        <f>IF(E79=0, "-", IF(H79/E79&lt;10, H79/E79, "&gt;999%"))</f>
        <v>-0.17142857142857143</v>
      </c>
    </row>
    <row r="80" spans="1:10" x14ac:dyDescent="0.2">
      <c r="A80" s="177"/>
      <c r="B80" s="143"/>
      <c r="C80" s="144"/>
      <c r="D80" s="143"/>
      <c r="E80" s="144"/>
      <c r="F80" s="145"/>
      <c r="G80" s="143"/>
      <c r="H80" s="144"/>
      <c r="I80" s="151"/>
      <c r="J80" s="152"/>
    </row>
    <row r="81" spans="1:10" s="139" customFormat="1" x14ac:dyDescent="0.2">
      <c r="A81" s="159" t="s">
        <v>39</v>
      </c>
      <c r="B81" s="65"/>
      <c r="C81" s="66"/>
      <c r="D81" s="65"/>
      <c r="E81" s="66"/>
      <c r="F81" s="67"/>
      <c r="G81" s="65"/>
      <c r="H81" s="66"/>
      <c r="I81" s="20"/>
      <c r="J81" s="21"/>
    </row>
    <row r="82" spans="1:10" x14ac:dyDescent="0.2">
      <c r="A82" s="158" t="s">
        <v>215</v>
      </c>
      <c r="B82" s="65">
        <v>1</v>
      </c>
      <c r="C82" s="66">
        <v>4</v>
      </c>
      <c r="D82" s="65">
        <v>6</v>
      </c>
      <c r="E82" s="66">
        <v>7</v>
      </c>
      <c r="F82" s="67"/>
      <c r="G82" s="65">
        <f>B82-C82</f>
        <v>-3</v>
      </c>
      <c r="H82" s="66">
        <f>D82-E82</f>
        <v>-1</v>
      </c>
      <c r="I82" s="20">
        <f>IF(C82=0, "-", IF(G82/C82&lt;10, G82/C82, "&gt;999%"))</f>
        <v>-0.75</v>
      </c>
      <c r="J82" s="21">
        <f>IF(E82=0, "-", IF(H82/E82&lt;10, H82/E82, "&gt;999%"))</f>
        <v>-0.14285714285714285</v>
      </c>
    </row>
    <row r="83" spans="1:10" x14ac:dyDescent="0.2">
      <c r="A83" s="158" t="s">
        <v>355</v>
      </c>
      <c r="B83" s="65">
        <v>0</v>
      </c>
      <c r="C83" s="66">
        <v>4</v>
      </c>
      <c r="D83" s="65">
        <v>2</v>
      </c>
      <c r="E83" s="66">
        <v>18</v>
      </c>
      <c r="F83" s="67"/>
      <c r="G83" s="65">
        <f>B83-C83</f>
        <v>-4</v>
      </c>
      <c r="H83" s="66">
        <f>D83-E83</f>
        <v>-16</v>
      </c>
      <c r="I83" s="20">
        <f>IF(C83=0, "-", IF(G83/C83&lt;10, G83/C83, "&gt;999%"))</f>
        <v>-1</v>
      </c>
      <c r="J83" s="21">
        <f>IF(E83=0, "-", IF(H83/E83&lt;10, H83/E83, "&gt;999%"))</f>
        <v>-0.88888888888888884</v>
      </c>
    </row>
    <row r="84" spans="1:10" x14ac:dyDescent="0.2">
      <c r="A84" s="158" t="s">
        <v>399</v>
      </c>
      <c r="B84" s="65">
        <v>1</v>
      </c>
      <c r="C84" s="66">
        <v>8</v>
      </c>
      <c r="D84" s="65">
        <v>3</v>
      </c>
      <c r="E84" s="66">
        <v>11</v>
      </c>
      <c r="F84" s="67"/>
      <c r="G84" s="65">
        <f>B84-C84</f>
        <v>-7</v>
      </c>
      <c r="H84" s="66">
        <f>D84-E84</f>
        <v>-8</v>
      </c>
      <c r="I84" s="20">
        <f>IF(C84=0, "-", IF(G84/C84&lt;10, G84/C84, "&gt;999%"))</f>
        <v>-0.875</v>
      </c>
      <c r="J84" s="21">
        <f>IF(E84=0, "-", IF(H84/E84&lt;10, H84/E84, "&gt;999%"))</f>
        <v>-0.72727272727272729</v>
      </c>
    </row>
    <row r="85" spans="1:10" s="160" customFormat="1" x14ac:dyDescent="0.2">
      <c r="A85" s="178" t="s">
        <v>643</v>
      </c>
      <c r="B85" s="71">
        <v>2</v>
      </c>
      <c r="C85" s="72">
        <v>16</v>
      </c>
      <c r="D85" s="71">
        <v>11</v>
      </c>
      <c r="E85" s="72">
        <v>36</v>
      </c>
      <c r="F85" s="73"/>
      <c r="G85" s="71">
        <f>B85-C85</f>
        <v>-14</v>
      </c>
      <c r="H85" s="72">
        <f>D85-E85</f>
        <v>-25</v>
      </c>
      <c r="I85" s="37">
        <f>IF(C85=0, "-", IF(G85/C85&lt;10, G85/C85, "&gt;999%"))</f>
        <v>-0.875</v>
      </c>
      <c r="J85" s="38">
        <f>IF(E85=0, "-", IF(H85/E85&lt;10, H85/E85, "&gt;999%"))</f>
        <v>-0.69444444444444442</v>
      </c>
    </row>
    <row r="86" spans="1:10" x14ac:dyDescent="0.2">
      <c r="A86" s="177"/>
      <c r="B86" s="143"/>
      <c r="C86" s="144"/>
      <c r="D86" s="143"/>
      <c r="E86" s="144"/>
      <c r="F86" s="145"/>
      <c r="G86" s="143"/>
      <c r="H86" s="144"/>
      <c r="I86" s="151"/>
      <c r="J86" s="152"/>
    </row>
    <row r="87" spans="1:10" s="139" customFormat="1" x14ac:dyDescent="0.2">
      <c r="A87" s="159" t="s">
        <v>40</v>
      </c>
      <c r="B87" s="65"/>
      <c r="C87" s="66"/>
      <c r="D87" s="65"/>
      <c r="E87" s="66"/>
      <c r="F87" s="67"/>
      <c r="G87" s="65"/>
      <c r="H87" s="66"/>
      <c r="I87" s="20"/>
      <c r="J87" s="21"/>
    </row>
    <row r="88" spans="1:10" x14ac:dyDescent="0.2">
      <c r="A88" s="158" t="s">
        <v>564</v>
      </c>
      <c r="B88" s="65">
        <v>16</v>
      </c>
      <c r="C88" s="66">
        <v>16</v>
      </c>
      <c r="D88" s="65">
        <v>34</v>
      </c>
      <c r="E88" s="66">
        <v>25</v>
      </c>
      <c r="F88" s="67"/>
      <c r="G88" s="65">
        <f>B88-C88</f>
        <v>0</v>
      </c>
      <c r="H88" s="66">
        <f>D88-E88</f>
        <v>9</v>
      </c>
      <c r="I88" s="20">
        <f>IF(C88=0, "-", IF(G88/C88&lt;10, G88/C88, "&gt;999%"))</f>
        <v>0</v>
      </c>
      <c r="J88" s="21">
        <f>IF(E88=0, "-", IF(H88/E88&lt;10, H88/E88, "&gt;999%"))</f>
        <v>0.36</v>
      </c>
    </row>
    <row r="89" spans="1:10" x14ac:dyDescent="0.2">
      <c r="A89" s="158" t="s">
        <v>554</v>
      </c>
      <c r="B89" s="65">
        <v>0</v>
      </c>
      <c r="C89" s="66">
        <v>0</v>
      </c>
      <c r="D89" s="65">
        <v>2</v>
      </c>
      <c r="E89" s="66">
        <v>0</v>
      </c>
      <c r="F89" s="67"/>
      <c r="G89" s="65">
        <f>B89-C89</f>
        <v>0</v>
      </c>
      <c r="H89" s="66">
        <f>D89-E89</f>
        <v>2</v>
      </c>
      <c r="I89" s="20" t="str">
        <f>IF(C89=0, "-", IF(G89/C89&lt;10, G89/C89, "&gt;999%"))</f>
        <v>-</v>
      </c>
      <c r="J89" s="21" t="str">
        <f>IF(E89=0, "-", IF(H89/E89&lt;10, H89/E89, "&gt;999%"))</f>
        <v>-</v>
      </c>
    </row>
    <row r="90" spans="1:10" s="160" customFormat="1" x14ac:dyDescent="0.2">
      <c r="A90" s="178" t="s">
        <v>644</v>
      </c>
      <c r="B90" s="71">
        <v>16</v>
      </c>
      <c r="C90" s="72">
        <v>16</v>
      </c>
      <c r="D90" s="71">
        <v>36</v>
      </c>
      <c r="E90" s="72">
        <v>25</v>
      </c>
      <c r="F90" s="73"/>
      <c r="G90" s="71">
        <f>B90-C90</f>
        <v>0</v>
      </c>
      <c r="H90" s="72">
        <f>D90-E90</f>
        <v>11</v>
      </c>
      <c r="I90" s="37">
        <f>IF(C90=0, "-", IF(G90/C90&lt;10, G90/C90, "&gt;999%"))</f>
        <v>0</v>
      </c>
      <c r="J90" s="38">
        <f>IF(E90=0, "-", IF(H90/E90&lt;10, H90/E90, "&gt;999%"))</f>
        <v>0.44</v>
      </c>
    </row>
    <row r="91" spans="1:10" x14ac:dyDescent="0.2">
      <c r="A91" s="177"/>
      <c r="B91" s="143"/>
      <c r="C91" s="144"/>
      <c r="D91" s="143"/>
      <c r="E91" s="144"/>
      <c r="F91" s="145"/>
      <c r="G91" s="143"/>
      <c r="H91" s="144"/>
      <c r="I91" s="151"/>
      <c r="J91" s="152"/>
    </row>
    <row r="92" spans="1:10" s="139" customFormat="1" x14ac:dyDescent="0.2">
      <c r="A92" s="159" t="s">
        <v>41</v>
      </c>
      <c r="B92" s="65"/>
      <c r="C92" s="66"/>
      <c r="D92" s="65"/>
      <c r="E92" s="66"/>
      <c r="F92" s="67"/>
      <c r="G92" s="65"/>
      <c r="H92" s="66"/>
      <c r="I92" s="20"/>
      <c r="J92" s="21"/>
    </row>
    <row r="93" spans="1:10" x14ac:dyDescent="0.2">
      <c r="A93" s="158" t="s">
        <v>565</v>
      </c>
      <c r="B93" s="65">
        <v>14</v>
      </c>
      <c r="C93" s="66">
        <v>0</v>
      </c>
      <c r="D93" s="65">
        <v>23</v>
      </c>
      <c r="E93" s="66">
        <v>1</v>
      </c>
      <c r="F93" s="67"/>
      <c r="G93" s="65">
        <f>B93-C93</f>
        <v>14</v>
      </c>
      <c r="H93" s="66">
        <f>D93-E93</f>
        <v>22</v>
      </c>
      <c r="I93" s="20" t="str">
        <f>IF(C93=0, "-", IF(G93/C93&lt;10, G93/C93, "&gt;999%"))</f>
        <v>-</v>
      </c>
      <c r="J93" s="21" t="str">
        <f>IF(E93=0, "-", IF(H93/E93&lt;10, H93/E93, "&gt;999%"))</f>
        <v>&gt;999%</v>
      </c>
    </row>
    <row r="94" spans="1:10" s="160" customFormat="1" x14ac:dyDescent="0.2">
      <c r="A94" s="178" t="s">
        <v>645</v>
      </c>
      <c r="B94" s="71">
        <v>14</v>
      </c>
      <c r="C94" s="72">
        <v>0</v>
      </c>
      <c r="D94" s="71">
        <v>23</v>
      </c>
      <c r="E94" s="72">
        <v>1</v>
      </c>
      <c r="F94" s="73"/>
      <c r="G94" s="71">
        <f>B94-C94</f>
        <v>14</v>
      </c>
      <c r="H94" s="72">
        <f>D94-E94</f>
        <v>22</v>
      </c>
      <c r="I94" s="37" t="str">
        <f>IF(C94=0, "-", IF(G94/C94&lt;10, G94/C94, "&gt;999%"))</f>
        <v>-</v>
      </c>
      <c r="J94" s="38" t="str">
        <f>IF(E94=0, "-", IF(H94/E94&lt;10, H94/E94, "&gt;999%"))</f>
        <v>&gt;999%</v>
      </c>
    </row>
    <row r="95" spans="1:10" x14ac:dyDescent="0.2">
      <c r="A95" s="177"/>
      <c r="B95" s="143"/>
      <c r="C95" s="144"/>
      <c r="D95" s="143"/>
      <c r="E95" s="144"/>
      <c r="F95" s="145"/>
      <c r="G95" s="143"/>
      <c r="H95" s="144"/>
      <c r="I95" s="151"/>
      <c r="J95" s="152"/>
    </row>
    <row r="96" spans="1:10" s="139" customFormat="1" x14ac:dyDescent="0.2">
      <c r="A96" s="159" t="s">
        <v>42</v>
      </c>
      <c r="B96" s="65"/>
      <c r="C96" s="66"/>
      <c r="D96" s="65"/>
      <c r="E96" s="66"/>
      <c r="F96" s="67"/>
      <c r="G96" s="65"/>
      <c r="H96" s="66"/>
      <c r="I96" s="20"/>
      <c r="J96" s="21"/>
    </row>
    <row r="97" spans="1:10" x14ac:dyDescent="0.2">
      <c r="A97" s="158" t="s">
        <v>346</v>
      </c>
      <c r="B97" s="65">
        <v>4</v>
      </c>
      <c r="C97" s="66">
        <v>4</v>
      </c>
      <c r="D97" s="65">
        <v>13</v>
      </c>
      <c r="E97" s="66">
        <v>22</v>
      </c>
      <c r="F97" s="67"/>
      <c r="G97" s="65">
        <f>B97-C97</f>
        <v>0</v>
      </c>
      <c r="H97" s="66">
        <f>D97-E97</f>
        <v>-9</v>
      </c>
      <c r="I97" s="20">
        <f>IF(C97=0, "-", IF(G97/C97&lt;10, G97/C97, "&gt;999%"))</f>
        <v>0</v>
      </c>
      <c r="J97" s="21">
        <f>IF(E97=0, "-", IF(H97/E97&lt;10, H97/E97, "&gt;999%"))</f>
        <v>-0.40909090909090912</v>
      </c>
    </row>
    <row r="98" spans="1:10" s="160" customFormat="1" x14ac:dyDescent="0.2">
      <c r="A98" s="178" t="s">
        <v>646</v>
      </c>
      <c r="B98" s="71">
        <v>4</v>
      </c>
      <c r="C98" s="72">
        <v>4</v>
      </c>
      <c r="D98" s="71">
        <v>13</v>
      </c>
      <c r="E98" s="72">
        <v>22</v>
      </c>
      <c r="F98" s="73"/>
      <c r="G98" s="71">
        <f>B98-C98</f>
        <v>0</v>
      </c>
      <c r="H98" s="72">
        <f>D98-E98</f>
        <v>-9</v>
      </c>
      <c r="I98" s="37">
        <f>IF(C98=0, "-", IF(G98/C98&lt;10, G98/C98, "&gt;999%"))</f>
        <v>0</v>
      </c>
      <c r="J98" s="38">
        <f>IF(E98=0, "-", IF(H98/E98&lt;10, H98/E98, "&gt;999%"))</f>
        <v>-0.40909090909090912</v>
      </c>
    </row>
    <row r="99" spans="1:10" x14ac:dyDescent="0.2">
      <c r="A99" s="177"/>
      <c r="B99" s="143"/>
      <c r="C99" s="144"/>
      <c r="D99" s="143"/>
      <c r="E99" s="144"/>
      <c r="F99" s="145"/>
      <c r="G99" s="143"/>
      <c r="H99" s="144"/>
      <c r="I99" s="151"/>
      <c r="J99" s="152"/>
    </row>
    <row r="100" spans="1:10" s="139" customFormat="1" x14ac:dyDescent="0.2">
      <c r="A100" s="159" t="s">
        <v>43</v>
      </c>
      <c r="B100" s="65"/>
      <c r="C100" s="66"/>
      <c r="D100" s="65"/>
      <c r="E100" s="66"/>
      <c r="F100" s="67"/>
      <c r="G100" s="65"/>
      <c r="H100" s="66"/>
      <c r="I100" s="20"/>
      <c r="J100" s="21"/>
    </row>
    <row r="101" spans="1:10" x14ac:dyDescent="0.2">
      <c r="A101" s="158" t="s">
        <v>313</v>
      </c>
      <c r="B101" s="65">
        <v>0</v>
      </c>
      <c r="C101" s="66">
        <v>4</v>
      </c>
      <c r="D101" s="65">
        <v>0</v>
      </c>
      <c r="E101" s="66">
        <v>12</v>
      </c>
      <c r="F101" s="67"/>
      <c r="G101" s="65">
        <f>B101-C101</f>
        <v>-4</v>
      </c>
      <c r="H101" s="66">
        <f>D101-E101</f>
        <v>-12</v>
      </c>
      <c r="I101" s="20">
        <f>IF(C101=0, "-", IF(G101/C101&lt;10, G101/C101, "&gt;999%"))</f>
        <v>-1</v>
      </c>
      <c r="J101" s="21">
        <f>IF(E101=0, "-", IF(H101/E101&lt;10, H101/E101, "&gt;999%"))</f>
        <v>-1</v>
      </c>
    </row>
    <row r="102" spans="1:10" x14ac:dyDescent="0.2">
      <c r="A102" s="158" t="s">
        <v>197</v>
      </c>
      <c r="B102" s="65">
        <v>27</v>
      </c>
      <c r="C102" s="66">
        <v>11</v>
      </c>
      <c r="D102" s="65">
        <v>55</v>
      </c>
      <c r="E102" s="66">
        <v>38</v>
      </c>
      <c r="F102" s="67"/>
      <c r="G102" s="65">
        <f>B102-C102</f>
        <v>16</v>
      </c>
      <c r="H102" s="66">
        <f>D102-E102</f>
        <v>17</v>
      </c>
      <c r="I102" s="20">
        <f>IF(C102=0, "-", IF(G102/C102&lt;10, G102/C102, "&gt;999%"))</f>
        <v>1.4545454545454546</v>
      </c>
      <c r="J102" s="21">
        <f>IF(E102=0, "-", IF(H102/E102&lt;10, H102/E102, "&gt;999%"))</f>
        <v>0.44736842105263158</v>
      </c>
    </row>
    <row r="103" spans="1:10" x14ac:dyDescent="0.2">
      <c r="A103" s="158" t="s">
        <v>369</v>
      </c>
      <c r="B103" s="65">
        <v>0</v>
      </c>
      <c r="C103" s="66">
        <v>0</v>
      </c>
      <c r="D103" s="65">
        <v>0</v>
      </c>
      <c r="E103" s="66">
        <v>2</v>
      </c>
      <c r="F103" s="67"/>
      <c r="G103" s="65">
        <f>B103-C103</f>
        <v>0</v>
      </c>
      <c r="H103" s="66">
        <f>D103-E103</f>
        <v>-2</v>
      </c>
      <c r="I103" s="20" t="str">
        <f>IF(C103=0, "-", IF(G103/C103&lt;10, G103/C103, "&gt;999%"))</f>
        <v>-</v>
      </c>
      <c r="J103" s="21">
        <f>IF(E103=0, "-", IF(H103/E103&lt;10, H103/E103, "&gt;999%"))</f>
        <v>-1</v>
      </c>
    </row>
    <row r="104" spans="1:10" s="160" customFormat="1" x14ac:dyDescent="0.2">
      <c r="A104" s="178" t="s">
        <v>647</v>
      </c>
      <c r="B104" s="71">
        <v>27</v>
      </c>
      <c r="C104" s="72">
        <v>15</v>
      </c>
      <c r="D104" s="71">
        <v>55</v>
      </c>
      <c r="E104" s="72">
        <v>52</v>
      </c>
      <c r="F104" s="73"/>
      <c r="G104" s="71">
        <f>B104-C104</f>
        <v>12</v>
      </c>
      <c r="H104" s="72">
        <f>D104-E104</f>
        <v>3</v>
      </c>
      <c r="I104" s="37">
        <f>IF(C104=0, "-", IF(G104/C104&lt;10, G104/C104, "&gt;999%"))</f>
        <v>0.8</v>
      </c>
      <c r="J104" s="38">
        <f>IF(E104=0, "-", IF(H104/E104&lt;10, H104/E104, "&gt;999%"))</f>
        <v>5.7692307692307696E-2</v>
      </c>
    </row>
    <row r="105" spans="1:10" x14ac:dyDescent="0.2">
      <c r="A105" s="177"/>
      <c r="B105" s="143"/>
      <c r="C105" s="144"/>
      <c r="D105" s="143"/>
      <c r="E105" s="144"/>
      <c r="F105" s="145"/>
      <c r="G105" s="143"/>
      <c r="H105" s="144"/>
      <c r="I105" s="151"/>
      <c r="J105" s="152"/>
    </row>
    <row r="106" spans="1:10" s="139" customFormat="1" x14ac:dyDescent="0.2">
      <c r="A106" s="159" t="s">
        <v>44</v>
      </c>
      <c r="B106" s="65"/>
      <c r="C106" s="66"/>
      <c r="D106" s="65"/>
      <c r="E106" s="66"/>
      <c r="F106" s="67"/>
      <c r="G106" s="65"/>
      <c r="H106" s="66"/>
      <c r="I106" s="20"/>
      <c r="J106" s="21"/>
    </row>
    <row r="107" spans="1:10" x14ac:dyDescent="0.2">
      <c r="A107" s="158" t="s">
        <v>498</v>
      </c>
      <c r="B107" s="65">
        <v>0</v>
      </c>
      <c r="C107" s="66">
        <v>0</v>
      </c>
      <c r="D107" s="65">
        <v>0</v>
      </c>
      <c r="E107" s="66">
        <v>3</v>
      </c>
      <c r="F107" s="67"/>
      <c r="G107" s="65">
        <f>B107-C107</f>
        <v>0</v>
      </c>
      <c r="H107" s="66">
        <f>D107-E107</f>
        <v>-3</v>
      </c>
      <c r="I107" s="20" t="str">
        <f>IF(C107=0, "-", IF(G107/C107&lt;10, G107/C107, "&gt;999%"))</f>
        <v>-</v>
      </c>
      <c r="J107" s="21">
        <f>IF(E107=0, "-", IF(H107/E107&lt;10, H107/E107, "&gt;999%"))</f>
        <v>-1</v>
      </c>
    </row>
    <row r="108" spans="1:10" x14ac:dyDescent="0.2">
      <c r="A108" s="158" t="s">
        <v>540</v>
      </c>
      <c r="B108" s="65">
        <v>37</v>
      </c>
      <c r="C108" s="66">
        <v>31</v>
      </c>
      <c r="D108" s="65">
        <v>78</v>
      </c>
      <c r="E108" s="66">
        <v>54</v>
      </c>
      <c r="F108" s="67"/>
      <c r="G108" s="65">
        <f>B108-C108</f>
        <v>6</v>
      </c>
      <c r="H108" s="66">
        <f>D108-E108</f>
        <v>24</v>
      </c>
      <c r="I108" s="20">
        <f>IF(C108=0, "-", IF(G108/C108&lt;10, G108/C108, "&gt;999%"))</f>
        <v>0.19354838709677419</v>
      </c>
      <c r="J108" s="21">
        <f>IF(E108=0, "-", IF(H108/E108&lt;10, H108/E108, "&gt;999%"))</f>
        <v>0.44444444444444442</v>
      </c>
    </row>
    <row r="109" spans="1:10" s="160" customFormat="1" x14ac:dyDescent="0.2">
      <c r="A109" s="178" t="s">
        <v>648</v>
      </c>
      <c r="B109" s="71">
        <v>37</v>
      </c>
      <c r="C109" s="72">
        <v>31</v>
      </c>
      <c r="D109" s="71">
        <v>78</v>
      </c>
      <c r="E109" s="72">
        <v>57</v>
      </c>
      <c r="F109" s="73"/>
      <c r="G109" s="71">
        <f>B109-C109</f>
        <v>6</v>
      </c>
      <c r="H109" s="72">
        <f>D109-E109</f>
        <v>21</v>
      </c>
      <c r="I109" s="37">
        <f>IF(C109=0, "-", IF(G109/C109&lt;10, G109/C109, "&gt;999%"))</f>
        <v>0.19354838709677419</v>
      </c>
      <c r="J109" s="38">
        <f>IF(E109=0, "-", IF(H109/E109&lt;10, H109/E109, "&gt;999%"))</f>
        <v>0.36842105263157893</v>
      </c>
    </row>
    <row r="110" spans="1:10" x14ac:dyDescent="0.2">
      <c r="A110" s="177"/>
      <c r="B110" s="143"/>
      <c r="C110" s="144"/>
      <c r="D110" s="143"/>
      <c r="E110" s="144"/>
      <c r="F110" s="145"/>
      <c r="G110" s="143"/>
      <c r="H110" s="144"/>
      <c r="I110" s="151"/>
      <c r="J110" s="152"/>
    </row>
    <row r="111" spans="1:10" s="139" customFormat="1" x14ac:dyDescent="0.2">
      <c r="A111" s="159" t="s">
        <v>45</v>
      </c>
      <c r="B111" s="65"/>
      <c r="C111" s="66"/>
      <c r="D111" s="65"/>
      <c r="E111" s="66"/>
      <c r="F111" s="67"/>
      <c r="G111" s="65"/>
      <c r="H111" s="66"/>
      <c r="I111" s="20"/>
      <c r="J111" s="21"/>
    </row>
    <row r="112" spans="1:10" x14ac:dyDescent="0.2">
      <c r="A112" s="158" t="s">
        <v>356</v>
      </c>
      <c r="B112" s="65">
        <v>0</v>
      </c>
      <c r="C112" s="66">
        <v>3</v>
      </c>
      <c r="D112" s="65">
        <v>0</v>
      </c>
      <c r="E112" s="66">
        <v>8</v>
      </c>
      <c r="F112" s="67"/>
      <c r="G112" s="65">
        <f t="shared" ref="G112:G126" si="8">B112-C112</f>
        <v>-3</v>
      </c>
      <c r="H112" s="66">
        <f t="shared" ref="H112:H126" si="9">D112-E112</f>
        <v>-8</v>
      </c>
      <c r="I112" s="20">
        <f t="shared" ref="I112:I126" si="10">IF(C112=0, "-", IF(G112/C112&lt;10, G112/C112, "&gt;999%"))</f>
        <v>-1</v>
      </c>
      <c r="J112" s="21">
        <f t="shared" ref="J112:J126" si="11">IF(E112=0, "-", IF(H112/E112&lt;10, H112/E112, "&gt;999%"))</f>
        <v>-1</v>
      </c>
    </row>
    <row r="113" spans="1:10" x14ac:dyDescent="0.2">
      <c r="A113" s="158" t="s">
        <v>434</v>
      </c>
      <c r="B113" s="65">
        <v>0</v>
      </c>
      <c r="C113" s="66">
        <v>22</v>
      </c>
      <c r="D113" s="65">
        <v>2</v>
      </c>
      <c r="E113" s="66">
        <v>67</v>
      </c>
      <c r="F113" s="67"/>
      <c r="G113" s="65">
        <f t="shared" si="8"/>
        <v>-22</v>
      </c>
      <c r="H113" s="66">
        <f t="shared" si="9"/>
        <v>-65</v>
      </c>
      <c r="I113" s="20">
        <f t="shared" si="10"/>
        <v>-1</v>
      </c>
      <c r="J113" s="21">
        <f t="shared" si="11"/>
        <v>-0.97014925373134331</v>
      </c>
    </row>
    <row r="114" spans="1:10" x14ac:dyDescent="0.2">
      <c r="A114" s="158" t="s">
        <v>400</v>
      </c>
      <c r="B114" s="65">
        <v>76</v>
      </c>
      <c r="C114" s="66">
        <v>39</v>
      </c>
      <c r="D114" s="65">
        <v>223</v>
      </c>
      <c r="E114" s="66">
        <v>173</v>
      </c>
      <c r="F114" s="67"/>
      <c r="G114" s="65">
        <f t="shared" si="8"/>
        <v>37</v>
      </c>
      <c r="H114" s="66">
        <f t="shared" si="9"/>
        <v>50</v>
      </c>
      <c r="I114" s="20">
        <f t="shared" si="10"/>
        <v>0.94871794871794868</v>
      </c>
      <c r="J114" s="21">
        <f t="shared" si="11"/>
        <v>0.28901734104046245</v>
      </c>
    </row>
    <row r="115" spans="1:10" x14ac:dyDescent="0.2">
      <c r="A115" s="158" t="s">
        <v>435</v>
      </c>
      <c r="B115" s="65">
        <v>138</v>
      </c>
      <c r="C115" s="66">
        <v>109</v>
      </c>
      <c r="D115" s="65">
        <v>366</v>
      </c>
      <c r="E115" s="66">
        <v>361</v>
      </c>
      <c r="F115" s="67"/>
      <c r="G115" s="65">
        <f t="shared" si="8"/>
        <v>29</v>
      </c>
      <c r="H115" s="66">
        <f t="shared" si="9"/>
        <v>5</v>
      </c>
      <c r="I115" s="20">
        <f t="shared" si="10"/>
        <v>0.26605504587155965</v>
      </c>
      <c r="J115" s="21">
        <f t="shared" si="11"/>
        <v>1.3850415512465374E-2</v>
      </c>
    </row>
    <row r="116" spans="1:10" x14ac:dyDescent="0.2">
      <c r="A116" s="158" t="s">
        <v>200</v>
      </c>
      <c r="B116" s="65">
        <v>14</v>
      </c>
      <c r="C116" s="66">
        <v>0</v>
      </c>
      <c r="D116" s="65">
        <v>45</v>
      </c>
      <c r="E116" s="66">
        <v>0</v>
      </c>
      <c r="F116" s="67"/>
      <c r="G116" s="65">
        <f t="shared" si="8"/>
        <v>14</v>
      </c>
      <c r="H116" s="66">
        <f t="shared" si="9"/>
        <v>45</v>
      </c>
      <c r="I116" s="20" t="str">
        <f t="shared" si="10"/>
        <v>-</v>
      </c>
      <c r="J116" s="21" t="str">
        <f t="shared" si="11"/>
        <v>-</v>
      </c>
    </row>
    <row r="117" spans="1:10" x14ac:dyDescent="0.2">
      <c r="A117" s="158" t="s">
        <v>219</v>
      </c>
      <c r="B117" s="65">
        <v>35</v>
      </c>
      <c r="C117" s="66">
        <v>36</v>
      </c>
      <c r="D117" s="65">
        <v>86</v>
      </c>
      <c r="E117" s="66">
        <v>105</v>
      </c>
      <c r="F117" s="67"/>
      <c r="G117" s="65">
        <f t="shared" si="8"/>
        <v>-1</v>
      </c>
      <c r="H117" s="66">
        <f t="shared" si="9"/>
        <v>-19</v>
      </c>
      <c r="I117" s="20">
        <f t="shared" si="10"/>
        <v>-2.7777777777777776E-2</v>
      </c>
      <c r="J117" s="21">
        <f t="shared" si="11"/>
        <v>-0.18095238095238095</v>
      </c>
    </row>
    <row r="118" spans="1:10" x14ac:dyDescent="0.2">
      <c r="A118" s="158" t="s">
        <v>247</v>
      </c>
      <c r="B118" s="65">
        <v>1</v>
      </c>
      <c r="C118" s="66">
        <v>9</v>
      </c>
      <c r="D118" s="65">
        <v>1</v>
      </c>
      <c r="E118" s="66">
        <v>26</v>
      </c>
      <c r="F118" s="67"/>
      <c r="G118" s="65">
        <f t="shared" si="8"/>
        <v>-8</v>
      </c>
      <c r="H118" s="66">
        <f t="shared" si="9"/>
        <v>-25</v>
      </c>
      <c r="I118" s="20">
        <f t="shared" si="10"/>
        <v>-0.88888888888888884</v>
      </c>
      <c r="J118" s="21">
        <f t="shared" si="11"/>
        <v>-0.96153846153846156</v>
      </c>
    </row>
    <row r="119" spans="1:10" x14ac:dyDescent="0.2">
      <c r="A119" s="158" t="s">
        <v>316</v>
      </c>
      <c r="B119" s="65">
        <v>36</v>
      </c>
      <c r="C119" s="66">
        <v>86</v>
      </c>
      <c r="D119" s="65">
        <v>162</v>
      </c>
      <c r="E119" s="66">
        <v>192</v>
      </c>
      <c r="F119" s="67"/>
      <c r="G119" s="65">
        <f t="shared" si="8"/>
        <v>-50</v>
      </c>
      <c r="H119" s="66">
        <f t="shared" si="9"/>
        <v>-30</v>
      </c>
      <c r="I119" s="20">
        <f t="shared" si="10"/>
        <v>-0.58139534883720934</v>
      </c>
      <c r="J119" s="21">
        <f t="shared" si="11"/>
        <v>-0.15625</v>
      </c>
    </row>
    <row r="120" spans="1:10" x14ac:dyDescent="0.2">
      <c r="A120" s="158" t="s">
        <v>357</v>
      </c>
      <c r="B120" s="65">
        <v>91</v>
      </c>
      <c r="C120" s="66">
        <v>0</v>
      </c>
      <c r="D120" s="65">
        <v>172</v>
      </c>
      <c r="E120" s="66">
        <v>0</v>
      </c>
      <c r="F120" s="67"/>
      <c r="G120" s="65">
        <f t="shared" si="8"/>
        <v>91</v>
      </c>
      <c r="H120" s="66">
        <f t="shared" si="9"/>
        <v>172</v>
      </c>
      <c r="I120" s="20" t="str">
        <f t="shared" si="10"/>
        <v>-</v>
      </c>
      <c r="J120" s="21" t="str">
        <f t="shared" si="11"/>
        <v>-</v>
      </c>
    </row>
    <row r="121" spans="1:10" x14ac:dyDescent="0.2">
      <c r="A121" s="158" t="s">
        <v>512</v>
      </c>
      <c r="B121" s="65">
        <v>63</v>
      </c>
      <c r="C121" s="66">
        <v>30</v>
      </c>
      <c r="D121" s="65">
        <v>256</v>
      </c>
      <c r="E121" s="66">
        <v>112</v>
      </c>
      <c r="F121" s="67"/>
      <c r="G121" s="65">
        <f t="shared" si="8"/>
        <v>33</v>
      </c>
      <c r="H121" s="66">
        <f t="shared" si="9"/>
        <v>144</v>
      </c>
      <c r="I121" s="20">
        <f t="shared" si="10"/>
        <v>1.1000000000000001</v>
      </c>
      <c r="J121" s="21">
        <f t="shared" si="11"/>
        <v>1.2857142857142858</v>
      </c>
    </row>
    <row r="122" spans="1:10" x14ac:dyDescent="0.2">
      <c r="A122" s="158" t="s">
        <v>522</v>
      </c>
      <c r="B122" s="65">
        <v>1022</v>
      </c>
      <c r="C122" s="66">
        <v>844</v>
      </c>
      <c r="D122" s="65">
        <v>2581</v>
      </c>
      <c r="E122" s="66">
        <v>2450</v>
      </c>
      <c r="F122" s="67"/>
      <c r="G122" s="65">
        <f t="shared" si="8"/>
        <v>178</v>
      </c>
      <c r="H122" s="66">
        <f t="shared" si="9"/>
        <v>131</v>
      </c>
      <c r="I122" s="20">
        <f t="shared" si="10"/>
        <v>0.2109004739336493</v>
      </c>
      <c r="J122" s="21">
        <f t="shared" si="11"/>
        <v>5.3469387755102044E-2</v>
      </c>
    </row>
    <row r="123" spans="1:10" x14ac:dyDescent="0.2">
      <c r="A123" s="158" t="s">
        <v>491</v>
      </c>
      <c r="B123" s="65">
        <v>0</v>
      </c>
      <c r="C123" s="66">
        <v>0</v>
      </c>
      <c r="D123" s="65">
        <v>2</v>
      </c>
      <c r="E123" s="66">
        <v>0</v>
      </c>
      <c r="F123" s="67"/>
      <c r="G123" s="65">
        <f t="shared" si="8"/>
        <v>0</v>
      </c>
      <c r="H123" s="66">
        <f t="shared" si="9"/>
        <v>2</v>
      </c>
      <c r="I123" s="20" t="str">
        <f t="shared" si="10"/>
        <v>-</v>
      </c>
      <c r="J123" s="21" t="str">
        <f t="shared" si="11"/>
        <v>-</v>
      </c>
    </row>
    <row r="124" spans="1:10" x14ac:dyDescent="0.2">
      <c r="A124" s="158" t="s">
        <v>502</v>
      </c>
      <c r="B124" s="65">
        <v>53</v>
      </c>
      <c r="C124" s="66">
        <v>39</v>
      </c>
      <c r="D124" s="65">
        <v>228</v>
      </c>
      <c r="E124" s="66">
        <v>129</v>
      </c>
      <c r="F124" s="67"/>
      <c r="G124" s="65">
        <f t="shared" si="8"/>
        <v>14</v>
      </c>
      <c r="H124" s="66">
        <f t="shared" si="9"/>
        <v>99</v>
      </c>
      <c r="I124" s="20">
        <f t="shared" si="10"/>
        <v>0.35897435897435898</v>
      </c>
      <c r="J124" s="21">
        <f t="shared" si="11"/>
        <v>0.76744186046511631</v>
      </c>
    </row>
    <row r="125" spans="1:10" x14ac:dyDescent="0.2">
      <c r="A125" s="158" t="s">
        <v>541</v>
      </c>
      <c r="B125" s="65">
        <v>59</v>
      </c>
      <c r="C125" s="66">
        <v>33</v>
      </c>
      <c r="D125" s="65">
        <v>133</v>
      </c>
      <c r="E125" s="66">
        <v>81</v>
      </c>
      <c r="F125" s="67"/>
      <c r="G125" s="65">
        <f t="shared" si="8"/>
        <v>26</v>
      </c>
      <c r="H125" s="66">
        <f t="shared" si="9"/>
        <v>52</v>
      </c>
      <c r="I125" s="20">
        <f t="shared" si="10"/>
        <v>0.78787878787878785</v>
      </c>
      <c r="J125" s="21">
        <f t="shared" si="11"/>
        <v>0.64197530864197527</v>
      </c>
    </row>
    <row r="126" spans="1:10" s="160" customFormat="1" x14ac:dyDescent="0.2">
      <c r="A126" s="178" t="s">
        <v>649</v>
      </c>
      <c r="B126" s="71">
        <v>1588</v>
      </c>
      <c r="C126" s="72">
        <v>1250</v>
      </c>
      <c r="D126" s="71">
        <v>4257</v>
      </c>
      <c r="E126" s="72">
        <v>3704</v>
      </c>
      <c r="F126" s="73"/>
      <c r="G126" s="71">
        <f t="shared" si="8"/>
        <v>338</v>
      </c>
      <c r="H126" s="72">
        <f t="shared" si="9"/>
        <v>553</v>
      </c>
      <c r="I126" s="37">
        <f t="shared" si="10"/>
        <v>0.27039999999999997</v>
      </c>
      <c r="J126" s="38">
        <f t="shared" si="11"/>
        <v>0.14929805615550756</v>
      </c>
    </row>
    <row r="127" spans="1:10" x14ac:dyDescent="0.2">
      <c r="A127" s="177"/>
      <c r="B127" s="143"/>
      <c r="C127" s="144"/>
      <c r="D127" s="143"/>
      <c r="E127" s="144"/>
      <c r="F127" s="145"/>
      <c r="G127" s="143"/>
      <c r="H127" s="144"/>
      <c r="I127" s="151"/>
      <c r="J127" s="152"/>
    </row>
    <row r="128" spans="1:10" s="139" customFormat="1" x14ac:dyDescent="0.2">
      <c r="A128" s="159" t="s">
        <v>46</v>
      </c>
      <c r="B128" s="65"/>
      <c r="C128" s="66"/>
      <c r="D128" s="65"/>
      <c r="E128" s="66"/>
      <c r="F128" s="67"/>
      <c r="G128" s="65"/>
      <c r="H128" s="66"/>
      <c r="I128" s="20"/>
      <c r="J128" s="21"/>
    </row>
    <row r="129" spans="1:10" x14ac:dyDescent="0.2">
      <c r="A129" s="158" t="s">
        <v>566</v>
      </c>
      <c r="B129" s="65">
        <v>9</v>
      </c>
      <c r="C129" s="66">
        <v>6</v>
      </c>
      <c r="D129" s="65">
        <v>22</v>
      </c>
      <c r="E129" s="66">
        <v>16</v>
      </c>
      <c r="F129" s="67"/>
      <c r="G129" s="65">
        <f>B129-C129</f>
        <v>3</v>
      </c>
      <c r="H129" s="66">
        <f>D129-E129</f>
        <v>6</v>
      </c>
      <c r="I129" s="20">
        <f>IF(C129=0, "-", IF(G129/C129&lt;10, G129/C129, "&gt;999%"))</f>
        <v>0.5</v>
      </c>
      <c r="J129" s="21">
        <f>IF(E129=0, "-", IF(H129/E129&lt;10, H129/E129, "&gt;999%"))</f>
        <v>0.375</v>
      </c>
    </row>
    <row r="130" spans="1:10" s="160" customFormat="1" x14ac:dyDescent="0.2">
      <c r="A130" s="178" t="s">
        <v>650</v>
      </c>
      <c r="B130" s="71">
        <v>9</v>
      </c>
      <c r="C130" s="72">
        <v>6</v>
      </c>
      <c r="D130" s="71">
        <v>22</v>
      </c>
      <c r="E130" s="72">
        <v>16</v>
      </c>
      <c r="F130" s="73"/>
      <c r="G130" s="71">
        <f>B130-C130</f>
        <v>3</v>
      </c>
      <c r="H130" s="72">
        <f>D130-E130</f>
        <v>6</v>
      </c>
      <c r="I130" s="37">
        <f>IF(C130=0, "-", IF(G130/C130&lt;10, G130/C130, "&gt;999%"))</f>
        <v>0.5</v>
      </c>
      <c r="J130" s="38">
        <f>IF(E130=0, "-", IF(H130/E130&lt;10, H130/E130, "&gt;999%"))</f>
        <v>0.375</v>
      </c>
    </row>
    <row r="131" spans="1:10" x14ac:dyDescent="0.2">
      <c r="A131" s="177"/>
      <c r="B131" s="143"/>
      <c r="C131" s="144"/>
      <c r="D131" s="143"/>
      <c r="E131" s="144"/>
      <c r="F131" s="145"/>
      <c r="G131" s="143"/>
      <c r="H131" s="144"/>
      <c r="I131" s="151"/>
      <c r="J131" s="152"/>
    </row>
    <row r="132" spans="1:10" s="139" customFormat="1" x14ac:dyDescent="0.2">
      <c r="A132" s="159" t="s">
        <v>47</v>
      </c>
      <c r="B132" s="65"/>
      <c r="C132" s="66"/>
      <c r="D132" s="65"/>
      <c r="E132" s="66"/>
      <c r="F132" s="67"/>
      <c r="G132" s="65"/>
      <c r="H132" s="66"/>
      <c r="I132" s="20"/>
      <c r="J132" s="21"/>
    </row>
    <row r="133" spans="1:10" x14ac:dyDescent="0.2">
      <c r="A133" s="158" t="s">
        <v>542</v>
      </c>
      <c r="B133" s="65">
        <v>57</v>
      </c>
      <c r="C133" s="66">
        <v>25</v>
      </c>
      <c r="D133" s="65">
        <v>153</v>
      </c>
      <c r="E133" s="66">
        <v>96</v>
      </c>
      <c r="F133" s="67"/>
      <c r="G133" s="65">
        <f>B133-C133</f>
        <v>32</v>
      </c>
      <c r="H133" s="66">
        <f>D133-E133</f>
        <v>57</v>
      </c>
      <c r="I133" s="20">
        <f>IF(C133=0, "-", IF(G133/C133&lt;10, G133/C133, "&gt;999%"))</f>
        <v>1.28</v>
      </c>
      <c r="J133" s="21">
        <f>IF(E133=0, "-", IF(H133/E133&lt;10, H133/E133, "&gt;999%"))</f>
        <v>0.59375</v>
      </c>
    </row>
    <row r="134" spans="1:10" x14ac:dyDescent="0.2">
      <c r="A134" s="158" t="s">
        <v>555</v>
      </c>
      <c r="B134" s="65">
        <v>41</v>
      </c>
      <c r="C134" s="66">
        <v>31</v>
      </c>
      <c r="D134" s="65">
        <v>100</v>
      </c>
      <c r="E134" s="66">
        <v>82</v>
      </c>
      <c r="F134" s="67"/>
      <c r="G134" s="65">
        <f>B134-C134</f>
        <v>10</v>
      </c>
      <c r="H134" s="66">
        <f>D134-E134</f>
        <v>18</v>
      </c>
      <c r="I134" s="20">
        <f>IF(C134=0, "-", IF(G134/C134&lt;10, G134/C134, "&gt;999%"))</f>
        <v>0.32258064516129031</v>
      </c>
      <c r="J134" s="21">
        <f>IF(E134=0, "-", IF(H134/E134&lt;10, H134/E134, "&gt;999%"))</f>
        <v>0.21951219512195122</v>
      </c>
    </row>
    <row r="135" spans="1:10" x14ac:dyDescent="0.2">
      <c r="A135" s="158" t="s">
        <v>567</v>
      </c>
      <c r="B135" s="65">
        <v>23</v>
      </c>
      <c r="C135" s="66">
        <v>7</v>
      </c>
      <c r="D135" s="65">
        <v>49</v>
      </c>
      <c r="E135" s="66">
        <v>37</v>
      </c>
      <c r="F135" s="67"/>
      <c r="G135" s="65">
        <f>B135-C135</f>
        <v>16</v>
      </c>
      <c r="H135" s="66">
        <f>D135-E135</f>
        <v>12</v>
      </c>
      <c r="I135" s="20">
        <f>IF(C135=0, "-", IF(G135/C135&lt;10, G135/C135, "&gt;999%"))</f>
        <v>2.2857142857142856</v>
      </c>
      <c r="J135" s="21">
        <f>IF(E135=0, "-", IF(H135/E135&lt;10, H135/E135, "&gt;999%"))</f>
        <v>0.32432432432432434</v>
      </c>
    </row>
    <row r="136" spans="1:10" s="160" customFormat="1" x14ac:dyDescent="0.2">
      <c r="A136" s="178" t="s">
        <v>651</v>
      </c>
      <c r="B136" s="71">
        <v>121</v>
      </c>
      <c r="C136" s="72">
        <v>63</v>
      </c>
      <c r="D136" s="71">
        <v>302</v>
      </c>
      <c r="E136" s="72">
        <v>215</v>
      </c>
      <c r="F136" s="73"/>
      <c r="G136" s="71">
        <f>B136-C136</f>
        <v>58</v>
      </c>
      <c r="H136" s="72">
        <f>D136-E136</f>
        <v>87</v>
      </c>
      <c r="I136" s="37">
        <f>IF(C136=0, "-", IF(G136/C136&lt;10, G136/C136, "&gt;999%"))</f>
        <v>0.92063492063492058</v>
      </c>
      <c r="J136" s="38">
        <f>IF(E136=0, "-", IF(H136/E136&lt;10, H136/E136, "&gt;999%"))</f>
        <v>0.40465116279069768</v>
      </c>
    </row>
    <row r="137" spans="1:10" x14ac:dyDescent="0.2">
      <c r="A137" s="177"/>
      <c r="B137" s="143"/>
      <c r="C137" s="144"/>
      <c r="D137" s="143"/>
      <c r="E137" s="144"/>
      <c r="F137" s="145"/>
      <c r="G137" s="143"/>
      <c r="H137" s="144"/>
      <c r="I137" s="151"/>
      <c r="J137" s="152"/>
    </row>
    <row r="138" spans="1:10" s="139" customFormat="1" x14ac:dyDescent="0.2">
      <c r="A138" s="159" t="s">
        <v>48</v>
      </c>
      <c r="B138" s="65"/>
      <c r="C138" s="66"/>
      <c r="D138" s="65"/>
      <c r="E138" s="66"/>
      <c r="F138" s="67"/>
      <c r="G138" s="65"/>
      <c r="H138" s="66"/>
      <c r="I138" s="20"/>
      <c r="J138" s="21"/>
    </row>
    <row r="139" spans="1:10" x14ac:dyDescent="0.2">
      <c r="A139" s="158" t="s">
        <v>263</v>
      </c>
      <c r="B139" s="65">
        <v>8</v>
      </c>
      <c r="C139" s="66">
        <v>13</v>
      </c>
      <c r="D139" s="65">
        <v>20</v>
      </c>
      <c r="E139" s="66">
        <v>19</v>
      </c>
      <c r="F139" s="67"/>
      <c r="G139" s="65">
        <f>B139-C139</f>
        <v>-5</v>
      </c>
      <c r="H139" s="66">
        <f>D139-E139</f>
        <v>1</v>
      </c>
      <c r="I139" s="20">
        <f>IF(C139=0, "-", IF(G139/C139&lt;10, G139/C139, "&gt;999%"))</f>
        <v>-0.38461538461538464</v>
      </c>
      <c r="J139" s="21">
        <f>IF(E139=0, "-", IF(H139/E139&lt;10, H139/E139, "&gt;999%"))</f>
        <v>5.2631578947368418E-2</v>
      </c>
    </row>
    <row r="140" spans="1:10" x14ac:dyDescent="0.2">
      <c r="A140" s="158" t="s">
        <v>279</v>
      </c>
      <c r="B140" s="65">
        <v>3</v>
      </c>
      <c r="C140" s="66">
        <v>1</v>
      </c>
      <c r="D140" s="65">
        <v>7</v>
      </c>
      <c r="E140" s="66">
        <v>6</v>
      </c>
      <c r="F140" s="67"/>
      <c r="G140" s="65">
        <f>B140-C140</f>
        <v>2</v>
      </c>
      <c r="H140" s="66">
        <f>D140-E140</f>
        <v>1</v>
      </c>
      <c r="I140" s="20">
        <f>IF(C140=0, "-", IF(G140/C140&lt;10, G140/C140, "&gt;999%"))</f>
        <v>2</v>
      </c>
      <c r="J140" s="21">
        <f>IF(E140=0, "-", IF(H140/E140&lt;10, H140/E140, "&gt;999%"))</f>
        <v>0.16666666666666666</v>
      </c>
    </row>
    <row r="141" spans="1:10" x14ac:dyDescent="0.2">
      <c r="A141" s="158" t="s">
        <v>463</v>
      </c>
      <c r="B141" s="65">
        <v>28</v>
      </c>
      <c r="C141" s="66">
        <v>0</v>
      </c>
      <c r="D141" s="65">
        <v>47</v>
      </c>
      <c r="E141" s="66">
        <v>0</v>
      </c>
      <c r="F141" s="67"/>
      <c r="G141" s="65">
        <f>B141-C141</f>
        <v>28</v>
      </c>
      <c r="H141" s="66">
        <f>D141-E141</f>
        <v>47</v>
      </c>
      <c r="I141" s="20" t="str">
        <f>IF(C141=0, "-", IF(G141/C141&lt;10, G141/C141, "&gt;999%"))</f>
        <v>-</v>
      </c>
      <c r="J141" s="21" t="str">
        <f>IF(E141=0, "-", IF(H141/E141&lt;10, H141/E141, "&gt;999%"))</f>
        <v>-</v>
      </c>
    </row>
    <row r="142" spans="1:10" s="160" customFormat="1" x14ac:dyDescent="0.2">
      <c r="A142" s="178" t="s">
        <v>652</v>
      </c>
      <c r="B142" s="71">
        <v>39</v>
      </c>
      <c r="C142" s="72">
        <v>14</v>
      </c>
      <c r="D142" s="71">
        <v>74</v>
      </c>
      <c r="E142" s="72">
        <v>25</v>
      </c>
      <c r="F142" s="73"/>
      <c r="G142" s="71">
        <f>B142-C142</f>
        <v>25</v>
      </c>
      <c r="H142" s="72">
        <f>D142-E142</f>
        <v>49</v>
      </c>
      <c r="I142" s="37">
        <f>IF(C142=0, "-", IF(G142/C142&lt;10, G142/C142, "&gt;999%"))</f>
        <v>1.7857142857142858</v>
      </c>
      <c r="J142" s="38">
        <f>IF(E142=0, "-", IF(H142/E142&lt;10, H142/E142, "&gt;999%"))</f>
        <v>1.96</v>
      </c>
    </row>
    <row r="143" spans="1:10" x14ac:dyDescent="0.2">
      <c r="A143" s="177"/>
      <c r="B143" s="143"/>
      <c r="C143" s="144"/>
      <c r="D143" s="143"/>
      <c r="E143" s="144"/>
      <c r="F143" s="145"/>
      <c r="G143" s="143"/>
      <c r="H143" s="144"/>
      <c r="I143" s="151"/>
      <c r="J143" s="152"/>
    </row>
    <row r="144" spans="1:10" s="139" customFormat="1" x14ac:dyDescent="0.2">
      <c r="A144" s="159" t="s">
        <v>49</v>
      </c>
      <c r="B144" s="65"/>
      <c r="C144" s="66"/>
      <c r="D144" s="65"/>
      <c r="E144" s="66"/>
      <c r="F144" s="67"/>
      <c r="G144" s="65"/>
      <c r="H144" s="66"/>
      <c r="I144" s="20"/>
      <c r="J144" s="21"/>
    </row>
    <row r="145" spans="1:10" x14ac:dyDescent="0.2">
      <c r="A145" s="158" t="s">
        <v>370</v>
      </c>
      <c r="B145" s="65">
        <v>136</v>
      </c>
      <c r="C145" s="66">
        <v>55</v>
      </c>
      <c r="D145" s="65">
        <v>310</v>
      </c>
      <c r="E145" s="66">
        <v>130</v>
      </c>
      <c r="F145" s="67"/>
      <c r="G145" s="65">
        <f t="shared" ref="G145:G151" si="12">B145-C145</f>
        <v>81</v>
      </c>
      <c r="H145" s="66">
        <f t="shared" ref="H145:H151" si="13">D145-E145</f>
        <v>180</v>
      </c>
      <c r="I145" s="20">
        <f t="shared" ref="I145:I151" si="14">IF(C145=0, "-", IF(G145/C145&lt;10, G145/C145, "&gt;999%"))</f>
        <v>1.4727272727272727</v>
      </c>
      <c r="J145" s="21">
        <f t="shared" ref="J145:J151" si="15">IF(E145=0, "-", IF(H145/E145&lt;10, H145/E145, "&gt;999%"))</f>
        <v>1.3846153846153846</v>
      </c>
    </row>
    <row r="146" spans="1:10" x14ac:dyDescent="0.2">
      <c r="A146" s="158" t="s">
        <v>401</v>
      </c>
      <c r="B146" s="65">
        <v>13</v>
      </c>
      <c r="C146" s="66">
        <v>22</v>
      </c>
      <c r="D146" s="65">
        <v>85</v>
      </c>
      <c r="E146" s="66">
        <v>49</v>
      </c>
      <c r="F146" s="67"/>
      <c r="G146" s="65">
        <f t="shared" si="12"/>
        <v>-9</v>
      </c>
      <c r="H146" s="66">
        <f t="shared" si="13"/>
        <v>36</v>
      </c>
      <c r="I146" s="20">
        <f t="shared" si="14"/>
        <v>-0.40909090909090912</v>
      </c>
      <c r="J146" s="21">
        <f t="shared" si="15"/>
        <v>0.73469387755102045</v>
      </c>
    </row>
    <row r="147" spans="1:10" x14ac:dyDescent="0.2">
      <c r="A147" s="158" t="s">
        <v>436</v>
      </c>
      <c r="B147" s="65">
        <v>18</v>
      </c>
      <c r="C147" s="66">
        <v>7</v>
      </c>
      <c r="D147" s="65">
        <v>40</v>
      </c>
      <c r="E147" s="66">
        <v>21</v>
      </c>
      <c r="F147" s="67"/>
      <c r="G147" s="65">
        <f t="shared" si="12"/>
        <v>11</v>
      </c>
      <c r="H147" s="66">
        <f t="shared" si="13"/>
        <v>19</v>
      </c>
      <c r="I147" s="20">
        <f t="shared" si="14"/>
        <v>1.5714285714285714</v>
      </c>
      <c r="J147" s="21">
        <f t="shared" si="15"/>
        <v>0.90476190476190477</v>
      </c>
    </row>
    <row r="148" spans="1:10" x14ac:dyDescent="0.2">
      <c r="A148" s="158" t="s">
        <v>513</v>
      </c>
      <c r="B148" s="65">
        <v>11</v>
      </c>
      <c r="C148" s="66">
        <v>36</v>
      </c>
      <c r="D148" s="65">
        <v>47</v>
      </c>
      <c r="E148" s="66">
        <v>77</v>
      </c>
      <c r="F148" s="67"/>
      <c r="G148" s="65">
        <f t="shared" si="12"/>
        <v>-25</v>
      </c>
      <c r="H148" s="66">
        <f t="shared" si="13"/>
        <v>-30</v>
      </c>
      <c r="I148" s="20">
        <f t="shared" si="14"/>
        <v>-0.69444444444444442</v>
      </c>
      <c r="J148" s="21">
        <f t="shared" si="15"/>
        <v>-0.38961038961038963</v>
      </c>
    </row>
    <row r="149" spans="1:10" x14ac:dyDescent="0.2">
      <c r="A149" s="158" t="s">
        <v>523</v>
      </c>
      <c r="B149" s="65">
        <v>18</v>
      </c>
      <c r="C149" s="66">
        <v>19</v>
      </c>
      <c r="D149" s="65">
        <v>37</v>
      </c>
      <c r="E149" s="66">
        <v>49</v>
      </c>
      <c r="F149" s="67"/>
      <c r="G149" s="65">
        <f t="shared" si="12"/>
        <v>-1</v>
      </c>
      <c r="H149" s="66">
        <f t="shared" si="13"/>
        <v>-12</v>
      </c>
      <c r="I149" s="20">
        <f t="shared" si="14"/>
        <v>-5.2631578947368418E-2</v>
      </c>
      <c r="J149" s="21">
        <f t="shared" si="15"/>
        <v>-0.24489795918367346</v>
      </c>
    </row>
    <row r="150" spans="1:10" x14ac:dyDescent="0.2">
      <c r="A150" s="158" t="s">
        <v>524</v>
      </c>
      <c r="B150" s="65">
        <v>158</v>
      </c>
      <c r="C150" s="66">
        <v>0</v>
      </c>
      <c r="D150" s="65">
        <v>332</v>
      </c>
      <c r="E150" s="66">
        <v>0</v>
      </c>
      <c r="F150" s="67"/>
      <c r="G150" s="65">
        <f t="shared" si="12"/>
        <v>158</v>
      </c>
      <c r="H150" s="66">
        <f t="shared" si="13"/>
        <v>332</v>
      </c>
      <c r="I150" s="20" t="str">
        <f t="shared" si="14"/>
        <v>-</v>
      </c>
      <c r="J150" s="21" t="str">
        <f t="shared" si="15"/>
        <v>-</v>
      </c>
    </row>
    <row r="151" spans="1:10" s="160" customFormat="1" x14ac:dyDescent="0.2">
      <c r="A151" s="178" t="s">
        <v>653</v>
      </c>
      <c r="B151" s="71">
        <v>354</v>
      </c>
      <c r="C151" s="72">
        <v>139</v>
      </c>
      <c r="D151" s="71">
        <v>851</v>
      </c>
      <c r="E151" s="72">
        <v>326</v>
      </c>
      <c r="F151" s="73"/>
      <c r="G151" s="71">
        <f t="shared" si="12"/>
        <v>215</v>
      </c>
      <c r="H151" s="72">
        <f t="shared" si="13"/>
        <v>525</v>
      </c>
      <c r="I151" s="37">
        <f t="shared" si="14"/>
        <v>1.5467625899280575</v>
      </c>
      <c r="J151" s="38">
        <f t="shared" si="15"/>
        <v>1.6104294478527608</v>
      </c>
    </row>
    <row r="152" spans="1:10" x14ac:dyDescent="0.2">
      <c r="A152" s="177"/>
      <c r="B152" s="143"/>
      <c r="C152" s="144"/>
      <c r="D152" s="143"/>
      <c r="E152" s="144"/>
      <c r="F152" s="145"/>
      <c r="G152" s="143"/>
      <c r="H152" s="144"/>
      <c r="I152" s="151"/>
      <c r="J152" s="152"/>
    </row>
    <row r="153" spans="1:10" s="139" customFormat="1" x14ac:dyDescent="0.2">
      <c r="A153" s="159" t="s">
        <v>50</v>
      </c>
      <c r="B153" s="65"/>
      <c r="C153" s="66"/>
      <c r="D153" s="65"/>
      <c r="E153" s="66"/>
      <c r="F153" s="67"/>
      <c r="G153" s="65"/>
      <c r="H153" s="66"/>
      <c r="I153" s="20"/>
      <c r="J153" s="21"/>
    </row>
    <row r="154" spans="1:10" x14ac:dyDescent="0.2">
      <c r="A154" s="158" t="s">
        <v>568</v>
      </c>
      <c r="B154" s="65">
        <v>15</v>
      </c>
      <c r="C154" s="66">
        <v>13</v>
      </c>
      <c r="D154" s="65">
        <v>24</v>
      </c>
      <c r="E154" s="66">
        <v>27</v>
      </c>
      <c r="F154" s="67"/>
      <c r="G154" s="65">
        <f>B154-C154</f>
        <v>2</v>
      </c>
      <c r="H154" s="66">
        <f>D154-E154</f>
        <v>-3</v>
      </c>
      <c r="I154" s="20">
        <f>IF(C154=0, "-", IF(G154/C154&lt;10, G154/C154, "&gt;999%"))</f>
        <v>0.15384615384615385</v>
      </c>
      <c r="J154" s="21">
        <f>IF(E154=0, "-", IF(H154/E154&lt;10, H154/E154, "&gt;999%"))</f>
        <v>-0.1111111111111111</v>
      </c>
    </row>
    <row r="155" spans="1:10" x14ac:dyDescent="0.2">
      <c r="A155" s="158" t="s">
        <v>543</v>
      </c>
      <c r="B155" s="65">
        <v>109</v>
      </c>
      <c r="C155" s="66">
        <v>76</v>
      </c>
      <c r="D155" s="65">
        <v>302</v>
      </c>
      <c r="E155" s="66">
        <v>180</v>
      </c>
      <c r="F155" s="67"/>
      <c r="G155" s="65">
        <f>B155-C155</f>
        <v>33</v>
      </c>
      <c r="H155" s="66">
        <f>D155-E155</f>
        <v>122</v>
      </c>
      <c r="I155" s="20">
        <f>IF(C155=0, "-", IF(G155/C155&lt;10, G155/C155, "&gt;999%"))</f>
        <v>0.43421052631578949</v>
      </c>
      <c r="J155" s="21">
        <f>IF(E155=0, "-", IF(H155/E155&lt;10, H155/E155, "&gt;999%"))</f>
        <v>0.67777777777777781</v>
      </c>
    </row>
    <row r="156" spans="1:10" x14ac:dyDescent="0.2">
      <c r="A156" s="158" t="s">
        <v>556</v>
      </c>
      <c r="B156" s="65">
        <v>66</v>
      </c>
      <c r="C156" s="66">
        <v>54</v>
      </c>
      <c r="D156" s="65">
        <v>161</v>
      </c>
      <c r="E156" s="66">
        <v>141</v>
      </c>
      <c r="F156" s="67"/>
      <c r="G156" s="65">
        <f>B156-C156</f>
        <v>12</v>
      </c>
      <c r="H156" s="66">
        <f>D156-E156</f>
        <v>20</v>
      </c>
      <c r="I156" s="20">
        <f>IF(C156=0, "-", IF(G156/C156&lt;10, G156/C156, "&gt;999%"))</f>
        <v>0.22222222222222221</v>
      </c>
      <c r="J156" s="21">
        <f>IF(E156=0, "-", IF(H156/E156&lt;10, H156/E156, "&gt;999%"))</f>
        <v>0.14184397163120568</v>
      </c>
    </row>
    <row r="157" spans="1:10" s="160" customFormat="1" x14ac:dyDescent="0.2">
      <c r="A157" s="178" t="s">
        <v>654</v>
      </c>
      <c r="B157" s="71">
        <v>190</v>
      </c>
      <c r="C157" s="72">
        <v>143</v>
      </c>
      <c r="D157" s="71">
        <v>487</v>
      </c>
      <c r="E157" s="72">
        <v>348</v>
      </c>
      <c r="F157" s="73"/>
      <c r="G157" s="71">
        <f>B157-C157</f>
        <v>47</v>
      </c>
      <c r="H157" s="72">
        <f>D157-E157</f>
        <v>139</v>
      </c>
      <c r="I157" s="37">
        <f>IF(C157=0, "-", IF(G157/C157&lt;10, G157/C157, "&gt;999%"))</f>
        <v>0.32867132867132864</v>
      </c>
      <c r="J157" s="38">
        <f>IF(E157=0, "-", IF(H157/E157&lt;10, H157/E157, "&gt;999%"))</f>
        <v>0.39942528735632182</v>
      </c>
    </row>
    <row r="158" spans="1:10" x14ac:dyDescent="0.2">
      <c r="A158" s="177"/>
      <c r="B158" s="143"/>
      <c r="C158" s="144"/>
      <c r="D158" s="143"/>
      <c r="E158" s="144"/>
      <c r="F158" s="145"/>
      <c r="G158" s="143"/>
      <c r="H158" s="144"/>
      <c r="I158" s="151"/>
      <c r="J158" s="152"/>
    </row>
    <row r="159" spans="1:10" s="139" customFormat="1" x14ac:dyDescent="0.2">
      <c r="A159" s="159" t="s">
        <v>51</v>
      </c>
      <c r="B159" s="65"/>
      <c r="C159" s="66"/>
      <c r="D159" s="65"/>
      <c r="E159" s="66"/>
      <c r="F159" s="67"/>
      <c r="G159" s="65"/>
      <c r="H159" s="66"/>
      <c r="I159" s="20"/>
      <c r="J159" s="21"/>
    </row>
    <row r="160" spans="1:10" x14ac:dyDescent="0.2">
      <c r="A160" s="158" t="s">
        <v>437</v>
      </c>
      <c r="B160" s="65">
        <v>0</v>
      </c>
      <c r="C160" s="66">
        <v>121</v>
      </c>
      <c r="D160" s="65">
        <v>0</v>
      </c>
      <c r="E160" s="66">
        <v>181</v>
      </c>
      <c r="F160" s="67"/>
      <c r="G160" s="65">
        <f t="shared" ref="G160:G168" si="16">B160-C160</f>
        <v>-121</v>
      </c>
      <c r="H160" s="66">
        <f t="shared" ref="H160:H168" si="17">D160-E160</f>
        <v>-181</v>
      </c>
      <c r="I160" s="20">
        <f t="shared" ref="I160:I168" si="18">IF(C160=0, "-", IF(G160/C160&lt;10, G160/C160, "&gt;999%"))</f>
        <v>-1</v>
      </c>
      <c r="J160" s="21">
        <f t="shared" ref="J160:J168" si="19">IF(E160=0, "-", IF(H160/E160&lt;10, H160/E160, "&gt;999%"))</f>
        <v>-1</v>
      </c>
    </row>
    <row r="161" spans="1:10" x14ac:dyDescent="0.2">
      <c r="A161" s="158" t="s">
        <v>220</v>
      </c>
      <c r="B161" s="65">
        <v>0</v>
      </c>
      <c r="C161" s="66">
        <v>143</v>
      </c>
      <c r="D161" s="65">
        <v>0</v>
      </c>
      <c r="E161" s="66">
        <v>181</v>
      </c>
      <c r="F161" s="67"/>
      <c r="G161" s="65">
        <f t="shared" si="16"/>
        <v>-143</v>
      </c>
      <c r="H161" s="66">
        <f t="shared" si="17"/>
        <v>-181</v>
      </c>
      <c r="I161" s="20">
        <f t="shared" si="18"/>
        <v>-1</v>
      </c>
      <c r="J161" s="21">
        <f t="shared" si="19"/>
        <v>-1</v>
      </c>
    </row>
    <row r="162" spans="1:10" x14ac:dyDescent="0.2">
      <c r="A162" s="158" t="s">
        <v>514</v>
      </c>
      <c r="B162" s="65">
        <v>0</v>
      </c>
      <c r="C162" s="66">
        <v>49</v>
      </c>
      <c r="D162" s="65">
        <v>0</v>
      </c>
      <c r="E162" s="66">
        <v>109</v>
      </c>
      <c r="F162" s="67"/>
      <c r="G162" s="65">
        <f t="shared" si="16"/>
        <v>-49</v>
      </c>
      <c r="H162" s="66">
        <f t="shared" si="17"/>
        <v>-109</v>
      </c>
      <c r="I162" s="20">
        <f t="shared" si="18"/>
        <v>-1</v>
      </c>
      <c r="J162" s="21">
        <f t="shared" si="19"/>
        <v>-1</v>
      </c>
    </row>
    <row r="163" spans="1:10" x14ac:dyDescent="0.2">
      <c r="A163" s="158" t="s">
        <v>525</v>
      </c>
      <c r="B163" s="65">
        <v>0</v>
      </c>
      <c r="C163" s="66">
        <v>595</v>
      </c>
      <c r="D163" s="65">
        <v>0</v>
      </c>
      <c r="E163" s="66">
        <v>970</v>
      </c>
      <c r="F163" s="67"/>
      <c r="G163" s="65">
        <f t="shared" si="16"/>
        <v>-595</v>
      </c>
      <c r="H163" s="66">
        <f t="shared" si="17"/>
        <v>-970</v>
      </c>
      <c r="I163" s="20">
        <f t="shared" si="18"/>
        <v>-1</v>
      </c>
      <c r="J163" s="21">
        <f t="shared" si="19"/>
        <v>-1</v>
      </c>
    </row>
    <row r="164" spans="1:10" x14ac:dyDescent="0.2">
      <c r="A164" s="158" t="s">
        <v>273</v>
      </c>
      <c r="B164" s="65">
        <v>0</v>
      </c>
      <c r="C164" s="66">
        <v>13</v>
      </c>
      <c r="D164" s="65">
        <v>0</v>
      </c>
      <c r="E164" s="66">
        <v>95</v>
      </c>
      <c r="F164" s="67"/>
      <c r="G164" s="65">
        <f t="shared" si="16"/>
        <v>-13</v>
      </c>
      <c r="H164" s="66">
        <f t="shared" si="17"/>
        <v>-95</v>
      </c>
      <c r="I164" s="20">
        <f t="shared" si="18"/>
        <v>-1</v>
      </c>
      <c r="J164" s="21">
        <f t="shared" si="19"/>
        <v>-1</v>
      </c>
    </row>
    <row r="165" spans="1:10" x14ac:dyDescent="0.2">
      <c r="A165" s="158" t="s">
        <v>402</v>
      </c>
      <c r="B165" s="65">
        <v>0</v>
      </c>
      <c r="C165" s="66">
        <v>125</v>
      </c>
      <c r="D165" s="65">
        <v>0</v>
      </c>
      <c r="E165" s="66">
        <v>203</v>
      </c>
      <c r="F165" s="67"/>
      <c r="G165" s="65">
        <f t="shared" si="16"/>
        <v>-125</v>
      </c>
      <c r="H165" s="66">
        <f t="shared" si="17"/>
        <v>-203</v>
      </c>
      <c r="I165" s="20">
        <f t="shared" si="18"/>
        <v>-1</v>
      </c>
      <c r="J165" s="21">
        <f t="shared" si="19"/>
        <v>-1</v>
      </c>
    </row>
    <row r="166" spans="1:10" x14ac:dyDescent="0.2">
      <c r="A166" s="158" t="s">
        <v>438</v>
      </c>
      <c r="B166" s="65">
        <v>0</v>
      </c>
      <c r="C166" s="66">
        <v>83</v>
      </c>
      <c r="D166" s="65">
        <v>0</v>
      </c>
      <c r="E166" s="66">
        <v>175</v>
      </c>
      <c r="F166" s="67"/>
      <c r="G166" s="65">
        <f t="shared" si="16"/>
        <v>-83</v>
      </c>
      <c r="H166" s="66">
        <f t="shared" si="17"/>
        <v>-175</v>
      </c>
      <c r="I166" s="20">
        <f t="shared" si="18"/>
        <v>-1</v>
      </c>
      <c r="J166" s="21">
        <f t="shared" si="19"/>
        <v>-1</v>
      </c>
    </row>
    <row r="167" spans="1:10" x14ac:dyDescent="0.2">
      <c r="A167" s="158" t="s">
        <v>358</v>
      </c>
      <c r="B167" s="65">
        <v>0</v>
      </c>
      <c r="C167" s="66">
        <v>272</v>
      </c>
      <c r="D167" s="65">
        <v>0</v>
      </c>
      <c r="E167" s="66">
        <v>377</v>
      </c>
      <c r="F167" s="67"/>
      <c r="G167" s="65">
        <f t="shared" si="16"/>
        <v>-272</v>
      </c>
      <c r="H167" s="66">
        <f t="shared" si="17"/>
        <v>-377</v>
      </c>
      <c r="I167" s="20">
        <f t="shared" si="18"/>
        <v>-1</v>
      </c>
      <c r="J167" s="21">
        <f t="shared" si="19"/>
        <v>-1</v>
      </c>
    </row>
    <row r="168" spans="1:10" s="160" customFormat="1" x14ac:dyDescent="0.2">
      <c r="A168" s="178" t="s">
        <v>655</v>
      </c>
      <c r="B168" s="71">
        <v>0</v>
      </c>
      <c r="C168" s="72">
        <v>1401</v>
      </c>
      <c r="D168" s="71">
        <v>0</v>
      </c>
      <c r="E168" s="72">
        <v>2291</v>
      </c>
      <c r="F168" s="73"/>
      <c r="G168" s="71">
        <f t="shared" si="16"/>
        <v>-1401</v>
      </c>
      <c r="H168" s="72">
        <f t="shared" si="17"/>
        <v>-2291</v>
      </c>
      <c r="I168" s="37">
        <f t="shared" si="18"/>
        <v>-1</v>
      </c>
      <c r="J168" s="38">
        <f t="shared" si="19"/>
        <v>-1</v>
      </c>
    </row>
    <row r="169" spans="1:10" x14ac:dyDescent="0.2">
      <c r="A169" s="177"/>
      <c r="B169" s="143"/>
      <c r="C169" s="144"/>
      <c r="D169" s="143"/>
      <c r="E169" s="144"/>
      <c r="F169" s="145"/>
      <c r="G169" s="143"/>
      <c r="H169" s="144"/>
      <c r="I169" s="151"/>
      <c r="J169" s="152"/>
    </row>
    <row r="170" spans="1:10" s="139" customFormat="1" x14ac:dyDescent="0.2">
      <c r="A170" s="159" t="s">
        <v>52</v>
      </c>
      <c r="B170" s="65"/>
      <c r="C170" s="66"/>
      <c r="D170" s="65"/>
      <c r="E170" s="66"/>
      <c r="F170" s="67"/>
      <c r="G170" s="65"/>
      <c r="H170" s="66"/>
      <c r="I170" s="20"/>
      <c r="J170" s="21"/>
    </row>
    <row r="171" spans="1:10" x14ac:dyDescent="0.2">
      <c r="A171" s="158" t="s">
        <v>248</v>
      </c>
      <c r="B171" s="65">
        <v>2</v>
      </c>
      <c r="C171" s="66">
        <v>1</v>
      </c>
      <c r="D171" s="65">
        <v>7</v>
      </c>
      <c r="E171" s="66">
        <v>11</v>
      </c>
      <c r="F171" s="67"/>
      <c r="G171" s="65">
        <f t="shared" ref="G171:G178" si="20">B171-C171</f>
        <v>1</v>
      </c>
      <c r="H171" s="66">
        <f t="shared" ref="H171:H178" si="21">D171-E171</f>
        <v>-4</v>
      </c>
      <c r="I171" s="20">
        <f t="shared" ref="I171:I178" si="22">IF(C171=0, "-", IF(G171/C171&lt;10, G171/C171, "&gt;999%"))</f>
        <v>1</v>
      </c>
      <c r="J171" s="21">
        <f t="shared" ref="J171:J178" si="23">IF(E171=0, "-", IF(H171/E171&lt;10, H171/E171, "&gt;999%"))</f>
        <v>-0.36363636363636365</v>
      </c>
    </row>
    <row r="172" spans="1:10" x14ac:dyDescent="0.2">
      <c r="A172" s="158" t="s">
        <v>201</v>
      </c>
      <c r="B172" s="65">
        <v>0</v>
      </c>
      <c r="C172" s="66">
        <v>4</v>
      </c>
      <c r="D172" s="65">
        <v>1</v>
      </c>
      <c r="E172" s="66">
        <v>20</v>
      </c>
      <c r="F172" s="67"/>
      <c r="G172" s="65">
        <f t="shared" si="20"/>
        <v>-4</v>
      </c>
      <c r="H172" s="66">
        <f t="shared" si="21"/>
        <v>-19</v>
      </c>
      <c r="I172" s="20">
        <f t="shared" si="22"/>
        <v>-1</v>
      </c>
      <c r="J172" s="21">
        <f t="shared" si="23"/>
        <v>-0.95</v>
      </c>
    </row>
    <row r="173" spans="1:10" x14ac:dyDescent="0.2">
      <c r="A173" s="158" t="s">
        <v>221</v>
      </c>
      <c r="B173" s="65">
        <v>153</v>
      </c>
      <c r="C173" s="66">
        <v>238</v>
      </c>
      <c r="D173" s="65">
        <v>498</v>
      </c>
      <c r="E173" s="66">
        <v>774</v>
      </c>
      <c r="F173" s="67"/>
      <c r="G173" s="65">
        <f t="shared" si="20"/>
        <v>-85</v>
      </c>
      <c r="H173" s="66">
        <f t="shared" si="21"/>
        <v>-276</v>
      </c>
      <c r="I173" s="20">
        <f t="shared" si="22"/>
        <v>-0.35714285714285715</v>
      </c>
      <c r="J173" s="21">
        <f t="shared" si="23"/>
        <v>-0.35658914728682173</v>
      </c>
    </row>
    <row r="174" spans="1:10" x14ac:dyDescent="0.2">
      <c r="A174" s="158" t="s">
        <v>403</v>
      </c>
      <c r="B174" s="65">
        <v>288</v>
      </c>
      <c r="C174" s="66">
        <v>308</v>
      </c>
      <c r="D174" s="65">
        <v>790</v>
      </c>
      <c r="E174" s="66">
        <v>1028</v>
      </c>
      <c r="F174" s="67"/>
      <c r="G174" s="65">
        <f t="shared" si="20"/>
        <v>-20</v>
      </c>
      <c r="H174" s="66">
        <f t="shared" si="21"/>
        <v>-238</v>
      </c>
      <c r="I174" s="20">
        <f t="shared" si="22"/>
        <v>-6.4935064935064929E-2</v>
      </c>
      <c r="J174" s="21">
        <f t="shared" si="23"/>
        <v>-0.23151750972762647</v>
      </c>
    </row>
    <row r="175" spans="1:10" x14ac:dyDescent="0.2">
      <c r="A175" s="158" t="s">
        <v>371</v>
      </c>
      <c r="B175" s="65">
        <v>252</v>
      </c>
      <c r="C175" s="66">
        <v>303</v>
      </c>
      <c r="D175" s="65">
        <v>687</v>
      </c>
      <c r="E175" s="66">
        <v>897</v>
      </c>
      <c r="F175" s="67"/>
      <c r="G175" s="65">
        <f t="shared" si="20"/>
        <v>-51</v>
      </c>
      <c r="H175" s="66">
        <f t="shared" si="21"/>
        <v>-210</v>
      </c>
      <c r="I175" s="20">
        <f t="shared" si="22"/>
        <v>-0.16831683168316833</v>
      </c>
      <c r="J175" s="21">
        <f t="shared" si="23"/>
        <v>-0.23411371237458195</v>
      </c>
    </row>
    <row r="176" spans="1:10" x14ac:dyDescent="0.2">
      <c r="A176" s="158" t="s">
        <v>202</v>
      </c>
      <c r="B176" s="65">
        <v>9</v>
      </c>
      <c r="C176" s="66">
        <v>95</v>
      </c>
      <c r="D176" s="65">
        <v>116</v>
      </c>
      <c r="E176" s="66">
        <v>277</v>
      </c>
      <c r="F176" s="67"/>
      <c r="G176" s="65">
        <f t="shared" si="20"/>
        <v>-86</v>
      </c>
      <c r="H176" s="66">
        <f t="shared" si="21"/>
        <v>-161</v>
      </c>
      <c r="I176" s="20">
        <f t="shared" si="22"/>
        <v>-0.90526315789473688</v>
      </c>
      <c r="J176" s="21">
        <f t="shared" si="23"/>
        <v>-0.58122743682310474</v>
      </c>
    </row>
    <row r="177" spans="1:10" x14ac:dyDescent="0.2">
      <c r="A177" s="158" t="s">
        <v>300</v>
      </c>
      <c r="B177" s="65">
        <v>70</v>
      </c>
      <c r="C177" s="66">
        <v>56</v>
      </c>
      <c r="D177" s="65">
        <v>137</v>
      </c>
      <c r="E177" s="66">
        <v>159</v>
      </c>
      <c r="F177" s="67"/>
      <c r="G177" s="65">
        <f t="shared" si="20"/>
        <v>14</v>
      </c>
      <c r="H177" s="66">
        <f t="shared" si="21"/>
        <v>-22</v>
      </c>
      <c r="I177" s="20">
        <f t="shared" si="22"/>
        <v>0.25</v>
      </c>
      <c r="J177" s="21">
        <f t="shared" si="23"/>
        <v>-0.13836477987421383</v>
      </c>
    </row>
    <row r="178" spans="1:10" s="160" customFormat="1" x14ac:dyDescent="0.2">
      <c r="A178" s="178" t="s">
        <v>656</v>
      </c>
      <c r="B178" s="71">
        <v>774</v>
      </c>
      <c r="C178" s="72">
        <v>1005</v>
      </c>
      <c r="D178" s="71">
        <v>2236</v>
      </c>
      <c r="E178" s="72">
        <v>3166</v>
      </c>
      <c r="F178" s="73"/>
      <c r="G178" s="71">
        <f t="shared" si="20"/>
        <v>-231</v>
      </c>
      <c r="H178" s="72">
        <f t="shared" si="21"/>
        <v>-930</v>
      </c>
      <c r="I178" s="37">
        <f t="shared" si="22"/>
        <v>-0.2298507462686567</v>
      </c>
      <c r="J178" s="38">
        <f t="shared" si="23"/>
        <v>-0.29374605180037905</v>
      </c>
    </row>
    <row r="179" spans="1:10" x14ac:dyDescent="0.2">
      <c r="A179" s="177"/>
      <c r="B179" s="143"/>
      <c r="C179" s="144"/>
      <c r="D179" s="143"/>
      <c r="E179" s="144"/>
      <c r="F179" s="145"/>
      <c r="G179" s="143"/>
      <c r="H179" s="144"/>
      <c r="I179" s="151"/>
      <c r="J179" s="152"/>
    </row>
    <row r="180" spans="1:10" s="139" customFormat="1" x14ac:dyDescent="0.2">
      <c r="A180" s="159" t="s">
        <v>53</v>
      </c>
      <c r="B180" s="65"/>
      <c r="C180" s="66"/>
      <c r="D180" s="65"/>
      <c r="E180" s="66"/>
      <c r="F180" s="67"/>
      <c r="G180" s="65"/>
      <c r="H180" s="66"/>
      <c r="I180" s="20"/>
      <c r="J180" s="21"/>
    </row>
    <row r="181" spans="1:10" x14ac:dyDescent="0.2">
      <c r="A181" s="158" t="s">
        <v>203</v>
      </c>
      <c r="B181" s="65">
        <v>0</v>
      </c>
      <c r="C181" s="66">
        <v>0</v>
      </c>
      <c r="D181" s="65">
        <v>0</v>
      </c>
      <c r="E181" s="66">
        <v>10</v>
      </c>
      <c r="F181" s="67"/>
      <c r="G181" s="65">
        <f t="shared" ref="G181:G195" si="24">B181-C181</f>
        <v>0</v>
      </c>
      <c r="H181" s="66">
        <f t="shared" ref="H181:H195" si="25">D181-E181</f>
        <v>-10</v>
      </c>
      <c r="I181" s="20" t="str">
        <f t="shared" ref="I181:I195" si="26">IF(C181=0, "-", IF(G181/C181&lt;10, G181/C181, "&gt;999%"))</f>
        <v>-</v>
      </c>
      <c r="J181" s="21">
        <f t="shared" ref="J181:J195" si="27">IF(E181=0, "-", IF(H181/E181&lt;10, H181/E181, "&gt;999%"))</f>
        <v>-1</v>
      </c>
    </row>
    <row r="182" spans="1:10" x14ac:dyDescent="0.2">
      <c r="A182" s="158" t="s">
        <v>222</v>
      </c>
      <c r="B182" s="65">
        <v>1</v>
      </c>
      <c r="C182" s="66">
        <v>49</v>
      </c>
      <c r="D182" s="65">
        <v>3</v>
      </c>
      <c r="E182" s="66">
        <v>146</v>
      </c>
      <c r="F182" s="67"/>
      <c r="G182" s="65">
        <f t="shared" si="24"/>
        <v>-48</v>
      </c>
      <c r="H182" s="66">
        <f t="shared" si="25"/>
        <v>-143</v>
      </c>
      <c r="I182" s="20">
        <f t="shared" si="26"/>
        <v>-0.97959183673469385</v>
      </c>
      <c r="J182" s="21">
        <f t="shared" si="27"/>
        <v>-0.97945205479452058</v>
      </c>
    </row>
    <row r="183" spans="1:10" x14ac:dyDescent="0.2">
      <c r="A183" s="158" t="s">
        <v>223</v>
      </c>
      <c r="B183" s="65">
        <v>810</v>
      </c>
      <c r="C183" s="66">
        <v>614</v>
      </c>
      <c r="D183" s="65">
        <v>2237</v>
      </c>
      <c r="E183" s="66">
        <v>2125</v>
      </c>
      <c r="F183" s="67"/>
      <c r="G183" s="65">
        <f t="shared" si="24"/>
        <v>196</v>
      </c>
      <c r="H183" s="66">
        <f t="shared" si="25"/>
        <v>112</v>
      </c>
      <c r="I183" s="20">
        <f t="shared" si="26"/>
        <v>0.31921824104234525</v>
      </c>
      <c r="J183" s="21">
        <f t="shared" si="27"/>
        <v>5.2705882352941179E-2</v>
      </c>
    </row>
    <row r="184" spans="1:10" x14ac:dyDescent="0.2">
      <c r="A184" s="158" t="s">
        <v>503</v>
      </c>
      <c r="B184" s="65">
        <v>189</v>
      </c>
      <c r="C184" s="66">
        <v>131</v>
      </c>
      <c r="D184" s="65">
        <v>521</v>
      </c>
      <c r="E184" s="66">
        <v>283</v>
      </c>
      <c r="F184" s="67"/>
      <c r="G184" s="65">
        <f t="shared" si="24"/>
        <v>58</v>
      </c>
      <c r="H184" s="66">
        <f t="shared" si="25"/>
        <v>238</v>
      </c>
      <c r="I184" s="20">
        <f t="shared" si="26"/>
        <v>0.44274809160305345</v>
      </c>
      <c r="J184" s="21">
        <f t="shared" si="27"/>
        <v>0.8409893992932862</v>
      </c>
    </row>
    <row r="185" spans="1:10" x14ac:dyDescent="0.2">
      <c r="A185" s="158" t="s">
        <v>301</v>
      </c>
      <c r="B185" s="65">
        <v>36</v>
      </c>
      <c r="C185" s="66">
        <v>18</v>
      </c>
      <c r="D185" s="65">
        <v>88</v>
      </c>
      <c r="E185" s="66">
        <v>51</v>
      </c>
      <c r="F185" s="67"/>
      <c r="G185" s="65">
        <f t="shared" si="24"/>
        <v>18</v>
      </c>
      <c r="H185" s="66">
        <f t="shared" si="25"/>
        <v>37</v>
      </c>
      <c r="I185" s="20">
        <f t="shared" si="26"/>
        <v>1</v>
      </c>
      <c r="J185" s="21">
        <f t="shared" si="27"/>
        <v>0.72549019607843135</v>
      </c>
    </row>
    <row r="186" spans="1:10" x14ac:dyDescent="0.2">
      <c r="A186" s="158" t="s">
        <v>224</v>
      </c>
      <c r="B186" s="65">
        <v>9</v>
      </c>
      <c r="C186" s="66">
        <v>7</v>
      </c>
      <c r="D186" s="65">
        <v>25</v>
      </c>
      <c r="E186" s="66">
        <v>39</v>
      </c>
      <c r="F186" s="67"/>
      <c r="G186" s="65">
        <f t="shared" si="24"/>
        <v>2</v>
      </c>
      <c r="H186" s="66">
        <f t="shared" si="25"/>
        <v>-14</v>
      </c>
      <c r="I186" s="20">
        <f t="shared" si="26"/>
        <v>0.2857142857142857</v>
      </c>
      <c r="J186" s="21">
        <f t="shared" si="27"/>
        <v>-0.35897435897435898</v>
      </c>
    </row>
    <row r="187" spans="1:10" x14ac:dyDescent="0.2">
      <c r="A187" s="158" t="s">
        <v>372</v>
      </c>
      <c r="B187" s="65">
        <v>414</v>
      </c>
      <c r="C187" s="66">
        <v>317</v>
      </c>
      <c r="D187" s="65">
        <v>1030</v>
      </c>
      <c r="E187" s="66">
        <v>866</v>
      </c>
      <c r="F187" s="67"/>
      <c r="G187" s="65">
        <f t="shared" si="24"/>
        <v>97</v>
      </c>
      <c r="H187" s="66">
        <f t="shared" si="25"/>
        <v>164</v>
      </c>
      <c r="I187" s="20">
        <f t="shared" si="26"/>
        <v>0.305993690851735</v>
      </c>
      <c r="J187" s="21">
        <f t="shared" si="27"/>
        <v>0.18937644341801385</v>
      </c>
    </row>
    <row r="188" spans="1:10" x14ac:dyDescent="0.2">
      <c r="A188" s="158" t="s">
        <v>424</v>
      </c>
      <c r="B188" s="65">
        <v>0</v>
      </c>
      <c r="C188" s="66">
        <v>0</v>
      </c>
      <c r="D188" s="65">
        <v>20</v>
      </c>
      <c r="E188" s="66">
        <v>0</v>
      </c>
      <c r="F188" s="67"/>
      <c r="G188" s="65">
        <f t="shared" si="24"/>
        <v>0</v>
      </c>
      <c r="H188" s="66">
        <f t="shared" si="25"/>
        <v>20</v>
      </c>
      <c r="I188" s="20" t="str">
        <f t="shared" si="26"/>
        <v>-</v>
      </c>
      <c r="J188" s="21" t="str">
        <f t="shared" si="27"/>
        <v>-</v>
      </c>
    </row>
    <row r="189" spans="1:10" x14ac:dyDescent="0.2">
      <c r="A189" s="158" t="s">
        <v>439</v>
      </c>
      <c r="B189" s="65">
        <v>61</v>
      </c>
      <c r="C189" s="66">
        <v>0</v>
      </c>
      <c r="D189" s="65">
        <v>236</v>
      </c>
      <c r="E189" s="66">
        <v>0</v>
      </c>
      <c r="F189" s="67"/>
      <c r="G189" s="65">
        <f t="shared" si="24"/>
        <v>61</v>
      </c>
      <c r="H189" s="66">
        <f t="shared" si="25"/>
        <v>236</v>
      </c>
      <c r="I189" s="20" t="str">
        <f t="shared" si="26"/>
        <v>-</v>
      </c>
      <c r="J189" s="21" t="str">
        <f t="shared" si="27"/>
        <v>-</v>
      </c>
    </row>
    <row r="190" spans="1:10" x14ac:dyDescent="0.2">
      <c r="A190" s="158" t="s">
        <v>440</v>
      </c>
      <c r="B190" s="65">
        <v>183</v>
      </c>
      <c r="C190" s="66">
        <v>128</v>
      </c>
      <c r="D190" s="65">
        <v>572</v>
      </c>
      <c r="E190" s="66">
        <v>443</v>
      </c>
      <c r="F190" s="67"/>
      <c r="G190" s="65">
        <f t="shared" si="24"/>
        <v>55</v>
      </c>
      <c r="H190" s="66">
        <f t="shared" si="25"/>
        <v>129</v>
      </c>
      <c r="I190" s="20">
        <f t="shared" si="26"/>
        <v>0.4296875</v>
      </c>
      <c r="J190" s="21">
        <f t="shared" si="27"/>
        <v>0.29119638826185101</v>
      </c>
    </row>
    <row r="191" spans="1:10" x14ac:dyDescent="0.2">
      <c r="A191" s="158" t="s">
        <v>249</v>
      </c>
      <c r="B191" s="65">
        <v>0</v>
      </c>
      <c r="C191" s="66">
        <v>17</v>
      </c>
      <c r="D191" s="65">
        <v>5</v>
      </c>
      <c r="E191" s="66">
        <v>45</v>
      </c>
      <c r="F191" s="67"/>
      <c r="G191" s="65">
        <f t="shared" si="24"/>
        <v>-17</v>
      </c>
      <c r="H191" s="66">
        <f t="shared" si="25"/>
        <v>-40</v>
      </c>
      <c r="I191" s="20">
        <f t="shared" si="26"/>
        <v>-1</v>
      </c>
      <c r="J191" s="21">
        <f t="shared" si="27"/>
        <v>-0.88888888888888884</v>
      </c>
    </row>
    <row r="192" spans="1:10" x14ac:dyDescent="0.2">
      <c r="A192" s="158" t="s">
        <v>404</v>
      </c>
      <c r="B192" s="65">
        <v>331</v>
      </c>
      <c r="C192" s="66">
        <v>391</v>
      </c>
      <c r="D192" s="65">
        <v>1056</v>
      </c>
      <c r="E192" s="66">
        <v>1241</v>
      </c>
      <c r="F192" s="67"/>
      <c r="G192" s="65">
        <f t="shared" si="24"/>
        <v>-60</v>
      </c>
      <c r="H192" s="66">
        <f t="shared" si="25"/>
        <v>-185</v>
      </c>
      <c r="I192" s="20">
        <f t="shared" si="26"/>
        <v>-0.15345268542199489</v>
      </c>
      <c r="J192" s="21">
        <f t="shared" si="27"/>
        <v>-0.14907332796132153</v>
      </c>
    </row>
    <row r="193" spans="1:10" x14ac:dyDescent="0.2">
      <c r="A193" s="158" t="s">
        <v>317</v>
      </c>
      <c r="B193" s="65">
        <v>4</v>
      </c>
      <c r="C193" s="66">
        <v>7</v>
      </c>
      <c r="D193" s="65">
        <v>32</v>
      </c>
      <c r="E193" s="66">
        <v>45</v>
      </c>
      <c r="F193" s="67"/>
      <c r="G193" s="65">
        <f t="shared" si="24"/>
        <v>-3</v>
      </c>
      <c r="H193" s="66">
        <f t="shared" si="25"/>
        <v>-13</v>
      </c>
      <c r="I193" s="20">
        <f t="shared" si="26"/>
        <v>-0.42857142857142855</v>
      </c>
      <c r="J193" s="21">
        <f t="shared" si="27"/>
        <v>-0.28888888888888886</v>
      </c>
    </row>
    <row r="194" spans="1:10" x14ac:dyDescent="0.2">
      <c r="A194" s="158" t="s">
        <v>359</v>
      </c>
      <c r="B194" s="65">
        <v>183</v>
      </c>
      <c r="C194" s="66">
        <v>117</v>
      </c>
      <c r="D194" s="65">
        <v>428</v>
      </c>
      <c r="E194" s="66">
        <v>265</v>
      </c>
      <c r="F194" s="67"/>
      <c r="G194" s="65">
        <f t="shared" si="24"/>
        <v>66</v>
      </c>
      <c r="H194" s="66">
        <f t="shared" si="25"/>
        <v>163</v>
      </c>
      <c r="I194" s="20">
        <f t="shared" si="26"/>
        <v>0.5641025641025641</v>
      </c>
      <c r="J194" s="21">
        <f t="shared" si="27"/>
        <v>0.61509433962264148</v>
      </c>
    </row>
    <row r="195" spans="1:10" s="160" customFormat="1" x14ac:dyDescent="0.2">
      <c r="A195" s="178" t="s">
        <v>657</v>
      </c>
      <c r="B195" s="71">
        <v>2221</v>
      </c>
      <c r="C195" s="72">
        <v>1796</v>
      </c>
      <c r="D195" s="71">
        <v>6253</v>
      </c>
      <c r="E195" s="72">
        <v>5559</v>
      </c>
      <c r="F195" s="73"/>
      <c r="G195" s="71">
        <f t="shared" si="24"/>
        <v>425</v>
      </c>
      <c r="H195" s="72">
        <f t="shared" si="25"/>
        <v>694</v>
      </c>
      <c r="I195" s="37">
        <f t="shared" si="26"/>
        <v>0.23663697104677059</v>
      </c>
      <c r="J195" s="38">
        <f t="shared" si="27"/>
        <v>0.12484259758949451</v>
      </c>
    </row>
    <row r="196" spans="1:10" x14ac:dyDescent="0.2">
      <c r="A196" s="177"/>
      <c r="B196" s="143"/>
      <c r="C196" s="144"/>
      <c r="D196" s="143"/>
      <c r="E196" s="144"/>
      <c r="F196" s="145"/>
      <c r="G196" s="143"/>
      <c r="H196" s="144"/>
      <c r="I196" s="151"/>
      <c r="J196" s="152"/>
    </row>
    <row r="197" spans="1:10" s="139" customFormat="1" x14ac:dyDescent="0.2">
      <c r="A197" s="159" t="s">
        <v>54</v>
      </c>
      <c r="B197" s="65"/>
      <c r="C197" s="66"/>
      <c r="D197" s="65"/>
      <c r="E197" s="66"/>
      <c r="F197" s="67"/>
      <c r="G197" s="65"/>
      <c r="H197" s="66"/>
      <c r="I197" s="20"/>
      <c r="J197" s="21"/>
    </row>
    <row r="198" spans="1:10" x14ac:dyDescent="0.2">
      <c r="A198" s="158" t="s">
        <v>544</v>
      </c>
      <c r="B198" s="65">
        <v>6</v>
      </c>
      <c r="C198" s="66">
        <v>4</v>
      </c>
      <c r="D198" s="65">
        <v>18</v>
      </c>
      <c r="E198" s="66">
        <v>8</v>
      </c>
      <c r="F198" s="67"/>
      <c r="G198" s="65">
        <f>B198-C198</f>
        <v>2</v>
      </c>
      <c r="H198" s="66">
        <f>D198-E198</f>
        <v>10</v>
      </c>
      <c r="I198" s="20">
        <f>IF(C198=0, "-", IF(G198/C198&lt;10, G198/C198, "&gt;999%"))</f>
        <v>0.5</v>
      </c>
      <c r="J198" s="21">
        <f>IF(E198=0, "-", IF(H198/E198&lt;10, H198/E198, "&gt;999%"))</f>
        <v>1.25</v>
      </c>
    </row>
    <row r="199" spans="1:10" x14ac:dyDescent="0.2">
      <c r="A199" s="158" t="s">
        <v>545</v>
      </c>
      <c r="B199" s="65">
        <v>0</v>
      </c>
      <c r="C199" s="66">
        <v>1</v>
      </c>
      <c r="D199" s="65">
        <v>0</v>
      </c>
      <c r="E199" s="66">
        <v>3</v>
      </c>
      <c r="F199" s="67"/>
      <c r="G199" s="65">
        <f>B199-C199</f>
        <v>-1</v>
      </c>
      <c r="H199" s="66">
        <f>D199-E199</f>
        <v>-3</v>
      </c>
      <c r="I199" s="20">
        <f>IF(C199=0, "-", IF(G199/C199&lt;10, G199/C199, "&gt;999%"))</f>
        <v>-1</v>
      </c>
      <c r="J199" s="21">
        <f>IF(E199=0, "-", IF(H199/E199&lt;10, H199/E199, "&gt;999%"))</f>
        <v>-1</v>
      </c>
    </row>
    <row r="200" spans="1:10" x14ac:dyDescent="0.2">
      <c r="A200" s="158" t="s">
        <v>557</v>
      </c>
      <c r="B200" s="65">
        <v>1</v>
      </c>
      <c r="C200" s="66">
        <v>0</v>
      </c>
      <c r="D200" s="65">
        <v>1</v>
      </c>
      <c r="E200" s="66">
        <v>0</v>
      </c>
      <c r="F200" s="67"/>
      <c r="G200" s="65">
        <f>B200-C200</f>
        <v>1</v>
      </c>
      <c r="H200" s="66">
        <f>D200-E200</f>
        <v>1</v>
      </c>
      <c r="I200" s="20" t="str">
        <f>IF(C200=0, "-", IF(G200/C200&lt;10, G200/C200, "&gt;999%"))</f>
        <v>-</v>
      </c>
      <c r="J200" s="21" t="str">
        <f>IF(E200=0, "-", IF(H200/E200&lt;10, H200/E200, "&gt;999%"))</f>
        <v>-</v>
      </c>
    </row>
    <row r="201" spans="1:10" s="160" customFormat="1" x14ac:dyDescent="0.2">
      <c r="A201" s="178" t="s">
        <v>658</v>
      </c>
      <c r="B201" s="71">
        <v>7</v>
      </c>
      <c r="C201" s="72">
        <v>5</v>
      </c>
      <c r="D201" s="71">
        <v>19</v>
      </c>
      <c r="E201" s="72">
        <v>11</v>
      </c>
      <c r="F201" s="73"/>
      <c r="G201" s="71">
        <f>B201-C201</f>
        <v>2</v>
      </c>
      <c r="H201" s="72">
        <f>D201-E201</f>
        <v>8</v>
      </c>
      <c r="I201" s="37">
        <f>IF(C201=0, "-", IF(G201/C201&lt;10, G201/C201, "&gt;999%"))</f>
        <v>0.4</v>
      </c>
      <c r="J201" s="38">
        <f>IF(E201=0, "-", IF(H201/E201&lt;10, H201/E201, "&gt;999%"))</f>
        <v>0.72727272727272729</v>
      </c>
    </row>
    <row r="202" spans="1:10" x14ac:dyDescent="0.2">
      <c r="A202" s="177"/>
      <c r="B202" s="143"/>
      <c r="C202" s="144"/>
      <c r="D202" s="143"/>
      <c r="E202" s="144"/>
      <c r="F202" s="145"/>
      <c r="G202" s="143"/>
      <c r="H202" s="144"/>
      <c r="I202" s="151"/>
      <c r="J202" s="152"/>
    </row>
    <row r="203" spans="1:10" s="139" customFormat="1" x14ac:dyDescent="0.2">
      <c r="A203" s="159" t="s">
        <v>55</v>
      </c>
      <c r="B203" s="65"/>
      <c r="C203" s="66"/>
      <c r="D203" s="65"/>
      <c r="E203" s="66"/>
      <c r="F203" s="67"/>
      <c r="G203" s="65"/>
      <c r="H203" s="66"/>
      <c r="I203" s="20"/>
      <c r="J203" s="21"/>
    </row>
    <row r="204" spans="1:10" x14ac:dyDescent="0.2">
      <c r="A204" s="158" t="s">
        <v>393</v>
      </c>
      <c r="B204" s="65">
        <v>0</v>
      </c>
      <c r="C204" s="66">
        <v>2</v>
      </c>
      <c r="D204" s="65">
        <v>0</v>
      </c>
      <c r="E204" s="66">
        <v>9</v>
      </c>
      <c r="F204" s="67"/>
      <c r="G204" s="65">
        <f>B204-C204</f>
        <v>-2</v>
      </c>
      <c r="H204" s="66">
        <f>D204-E204</f>
        <v>-9</v>
      </c>
      <c r="I204" s="20">
        <f>IF(C204=0, "-", IF(G204/C204&lt;10, G204/C204, "&gt;999%"))</f>
        <v>-1</v>
      </c>
      <c r="J204" s="21">
        <f>IF(E204=0, "-", IF(H204/E204&lt;10, H204/E204, "&gt;999%"))</f>
        <v>-1</v>
      </c>
    </row>
    <row r="205" spans="1:10" x14ac:dyDescent="0.2">
      <c r="A205" s="158" t="s">
        <v>264</v>
      </c>
      <c r="B205" s="65">
        <v>0</v>
      </c>
      <c r="C205" s="66">
        <v>8</v>
      </c>
      <c r="D205" s="65">
        <v>0</v>
      </c>
      <c r="E205" s="66">
        <v>14</v>
      </c>
      <c r="F205" s="67"/>
      <c r="G205" s="65">
        <f>B205-C205</f>
        <v>-8</v>
      </c>
      <c r="H205" s="66">
        <f>D205-E205</f>
        <v>-14</v>
      </c>
      <c r="I205" s="20">
        <f>IF(C205=0, "-", IF(G205/C205&lt;10, G205/C205, "&gt;999%"))</f>
        <v>-1</v>
      </c>
      <c r="J205" s="21">
        <f>IF(E205=0, "-", IF(H205/E205&lt;10, H205/E205, "&gt;999%"))</f>
        <v>-1</v>
      </c>
    </row>
    <row r="206" spans="1:10" x14ac:dyDescent="0.2">
      <c r="A206" s="158" t="s">
        <v>328</v>
      </c>
      <c r="B206" s="65">
        <v>0</v>
      </c>
      <c r="C206" s="66">
        <v>2</v>
      </c>
      <c r="D206" s="65">
        <v>0</v>
      </c>
      <c r="E206" s="66">
        <v>2</v>
      </c>
      <c r="F206" s="67"/>
      <c r="G206" s="65">
        <f>B206-C206</f>
        <v>-2</v>
      </c>
      <c r="H206" s="66">
        <f>D206-E206</f>
        <v>-2</v>
      </c>
      <c r="I206" s="20">
        <f>IF(C206=0, "-", IF(G206/C206&lt;10, G206/C206, "&gt;999%"))</f>
        <v>-1</v>
      </c>
      <c r="J206" s="21">
        <f>IF(E206=0, "-", IF(H206/E206&lt;10, H206/E206, "&gt;999%"))</f>
        <v>-1</v>
      </c>
    </row>
    <row r="207" spans="1:10" x14ac:dyDescent="0.2">
      <c r="A207" s="158" t="s">
        <v>464</v>
      </c>
      <c r="B207" s="65">
        <v>0</v>
      </c>
      <c r="C207" s="66">
        <v>0</v>
      </c>
      <c r="D207" s="65">
        <v>0</v>
      </c>
      <c r="E207" s="66">
        <v>1</v>
      </c>
      <c r="F207" s="67"/>
      <c r="G207" s="65">
        <f>B207-C207</f>
        <v>0</v>
      </c>
      <c r="H207" s="66">
        <f>D207-E207</f>
        <v>-1</v>
      </c>
      <c r="I207" s="20" t="str">
        <f>IF(C207=0, "-", IF(G207/C207&lt;10, G207/C207, "&gt;999%"))</f>
        <v>-</v>
      </c>
      <c r="J207" s="21">
        <f>IF(E207=0, "-", IF(H207/E207&lt;10, H207/E207, "&gt;999%"))</f>
        <v>-1</v>
      </c>
    </row>
    <row r="208" spans="1:10" s="160" customFormat="1" x14ac:dyDescent="0.2">
      <c r="A208" s="178" t="s">
        <v>659</v>
      </c>
      <c r="B208" s="71">
        <v>0</v>
      </c>
      <c r="C208" s="72">
        <v>12</v>
      </c>
      <c r="D208" s="71">
        <v>0</v>
      </c>
      <c r="E208" s="72">
        <v>26</v>
      </c>
      <c r="F208" s="73"/>
      <c r="G208" s="71">
        <f>B208-C208</f>
        <v>-12</v>
      </c>
      <c r="H208" s="72">
        <f>D208-E208</f>
        <v>-26</v>
      </c>
      <c r="I208" s="37">
        <f>IF(C208=0, "-", IF(G208/C208&lt;10, G208/C208, "&gt;999%"))</f>
        <v>-1</v>
      </c>
      <c r="J208" s="38">
        <f>IF(E208=0, "-", IF(H208/E208&lt;10, H208/E208, "&gt;999%"))</f>
        <v>-1</v>
      </c>
    </row>
    <row r="209" spans="1:10" x14ac:dyDescent="0.2">
      <c r="A209" s="177"/>
      <c r="B209" s="143"/>
      <c r="C209" s="144"/>
      <c r="D209" s="143"/>
      <c r="E209" s="144"/>
      <c r="F209" s="145"/>
      <c r="G209" s="143"/>
      <c r="H209" s="144"/>
      <c r="I209" s="151"/>
      <c r="J209" s="152"/>
    </row>
    <row r="210" spans="1:10" s="139" customFormat="1" x14ac:dyDescent="0.2">
      <c r="A210" s="159" t="s">
        <v>56</v>
      </c>
      <c r="B210" s="65"/>
      <c r="C210" s="66"/>
      <c r="D210" s="65"/>
      <c r="E210" s="66"/>
      <c r="F210" s="67"/>
      <c r="G210" s="65"/>
      <c r="H210" s="66"/>
      <c r="I210" s="20"/>
      <c r="J210" s="21"/>
    </row>
    <row r="211" spans="1:10" x14ac:dyDescent="0.2">
      <c r="A211" s="158" t="s">
        <v>56</v>
      </c>
      <c r="B211" s="65">
        <v>0</v>
      </c>
      <c r="C211" s="66">
        <v>0</v>
      </c>
      <c r="D211" s="65">
        <v>5</v>
      </c>
      <c r="E211" s="66">
        <v>1</v>
      </c>
      <c r="F211" s="67"/>
      <c r="G211" s="65">
        <f>B211-C211</f>
        <v>0</v>
      </c>
      <c r="H211" s="66">
        <f>D211-E211</f>
        <v>4</v>
      </c>
      <c r="I211" s="20" t="str">
        <f>IF(C211=0, "-", IF(G211/C211&lt;10, G211/C211, "&gt;999%"))</f>
        <v>-</v>
      </c>
      <c r="J211" s="21">
        <f>IF(E211=0, "-", IF(H211/E211&lt;10, H211/E211, "&gt;999%"))</f>
        <v>4</v>
      </c>
    </row>
    <row r="212" spans="1:10" s="160" customFormat="1" x14ac:dyDescent="0.2">
      <c r="A212" s="178" t="s">
        <v>660</v>
      </c>
      <c r="B212" s="71">
        <v>0</v>
      </c>
      <c r="C212" s="72">
        <v>0</v>
      </c>
      <c r="D212" s="71">
        <v>5</v>
      </c>
      <c r="E212" s="72">
        <v>1</v>
      </c>
      <c r="F212" s="73"/>
      <c r="G212" s="71">
        <f>B212-C212</f>
        <v>0</v>
      </c>
      <c r="H212" s="72">
        <f>D212-E212</f>
        <v>4</v>
      </c>
      <c r="I212" s="37" t="str">
        <f>IF(C212=0, "-", IF(G212/C212&lt;10, G212/C212, "&gt;999%"))</f>
        <v>-</v>
      </c>
      <c r="J212" s="38">
        <f>IF(E212=0, "-", IF(H212/E212&lt;10, H212/E212, "&gt;999%"))</f>
        <v>4</v>
      </c>
    </row>
    <row r="213" spans="1:10" x14ac:dyDescent="0.2">
      <c r="A213" s="177"/>
      <c r="B213" s="143"/>
      <c r="C213" s="144"/>
      <c r="D213" s="143"/>
      <c r="E213" s="144"/>
      <c r="F213" s="145"/>
      <c r="G213" s="143"/>
      <c r="H213" s="144"/>
      <c r="I213" s="151"/>
      <c r="J213" s="152"/>
    </row>
    <row r="214" spans="1:10" s="139" customFormat="1" x14ac:dyDescent="0.2">
      <c r="A214" s="159" t="s">
        <v>57</v>
      </c>
      <c r="B214" s="65"/>
      <c r="C214" s="66"/>
      <c r="D214" s="65"/>
      <c r="E214" s="66"/>
      <c r="F214" s="67"/>
      <c r="G214" s="65"/>
      <c r="H214" s="66"/>
      <c r="I214" s="20"/>
      <c r="J214" s="21"/>
    </row>
    <row r="215" spans="1:10" x14ac:dyDescent="0.2">
      <c r="A215" s="158" t="s">
        <v>569</v>
      </c>
      <c r="B215" s="65">
        <v>36</v>
      </c>
      <c r="C215" s="66">
        <v>15</v>
      </c>
      <c r="D215" s="65">
        <v>72</v>
      </c>
      <c r="E215" s="66">
        <v>52</v>
      </c>
      <c r="F215" s="67"/>
      <c r="G215" s="65">
        <f>B215-C215</f>
        <v>21</v>
      </c>
      <c r="H215" s="66">
        <f>D215-E215</f>
        <v>20</v>
      </c>
      <c r="I215" s="20">
        <f>IF(C215=0, "-", IF(G215/C215&lt;10, G215/C215, "&gt;999%"))</f>
        <v>1.4</v>
      </c>
      <c r="J215" s="21">
        <f>IF(E215=0, "-", IF(H215/E215&lt;10, H215/E215, "&gt;999%"))</f>
        <v>0.38461538461538464</v>
      </c>
    </row>
    <row r="216" spans="1:10" x14ac:dyDescent="0.2">
      <c r="A216" s="158" t="s">
        <v>546</v>
      </c>
      <c r="B216" s="65">
        <v>147</v>
      </c>
      <c r="C216" s="66">
        <v>102</v>
      </c>
      <c r="D216" s="65">
        <v>374</v>
      </c>
      <c r="E216" s="66">
        <v>258</v>
      </c>
      <c r="F216" s="67"/>
      <c r="G216" s="65">
        <f>B216-C216</f>
        <v>45</v>
      </c>
      <c r="H216" s="66">
        <f>D216-E216</f>
        <v>116</v>
      </c>
      <c r="I216" s="20">
        <f>IF(C216=0, "-", IF(G216/C216&lt;10, G216/C216, "&gt;999%"))</f>
        <v>0.44117647058823528</v>
      </c>
      <c r="J216" s="21">
        <f>IF(E216=0, "-", IF(H216/E216&lt;10, H216/E216, "&gt;999%"))</f>
        <v>0.44961240310077522</v>
      </c>
    </row>
    <row r="217" spans="1:10" x14ac:dyDescent="0.2">
      <c r="A217" s="158" t="s">
        <v>558</v>
      </c>
      <c r="B217" s="65">
        <v>62</v>
      </c>
      <c r="C217" s="66">
        <v>66</v>
      </c>
      <c r="D217" s="65">
        <v>174</v>
      </c>
      <c r="E217" s="66">
        <v>177</v>
      </c>
      <c r="F217" s="67"/>
      <c r="G217" s="65">
        <f>B217-C217</f>
        <v>-4</v>
      </c>
      <c r="H217" s="66">
        <f>D217-E217</f>
        <v>-3</v>
      </c>
      <c r="I217" s="20">
        <f>IF(C217=0, "-", IF(G217/C217&lt;10, G217/C217, "&gt;999%"))</f>
        <v>-6.0606060606060608E-2</v>
      </c>
      <c r="J217" s="21">
        <f>IF(E217=0, "-", IF(H217/E217&lt;10, H217/E217, "&gt;999%"))</f>
        <v>-1.6949152542372881E-2</v>
      </c>
    </row>
    <row r="218" spans="1:10" s="160" customFormat="1" x14ac:dyDescent="0.2">
      <c r="A218" s="178" t="s">
        <v>661</v>
      </c>
      <c r="B218" s="71">
        <v>245</v>
      </c>
      <c r="C218" s="72">
        <v>183</v>
      </c>
      <c r="D218" s="71">
        <v>620</v>
      </c>
      <c r="E218" s="72">
        <v>487</v>
      </c>
      <c r="F218" s="73"/>
      <c r="G218" s="71">
        <f>B218-C218</f>
        <v>62</v>
      </c>
      <c r="H218" s="72">
        <f>D218-E218</f>
        <v>133</v>
      </c>
      <c r="I218" s="37">
        <f>IF(C218=0, "-", IF(G218/C218&lt;10, G218/C218, "&gt;999%"))</f>
        <v>0.33879781420765026</v>
      </c>
      <c r="J218" s="38">
        <f>IF(E218=0, "-", IF(H218/E218&lt;10, H218/E218, "&gt;999%"))</f>
        <v>0.2731006160164271</v>
      </c>
    </row>
    <row r="219" spans="1:10" x14ac:dyDescent="0.2">
      <c r="A219" s="177"/>
      <c r="B219" s="143"/>
      <c r="C219" s="144"/>
      <c r="D219" s="143"/>
      <c r="E219" s="144"/>
      <c r="F219" s="145"/>
      <c r="G219" s="143"/>
      <c r="H219" s="144"/>
      <c r="I219" s="151"/>
      <c r="J219" s="152"/>
    </row>
    <row r="220" spans="1:10" s="139" customFormat="1" x14ac:dyDescent="0.2">
      <c r="A220" s="159" t="s">
        <v>58</v>
      </c>
      <c r="B220" s="65"/>
      <c r="C220" s="66"/>
      <c r="D220" s="65"/>
      <c r="E220" s="66"/>
      <c r="F220" s="67"/>
      <c r="G220" s="65"/>
      <c r="H220" s="66"/>
      <c r="I220" s="20"/>
      <c r="J220" s="21"/>
    </row>
    <row r="221" spans="1:10" x14ac:dyDescent="0.2">
      <c r="A221" s="158" t="s">
        <v>515</v>
      </c>
      <c r="B221" s="65">
        <v>193</v>
      </c>
      <c r="C221" s="66">
        <v>153</v>
      </c>
      <c r="D221" s="65">
        <v>478</v>
      </c>
      <c r="E221" s="66">
        <v>331</v>
      </c>
      <c r="F221" s="67"/>
      <c r="G221" s="65">
        <f>B221-C221</f>
        <v>40</v>
      </c>
      <c r="H221" s="66">
        <f>D221-E221</f>
        <v>147</v>
      </c>
      <c r="I221" s="20">
        <f>IF(C221=0, "-", IF(G221/C221&lt;10, G221/C221, "&gt;999%"))</f>
        <v>0.26143790849673204</v>
      </c>
      <c r="J221" s="21">
        <f>IF(E221=0, "-", IF(H221/E221&lt;10, H221/E221, "&gt;999%"))</f>
        <v>0.44410876132930516</v>
      </c>
    </row>
    <row r="222" spans="1:10" x14ac:dyDescent="0.2">
      <c r="A222" s="158" t="s">
        <v>526</v>
      </c>
      <c r="B222" s="65">
        <v>372</v>
      </c>
      <c r="C222" s="66">
        <v>320</v>
      </c>
      <c r="D222" s="65">
        <v>1125</v>
      </c>
      <c r="E222" s="66">
        <v>663</v>
      </c>
      <c r="F222" s="67"/>
      <c r="G222" s="65">
        <f>B222-C222</f>
        <v>52</v>
      </c>
      <c r="H222" s="66">
        <f>D222-E222</f>
        <v>462</v>
      </c>
      <c r="I222" s="20">
        <f>IF(C222=0, "-", IF(G222/C222&lt;10, G222/C222, "&gt;999%"))</f>
        <v>0.16250000000000001</v>
      </c>
      <c r="J222" s="21">
        <f>IF(E222=0, "-", IF(H222/E222&lt;10, H222/E222, "&gt;999%"))</f>
        <v>0.69683257918552033</v>
      </c>
    </row>
    <row r="223" spans="1:10" x14ac:dyDescent="0.2">
      <c r="A223" s="158" t="s">
        <v>441</v>
      </c>
      <c r="B223" s="65">
        <v>327</v>
      </c>
      <c r="C223" s="66">
        <v>192</v>
      </c>
      <c r="D223" s="65">
        <v>696</v>
      </c>
      <c r="E223" s="66">
        <v>469</v>
      </c>
      <c r="F223" s="67"/>
      <c r="G223" s="65">
        <f>B223-C223</f>
        <v>135</v>
      </c>
      <c r="H223" s="66">
        <f>D223-E223</f>
        <v>227</v>
      </c>
      <c r="I223" s="20">
        <f>IF(C223=0, "-", IF(G223/C223&lt;10, G223/C223, "&gt;999%"))</f>
        <v>0.703125</v>
      </c>
      <c r="J223" s="21">
        <f>IF(E223=0, "-", IF(H223/E223&lt;10, H223/E223, "&gt;999%"))</f>
        <v>0.48400852878464817</v>
      </c>
    </row>
    <row r="224" spans="1:10" s="160" customFormat="1" x14ac:dyDescent="0.2">
      <c r="A224" s="178" t="s">
        <v>662</v>
      </c>
      <c r="B224" s="71">
        <v>892</v>
      </c>
      <c r="C224" s="72">
        <v>665</v>
      </c>
      <c r="D224" s="71">
        <v>2299</v>
      </c>
      <c r="E224" s="72">
        <v>1463</v>
      </c>
      <c r="F224" s="73"/>
      <c r="G224" s="71">
        <f>B224-C224</f>
        <v>227</v>
      </c>
      <c r="H224" s="72">
        <f>D224-E224</f>
        <v>836</v>
      </c>
      <c r="I224" s="37">
        <f>IF(C224=0, "-", IF(G224/C224&lt;10, G224/C224, "&gt;999%"))</f>
        <v>0.34135338345864663</v>
      </c>
      <c r="J224" s="38">
        <f>IF(E224=0, "-", IF(H224/E224&lt;10, H224/E224, "&gt;999%"))</f>
        <v>0.5714285714285714</v>
      </c>
    </row>
    <row r="225" spans="1:10" x14ac:dyDescent="0.2">
      <c r="A225" s="177"/>
      <c r="B225" s="143"/>
      <c r="C225" s="144"/>
      <c r="D225" s="143"/>
      <c r="E225" s="144"/>
      <c r="F225" s="145"/>
      <c r="G225" s="143"/>
      <c r="H225" s="144"/>
      <c r="I225" s="151"/>
      <c r="J225" s="152"/>
    </row>
    <row r="226" spans="1:10" s="139" customFormat="1" x14ac:dyDescent="0.2">
      <c r="A226" s="159" t="s">
        <v>59</v>
      </c>
      <c r="B226" s="65"/>
      <c r="C226" s="66"/>
      <c r="D226" s="65"/>
      <c r="E226" s="66"/>
      <c r="F226" s="67"/>
      <c r="G226" s="65"/>
      <c r="H226" s="66"/>
      <c r="I226" s="20"/>
      <c r="J226" s="21"/>
    </row>
    <row r="227" spans="1:10" x14ac:dyDescent="0.2">
      <c r="A227" s="158" t="s">
        <v>570</v>
      </c>
      <c r="B227" s="65">
        <v>15</v>
      </c>
      <c r="C227" s="66">
        <v>12</v>
      </c>
      <c r="D227" s="65">
        <v>38</v>
      </c>
      <c r="E227" s="66">
        <v>32</v>
      </c>
      <c r="F227" s="67"/>
      <c r="G227" s="65">
        <f>B227-C227</f>
        <v>3</v>
      </c>
      <c r="H227" s="66">
        <f>D227-E227</f>
        <v>6</v>
      </c>
      <c r="I227" s="20">
        <f>IF(C227=0, "-", IF(G227/C227&lt;10, G227/C227, "&gt;999%"))</f>
        <v>0.25</v>
      </c>
      <c r="J227" s="21">
        <f>IF(E227=0, "-", IF(H227/E227&lt;10, H227/E227, "&gt;999%"))</f>
        <v>0.1875</v>
      </c>
    </row>
    <row r="228" spans="1:10" x14ac:dyDescent="0.2">
      <c r="A228" s="158" t="s">
        <v>559</v>
      </c>
      <c r="B228" s="65">
        <v>5</v>
      </c>
      <c r="C228" s="66">
        <v>1</v>
      </c>
      <c r="D228" s="65">
        <v>7</v>
      </c>
      <c r="E228" s="66">
        <v>8</v>
      </c>
      <c r="F228" s="67"/>
      <c r="G228" s="65">
        <f>B228-C228</f>
        <v>4</v>
      </c>
      <c r="H228" s="66">
        <f>D228-E228</f>
        <v>-1</v>
      </c>
      <c r="I228" s="20">
        <f>IF(C228=0, "-", IF(G228/C228&lt;10, G228/C228, "&gt;999%"))</f>
        <v>4</v>
      </c>
      <c r="J228" s="21">
        <f>IF(E228=0, "-", IF(H228/E228&lt;10, H228/E228, "&gt;999%"))</f>
        <v>-0.125</v>
      </c>
    </row>
    <row r="229" spans="1:10" x14ac:dyDescent="0.2">
      <c r="A229" s="158" t="s">
        <v>547</v>
      </c>
      <c r="B229" s="65">
        <v>32</v>
      </c>
      <c r="C229" s="66">
        <v>13</v>
      </c>
      <c r="D229" s="65">
        <v>55</v>
      </c>
      <c r="E229" s="66">
        <v>63</v>
      </c>
      <c r="F229" s="67"/>
      <c r="G229" s="65">
        <f>B229-C229</f>
        <v>19</v>
      </c>
      <c r="H229" s="66">
        <f>D229-E229</f>
        <v>-8</v>
      </c>
      <c r="I229" s="20">
        <f>IF(C229=0, "-", IF(G229/C229&lt;10, G229/C229, "&gt;999%"))</f>
        <v>1.4615384615384615</v>
      </c>
      <c r="J229" s="21">
        <f>IF(E229=0, "-", IF(H229/E229&lt;10, H229/E229, "&gt;999%"))</f>
        <v>-0.12698412698412698</v>
      </c>
    </row>
    <row r="230" spans="1:10" x14ac:dyDescent="0.2">
      <c r="A230" s="158" t="s">
        <v>548</v>
      </c>
      <c r="B230" s="65">
        <v>2</v>
      </c>
      <c r="C230" s="66">
        <v>7</v>
      </c>
      <c r="D230" s="65">
        <v>8</v>
      </c>
      <c r="E230" s="66">
        <v>17</v>
      </c>
      <c r="F230" s="67"/>
      <c r="G230" s="65">
        <f>B230-C230</f>
        <v>-5</v>
      </c>
      <c r="H230" s="66">
        <f>D230-E230</f>
        <v>-9</v>
      </c>
      <c r="I230" s="20">
        <f>IF(C230=0, "-", IF(G230/C230&lt;10, G230/C230, "&gt;999%"))</f>
        <v>-0.7142857142857143</v>
      </c>
      <c r="J230" s="21">
        <f>IF(E230=0, "-", IF(H230/E230&lt;10, H230/E230, "&gt;999%"))</f>
        <v>-0.52941176470588236</v>
      </c>
    </row>
    <row r="231" spans="1:10" s="160" customFormat="1" x14ac:dyDescent="0.2">
      <c r="A231" s="178" t="s">
        <v>663</v>
      </c>
      <c r="B231" s="71">
        <v>54</v>
      </c>
      <c r="C231" s="72">
        <v>33</v>
      </c>
      <c r="D231" s="71">
        <v>108</v>
      </c>
      <c r="E231" s="72">
        <v>120</v>
      </c>
      <c r="F231" s="73"/>
      <c r="G231" s="71">
        <f>B231-C231</f>
        <v>21</v>
      </c>
      <c r="H231" s="72">
        <f>D231-E231</f>
        <v>-12</v>
      </c>
      <c r="I231" s="37">
        <f>IF(C231=0, "-", IF(G231/C231&lt;10, G231/C231, "&gt;999%"))</f>
        <v>0.63636363636363635</v>
      </c>
      <c r="J231" s="38">
        <f>IF(E231=0, "-", IF(H231/E231&lt;10, H231/E231, "&gt;999%"))</f>
        <v>-0.1</v>
      </c>
    </row>
    <row r="232" spans="1:10" x14ac:dyDescent="0.2">
      <c r="A232" s="177"/>
      <c r="B232" s="143"/>
      <c r="C232" s="144"/>
      <c r="D232" s="143"/>
      <c r="E232" s="144"/>
      <c r="F232" s="145"/>
      <c r="G232" s="143"/>
      <c r="H232" s="144"/>
      <c r="I232" s="151"/>
      <c r="J232" s="152"/>
    </row>
    <row r="233" spans="1:10" s="139" customFormat="1" x14ac:dyDescent="0.2">
      <c r="A233" s="159" t="s">
        <v>60</v>
      </c>
      <c r="B233" s="65"/>
      <c r="C233" s="66"/>
      <c r="D233" s="65"/>
      <c r="E233" s="66"/>
      <c r="F233" s="67"/>
      <c r="G233" s="65"/>
      <c r="H233" s="66"/>
      <c r="I233" s="20"/>
      <c r="J233" s="21"/>
    </row>
    <row r="234" spans="1:10" x14ac:dyDescent="0.2">
      <c r="A234" s="158" t="s">
        <v>394</v>
      </c>
      <c r="B234" s="65">
        <v>9</v>
      </c>
      <c r="C234" s="66">
        <v>33</v>
      </c>
      <c r="D234" s="65">
        <v>46</v>
      </c>
      <c r="E234" s="66">
        <v>87</v>
      </c>
      <c r="F234" s="67"/>
      <c r="G234" s="65">
        <f t="shared" ref="G234:G241" si="28">B234-C234</f>
        <v>-24</v>
      </c>
      <c r="H234" s="66">
        <f t="shared" ref="H234:H241" si="29">D234-E234</f>
        <v>-41</v>
      </c>
      <c r="I234" s="20">
        <f t="shared" ref="I234:I241" si="30">IF(C234=0, "-", IF(G234/C234&lt;10, G234/C234, "&gt;999%"))</f>
        <v>-0.72727272727272729</v>
      </c>
      <c r="J234" s="21">
        <f t="shared" ref="J234:J241" si="31">IF(E234=0, "-", IF(H234/E234&lt;10, H234/E234, "&gt;999%"))</f>
        <v>-0.47126436781609193</v>
      </c>
    </row>
    <row r="235" spans="1:10" x14ac:dyDescent="0.2">
      <c r="A235" s="158" t="s">
        <v>465</v>
      </c>
      <c r="B235" s="65">
        <v>20</v>
      </c>
      <c r="C235" s="66">
        <v>10</v>
      </c>
      <c r="D235" s="65">
        <v>27</v>
      </c>
      <c r="E235" s="66">
        <v>49</v>
      </c>
      <c r="F235" s="67"/>
      <c r="G235" s="65">
        <f t="shared" si="28"/>
        <v>10</v>
      </c>
      <c r="H235" s="66">
        <f t="shared" si="29"/>
        <v>-22</v>
      </c>
      <c r="I235" s="20">
        <f t="shared" si="30"/>
        <v>1</v>
      </c>
      <c r="J235" s="21">
        <f t="shared" si="31"/>
        <v>-0.44897959183673469</v>
      </c>
    </row>
    <row r="236" spans="1:10" x14ac:dyDescent="0.2">
      <c r="A236" s="158" t="s">
        <v>329</v>
      </c>
      <c r="B236" s="65">
        <v>0</v>
      </c>
      <c r="C236" s="66">
        <v>0</v>
      </c>
      <c r="D236" s="65">
        <v>3</v>
      </c>
      <c r="E236" s="66">
        <v>2</v>
      </c>
      <c r="F236" s="67"/>
      <c r="G236" s="65">
        <f t="shared" si="28"/>
        <v>0</v>
      </c>
      <c r="H236" s="66">
        <f t="shared" si="29"/>
        <v>1</v>
      </c>
      <c r="I236" s="20" t="str">
        <f t="shared" si="30"/>
        <v>-</v>
      </c>
      <c r="J236" s="21">
        <f t="shared" si="31"/>
        <v>0.5</v>
      </c>
    </row>
    <row r="237" spans="1:10" x14ac:dyDescent="0.2">
      <c r="A237" s="158" t="s">
        <v>466</v>
      </c>
      <c r="B237" s="65">
        <v>3</v>
      </c>
      <c r="C237" s="66">
        <v>2</v>
      </c>
      <c r="D237" s="65">
        <v>4</v>
      </c>
      <c r="E237" s="66">
        <v>12</v>
      </c>
      <c r="F237" s="67"/>
      <c r="G237" s="65">
        <f t="shared" si="28"/>
        <v>1</v>
      </c>
      <c r="H237" s="66">
        <f t="shared" si="29"/>
        <v>-8</v>
      </c>
      <c r="I237" s="20">
        <f t="shared" si="30"/>
        <v>0.5</v>
      </c>
      <c r="J237" s="21">
        <f t="shared" si="31"/>
        <v>-0.66666666666666663</v>
      </c>
    </row>
    <row r="238" spans="1:10" x14ac:dyDescent="0.2">
      <c r="A238" s="158" t="s">
        <v>265</v>
      </c>
      <c r="B238" s="65">
        <v>2</v>
      </c>
      <c r="C238" s="66">
        <v>4</v>
      </c>
      <c r="D238" s="65">
        <v>4</v>
      </c>
      <c r="E238" s="66">
        <v>23</v>
      </c>
      <c r="F238" s="67"/>
      <c r="G238" s="65">
        <f t="shared" si="28"/>
        <v>-2</v>
      </c>
      <c r="H238" s="66">
        <f t="shared" si="29"/>
        <v>-19</v>
      </c>
      <c r="I238" s="20">
        <f t="shared" si="30"/>
        <v>-0.5</v>
      </c>
      <c r="J238" s="21">
        <f t="shared" si="31"/>
        <v>-0.82608695652173914</v>
      </c>
    </row>
    <row r="239" spans="1:10" x14ac:dyDescent="0.2">
      <c r="A239" s="158" t="s">
        <v>280</v>
      </c>
      <c r="B239" s="65">
        <v>0</v>
      </c>
      <c r="C239" s="66">
        <v>1</v>
      </c>
      <c r="D239" s="65">
        <v>1</v>
      </c>
      <c r="E239" s="66">
        <v>4</v>
      </c>
      <c r="F239" s="67"/>
      <c r="G239" s="65">
        <f t="shared" si="28"/>
        <v>-1</v>
      </c>
      <c r="H239" s="66">
        <f t="shared" si="29"/>
        <v>-3</v>
      </c>
      <c r="I239" s="20">
        <f t="shared" si="30"/>
        <v>-1</v>
      </c>
      <c r="J239" s="21">
        <f t="shared" si="31"/>
        <v>-0.75</v>
      </c>
    </row>
    <row r="240" spans="1:10" x14ac:dyDescent="0.2">
      <c r="A240" s="158" t="s">
        <v>293</v>
      </c>
      <c r="B240" s="65">
        <v>0</v>
      </c>
      <c r="C240" s="66">
        <v>0</v>
      </c>
      <c r="D240" s="65">
        <v>1</v>
      </c>
      <c r="E240" s="66">
        <v>2</v>
      </c>
      <c r="F240" s="67"/>
      <c r="G240" s="65">
        <f t="shared" si="28"/>
        <v>0</v>
      </c>
      <c r="H240" s="66">
        <f t="shared" si="29"/>
        <v>-1</v>
      </c>
      <c r="I240" s="20" t="str">
        <f t="shared" si="30"/>
        <v>-</v>
      </c>
      <c r="J240" s="21">
        <f t="shared" si="31"/>
        <v>-0.5</v>
      </c>
    </row>
    <row r="241" spans="1:10" s="160" customFormat="1" x14ac:dyDescent="0.2">
      <c r="A241" s="178" t="s">
        <v>664</v>
      </c>
      <c r="B241" s="71">
        <v>34</v>
      </c>
      <c r="C241" s="72">
        <v>50</v>
      </c>
      <c r="D241" s="71">
        <v>86</v>
      </c>
      <c r="E241" s="72">
        <v>179</v>
      </c>
      <c r="F241" s="73"/>
      <c r="G241" s="71">
        <f t="shared" si="28"/>
        <v>-16</v>
      </c>
      <c r="H241" s="72">
        <f t="shared" si="29"/>
        <v>-93</v>
      </c>
      <c r="I241" s="37">
        <f t="shared" si="30"/>
        <v>-0.32</v>
      </c>
      <c r="J241" s="38">
        <f t="shared" si="31"/>
        <v>-0.51955307262569828</v>
      </c>
    </row>
    <row r="242" spans="1:10" x14ac:dyDescent="0.2">
      <c r="A242" s="177"/>
      <c r="B242" s="143"/>
      <c r="C242" s="144"/>
      <c r="D242" s="143"/>
      <c r="E242" s="144"/>
      <c r="F242" s="145"/>
      <c r="G242" s="143"/>
      <c r="H242" s="144"/>
      <c r="I242" s="151"/>
      <c r="J242" s="152"/>
    </row>
    <row r="243" spans="1:10" s="139" customFormat="1" x14ac:dyDescent="0.2">
      <c r="A243" s="159" t="s">
        <v>61</v>
      </c>
      <c r="B243" s="65"/>
      <c r="C243" s="66"/>
      <c r="D243" s="65"/>
      <c r="E243" s="66"/>
      <c r="F243" s="67"/>
      <c r="G243" s="65"/>
      <c r="H243" s="66"/>
      <c r="I243" s="20"/>
      <c r="J243" s="21"/>
    </row>
    <row r="244" spans="1:10" x14ac:dyDescent="0.2">
      <c r="A244" s="158" t="s">
        <v>405</v>
      </c>
      <c r="B244" s="65">
        <v>15</v>
      </c>
      <c r="C244" s="66">
        <v>8</v>
      </c>
      <c r="D244" s="65">
        <v>21</v>
      </c>
      <c r="E244" s="66">
        <v>24</v>
      </c>
      <c r="F244" s="67"/>
      <c r="G244" s="65">
        <f t="shared" ref="G244:G249" si="32">B244-C244</f>
        <v>7</v>
      </c>
      <c r="H244" s="66">
        <f t="shared" ref="H244:H249" si="33">D244-E244</f>
        <v>-3</v>
      </c>
      <c r="I244" s="20">
        <f t="shared" ref="I244:I249" si="34">IF(C244=0, "-", IF(G244/C244&lt;10, G244/C244, "&gt;999%"))</f>
        <v>0.875</v>
      </c>
      <c r="J244" s="21">
        <f t="shared" ref="J244:J249" si="35">IF(E244=0, "-", IF(H244/E244&lt;10, H244/E244, "&gt;999%"))</f>
        <v>-0.125</v>
      </c>
    </row>
    <row r="245" spans="1:10" x14ac:dyDescent="0.2">
      <c r="A245" s="158" t="s">
        <v>373</v>
      </c>
      <c r="B245" s="65">
        <v>39</v>
      </c>
      <c r="C245" s="66">
        <v>8</v>
      </c>
      <c r="D245" s="65">
        <v>90</v>
      </c>
      <c r="E245" s="66">
        <v>46</v>
      </c>
      <c r="F245" s="67"/>
      <c r="G245" s="65">
        <f t="shared" si="32"/>
        <v>31</v>
      </c>
      <c r="H245" s="66">
        <f t="shared" si="33"/>
        <v>44</v>
      </c>
      <c r="I245" s="20">
        <f t="shared" si="34"/>
        <v>3.875</v>
      </c>
      <c r="J245" s="21">
        <f t="shared" si="35"/>
        <v>0.95652173913043481</v>
      </c>
    </row>
    <row r="246" spans="1:10" x14ac:dyDescent="0.2">
      <c r="A246" s="158" t="s">
        <v>527</v>
      </c>
      <c r="B246" s="65">
        <v>40</v>
      </c>
      <c r="C246" s="66">
        <v>0</v>
      </c>
      <c r="D246" s="65">
        <v>105</v>
      </c>
      <c r="E246" s="66">
        <v>0</v>
      </c>
      <c r="F246" s="67"/>
      <c r="G246" s="65">
        <f t="shared" si="32"/>
        <v>40</v>
      </c>
      <c r="H246" s="66">
        <f t="shared" si="33"/>
        <v>105</v>
      </c>
      <c r="I246" s="20" t="str">
        <f t="shared" si="34"/>
        <v>-</v>
      </c>
      <c r="J246" s="21" t="str">
        <f t="shared" si="35"/>
        <v>-</v>
      </c>
    </row>
    <row r="247" spans="1:10" x14ac:dyDescent="0.2">
      <c r="A247" s="158" t="s">
        <v>442</v>
      </c>
      <c r="B247" s="65">
        <v>55</v>
      </c>
      <c r="C247" s="66">
        <v>37</v>
      </c>
      <c r="D247" s="65">
        <v>154</v>
      </c>
      <c r="E247" s="66">
        <v>168</v>
      </c>
      <c r="F247" s="67"/>
      <c r="G247" s="65">
        <f t="shared" si="32"/>
        <v>18</v>
      </c>
      <c r="H247" s="66">
        <f t="shared" si="33"/>
        <v>-14</v>
      </c>
      <c r="I247" s="20">
        <f t="shared" si="34"/>
        <v>0.48648648648648651</v>
      </c>
      <c r="J247" s="21">
        <f t="shared" si="35"/>
        <v>-8.3333333333333329E-2</v>
      </c>
    </row>
    <row r="248" spans="1:10" x14ac:dyDescent="0.2">
      <c r="A248" s="158" t="s">
        <v>443</v>
      </c>
      <c r="B248" s="65">
        <v>40</v>
      </c>
      <c r="C248" s="66">
        <v>27</v>
      </c>
      <c r="D248" s="65">
        <v>143</v>
      </c>
      <c r="E248" s="66">
        <v>95</v>
      </c>
      <c r="F248" s="67"/>
      <c r="G248" s="65">
        <f t="shared" si="32"/>
        <v>13</v>
      </c>
      <c r="H248" s="66">
        <f t="shared" si="33"/>
        <v>48</v>
      </c>
      <c r="I248" s="20">
        <f t="shared" si="34"/>
        <v>0.48148148148148145</v>
      </c>
      <c r="J248" s="21">
        <f t="shared" si="35"/>
        <v>0.50526315789473686</v>
      </c>
    </row>
    <row r="249" spans="1:10" s="160" customFormat="1" x14ac:dyDescent="0.2">
      <c r="A249" s="178" t="s">
        <v>665</v>
      </c>
      <c r="B249" s="71">
        <v>189</v>
      </c>
      <c r="C249" s="72">
        <v>80</v>
      </c>
      <c r="D249" s="71">
        <v>513</v>
      </c>
      <c r="E249" s="72">
        <v>333</v>
      </c>
      <c r="F249" s="73"/>
      <c r="G249" s="71">
        <f t="shared" si="32"/>
        <v>109</v>
      </c>
      <c r="H249" s="72">
        <f t="shared" si="33"/>
        <v>180</v>
      </c>
      <c r="I249" s="37">
        <f t="shared" si="34"/>
        <v>1.3625</v>
      </c>
      <c r="J249" s="38">
        <f t="shared" si="35"/>
        <v>0.54054054054054057</v>
      </c>
    </row>
    <row r="250" spans="1:10" x14ac:dyDescent="0.2">
      <c r="A250" s="177"/>
      <c r="B250" s="143"/>
      <c r="C250" s="144"/>
      <c r="D250" s="143"/>
      <c r="E250" s="144"/>
      <c r="F250" s="145"/>
      <c r="G250" s="143"/>
      <c r="H250" s="144"/>
      <c r="I250" s="151"/>
      <c r="J250" s="152"/>
    </row>
    <row r="251" spans="1:10" s="139" customFormat="1" x14ac:dyDescent="0.2">
      <c r="A251" s="159" t="s">
        <v>62</v>
      </c>
      <c r="B251" s="65"/>
      <c r="C251" s="66"/>
      <c r="D251" s="65"/>
      <c r="E251" s="66"/>
      <c r="F251" s="67"/>
      <c r="G251" s="65"/>
      <c r="H251" s="66"/>
      <c r="I251" s="20"/>
      <c r="J251" s="21"/>
    </row>
    <row r="252" spans="1:10" x14ac:dyDescent="0.2">
      <c r="A252" s="158" t="s">
        <v>62</v>
      </c>
      <c r="B252" s="65">
        <v>60</v>
      </c>
      <c r="C252" s="66">
        <v>33</v>
      </c>
      <c r="D252" s="65">
        <v>142</v>
      </c>
      <c r="E252" s="66">
        <v>97</v>
      </c>
      <c r="F252" s="67"/>
      <c r="G252" s="65">
        <f>B252-C252</f>
        <v>27</v>
      </c>
      <c r="H252" s="66">
        <f>D252-E252</f>
        <v>45</v>
      </c>
      <c r="I252" s="20">
        <f>IF(C252=0, "-", IF(G252/C252&lt;10, G252/C252, "&gt;999%"))</f>
        <v>0.81818181818181823</v>
      </c>
      <c r="J252" s="21">
        <f>IF(E252=0, "-", IF(H252/E252&lt;10, H252/E252, "&gt;999%"))</f>
        <v>0.46391752577319589</v>
      </c>
    </row>
    <row r="253" spans="1:10" s="160" customFormat="1" x14ac:dyDescent="0.2">
      <c r="A253" s="178" t="s">
        <v>666</v>
      </c>
      <c r="B253" s="71">
        <v>60</v>
      </c>
      <c r="C253" s="72">
        <v>33</v>
      </c>
      <c r="D253" s="71">
        <v>142</v>
      </c>
      <c r="E253" s="72">
        <v>97</v>
      </c>
      <c r="F253" s="73"/>
      <c r="G253" s="71">
        <f>B253-C253</f>
        <v>27</v>
      </c>
      <c r="H253" s="72">
        <f>D253-E253</f>
        <v>45</v>
      </c>
      <c r="I253" s="37">
        <f>IF(C253=0, "-", IF(G253/C253&lt;10, G253/C253, "&gt;999%"))</f>
        <v>0.81818181818181823</v>
      </c>
      <c r="J253" s="38">
        <f>IF(E253=0, "-", IF(H253/E253&lt;10, H253/E253, "&gt;999%"))</f>
        <v>0.46391752577319589</v>
      </c>
    </row>
    <row r="254" spans="1:10" x14ac:dyDescent="0.2">
      <c r="A254" s="177"/>
      <c r="B254" s="143"/>
      <c r="C254" s="144"/>
      <c r="D254" s="143"/>
      <c r="E254" s="144"/>
      <c r="F254" s="145"/>
      <c r="G254" s="143"/>
      <c r="H254" s="144"/>
      <c r="I254" s="151"/>
      <c r="J254" s="152"/>
    </row>
    <row r="255" spans="1:10" s="139" customFormat="1" x14ac:dyDescent="0.2">
      <c r="A255" s="159" t="s">
        <v>63</v>
      </c>
      <c r="B255" s="65"/>
      <c r="C255" s="66"/>
      <c r="D255" s="65"/>
      <c r="E255" s="66"/>
      <c r="F255" s="67"/>
      <c r="G255" s="65"/>
      <c r="H255" s="66"/>
      <c r="I255" s="20"/>
      <c r="J255" s="21"/>
    </row>
    <row r="256" spans="1:10" x14ac:dyDescent="0.2">
      <c r="A256" s="158" t="s">
        <v>302</v>
      </c>
      <c r="B256" s="65">
        <v>235</v>
      </c>
      <c r="C256" s="66">
        <v>149</v>
      </c>
      <c r="D256" s="65">
        <v>596</v>
      </c>
      <c r="E256" s="66">
        <v>415</v>
      </c>
      <c r="F256" s="67"/>
      <c r="G256" s="65">
        <f t="shared" ref="G256:G266" si="36">B256-C256</f>
        <v>86</v>
      </c>
      <c r="H256" s="66">
        <f t="shared" ref="H256:H266" si="37">D256-E256</f>
        <v>181</v>
      </c>
      <c r="I256" s="20">
        <f t="shared" ref="I256:I266" si="38">IF(C256=0, "-", IF(G256/C256&lt;10, G256/C256, "&gt;999%"))</f>
        <v>0.57718120805369133</v>
      </c>
      <c r="J256" s="21">
        <f t="shared" ref="J256:J266" si="39">IF(E256=0, "-", IF(H256/E256&lt;10, H256/E256, "&gt;999%"))</f>
        <v>0.43614457831325304</v>
      </c>
    </row>
    <row r="257" spans="1:10" x14ac:dyDescent="0.2">
      <c r="A257" s="158" t="s">
        <v>225</v>
      </c>
      <c r="B257" s="65">
        <v>557</v>
      </c>
      <c r="C257" s="66">
        <v>593</v>
      </c>
      <c r="D257" s="65">
        <v>1604</v>
      </c>
      <c r="E257" s="66">
        <v>1957</v>
      </c>
      <c r="F257" s="67"/>
      <c r="G257" s="65">
        <f t="shared" si="36"/>
        <v>-36</v>
      </c>
      <c r="H257" s="66">
        <f t="shared" si="37"/>
        <v>-353</v>
      </c>
      <c r="I257" s="20">
        <f t="shared" si="38"/>
        <v>-6.0708263069139963E-2</v>
      </c>
      <c r="J257" s="21">
        <f t="shared" si="39"/>
        <v>-0.18037812979049567</v>
      </c>
    </row>
    <row r="258" spans="1:10" x14ac:dyDescent="0.2">
      <c r="A258" s="158" t="s">
        <v>250</v>
      </c>
      <c r="B258" s="65">
        <v>0</v>
      </c>
      <c r="C258" s="66">
        <v>30</v>
      </c>
      <c r="D258" s="65">
        <v>0</v>
      </c>
      <c r="E258" s="66">
        <v>43</v>
      </c>
      <c r="F258" s="67"/>
      <c r="G258" s="65">
        <f t="shared" si="36"/>
        <v>-30</v>
      </c>
      <c r="H258" s="66">
        <f t="shared" si="37"/>
        <v>-43</v>
      </c>
      <c r="I258" s="20">
        <f t="shared" si="38"/>
        <v>-1</v>
      </c>
      <c r="J258" s="21">
        <f t="shared" si="39"/>
        <v>-1</v>
      </c>
    </row>
    <row r="259" spans="1:10" x14ac:dyDescent="0.2">
      <c r="A259" s="158" t="s">
        <v>198</v>
      </c>
      <c r="B259" s="65">
        <v>143</v>
      </c>
      <c r="C259" s="66">
        <v>103</v>
      </c>
      <c r="D259" s="65">
        <v>462</v>
      </c>
      <c r="E259" s="66">
        <v>353</v>
      </c>
      <c r="F259" s="67"/>
      <c r="G259" s="65">
        <f t="shared" si="36"/>
        <v>40</v>
      </c>
      <c r="H259" s="66">
        <f t="shared" si="37"/>
        <v>109</v>
      </c>
      <c r="I259" s="20">
        <f t="shared" si="38"/>
        <v>0.38834951456310679</v>
      </c>
      <c r="J259" s="21">
        <f t="shared" si="39"/>
        <v>0.30878186968838528</v>
      </c>
    </row>
    <row r="260" spans="1:10" x14ac:dyDescent="0.2">
      <c r="A260" s="158" t="s">
        <v>204</v>
      </c>
      <c r="B260" s="65">
        <v>151</v>
      </c>
      <c r="C260" s="66">
        <v>169</v>
      </c>
      <c r="D260" s="65">
        <v>362</v>
      </c>
      <c r="E260" s="66">
        <v>529</v>
      </c>
      <c r="F260" s="67"/>
      <c r="G260" s="65">
        <f t="shared" si="36"/>
        <v>-18</v>
      </c>
      <c r="H260" s="66">
        <f t="shared" si="37"/>
        <v>-167</v>
      </c>
      <c r="I260" s="20">
        <f t="shared" si="38"/>
        <v>-0.10650887573964497</v>
      </c>
      <c r="J260" s="21">
        <f t="shared" si="39"/>
        <v>-0.31568998109640833</v>
      </c>
    </row>
    <row r="261" spans="1:10" x14ac:dyDescent="0.2">
      <c r="A261" s="158" t="s">
        <v>374</v>
      </c>
      <c r="B261" s="65">
        <v>259</v>
      </c>
      <c r="C261" s="66">
        <v>218</v>
      </c>
      <c r="D261" s="65">
        <v>855</v>
      </c>
      <c r="E261" s="66">
        <v>743</v>
      </c>
      <c r="F261" s="67"/>
      <c r="G261" s="65">
        <f t="shared" si="36"/>
        <v>41</v>
      </c>
      <c r="H261" s="66">
        <f t="shared" si="37"/>
        <v>112</v>
      </c>
      <c r="I261" s="20">
        <f t="shared" si="38"/>
        <v>0.18807339449541285</v>
      </c>
      <c r="J261" s="21">
        <f t="shared" si="39"/>
        <v>0.15074024226110364</v>
      </c>
    </row>
    <row r="262" spans="1:10" x14ac:dyDescent="0.2">
      <c r="A262" s="158" t="s">
        <v>444</v>
      </c>
      <c r="B262" s="65">
        <v>138</v>
      </c>
      <c r="C262" s="66">
        <v>132</v>
      </c>
      <c r="D262" s="65">
        <v>634</v>
      </c>
      <c r="E262" s="66">
        <v>335</v>
      </c>
      <c r="F262" s="67"/>
      <c r="G262" s="65">
        <f t="shared" si="36"/>
        <v>6</v>
      </c>
      <c r="H262" s="66">
        <f t="shared" si="37"/>
        <v>299</v>
      </c>
      <c r="I262" s="20">
        <f t="shared" si="38"/>
        <v>4.5454545454545456E-2</v>
      </c>
      <c r="J262" s="21">
        <f t="shared" si="39"/>
        <v>0.89253731343283582</v>
      </c>
    </row>
    <row r="263" spans="1:10" x14ac:dyDescent="0.2">
      <c r="A263" s="158" t="s">
        <v>406</v>
      </c>
      <c r="B263" s="65">
        <v>267</v>
      </c>
      <c r="C263" s="66">
        <v>293</v>
      </c>
      <c r="D263" s="65">
        <v>672</v>
      </c>
      <c r="E263" s="66">
        <v>767</v>
      </c>
      <c r="F263" s="67"/>
      <c r="G263" s="65">
        <f t="shared" si="36"/>
        <v>-26</v>
      </c>
      <c r="H263" s="66">
        <f t="shared" si="37"/>
        <v>-95</v>
      </c>
      <c r="I263" s="20">
        <f t="shared" si="38"/>
        <v>-8.8737201365187715E-2</v>
      </c>
      <c r="J263" s="21">
        <f t="shared" si="39"/>
        <v>-0.12385919165580182</v>
      </c>
    </row>
    <row r="264" spans="1:10" x14ac:dyDescent="0.2">
      <c r="A264" s="158" t="s">
        <v>274</v>
      </c>
      <c r="B264" s="65">
        <v>52</v>
      </c>
      <c r="C264" s="66">
        <v>64</v>
      </c>
      <c r="D264" s="65">
        <v>180</v>
      </c>
      <c r="E264" s="66">
        <v>154</v>
      </c>
      <c r="F264" s="67"/>
      <c r="G264" s="65">
        <f t="shared" si="36"/>
        <v>-12</v>
      </c>
      <c r="H264" s="66">
        <f t="shared" si="37"/>
        <v>26</v>
      </c>
      <c r="I264" s="20">
        <f t="shared" si="38"/>
        <v>-0.1875</v>
      </c>
      <c r="J264" s="21">
        <f t="shared" si="39"/>
        <v>0.16883116883116883</v>
      </c>
    </row>
    <row r="265" spans="1:10" x14ac:dyDescent="0.2">
      <c r="A265" s="158" t="s">
        <v>360</v>
      </c>
      <c r="B265" s="65">
        <v>201</v>
      </c>
      <c r="C265" s="66">
        <v>0</v>
      </c>
      <c r="D265" s="65">
        <v>297</v>
      </c>
      <c r="E265" s="66">
        <v>0</v>
      </c>
      <c r="F265" s="67"/>
      <c r="G265" s="65">
        <f t="shared" si="36"/>
        <v>201</v>
      </c>
      <c r="H265" s="66">
        <f t="shared" si="37"/>
        <v>297</v>
      </c>
      <c r="I265" s="20" t="str">
        <f t="shared" si="38"/>
        <v>-</v>
      </c>
      <c r="J265" s="21" t="str">
        <f t="shared" si="39"/>
        <v>-</v>
      </c>
    </row>
    <row r="266" spans="1:10" s="160" customFormat="1" x14ac:dyDescent="0.2">
      <c r="A266" s="178" t="s">
        <v>667</v>
      </c>
      <c r="B266" s="71">
        <v>2003</v>
      </c>
      <c r="C266" s="72">
        <v>1751</v>
      </c>
      <c r="D266" s="71">
        <v>5662</v>
      </c>
      <c r="E266" s="72">
        <v>5296</v>
      </c>
      <c r="F266" s="73"/>
      <c r="G266" s="71">
        <f t="shared" si="36"/>
        <v>252</v>
      </c>
      <c r="H266" s="72">
        <f t="shared" si="37"/>
        <v>366</v>
      </c>
      <c r="I266" s="37">
        <f t="shared" si="38"/>
        <v>0.143917761279269</v>
      </c>
      <c r="J266" s="38">
        <f t="shared" si="39"/>
        <v>6.9108761329305129E-2</v>
      </c>
    </row>
    <row r="267" spans="1:10" x14ac:dyDescent="0.2">
      <c r="A267" s="177"/>
      <c r="B267" s="143"/>
      <c r="C267" s="144"/>
      <c r="D267" s="143"/>
      <c r="E267" s="144"/>
      <c r="F267" s="145"/>
      <c r="G267" s="143"/>
      <c r="H267" s="144"/>
      <c r="I267" s="151"/>
      <c r="J267" s="152"/>
    </row>
    <row r="268" spans="1:10" s="139" customFormat="1" x14ac:dyDescent="0.2">
      <c r="A268" s="159" t="s">
        <v>64</v>
      </c>
      <c r="B268" s="65"/>
      <c r="C268" s="66"/>
      <c r="D268" s="65"/>
      <c r="E268" s="66"/>
      <c r="F268" s="67"/>
      <c r="G268" s="65"/>
      <c r="H268" s="66"/>
      <c r="I268" s="20"/>
      <c r="J268" s="21"/>
    </row>
    <row r="269" spans="1:10" x14ac:dyDescent="0.2">
      <c r="A269" s="158" t="s">
        <v>347</v>
      </c>
      <c r="B269" s="65">
        <v>3</v>
      </c>
      <c r="C269" s="66">
        <v>2</v>
      </c>
      <c r="D269" s="65">
        <v>5</v>
      </c>
      <c r="E269" s="66">
        <v>4</v>
      </c>
      <c r="F269" s="67"/>
      <c r="G269" s="65">
        <f>B269-C269</f>
        <v>1</v>
      </c>
      <c r="H269" s="66">
        <f>D269-E269</f>
        <v>1</v>
      </c>
      <c r="I269" s="20">
        <f>IF(C269=0, "-", IF(G269/C269&lt;10, G269/C269, "&gt;999%"))</f>
        <v>0.5</v>
      </c>
      <c r="J269" s="21">
        <f>IF(E269=0, "-", IF(H269/E269&lt;10, H269/E269, "&gt;999%"))</f>
        <v>0.25</v>
      </c>
    </row>
    <row r="270" spans="1:10" x14ac:dyDescent="0.2">
      <c r="A270" s="158" t="s">
        <v>484</v>
      </c>
      <c r="B270" s="65">
        <v>3</v>
      </c>
      <c r="C270" s="66">
        <v>3</v>
      </c>
      <c r="D270" s="65">
        <v>6</v>
      </c>
      <c r="E270" s="66">
        <v>4</v>
      </c>
      <c r="F270" s="67"/>
      <c r="G270" s="65">
        <f>B270-C270</f>
        <v>0</v>
      </c>
      <c r="H270" s="66">
        <f>D270-E270</f>
        <v>2</v>
      </c>
      <c r="I270" s="20">
        <f>IF(C270=0, "-", IF(G270/C270&lt;10, G270/C270, "&gt;999%"))</f>
        <v>0</v>
      </c>
      <c r="J270" s="21">
        <f>IF(E270=0, "-", IF(H270/E270&lt;10, H270/E270, "&gt;999%"))</f>
        <v>0.5</v>
      </c>
    </row>
    <row r="271" spans="1:10" s="160" customFormat="1" x14ac:dyDescent="0.2">
      <c r="A271" s="178" t="s">
        <v>668</v>
      </c>
      <c r="B271" s="71">
        <v>6</v>
      </c>
      <c r="C271" s="72">
        <v>5</v>
      </c>
      <c r="D271" s="71">
        <v>11</v>
      </c>
      <c r="E271" s="72">
        <v>8</v>
      </c>
      <c r="F271" s="73"/>
      <c r="G271" s="71">
        <f>B271-C271</f>
        <v>1</v>
      </c>
      <c r="H271" s="72">
        <f>D271-E271</f>
        <v>3</v>
      </c>
      <c r="I271" s="37">
        <f>IF(C271=0, "-", IF(G271/C271&lt;10, G271/C271, "&gt;999%"))</f>
        <v>0.2</v>
      </c>
      <c r="J271" s="38">
        <f>IF(E271=0, "-", IF(H271/E271&lt;10, H271/E271, "&gt;999%"))</f>
        <v>0.375</v>
      </c>
    </row>
    <row r="272" spans="1:10" x14ac:dyDescent="0.2">
      <c r="A272" s="177"/>
      <c r="B272" s="143"/>
      <c r="C272" s="144"/>
      <c r="D272" s="143"/>
      <c r="E272" s="144"/>
      <c r="F272" s="145"/>
      <c r="G272" s="143"/>
      <c r="H272" s="144"/>
      <c r="I272" s="151"/>
      <c r="J272" s="152"/>
    </row>
    <row r="273" spans="1:10" s="139" customFormat="1" x14ac:dyDescent="0.2">
      <c r="A273" s="159" t="s">
        <v>65</v>
      </c>
      <c r="B273" s="65"/>
      <c r="C273" s="66"/>
      <c r="D273" s="65"/>
      <c r="E273" s="66"/>
      <c r="F273" s="67"/>
      <c r="G273" s="65"/>
      <c r="H273" s="66"/>
      <c r="I273" s="20"/>
      <c r="J273" s="21"/>
    </row>
    <row r="274" spans="1:10" x14ac:dyDescent="0.2">
      <c r="A274" s="158" t="s">
        <v>467</v>
      </c>
      <c r="B274" s="65">
        <v>36</v>
      </c>
      <c r="C274" s="66">
        <v>0</v>
      </c>
      <c r="D274" s="65">
        <v>163</v>
      </c>
      <c r="E274" s="66">
        <v>0</v>
      </c>
      <c r="F274" s="67"/>
      <c r="G274" s="65">
        <f t="shared" ref="G274:G281" si="40">B274-C274</f>
        <v>36</v>
      </c>
      <c r="H274" s="66">
        <f t="shared" ref="H274:H281" si="41">D274-E274</f>
        <v>163</v>
      </c>
      <c r="I274" s="20" t="str">
        <f t="shared" ref="I274:I281" si="42">IF(C274=0, "-", IF(G274/C274&lt;10, G274/C274, "&gt;999%"))</f>
        <v>-</v>
      </c>
      <c r="J274" s="21" t="str">
        <f t="shared" ref="J274:J281" si="43">IF(E274=0, "-", IF(H274/E274&lt;10, H274/E274, "&gt;999%"))</f>
        <v>-</v>
      </c>
    </row>
    <row r="275" spans="1:10" x14ac:dyDescent="0.2">
      <c r="A275" s="158" t="s">
        <v>485</v>
      </c>
      <c r="B275" s="65">
        <v>5</v>
      </c>
      <c r="C275" s="66">
        <v>33</v>
      </c>
      <c r="D275" s="65">
        <v>26</v>
      </c>
      <c r="E275" s="66">
        <v>117</v>
      </c>
      <c r="F275" s="67"/>
      <c r="G275" s="65">
        <f t="shared" si="40"/>
        <v>-28</v>
      </c>
      <c r="H275" s="66">
        <f t="shared" si="41"/>
        <v>-91</v>
      </c>
      <c r="I275" s="20">
        <f t="shared" si="42"/>
        <v>-0.84848484848484851</v>
      </c>
      <c r="J275" s="21">
        <f t="shared" si="43"/>
        <v>-0.77777777777777779</v>
      </c>
    </row>
    <row r="276" spans="1:10" x14ac:dyDescent="0.2">
      <c r="A276" s="158" t="s">
        <v>425</v>
      </c>
      <c r="B276" s="65">
        <v>19</v>
      </c>
      <c r="C276" s="66">
        <v>53</v>
      </c>
      <c r="D276" s="65">
        <v>56</v>
      </c>
      <c r="E276" s="66">
        <v>158</v>
      </c>
      <c r="F276" s="67"/>
      <c r="G276" s="65">
        <f t="shared" si="40"/>
        <v>-34</v>
      </c>
      <c r="H276" s="66">
        <f t="shared" si="41"/>
        <v>-102</v>
      </c>
      <c r="I276" s="20">
        <f t="shared" si="42"/>
        <v>-0.64150943396226412</v>
      </c>
      <c r="J276" s="21">
        <f t="shared" si="43"/>
        <v>-0.64556962025316456</v>
      </c>
    </row>
    <row r="277" spans="1:10" x14ac:dyDescent="0.2">
      <c r="A277" s="158" t="s">
        <v>486</v>
      </c>
      <c r="B277" s="65">
        <v>13</v>
      </c>
      <c r="C277" s="66">
        <v>9</v>
      </c>
      <c r="D277" s="65">
        <v>38</v>
      </c>
      <c r="E277" s="66">
        <v>23</v>
      </c>
      <c r="F277" s="67"/>
      <c r="G277" s="65">
        <f t="shared" si="40"/>
        <v>4</v>
      </c>
      <c r="H277" s="66">
        <f t="shared" si="41"/>
        <v>15</v>
      </c>
      <c r="I277" s="20">
        <f t="shared" si="42"/>
        <v>0.44444444444444442</v>
      </c>
      <c r="J277" s="21">
        <f t="shared" si="43"/>
        <v>0.65217391304347827</v>
      </c>
    </row>
    <row r="278" spans="1:10" x14ac:dyDescent="0.2">
      <c r="A278" s="158" t="s">
        <v>426</v>
      </c>
      <c r="B278" s="65">
        <v>68</v>
      </c>
      <c r="C278" s="66">
        <v>54</v>
      </c>
      <c r="D278" s="65">
        <v>148</v>
      </c>
      <c r="E278" s="66">
        <v>171</v>
      </c>
      <c r="F278" s="67"/>
      <c r="G278" s="65">
        <f t="shared" si="40"/>
        <v>14</v>
      </c>
      <c r="H278" s="66">
        <f t="shared" si="41"/>
        <v>-23</v>
      </c>
      <c r="I278" s="20">
        <f t="shared" si="42"/>
        <v>0.25925925925925924</v>
      </c>
      <c r="J278" s="21">
        <f t="shared" si="43"/>
        <v>-0.13450292397660818</v>
      </c>
    </row>
    <row r="279" spans="1:10" x14ac:dyDescent="0.2">
      <c r="A279" s="158" t="s">
        <v>468</v>
      </c>
      <c r="B279" s="65">
        <v>64</v>
      </c>
      <c r="C279" s="66">
        <v>87</v>
      </c>
      <c r="D279" s="65">
        <v>181</v>
      </c>
      <c r="E279" s="66">
        <v>265</v>
      </c>
      <c r="F279" s="67"/>
      <c r="G279" s="65">
        <f t="shared" si="40"/>
        <v>-23</v>
      </c>
      <c r="H279" s="66">
        <f t="shared" si="41"/>
        <v>-84</v>
      </c>
      <c r="I279" s="20">
        <f t="shared" si="42"/>
        <v>-0.26436781609195403</v>
      </c>
      <c r="J279" s="21">
        <f t="shared" si="43"/>
        <v>-0.31698113207547168</v>
      </c>
    </row>
    <row r="280" spans="1:10" x14ac:dyDescent="0.2">
      <c r="A280" s="158" t="s">
        <v>469</v>
      </c>
      <c r="B280" s="65">
        <v>14</v>
      </c>
      <c r="C280" s="66">
        <v>17</v>
      </c>
      <c r="D280" s="65">
        <v>45</v>
      </c>
      <c r="E280" s="66">
        <v>55</v>
      </c>
      <c r="F280" s="67"/>
      <c r="G280" s="65">
        <f t="shared" si="40"/>
        <v>-3</v>
      </c>
      <c r="H280" s="66">
        <f t="shared" si="41"/>
        <v>-10</v>
      </c>
      <c r="I280" s="20">
        <f t="shared" si="42"/>
        <v>-0.17647058823529413</v>
      </c>
      <c r="J280" s="21">
        <f t="shared" si="43"/>
        <v>-0.18181818181818182</v>
      </c>
    </row>
    <row r="281" spans="1:10" s="160" customFormat="1" x14ac:dyDescent="0.2">
      <c r="A281" s="178" t="s">
        <v>669</v>
      </c>
      <c r="B281" s="71">
        <v>219</v>
      </c>
      <c r="C281" s="72">
        <v>253</v>
      </c>
      <c r="D281" s="71">
        <v>657</v>
      </c>
      <c r="E281" s="72">
        <v>789</v>
      </c>
      <c r="F281" s="73"/>
      <c r="G281" s="71">
        <f t="shared" si="40"/>
        <v>-34</v>
      </c>
      <c r="H281" s="72">
        <f t="shared" si="41"/>
        <v>-132</v>
      </c>
      <c r="I281" s="37">
        <f t="shared" si="42"/>
        <v>-0.13438735177865613</v>
      </c>
      <c r="J281" s="38">
        <f t="shared" si="43"/>
        <v>-0.16730038022813687</v>
      </c>
    </row>
    <row r="282" spans="1:10" x14ac:dyDescent="0.2">
      <c r="A282" s="177"/>
      <c r="B282" s="143"/>
      <c r="C282" s="144"/>
      <c r="D282" s="143"/>
      <c r="E282" s="144"/>
      <c r="F282" s="145"/>
      <c r="G282" s="143"/>
      <c r="H282" s="144"/>
      <c r="I282" s="151"/>
      <c r="J282" s="152"/>
    </row>
    <row r="283" spans="1:10" s="139" customFormat="1" x14ac:dyDescent="0.2">
      <c r="A283" s="159" t="s">
        <v>66</v>
      </c>
      <c r="B283" s="65"/>
      <c r="C283" s="66"/>
      <c r="D283" s="65"/>
      <c r="E283" s="66"/>
      <c r="F283" s="67"/>
      <c r="G283" s="65"/>
      <c r="H283" s="66"/>
      <c r="I283" s="20"/>
      <c r="J283" s="21"/>
    </row>
    <row r="284" spans="1:10" x14ac:dyDescent="0.2">
      <c r="A284" s="158" t="s">
        <v>445</v>
      </c>
      <c r="B284" s="65">
        <v>54</v>
      </c>
      <c r="C284" s="66">
        <v>16</v>
      </c>
      <c r="D284" s="65">
        <v>153</v>
      </c>
      <c r="E284" s="66">
        <v>44</v>
      </c>
      <c r="F284" s="67"/>
      <c r="G284" s="65">
        <f t="shared" ref="G284:G291" si="44">B284-C284</f>
        <v>38</v>
      </c>
      <c r="H284" s="66">
        <f t="shared" ref="H284:H291" si="45">D284-E284</f>
        <v>109</v>
      </c>
      <c r="I284" s="20">
        <f t="shared" ref="I284:I291" si="46">IF(C284=0, "-", IF(G284/C284&lt;10, G284/C284, "&gt;999%"))</f>
        <v>2.375</v>
      </c>
      <c r="J284" s="21">
        <f t="shared" ref="J284:J291" si="47">IF(E284=0, "-", IF(H284/E284&lt;10, H284/E284, "&gt;999%"))</f>
        <v>2.4772727272727271</v>
      </c>
    </row>
    <row r="285" spans="1:10" x14ac:dyDescent="0.2">
      <c r="A285" s="158" t="s">
        <v>549</v>
      </c>
      <c r="B285" s="65">
        <v>58</v>
      </c>
      <c r="C285" s="66">
        <v>0</v>
      </c>
      <c r="D285" s="65">
        <v>94</v>
      </c>
      <c r="E285" s="66">
        <v>0</v>
      </c>
      <c r="F285" s="67"/>
      <c r="G285" s="65">
        <f t="shared" si="44"/>
        <v>58</v>
      </c>
      <c r="H285" s="66">
        <f t="shared" si="45"/>
        <v>94</v>
      </c>
      <c r="I285" s="20" t="str">
        <f t="shared" si="46"/>
        <v>-</v>
      </c>
      <c r="J285" s="21" t="str">
        <f t="shared" si="47"/>
        <v>-</v>
      </c>
    </row>
    <row r="286" spans="1:10" x14ac:dyDescent="0.2">
      <c r="A286" s="158" t="s">
        <v>492</v>
      </c>
      <c r="B286" s="65">
        <v>1</v>
      </c>
      <c r="C286" s="66">
        <v>0</v>
      </c>
      <c r="D286" s="65">
        <v>2</v>
      </c>
      <c r="E286" s="66">
        <v>0</v>
      </c>
      <c r="F286" s="67"/>
      <c r="G286" s="65">
        <f t="shared" si="44"/>
        <v>1</v>
      </c>
      <c r="H286" s="66">
        <f t="shared" si="45"/>
        <v>2</v>
      </c>
      <c r="I286" s="20" t="str">
        <f t="shared" si="46"/>
        <v>-</v>
      </c>
      <c r="J286" s="21" t="str">
        <f t="shared" si="47"/>
        <v>-</v>
      </c>
    </row>
    <row r="287" spans="1:10" x14ac:dyDescent="0.2">
      <c r="A287" s="158" t="s">
        <v>504</v>
      </c>
      <c r="B287" s="65">
        <v>129</v>
      </c>
      <c r="C287" s="66">
        <v>44</v>
      </c>
      <c r="D287" s="65">
        <v>239</v>
      </c>
      <c r="E287" s="66">
        <v>123</v>
      </c>
      <c r="F287" s="67"/>
      <c r="G287" s="65">
        <f t="shared" si="44"/>
        <v>85</v>
      </c>
      <c r="H287" s="66">
        <f t="shared" si="45"/>
        <v>116</v>
      </c>
      <c r="I287" s="20">
        <f t="shared" si="46"/>
        <v>1.9318181818181819</v>
      </c>
      <c r="J287" s="21">
        <f t="shared" si="47"/>
        <v>0.94308943089430897</v>
      </c>
    </row>
    <row r="288" spans="1:10" x14ac:dyDescent="0.2">
      <c r="A288" s="158" t="s">
        <v>303</v>
      </c>
      <c r="B288" s="65">
        <v>46</v>
      </c>
      <c r="C288" s="66">
        <v>18</v>
      </c>
      <c r="D288" s="65">
        <v>93</v>
      </c>
      <c r="E288" s="66">
        <v>99</v>
      </c>
      <c r="F288" s="67"/>
      <c r="G288" s="65">
        <f t="shared" si="44"/>
        <v>28</v>
      </c>
      <c r="H288" s="66">
        <f t="shared" si="45"/>
        <v>-6</v>
      </c>
      <c r="I288" s="20">
        <f t="shared" si="46"/>
        <v>1.5555555555555556</v>
      </c>
      <c r="J288" s="21">
        <f t="shared" si="47"/>
        <v>-6.0606060606060608E-2</v>
      </c>
    </row>
    <row r="289" spans="1:10" x14ac:dyDescent="0.2">
      <c r="A289" s="158" t="s">
        <v>528</v>
      </c>
      <c r="B289" s="65">
        <v>290</v>
      </c>
      <c r="C289" s="66">
        <v>117</v>
      </c>
      <c r="D289" s="65">
        <v>663</v>
      </c>
      <c r="E289" s="66">
        <v>290</v>
      </c>
      <c r="F289" s="67"/>
      <c r="G289" s="65">
        <f t="shared" si="44"/>
        <v>173</v>
      </c>
      <c r="H289" s="66">
        <f t="shared" si="45"/>
        <v>373</v>
      </c>
      <c r="I289" s="20">
        <f t="shared" si="46"/>
        <v>1.4786324786324787</v>
      </c>
      <c r="J289" s="21">
        <f t="shared" si="47"/>
        <v>1.2862068965517242</v>
      </c>
    </row>
    <row r="290" spans="1:10" x14ac:dyDescent="0.2">
      <c r="A290" s="158" t="s">
        <v>505</v>
      </c>
      <c r="B290" s="65">
        <v>22</v>
      </c>
      <c r="C290" s="66">
        <v>15</v>
      </c>
      <c r="D290" s="65">
        <v>46</v>
      </c>
      <c r="E290" s="66">
        <v>44</v>
      </c>
      <c r="F290" s="67"/>
      <c r="G290" s="65">
        <f t="shared" si="44"/>
        <v>7</v>
      </c>
      <c r="H290" s="66">
        <f t="shared" si="45"/>
        <v>2</v>
      </c>
      <c r="I290" s="20">
        <f t="shared" si="46"/>
        <v>0.46666666666666667</v>
      </c>
      <c r="J290" s="21">
        <f t="shared" si="47"/>
        <v>4.5454545454545456E-2</v>
      </c>
    </row>
    <row r="291" spans="1:10" s="160" customFormat="1" x14ac:dyDescent="0.2">
      <c r="A291" s="178" t="s">
        <v>670</v>
      </c>
      <c r="B291" s="71">
        <v>600</v>
      </c>
      <c r="C291" s="72">
        <v>210</v>
      </c>
      <c r="D291" s="71">
        <v>1290</v>
      </c>
      <c r="E291" s="72">
        <v>600</v>
      </c>
      <c r="F291" s="73"/>
      <c r="G291" s="71">
        <f t="shared" si="44"/>
        <v>390</v>
      </c>
      <c r="H291" s="72">
        <f t="shared" si="45"/>
        <v>690</v>
      </c>
      <c r="I291" s="37">
        <f t="shared" si="46"/>
        <v>1.8571428571428572</v>
      </c>
      <c r="J291" s="38">
        <f t="shared" si="47"/>
        <v>1.1499999999999999</v>
      </c>
    </row>
    <row r="292" spans="1:10" x14ac:dyDescent="0.2">
      <c r="A292" s="177"/>
      <c r="B292" s="143"/>
      <c r="C292" s="144"/>
      <c r="D292" s="143"/>
      <c r="E292" s="144"/>
      <c r="F292" s="145"/>
      <c r="G292" s="143"/>
      <c r="H292" s="144"/>
      <c r="I292" s="151"/>
      <c r="J292" s="152"/>
    </row>
    <row r="293" spans="1:10" s="139" customFormat="1" x14ac:dyDescent="0.2">
      <c r="A293" s="159" t="s">
        <v>67</v>
      </c>
      <c r="B293" s="65"/>
      <c r="C293" s="66"/>
      <c r="D293" s="65"/>
      <c r="E293" s="66"/>
      <c r="F293" s="67"/>
      <c r="G293" s="65"/>
      <c r="H293" s="66"/>
      <c r="I293" s="20"/>
      <c r="J293" s="21"/>
    </row>
    <row r="294" spans="1:10" x14ac:dyDescent="0.2">
      <c r="A294" s="158" t="s">
        <v>242</v>
      </c>
      <c r="B294" s="65">
        <v>3</v>
      </c>
      <c r="C294" s="66">
        <v>4</v>
      </c>
      <c r="D294" s="65">
        <v>11</v>
      </c>
      <c r="E294" s="66">
        <v>19</v>
      </c>
      <c r="F294" s="67"/>
      <c r="G294" s="65">
        <f t="shared" ref="G294:G305" si="48">B294-C294</f>
        <v>-1</v>
      </c>
      <c r="H294" s="66">
        <f t="shared" ref="H294:H305" si="49">D294-E294</f>
        <v>-8</v>
      </c>
      <c r="I294" s="20">
        <f t="shared" ref="I294:I305" si="50">IF(C294=0, "-", IF(G294/C294&lt;10, G294/C294, "&gt;999%"))</f>
        <v>-0.25</v>
      </c>
      <c r="J294" s="21">
        <f t="shared" ref="J294:J305" si="51">IF(E294=0, "-", IF(H294/E294&lt;10, H294/E294, "&gt;999%"))</f>
        <v>-0.42105263157894735</v>
      </c>
    </row>
    <row r="295" spans="1:10" x14ac:dyDescent="0.2">
      <c r="A295" s="158" t="s">
        <v>266</v>
      </c>
      <c r="B295" s="65">
        <v>27</v>
      </c>
      <c r="C295" s="66">
        <v>15</v>
      </c>
      <c r="D295" s="65">
        <v>73</v>
      </c>
      <c r="E295" s="66">
        <v>53</v>
      </c>
      <c r="F295" s="67"/>
      <c r="G295" s="65">
        <f t="shared" si="48"/>
        <v>12</v>
      </c>
      <c r="H295" s="66">
        <f t="shared" si="49"/>
        <v>20</v>
      </c>
      <c r="I295" s="20">
        <f t="shared" si="50"/>
        <v>0.8</v>
      </c>
      <c r="J295" s="21">
        <f t="shared" si="51"/>
        <v>0.37735849056603776</v>
      </c>
    </row>
    <row r="296" spans="1:10" x14ac:dyDescent="0.2">
      <c r="A296" s="158" t="s">
        <v>281</v>
      </c>
      <c r="B296" s="65">
        <v>0</v>
      </c>
      <c r="C296" s="66">
        <v>1</v>
      </c>
      <c r="D296" s="65">
        <v>0</v>
      </c>
      <c r="E296" s="66">
        <v>4</v>
      </c>
      <c r="F296" s="67"/>
      <c r="G296" s="65">
        <f t="shared" si="48"/>
        <v>-1</v>
      </c>
      <c r="H296" s="66">
        <f t="shared" si="49"/>
        <v>-4</v>
      </c>
      <c r="I296" s="20">
        <f t="shared" si="50"/>
        <v>-1</v>
      </c>
      <c r="J296" s="21">
        <f t="shared" si="51"/>
        <v>-1</v>
      </c>
    </row>
    <row r="297" spans="1:10" x14ac:dyDescent="0.2">
      <c r="A297" s="158" t="s">
        <v>267</v>
      </c>
      <c r="B297" s="65">
        <v>54</v>
      </c>
      <c r="C297" s="66">
        <v>20</v>
      </c>
      <c r="D297" s="65">
        <v>166</v>
      </c>
      <c r="E297" s="66">
        <v>59</v>
      </c>
      <c r="F297" s="67"/>
      <c r="G297" s="65">
        <f t="shared" si="48"/>
        <v>34</v>
      </c>
      <c r="H297" s="66">
        <f t="shared" si="49"/>
        <v>107</v>
      </c>
      <c r="I297" s="20">
        <f t="shared" si="50"/>
        <v>1.7</v>
      </c>
      <c r="J297" s="21">
        <f t="shared" si="51"/>
        <v>1.8135593220338984</v>
      </c>
    </row>
    <row r="298" spans="1:10" x14ac:dyDescent="0.2">
      <c r="A298" s="158" t="s">
        <v>330</v>
      </c>
      <c r="B298" s="65">
        <v>2</v>
      </c>
      <c r="C298" s="66">
        <v>1</v>
      </c>
      <c r="D298" s="65">
        <v>4</v>
      </c>
      <c r="E298" s="66">
        <v>2</v>
      </c>
      <c r="F298" s="67"/>
      <c r="G298" s="65">
        <f t="shared" si="48"/>
        <v>1</v>
      </c>
      <c r="H298" s="66">
        <f t="shared" si="49"/>
        <v>2</v>
      </c>
      <c r="I298" s="20">
        <f t="shared" si="50"/>
        <v>1</v>
      </c>
      <c r="J298" s="21">
        <f t="shared" si="51"/>
        <v>1</v>
      </c>
    </row>
    <row r="299" spans="1:10" x14ac:dyDescent="0.2">
      <c r="A299" s="158" t="s">
        <v>294</v>
      </c>
      <c r="B299" s="65">
        <v>1</v>
      </c>
      <c r="C299" s="66">
        <v>0</v>
      </c>
      <c r="D299" s="65">
        <v>2</v>
      </c>
      <c r="E299" s="66">
        <v>4</v>
      </c>
      <c r="F299" s="67"/>
      <c r="G299" s="65">
        <f t="shared" si="48"/>
        <v>1</v>
      </c>
      <c r="H299" s="66">
        <f t="shared" si="49"/>
        <v>-2</v>
      </c>
      <c r="I299" s="20" t="str">
        <f t="shared" si="50"/>
        <v>-</v>
      </c>
      <c r="J299" s="21">
        <f t="shared" si="51"/>
        <v>-0.5</v>
      </c>
    </row>
    <row r="300" spans="1:10" x14ac:dyDescent="0.2">
      <c r="A300" s="158" t="s">
        <v>487</v>
      </c>
      <c r="B300" s="65">
        <v>27</v>
      </c>
      <c r="C300" s="66">
        <v>11</v>
      </c>
      <c r="D300" s="65">
        <v>51</v>
      </c>
      <c r="E300" s="66">
        <v>34</v>
      </c>
      <c r="F300" s="67"/>
      <c r="G300" s="65">
        <f t="shared" si="48"/>
        <v>16</v>
      </c>
      <c r="H300" s="66">
        <f t="shared" si="49"/>
        <v>17</v>
      </c>
      <c r="I300" s="20">
        <f t="shared" si="50"/>
        <v>1.4545454545454546</v>
      </c>
      <c r="J300" s="21">
        <f t="shared" si="51"/>
        <v>0.5</v>
      </c>
    </row>
    <row r="301" spans="1:10" x14ac:dyDescent="0.2">
      <c r="A301" s="158" t="s">
        <v>427</v>
      </c>
      <c r="B301" s="65">
        <v>111</v>
      </c>
      <c r="C301" s="66">
        <v>113</v>
      </c>
      <c r="D301" s="65">
        <v>334</v>
      </c>
      <c r="E301" s="66">
        <v>333</v>
      </c>
      <c r="F301" s="67"/>
      <c r="G301" s="65">
        <f t="shared" si="48"/>
        <v>-2</v>
      </c>
      <c r="H301" s="66">
        <f t="shared" si="49"/>
        <v>1</v>
      </c>
      <c r="I301" s="20">
        <f t="shared" si="50"/>
        <v>-1.7699115044247787E-2</v>
      </c>
      <c r="J301" s="21">
        <f t="shared" si="51"/>
        <v>3.003003003003003E-3</v>
      </c>
    </row>
    <row r="302" spans="1:10" x14ac:dyDescent="0.2">
      <c r="A302" s="158" t="s">
        <v>331</v>
      </c>
      <c r="B302" s="65">
        <v>4</v>
      </c>
      <c r="C302" s="66">
        <v>9</v>
      </c>
      <c r="D302" s="65">
        <v>15</v>
      </c>
      <c r="E302" s="66">
        <v>23</v>
      </c>
      <c r="F302" s="67"/>
      <c r="G302" s="65">
        <f t="shared" si="48"/>
        <v>-5</v>
      </c>
      <c r="H302" s="66">
        <f t="shared" si="49"/>
        <v>-8</v>
      </c>
      <c r="I302" s="20">
        <f t="shared" si="50"/>
        <v>-0.55555555555555558</v>
      </c>
      <c r="J302" s="21">
        <f t="shared" si="51"/>
        <v>-0.34782608695652173</v>
      </c>
    </row>
    <row r="303" spans="1:10" x14ac:dyDescent="0.2">
      <c r="A303" s="158" t="s">
        <v>470</v>
      </c>
      <c r="B303" s="65">
        <v>81</v>
      </c>
      <c r="C303" s="66">
        <v>63</v>
      </c>
      <c r="D303" s="65">
        <v>178</v>
      </c>
      <c r="E303" s="66">
        <v>192</v>
      </c>
      <c r="F303" s="67"/>
      <c r="G303" s="65">
        <f t="shared" si="48"/>
        <v>18</v>
      </c>
      <c r="H303" s="66">
        <f t="shared" si="49"/>
        <v>-14</v>
      </c>
      <c r="I303" s="20">
        <f t="shared" si="50"/>
        <v>0.2857142857142857</v>
      </c>
      <c r="J303" s="21">
        <f t="shared" si="51"/>
        <v>-7.2916666666666671E-2</v>
      </c>
    </row>
    <row r="304" spans="1:10" x14ac:dyDescent="0.2">
      <c r="A304" s="158" t="s">
        <v>395</v>
      </c>
      <c r="B304" s="65">
        <v>66</v>
      </c>
      <c r="C304" s="66">
        <v>55</v>
      </c>
      <c r="D304" s="65">
        <v>191</v>
      </c>
      <c r="E304" s="66">
        <v>149</v>
      </c>
      <c r="F304" s="67"/>
      <c r="G304" s="65">
        <f t="shared" si="48"/>
        <v>11</v>
      </c>
      <c r="H304" s="66">
        <f t="shared" si="49"/>
        <v>42</v>
      </c>
      <c r="I304" s="20">
        <f t="shared" si="50"/>
        <v>0.2</v>
      </c>
      <c r="J304" s="21">
        <f t="shared" si="51"/>
        <v>0.28187919463087246</v>
      </c>
    </row>
    <row r="305" spans="1:10" s="160" customFormat="1" x14ac:dyDescent="0.2">
      <c r="A305" s="178" t="s">
        <v>671</v>
      </c>
      <c r="B305" s="71">
        <v>376</v>
      </c>
      <c r="C305" s="72">
        <v>292</v>
      </c>
      <c r="D305" s="71">
        <v>1025</v>
      </c>
      <c r="E305" s="72">
        <v>872</v>
      </c>
      <c r="F305" s="73"/>
      <c r="G305" s="71">
        <f t="shared" si="48"/>
        <v>84</v>
      </c>
      <c r="H305" s="72">
        <f t="shared" si="49"/>
        <v>153</v>
      </c>
      <c r="I305" s="37">
        <f t="shared" si="50"/>
        <v>0.28767123287671231</v>
      </c>
      <c r="J305" s="38">
        <f t="shared" si="51"/>
        <v>0.17545871559633028</v>
      </c>
    </row>
    <row r="306" spans="1:10" x14ac:dyDescent="0.2">
      <c r="A306" s="177"/>
      <c r="B306" s="143"/>
      <c r="C306" s="144"/>
      <c r="D306" s="143"/>
      <c r="E306" s="144"/>
      <c r="F306" s="145"/>
      <c r="G306" s="143"/>
      <c r="H306" s="144"/>
      <c r="I306" s="151"/>
      <c r="J306" s="152"/>
    </row>
    <row r="307" spans="1:10" s="139" customFormat="1" x14ac:dyDescent="0.2">
      <c r="A307" s="159" t="s">
        <v>68</v>
      </c>
      <c r="B307" s="65"/>
      <c r="C307" s="66"/>
      <c r="D307" s="65"/>
      <c r="E307" s="66"/>
      <c r="F307" s="67"/>
      <c r="G307" s="65"/>
      <c r="H307" s="66"/>
      <c r="I307" s="20"/>
      <c r="J307" s="21"/>
    </row>
    <row r="308" spans="1:10" x14ac:dyDescent="0.2">
      <c r="A308" s="158" t="s">
        <v>332</v>
      </c>
      <c r="B308" s="65">
        <v>0</v>
      </c>
      <c r="C308" s="66">
        <v>1</v>
      </c>
      <c r="D308" s="65">
        <v>0</v>
      </c>
      <c r="E308" s="66">
        <v>2</v>
      </c>
      <c r="F308" s="67"/>
      <c r="G308" s="65">
        <f>B308-C308</f>
        <v>-1</v>
      </c>
      <c r="H308" s="66">
        <f>D308-E308</f>
        <v>-2</v>
      </c>
      <c r="I308" s="20">
        <f>IF(C308=0, "-", IF(G308/C308&lt;10, G308/C308, "&gt;999%"))</f>
        <v>-1</v>
      </c>
      <c r="J308" s="21">
        <f>IF(E308=0, "-", IF(H308/E308&lt;10, H308/E308, "&gt;999%"))</f>
        <v>-1</v>
      </c>
    </row>
    <row r="309" spans="1:10" x14ac:dyDescent="0.2">
      <c r="A309" s="158" t="s">
        <v>333</v>
      </c>
      <c r="B309" s="65">
        <v>1</v>
      </c>
      <c r="C309" s="66">
        <v>0</v>
      </c>
      <c r="D309" s="65">
        <v>3</v>
      </c>
      <c r="E309" s="66">
        <v>2</v>
      </c>
      <c r="F309" s="67"/>
      <c r="G309" s="65">
        <f>B309-C309</f>
        <v>1</v>
      </c>
      <c r="H309" s="66">
        <f>D309-E309</f>
        <v>1</v>
      </c>
      <c r="I309" s="20" t="str">
        <f>IF(C309=0, "-", IF(G309/C309&lt;10, G309/C309, "&gt;999%"))</f>
        <v>-</v>
      </c>
      <c r="J309" s="21">
        <f>IF(E309=0, "-", IF(H309/E309&lt;10, H309/E309, "&gt;999%"))</f>
        <v>0.5</v>
      </c>
    </row>
    <row r="310" spans="1:10" s="160" customFormat="1" x14ac:dyDescent="0.2">
      <c r="A310" s="178" t="s">
        <v>672</v>
      </c>
      <c r="B310" s="71">
        <v>1</v>
      </c>
      <c r="C310" s="72">
        <v>1</v>
      </c>
      <c r="D310" s="71">
        <v>3</v>
      </c>
      <c r="E310" s="72">
        <v>4</v>
      </c>
      <c r="F310" s="73"/>
      <c r="G310" s="71">
        <f>B310-C310</f>
        <v>0</v>
      </c>
      <c r="H310" s="72">
        <f>D310-E310</f>
        <v>-1</v>
      </c>
      <c r="I310" s="37">
        <f>IF(C310=0, "-", IF(G310/C310&lt;10, G310/C310, "&gt;999%"))</f>
        <v>0</v>
      </c>
      <c r="J310" s="38">
        <f>IF(E310=0, "-", IF(H310/E310&lt;10, H310/E310, "&gt;999%"))</f>
        <v>-0.25</v>
      </c>
    </row>
    <row r="311" spans="1:10" x14ac:dyDescent="0.2">
      <c r="A311" s="177"/>
      <c r="B311" s="143"/>
      <c r="C311" s="144"/>
      <c r="D311" s="143"/>
      <c r="E311" s="144"/>
      <c r="F311" s="145"/>
      <c r="G311" s="143"/>
      <c r="H311" s="144"/>
      <c r="I311" s="151"/>
      <c r="J311" s="152"/>
    </row>
    <row r="312" spans="1:10" s="139" customFormat="1" x14ac:dyDescent="0.2">
      <c r="A312" s="159" t="s">
        <v>69</v>
      </c>
      <c r="B312" s="65"/>
      <c r="C312" s="66"/>
      <c r="D312" s="65"/>
      <c r="E312" s="66"/>
      <c r="F312" s="67"/>
      <c r="G312" s="65"/>
      <c r="H312" s="66"/>
      <c r="I312" s="20"/>
      <c r="J312" s="21"/>
    </row>
    <row r="313" spans="1:10" x14ac:dyDescent="0.2">
      <c r="A313" s="158" t="s">
        <v>571</v>
      </c>
      <c r="B313" s="65">
        <v>22</v>
      </c>
      <c r="C313" s="66">
        <v>16</v>
      </c>
      <c r="D313" s="65">
        <v>36</v>
      </c>
      <c r="E313" s="66">
        <v>36</v>
      </c>
      <c r="F313" s="67"/>
      <c r="G313" s="65">
        <f>B313-C313</f>
        <v>6</v>
      </c>
      <c r="H313" s="66">
        <f>D313-E313</f>
        <v>0</v>
      </c>
      <c r="I313" s="20">
        <f>IF(C313=0, "-", IF(G313/C313&lt;10, G313/C313, "&gt;999%"))</f>
        <v>0.375</v>
      </c>
      <c r="J313" s="21">
        <f>IF(E313=0, "-", IF(H313/E313&lt;10, H313/E313, "&gt;999%"))</f>
        <v>0</v>
      </c>
    </row>
    <row r="314" spans="1:10" s="160" customFormat="1" x14ac:dyDescent="0.2">
      <c r="A314" s="178" t="s">
        <v>673</v>
      </c>
      <c r="B314" s="71">
        <v>22</v>
      </c>
      <c r="C314" s="72">
        <v>16</v>
      </c>
      <c r="D314" s="71">
        <v>36</v>
      </c>
      <c r="E314" s="72">
        <v>36</v>
      </c>
      <c r="F314" s="73"/>
      <c r="G314" s="71">
        <f>B314-C314</f>
        <v>6</v>
      </c>
      <c r="H314" s="72">
        <f>D314-E314</f>
        <v>0</v>
      </c>
      <c r="I314" s="37">
        <f>IF(C314=0, "-", IF(G314/C314&lt;10, G314/C314, "&gt;999%"))</f>
        <v>0.375</v>
      </c>
      <c r="J314" s="38">
        <f>IF(E314=0, "-", IF(H314/E314&lt;10, H314/E314, "&gt;999%"))</f>
        <v>0</v>
      </c>
    </row>
    <row r="315" spans="1:10" x14ac:dyDescent="0.2">
      <c r="A315" s="177"/>
      <c r="B315" s="143"/>
      <c r="C315" s="144"/>
      <c r="D315" s="143"/>
      <c r="E315" s="144"/>
      <c r="F315" s="145"/>
      <c r="G315" s="143"/>
      <c r="H315" s="144"/>
      <c r="I315" s="151"/>
      <c r="J315" s="152"/>
    </row>
    <row r="316" spans="1:10" s="139" customFormat="1" x14ac:dyDescent="0.2">
      <c r="A316" s="159" t="s">
        <v>70</v>
      </c>
      <c r="B316" s="65"/>
      <c r="C316" s="66"/>
      <c r="D316" s="65"/>
      <c r="E316" s="66"/>
      <c r="F316" s="67"/>
      <c r="G316" s="65"/>
      <c r="H316" s="66"/>
      <c r="I316" s="20"/>
      <c r="J316" s="21"/>
    </row>
    <row r="317" spans="1:10" x14ac:dyDescent="0.2">
      <c r="A317" s="158" t="s">
        <v>572</v>
      </c>
      <c r="B317" s="65">
        <v>4</v>
      </c>
      <c r="C317" s="66">
        <v>0</v>
      </c>
      <c r="D317" s="65">
        <v>8</v>
      </c>
      <c r="E317" s="66">
        <v>2</v>
      </c>
      <c r="F317" s="67"/>
      <c r="G317" s="65">
        <f>B317-C317</f>
        <v>4</v>
      </c>
      <c r="H317" s="66">
        <f>D317-E317</f>
        <v>6</v>
      </c>
      <c r="I317" s="20" t="str">
        <f>IF(C317=0, "-", IF(G317/C317&lt;10, G317/C317, "&gt;999%"))</f>
        <v>-</v>
      </c>
      <c r="J317" s="21">
        <f>IF(E317=0, "-", IF(H317/E317&lt;10, H317/E317, "&gt;999%"))</f>
        <v>3</v>
      </c>
    </row>
    <row r="318" spans="1:10" x14ac:dyDescent="0.2">
      <c r="A318" s="158" t="s">
        <v>560</v>
      </c>
      <c r="B318" s="65">
        <v>1</v>
      </c>
      <c r="C318" s="66">
        <v>0</v>
      </c>
      <c r="D318" s="65">
        <v>4</v>
      </c>
      <c r="E318" s="66">
        <v>1</v>
      </c>
      <c r="F318" s="67"/>
      <c r="G318" s="65">
        <f>B318-C318</f>
        <v>1</v>
      </c>
      <c r="H318" s="66">
        <f>D318-E318</f>
        <v>3</v>
      </c>
      <c r="I318" s="20" t="str">
        <f>IF(C318=0, "-", IF(G318/C318&lt;10, G318/C318, "&gt;999%"))</f>
        <v>-</v>
      </c>
      <c r="J318" s="21">
        <f>IF(E318=0, "-", IF(H318/E318&lt;10, H318/E318, "&gt;999%"))</f>
        <v>3</v>
      </c>
    </row>
    <row r="319" spans="1:10" s="160" customFormat="1" x14ac:dyDescent="0.2">
      <c r="A319" s="178" t="s">
        <v>674</v>
      </c>
      <c r="B319" s="71">
        <v>5</v>
      </c>
      <c r="C319" s="72">
        <v>0</v>
      </c>
      <c r="D319" s="71">
        <v>12</v>
      </c>
      <c r="E319" s="72">
        <v>3</v>
      </c>
      <c r="F319" s="73"/>
      <c r="G319" s="71">
        <f>B319-C319</f>
        <v>5</v>
      </c>
      <c r="H319" s="72">
        <f>D319-E319</f>
        <v>9</v>
      </c>
      <c r="I319" s="37" t="str">
        <f>IF(C319=0, "-", IF(G319/C319&lt;10, G319/C319, "&gt;999%"))</f>
        <v>-</v>
      </c>
      <c r="J319" s="38">
        <f>IF(E319=0, "-", IF(H319/E319&lt;10, H319/E319, "&gt;999%"))</f>
        <v>3</v>
      </c>
    </row>
    <row r="320" spans="1:10" x14ac:dyDescent="0.2">
      <c r="A320" s="177"/>
      <c r="B320" s="143"/>
      <c r="C320" s="144"/>
      <c r="D320" s="143"/>
      <c r="E320" s="144"/>
      <c r="F320" s="145"/>
      <c r="G320" s="143"/>
      <c r="H320" s="144"/>
      <c r="I320" s="151"/>
      <c r="J320" s="152"/>
    </row>
    <row r="321" spans="1:10" s="139" customFormat="1" x14ac:dyDescent="0.2">
      <c r="A321" s="159" t="s">
        <v>71</v>
      </c>
      <c r="B321" s="65"/>
      <c r="C321" s="66"/>
      <c r="D321" s="65"/>
      <c r="E321" s="66"/>
      <c r="F321" s="67"/>
      <c r="G321" s="65"/>
      <c r="H321" s="66"/>
      <c r="I321" s="20"/>
      <c r="J321" s="21"/>
    </row>
    <row r="322" spans="1:10" x14ac:dyDescent="0.2">
      <c r="A322" s="158" t="s">
        <v>348</v>
      </c>
      <c r="B322" s="65">
        <v>0</v>
      </c>
      <c r="C322" s="66">
        <v>2</v>
      </c>
      <c r="D322" s="65">
        <v>1</v>
      </c>
      <c r="E322" s="66">
        <v>6</v>
      </c>
      <c r="F322" s="67"/>
      <c r="G322" s="65">
        <f>B322-C322</f>
        <v>-2</v>
      </c>
      <c r="H322" s="66">
        <f>D322-E322</f>
        <v>-5</v>
      </c>
      <c r="I322" s="20">
        <f>IF(C322=0, "-", IF(G322/C322&lt;10, G322/C322, "&gt;999%"))</f>
        <v>-1</v>
      </c>
      <c r="J322" s="21">
        <f>IF(E322=0, "-", IF(H322/E322&lt;10, H322/E322, "&gt;999%"))</f>
        <v>-0.83333333333333337</v>
      </c>
    </row>
    <row r="323" spans="1:10" x14ac:dyDescent="0.2">
      <c r="A323" s="158" t="s">
        <v>282</v>
      </c>
      <c r="B323" s="65">
        <v>3</v>
      </c>
      <c r="C323" s="66">
        <v>2</v>
      </c>
      <c r="D323" s="65">
        <v>15</v>
      </c>
      <c r="E323" s="66">
        <v>12</v>
      </c>
      <c r="F323" s="67"/>
      <c r="G323" s="65">
        <f>B323-C323</f>
        <v>1</v>
      </c>
      <c r="H323" s="66">
        <f>D323-E323</f>
        <v>3</v>
      </c>
      <c r="I323" s="20">
        <f>IF(C323=0, "-", IF(G323/C323&lt;10, G323/C323, "&gt;999%"))</f>
        <v>0.5</v>
      </c>
      <c r="J323" s="21">
        <f>IF(E323=0, "-", IF(H323/E323&lt;10, H323/E323, "&gt;999%"))</f>
        <v>0.25</v>
      </c>
    </row>
    <row r="324" spans="1:10" x14ac:dyDescent="0.2">
      <c r="A324" s="158" t="s">
        <v>471</v>
      </c>
      <c r="B324" s="65">
        <v>5</v>
      </c>
      <c r="C324" s="66">
        <v>10</v>
      </c>
      <c r="D324" s="65">
        <v>28</v>
      </c>
      <c r="E324" s="66">
        <v>32</v>
      </c>
      <c r="F324" s="67"/>
      <c r="G324" s="65">
        <f>B324-C324</f>
        <v>-5</v>
      </c>
      <c r="H324" s="66">
        <f>D324-E324</f>
        <v>-4</v>
      </c>
      <c r="I324" s="20">
        <f>IF(C324=0, "-", IF(G324/C324&lt;10, G324/C324, "&gt;999%"))</f>
        <v>-0.5</v>
      </c>
      <c r="J324" s="21">
        <f>IF(E324=0, "-", IF(H324/E324&lt;10, H324/E324, "&gt;999%"))</f>
        <v>-0.125</v>
      </c>
    </row>
    <row r="325" spans="1:10" x14ac:dyDescent="0.2">
      <c r="A325" s="158" t="s">
        <v>295</v>
      </c>
      <c r="B325" s="65">
        <v>1</v>
      </c>
      <c r="C325" s="66">
        <v>0</v>
      </c>
      <c r="D325" s="65">
        <v>2</v>
      </c>
      <c r="E325" s="66">
        <v>0</v>
      </c>
      <c r="F325" s="67"/>
      <c r="G325" s="65">
        <f>B325-C325</f>
        <v>1</v>
      </c>
      <c r="H325" s="66">
        <f>D325-E325</f>
        <v>2</v>
      </c>
      <c r="I325" s="20" t="str">
        <f>IF(C325=0, "-", IF(G325/C325&lt;10, G325/C325, "&gt;999%"))</f>
        <v>-</v>
      </c>
      <c r="J325" s="21" t="str">
        <f>IF(E325=0, "-", IF(H325/E325&lt;10, H325/E325, "&gt;999%"))</f>
        <v>-</v>
      </c>
    </row>
    <row r="326" spans="1:10" s="160" customFormat="1" x14ac:dyDescent="0.2">
      <c r="A326" s="178" t="s">
        <v>675</v>
      </c>
      <c r="B326" s="71">
        <v>9</v>
      </c>
      <c r="C326" s="72">
        <v>14</v>
      </c>
      <c r="D326" s="71">
        <v>46</v>
      </c>
      <c r="E326" s="72">
        <v>50</v>
      </c>
      <c r="F326" s="73"/>
      <c r="G326" s="71">
        <f>B326-C326</f>
        <v>-5</v>
      </c>
      <c r="H326" s="72">
        <f>D326-E326</f>
        <v>-4</v>
      </c>
      <c r="I326" s="37">
        <f>IF(C326=0, "-", IF(G326/C326&lt;10, G326/C326, "&gt;999%"))</f>
        <v>-0.35714285714285715</v>
      </c>
      <c r="J326" s="38">
        <f>IF(E326=0, "-", IF(H326/E326&lt;10, H326/E326, "&gt;999%"))</f>
        <v>-0.08</v>
      </c>
    </row>
    <row r="327" spans="1:10" x14ac:dyDescent="0.2">
      <c r="A327" s="177"/>
      <c r="B327" s="143"/>
      <c r="C327" s="144"/>
      <c r="D327" s="143"/>
      <c r="E327" s="144"/>
      <c r="F327" s="145"/>
      <c r="G327" s="143"/>
      <c r="H327" s="144"/>
      <c r="I327" s="151"/>
      <c r="J327" s="152"/>
    </row>
    <row r="328" spans="1:10" s="139" customFormat="1" x14ac:dyDescent="0.2">
      <c r="A328" s="159" t="s">
        <v>72</v>
      </c>
      <c r="B328" s="65"/>
      <c r="C328" s="66"/>
      <c r="D328" s="65"/>
      <c r="E328" s="66"/>
      <c r="F328" s="67"/>
      <c r="G328" s="65"/>
      <c r="H328" s="66"/>
      <c r="I328" s="20"/>
      <c r="J328" s="21"/>
    </row>
    <row r="329" spans="1:10" x14ac:dyDescent="0.2">
      <c r="A329" s="158" t="s">
        <v>516</v>
      </c>
      <c r="B329" s="65">
        <v>49</v>
      </c>
      <c r="C329" s="66">
        <v>77</v>
      </c>
      <c r="D329" s="65">
        <v>171</v>
      </c>
      <c r="E329" s="66">
        <v>228</v>
      </c>
      <c r="F329" s="67"/>
      <c r="G329" s="65">
        <f t="shared" ref="G329:G340" si="52">B329-C329</f>
        <v>-28</v>
      </c>
      <c r="H329" s="66">
        <f t="shared" ref="H329:H340" si="53">D329-E329</f>
        <v>-57</v>
      </c>
      <c r="I329" s="20">
        <f t="shared" ref="I329:I340" si="54">IF(C329=0, "-", IF(G329/C329&lt;10, G329/C329, "&gt;999%"))</f>
        <v>-0.36363636363636365</v>
      </c>
      <c r="J329" s="21">
        <f t="shared" ref="J329:J340" si="55">IF(E329=0, "-", IF(H329/E329&lt;10, H329/E329, "&gt;999%"))</f>
        <v>-0.25</v>
      </c>
    </row>
    <row r="330" spans="1:10" x14ac:dyDescent="0.2">
      <c r="A330" s="158" t="s">
        <v>529</v>
      </c>
      <c r="B330" s="65">
        <v>347</v>
      </c>
      <c r="C330" s="66">
        <v>180</v>
      </c>
      <c r="D330" s="65">
        <v>972</v>
      </c>
      <c r="E330" s="66">
        <v>465</v>
      </c>
      <c r="F330" s="67"/>
      <c r="G330" s="65">
        <f t="shared" si="52"/>
        <v>167</v>
      </c>
      <c r="H330" s="66">
        <f t="shared" si="53"/>
        <v>507</v>
      </c>
      <c r="I330" s="20">
        <f t="shared" si="54"/>
        <v>0.92777777777777781</v>
      </c>
      <c r="J330" s="21">
        <f t="shared" si="55"/>
        <v>1.0903225806451613</v>
      </c>
    </row>
    <row r="331" spans="1:10" x14ac:dyDescent="0.2">
      <c r="A331" s="158" t="s">
        <v>361</v>
      </c>
      <c r="B331" s="65">
        <v>533</v>
      </c>
      <c r="C331" s="66">
        <v>344</v>
      </c>
      <c r="D331" s="65">
        <v>1424</v>
      </c>
      <c r="E331" s="66">
        <v>1128</v>
      </c>
      <c r="F331" s="67"/>
      <c r="G331" s="65">
        <f t="shared" si="52"/>
        <v>189</v>
      </c>
      <c r="H331" s="66">
        <f t="shared" si="53"/>
        <v>296</v>
      </c>
      <c r="I331" s="20">
        <f t="shared" si="54"/>
        <v>0.54941860465116277</v>
      </c>
      <c r="J331" s="21">
        <f t="shared" si="55"/>
        <v>0.26241134751773049</v>
      </c>
    </row>
    <row r="332" spans="1:10" x14ac:dyDescent="0.2">
      <c r="A332" s="158" t="s">
        <v>375</v>
      </c>
      <c r="B332" s="65">
        <v>431</v>
      </c>
      <c r="C332" s="66">
        <v>264</v>
      </c>
      <c r="D332" s="65">
        <v>983</v>
      </c>
      <c r="E332" s="66">
        <v>533</v>
      </c>
      <c r="F332" s="67"/>
      <c r="G332" s="65">
        <f t="shared" si="52"/>
        <v>167</v>
      </c>
      <c r="H332" s="66">
        <f t="shared" si="53"/>
        <v>450</v>
      </c>
      <c r="I332" s="20">
        <f t="shared" si="54"/>
        <v>0.63257575757575757</v>
      </c>
      <c r="J332" s="21">
        <f t="shared" si="55"/>
        <v>0.84427767354596628</v>
      </c>
    </row>
    <row r="333" spans="1:10" x14ac:dyDescent="0.2">
      <c r="A333" s="158" t="s">
        <v>407</v>
      </c>
      <c r="B333" s="65">
        <v>919</v>
      </c>
      <c r="C333" s="66">
        <v>588</v>
      </c>
      <c r="D333" s="65">
        <v>2270</v>
      </c>
      <c r="E333" s="66">
        <v>1637</v>
      </c>
      <c r="F333" s="67"/>
      <c r="G333" s="65">
        <f t="shared" si="52"/>
        <v>331</v>
      </c>
      <c r="H333" s="66">
        <f t="shared" si="53"/>
        <v>633</v>
      </c>
      <c r="I333" s="20">
        <f t="shared" si="54"/>
        <v>0.56292517006802723</v>
      </c>
      <c r="J333" s="21">
        <f t="shared" si="55"/>
        <v>0.38668295662797803</v>
      </c>
    </row>
    <row r="334" spans="1:10" x14ac:dyDescent="0.2">
      <c r="A334" s="158" t="s">
        <v>446</v>
      </c>
      <c r="B334" s="65">
        <v>149</v>
      </c>
      <c r="C334" s="66">
        <v>73</v>
      </c>
      <c r="D334" s="65">
        <v>493</v>
      </c>
      <c r="E334" s="66">
        <v>177</v>
      </c>
      <c r="F334" s="67"/>
      <c r="G334" s="65">
        <f t="shared" si="52"/>
        <v>76</v>
      </c>
      <c r="H334" s="66">
        <f t="shared" si="53"/>
        <v>316</v>
      </c>
      <c r="I334" s="20">
        <f t="shared" si="54"/>
        <v>1.0410958904109588</v>
      </c>
      <c r="J334" s="21">
        <f t="shared" si="55"/>
        <v>1.7853107344632768</v>
      </c>
    </row>
    <row r="335" spans="1:10" x14ac:dyDescent="0.2">
      <c r="A335" s="158" t="s">
        <v>447</v>
      </c>
      <c r="B335" s="65">
        <v>273</v>
      </c>
      <c r="C335" s="66">
        <v>219</v>
      </c>
      <c r="D335" s="65">
        <v>598</v>
      </c>
      <c r="E335" s="66">
        <v>540</v>
      </c>
      <c r="F335" s="67"/>
      <c r="G335" s="65">
        <f t="shared" si="52"/>
        <v>54</v>
      </c>
      <c r="H335" s="66">
        <f t="shared" si="53"/>
        <v>58</v>
      </c>
      <c r="I335" s="20">
        <f t="shared" si="54"/>
        <v>0.24657534246575341</v>
      </c>
      <c r="J335" s="21">
        <f t="shared" si="55"/>
        <v>0.10740740740740741</v>
      </c>
    </row>
    <row r="336" spans="1:10" x14ac:dyDescent="0.2">
      <c r="A336" s="158" t="s">
        <v>318</v>
      </c>
      <c r="B336" s="65">
        <v>18</v>
      </c>
      <c r="C336" s="66">
        <v>9</v>
      </c>
      <c r="D336" s="65">
        <v>51</v>
      </c>
      <c r="E336" s="66">
        <v>27</v>
      </c>
      <c r="F336" s="67"/>
      <c r="G336" s="65">
        <f t="shared" si="52"/>
        <v>9</v>
      </c>
      <c r="H336" s="66">
        <f t="shared" si="53"/>
        <v>24</v>
      </c>
      <c r="I336" s="20">
        <f t="shared" si="54"/>
        <v>1</v>
      </c>
      <c r="J336" s="21">
        <f t="shared" si="55"/>
        <v>0.88888888888888884</v>
      </c>
    </row>
    <row r="337" spans="1:10" x14ac:dyDescent="0.2">
      <c r="A337" s="158" t="s">
        <v>205</v>
      </c>
      <c r="B337" s="65">
        <v>121</v>
      </c>
      <c r="C337" s="66">
        <v>89</v>
      </c>
      <c r="D337" s="65">
        <v>367</v>
      </c>
      <c r="E337" s="66">
        <v>272</v>
      </c>
      <c r="F337" s="67"/>
      <c r="G337" s="65">
        <f t="shared" si="52"/>
        <v>32</v>
      </c>
      <c r="H337" s="66">
        <f t="shared" si="53"/>
        <v>95</v>
      </c>
      <c r="I337" s="20">
        <f t="shared" si="54"/>
        <v>0.3595505617977528</v>
      </c>
      <c r="J337" s="21">
        <f t="shared" si="55"/>
        <v>0.34926470588235292</v>
      </c>
    </row>
    <row r="338" spans="1:10" x14ac:dyDescent="0.2">
      <c r="A338" s="158" t="s">
        <v>226</v>
      </c>
      <c r="B338" s="65">
        <v>550</v>
      </c>
      <c r="C338" s="66">
        <v>458</v>
      </c>
      <c r="D338" s="65">
        <v>1615</v>
      </c>
      <c r="E338" s="66">
        <v>1276</v>
      </c>
      <c r="F338" s="67"/>
      <c r="G338" s="65">
        <f t="shared" si="52"/>
        <v>92</v>
      </c>
      <c r="H338" s="66">
        <f t="shared" si="53"/>
        <v>339</v>
      </c>
      <c r="I338" s="20">
        <f t="shared" si="54"/>
        <v>0.20087336244541484</v>
      </c>
      <c r="J338" s="21">
        <f t="shared" si="55"/>
        <v>0.2656739811912226</v>
      </c>
    </row>
    <row r="339" spans="1:10" x14ac:dyDescent="0.2">
      <c r="A339" s="158" t="s">
        <v>251</v>
      </c>
      <c r="B339" s="65">
        <v>33</v>
      </c>
      <c r="C339" s="66">
        <v>49</v>
      </c>
      <c r="D339" s="65">
        <v>99</v>
      </c>
      <c r="E339" s="66">
        <v>137</v>
      </c>
      <c r="F339" s="67"/>
      <c r="G339" s="65">
        <f t="shared" si="52"/>
        <v>-16</v>
      </c>
      <c r="H339" s="66">
        <f t="shared" si="53"/>
        <v>-38</v>
      </c>
      <c r="I339" s="20">
        <f t="shared" si="54"/>
        <v>-0.32653061224489793</v>
      </c>
      <c r="J339" s="21">
        <f t="shared" si="55"/>
        <v>-0.27737226277372262</v>
      </c>
    </row>
    <row r="340" spans="1:10" s="160" customFormat="1" x14ac:dyDescent="0.2">
      <c r="A340" s="178" t="s">
        <v>676</v>
      </c>
      <c r="B340" s="71">
        <v>3423</v>
      </c>
      <c r="C340" s="72">
        <v>2350</v>
      </c>
      <c r="D340" s="71">
        <v>9043</v>
      </c>
      <c r="E340" s="72">
        <v>6420</v>
      </c>
      <c r="F340" s="73"/>
      <c r="G340" s="71">
        <f t="shared" si="52"/>
        <v>1073</v>
      </c>
      <c r="H340" s="72">
        <f t="shared" si="53"/>
        <v>2623</v>
      </c>
      <c r="I340" s="37">
        <f t="shared" si="54"/>
        <v>0.45659574468085107</v>
      </c>
      <c r="J340" s="38">
        <f t="shared" si="55"/>
        <v>0.40856697819314641</v>
      </c>
    </row>
    <row r="341" spans="1:10" x14ac:dyDescent="0.2">
      <c r="A341" s="177"/>
      <c r="B341" s="143"/>
      <c r="C341" s="144"/>
      <c r="D341" s="143"/>
      <c r="E341" s="144"/>
      <c r="F341" s="145"/>
      <c r="G341" s="143"/>
      <c r="H341" s="144"/>
      <c r="I341" s="151"/>
      <c r="J341" s="152"/>
    </row>
    <row r="342" spans="1:10" s="139" customFormat="1" x14ac:dyDescent="0.2">
      <c r="A342" s="159" t="s">
        <v>73</v>
      </c>
      <c r="B342" s="65"/>
      <c r="C342" s="66"/>
      <c r="D342" s="65"/>
      <c r="E342" s="66"/>
      <c r="F342" s="67"/>
      <c r="G342" s="65"/>
      <c r="H342" s="66"/>
      <c r="I342" s="20"/>
      <c r="J342" s="21"/>
    </row>
    <row r="343" spans="1:10" x14ac:dyDescent="0.2">
      <c r="A343" s="158" t="s">
        <v>349</v>
      </c>
      <c r="B343" s="65">
        <v>0</v>
      </c>
      <c r="C343" s="66">
        <v>8</v>
      </c>
      <c r="D343" s="65">
        <v>9</v>
      </c>
      <c r="E343" s="66">
        <v>11</v>
      </c>
      <c r="F343" s="67"/>
      <c r="G343" s="65">
        <f>B343-C343</f>
        <v>-8</v>
      </c>
      <c r="H343" s="66">
        <f>D343-E343</f>
        <v>-2</v>
      </c>
      <c r="I343" s="20">
        <f>IF(C343=0, "-", IF(G343/C343&lt;10, G343/C343, "&gt;999%"))</f>
        <v>-1</v>
      </c>
      <c r="J343" s="21">
        <f>IF(E343=0, "-", IF(H343/E343&lt;10, H343/E343, "&gt;999%"))</f>
        <v>-0.18181818181818182</v>
      </c>
    </row>
    <row r="344" spans="1:10" s="160" customFormat="1" x14ac:dyDescent="0.2">
      <c r="A344" s="178" t="s">
        <v>677</v>
      </c>
      <c r="B344" s="71">
        <v>0</v>
      </c>
      <c r="C344" s="72">
        <v>8</v>
      </c>
      <c r="D344" s="71">
        <v>9</v>
      </c>
      <c r="E344" s="72">
        <v>11</v>
      </c>
      <c r="F344" s="73"/>
      <c r="G344" s="71">
        <f>B344-C344</f>
        <v>-8</v>
      </c>
      <c r="H344" s="72">
        <f>D344-E344</f>
        <v>-2</v>
      </c>
      <c r="I344" s="37">
        <f>IF(C344=0, "-", IF(G344/C344&lt;10, G344/C344, "&gt;999%"))</f>
        <v>-1</v>
      </c>
      <c r="J344" s="38">
        <f>IF(E344=0, "-", IF(H344/E344&lt;10, H344/E344, "&gt;999%"))</f>
        <v>-0.18181818181818182</v>
      </c>
    </row>
    <row r="345" spans="1:10" x14ac:dyDescent="0.2">
      <c r="A345" s="177"/>
      <c r="B345" s="143"/>
      <c r="C345" s="144"/>
      <c r="D345" s="143"/>
      <c r="E345" s="144"/>
      <c r="F345" s="145"/>
      <c r="G345" s="143"/>
      <c r="H345" s="144"/>
      <c r="I345" s="151"/>
      <c r="J345" s="152"/>
    </row>
    <row r="346" spans="1:10" s="139" customFormat="1" x14ac:dyDescent="0.2">
      <c r="A346" s="159" t="s">
        <v>74</v>
      </c>
      <c r="B346" s="65"/>
      <c r="C346" s="66"/>
      <c r="D346" s="65"/>
      <c r="E346" s="66"/>
      <c r="F346" s="67"/>
      <c r="G346" s="65"/>
      <c r="H346" s="66"/>
      <c r="I346" s="20"/>
      <c r="J346" s="21"/>
    </row>
    <row r="347" spans="1:10" x14ac:dyDescent="0.2">
      <c r="A347" s="158" t="s">
        <v>296</v>
      </c>
      <c r="B347" s="65">
        <v>0</v>
      </c>
      <c r="C347" s="66">
        <v>1</v>
      </c>
      <c r="D347" s="65">
        <v>1</v>
      </c>
      <c r="E347" s="66">
        <v>4</v>
      </c>
      <c r="F347" s="67"/>
      <c r="G347" s="65">
        <f t="shared" ref="G347:G370" si="56">B347-C347</f>
        <v>-1</v>
      </c>
      <c r="H347" s="66">
        <f t="shared" ref="H347:H370" si="57">D347-E347</f>
        <v>-3</v>
      </c>
      <c r="I347" s="20">
        <f t="shared" ref="I347:I370" si="58">IF(C347=0, "-", IF(G347/C347&lt;10, G347/C347, "&gt;999%"))</f>
        <v>-1</v>
      </c>
      <c r="J347" s="21">
        <f t="shared" ref="J347:J370" si="59">IF(E347=0, "-", IF(H347/E347&lt;10, H347/E347, "&gt;999%"))</f>
        <v>-0.75</v>
      </c>
    </row>
    <row r="348" spans="1:10" x14ac:dyDescent="0.2">
      <c r="A348" s="158" t="s">
        <v>350</v>
      </c>
      <c r="B348" s="65">
        <v>3</v>
      </c>
      <c r="C348" s="66">
        <v>0</v>
      </c>
      <c r="D348" s="65">
        <v>7</v>
      </c>
      <c r="E348" s="66">
        <v>1</v>
      </c>
      <c r="F348" s="67"/>
      <c r="G348" s="65">
        <f t="shared" si="56"/>
        <v>3</v>
      </c>
      <c r="H348" s="66">
        <f t="shared" si="57"/>
        <v>6</v>
      </c>
      <c r="I348" s="20" t="str">
        <f t="shared" si="58"/>
        <v>-</v>
      </c>
      <c r="J348" s="21">
        <f t="shared" si="59"/>
        <v>6</v>
      </c>
    </row>
    <row r="349" spans="1:10" x14ac:dyDescent="0.2">
      <c r="A349" s="158" t="s">
        <v>243</v>
      </c>
      <c r="B349" s="65">
        <v>126</v>
      </c>
      <c r="C349" s="66">
        <v>352</v>
      </c>
      <c r="D349" s="65">
        <v>355</v>
      </c>
      <c r="E349" s="66">
        <v>718</v>
      </c>
      <c r="F349" s="67"/>
      <c r="G349" s="65">
        <f t="shared" si="56"/>
        <v>-226</v>
      </c>
      <c r="H349" s="66">
        <f t="shared" si="57"/>
        <v>-363</v>
      </c>
      <c r="I349" s="20">
        <f t="shared" si="58"/>
        <v>-0.64204545454545459</v>
      </c>
      <c r="J349" s="21">
        <f t="shared" si="59"/>
        <v>-0.50557103064066855</v>
      </c>
    </row>
    <row r="350" spans="1:10" x14ac:dyDescent="0.2">
      <c r="A350" s="158" t="s">
        <v>244</v>
      </c>
      <c r="B350" s="65">
        <v>17</v>
      </c>
      <c r="C350" s="66">
        <v>9</v>
      </c>
      <c r="D350" s="65">
        <v>41</v>
      </c>
      <c r="E350" s="66">
        <v>31</v>
      </c>
      <c r="F350" s="67"/>
      <c r="G350" s="65">
        <f t="shared" si="56"/>
        <v>8</v>
      </c>
      <c r="H350" s="66">
        <f t="shared" si="57"/>
        <v>10</v>
      </c>
      <c r="I350" s="20">
        <f t="shared" si="58"/>
        <v>0.88888888888888884</v>
      </c>
      <c r="J350" s="21">
        <f t="shared" si="59"/>
        <v>0.32258064516129031</v>
      </c>
    </row>
    <row r="351" spans="1:10" x14ac:dyDescent="0.2">
      <c r="A351" s="158" t="s">
        <v>268</v>
      </c>
      <c r="B351" s="65">
        <v>113</v>
      </c>
      <c r="C351" s="66">
        <v>61</v>
      </c>
      <c r="D351" s="65">
        <v>357</v>
      </c>
      <c r="E351" s="66">
        <v>234</v>
      </c>
      <c r="F351" s="67"/>
      <c r="G351" s="65">
        <f t="shared" si="56"/>
        <v>52</v>
      </c>
      <c r="H351" s="66">
        <f t="shared" si="57"/>
        <v>123</v>
      </c>
      <c r="I351" s="20">
        <f t="shared" si="58"/>
        <v>0.85245901639344257</v>
      </c>
      <c r="J351" s="21">
        <f t="shared" si="59"/>
        <v>0.52564102564102566</v>
      </c>
    </row>
    <row r="352" spans="1:10" x14ac:dyDescent="0.2">
      <c r="A352" s="158" t="s">
        <v>334</v>
      </c>
      <c r="B352" s="65">
        <v>56</v>
      </c>
      <c r="C352" s="66">
        <v>39</v>
      </c>
      <c r="D352" s="65">
        <v>134</v>
      </c>
      <c r="E352" s="66">
        <v>135</v>
      </c>
      <c r="F352" s="67"/>
      <c r="G352" s="65">
        <f t="shared" si="56"/>
        <v>17</v>
      </c>
      <c r="H352" s="66">
        <f t="shared" si="57"/>
        <v>-1</v>
      </c>
      <c r="I352" s="20">
        <f t="shared" si="58"/>
        <v>0.4358974358974359</v>
      </c>
      <c r="J352" s="21">
        <f t="shared" si="59"/>
        <v>-7.4074074074074077E-3</v>
      </c>
    </row>
    <row r="353" spans="1:10" x14ac:dyDescent="0.2">
      <c r="A353" s="158" t="s">
        <v>269</v>
      </c>
      <c r="B353" s="65">
        <v>16</v>
      </c>
      <c r="C353" s="66">
        <v>89</v>
      </c>
      <c r="D353" s="65">
        <v>66</v>
      </c>
      <c r="E353" s="66">
        <v>115</v>
      </c>
      <c r="F353" s="67"/>
      <c r="G353" s="65">
        <f t="shared" si="56"/>
        <v>-73</v>
      </c>
      <c r="H353" s="66">
        <f t="shared" si="57"/>
        <v>-49</v>
      </c>
      <c r="I353" s="20">
        <f t="shared" si="58"/>
        <v>-0.8202247191011236</v>
      </c>
      <c r="J353" s="21">
        <f t="shared" si="59"/>
        <v>-0.42608695652173911</v>
      </c>
    </row>
    <row r="354" spans="1:10" x14ac:dyDescent="0.2">
      <c r="A354" s="158" t="s">
        <v>283</v>
      </c>
      <c r="B354" s="65">
        <v>0</v>
      </c>
      <c r="C354" s="66">
        <v>7</v>
      </c>
      <c r="D354" s="65">
        <v>4</v>
      </c>
      <c r="E354" s="66">
        <v>11</v>
      </c>
      <c r="F354" s="67"/>
      <c r="G354" s="65">
        <f t="shared" si="56"/>
        <v>-7</v>
      </c>
      <c r="H354" s="66">
        <f t="shared" si="57"/>
        <v>-7</v>
      </c>
      <c r="I354" s="20">
        <f t="shared" si="58"/>
        <v>-1</v>
      </c>
      <c r="J354" s="21">
        <f t="shared" si="59"/>
        <v>-0.63636363636363635</v>
      </c>
    </row>
    <row r="355" spans="1:10" x14ac:dyDescent="0.2">
      <c r="A355" s="158" t="s">
        <v>284</v>
      </c>
      <c r="B355" s="65">
        <v>67</v>
      </c>
      <c r="C355" s="66">
        <v>22</v>
      </c>
      <c r="D355" s="65">
        <v>121</v>
      </c>
      <c r="E355" s="66">
        <v>53</v>
      </c>
      <c r="F355" s="67"/>
      <c r="G355" s="65">
        <f t="shared" si="56"/>
        <v>45</v>
      </c>
      <c r="H355" s="66">
        <f t="shared" si="57"/>
        <v>68</v>
      </c>
      <c r="I355" s="20">
        <f t="shared" si="58"/>
        <v>2.0454545454545454</v>
      </c>
      <c r="J355" s="21">
        <f t="shared" si="59"/>
        <v>1.2830188679245282</v>
      </c>
    </row>
    <row r="356" spans="1:10" x14ac:dyDescent="0.2">
      <c r="A356" s="158" t="s">
        <v>335</v>
      </c>
      <c r="B356" s="65">
        <v>20</v>
      </c>
      <c r="C356" s="66">
        <v>10</v>
      </c>
      <c r="D356" s="65">
        <v>34</v>
      </c>
      <c r="E356" s="66">
        <v>24</v>
      </c>
      <c r="F356" s="67"/>
      <c r="G356" s="65">
        <f t="shared" si="56"/>
        <v>10</v>
      </c>
      <c r="H356" s="66">
        <f t="shared" si="57"/>
        <v>10</v>
      </c>
      <c r="I356" s="20">
        <f t="shared" si="58"/>
        <v>1</v>
      </c>
      <c r="J356" s="21">
        <f t="shared" si="59"/>
        <v>0.41666666666666669</v>
      </c>
    </row>
    <row r="357" spans="1:10" x14ac:dyDescent="0.2">
      <c r="A357" s="158" t="s">
        <v>428</v>
      </c>
      <c r="B357" s="65">
        <v>2</v>
      </c>
      <c r="C357" s="66">
        <v>6</v>
      </c>
      <c r="D357" s="65">
        <v>12</v>
      </c>
      <c r="E357" s="66">
        <v>6</v>
      </c>
      <c r="F357" s="67"/>
      <c r="G357" s="65">
        <f t="shared" si="56"/>
        <v>-4</v>
      </c>
      <c r="H357" s="66">
        <f t="shared" si="57"/>
        <v>6</v>
      </c>
      <c r="I357" s="20">
        <f t="shared" si="58"/>
        <v>-0.66666666666666663</v>
      </c>
      <c r="J357" s="21">
        <f t="shared" si="59"/>
        <v>1</v>
      </c>
    </row>
    <row r="358" spans="1:10" x14ac:dyDescent="0.2">
      <c r="A358" s="158" t="s">
        <v>488</v>
      </c>
      <c r="B358" s="65">
        <v>16</v>
      </c>
      <c r="C358" s="66">
        <v>4</v>
      </c>
      <c r="D358" s="65">
        <v>98</v>
      </c>
      <c r="E358" s="66">
        <v>8</v>
      </c>
      <c r="F358" s="67"/>
      <c r="G358" s="65">
        <f t="shared" si="56"/>
        <v>12</v>
      </c>
      <c r="H358" s="66">
        <f t="shared" si="57"/>
        <v>90</v>
      </c>
      <c r="I358" s="20">
        <f t="shared" si="58"/>
        <v>3</v>
      </c>
      <c r="J358" s="21" t="str">
        <f t="shared" si="59"/>
        <v>&gt;999%</v>
      </c>
    </row>
    <row r="359" spans="1:10" x14ac:dyDescent="0.2">
      <c r="A359" s="158" t="s">
        <v>396</v>
      </c>
      <c r="B359" s="65">
        <v>62</v>
      </c>
      <c r="C359" s="66">
        <v>105</v>
      </c>
      <c r="D359" s="65">
        <v>285</v>
      </c>
      <c r="E359" s="66">
        <v>219</v>
      </c>
      <c r="F359" s="67"/>
      <c r="G359" s="65">
        <f t="shared" si="56"/>
        <v>-43</v>
      </c>
      <c r="H359" s="66">
        <f t="shared" si="57"/>
        <v>66</v>
      </c>
      <c r="I359" s="20">
        <f t="shared" si="58"/>
        <v>-0.40952380952380951</v>
      </c>
      <c r="J359" s="21">
        <f t="shared" si="59"/>
        <v>0.30136986301369861</v>
      </c>
    </row>
    <row r="360" spans="1:10" x14ac:dyDescent="0.2">
      <c r="A360" s="158" t="s">
        <v>429</v>
      </c>
      <c r="B360" s="65">
        <v>215</v>
      </c>
      <c r="C360" s="66">
        <v>0</v>
      </c>
      <c r="D360" s="65">
        <v>427</v>
      </c>
      <c r="E360" s="66">
        <v>0</v>
      </c>
      <c r="F360" s="67"/>
      <c r="G360" s="65">
        <f t="shared" si="56"/>
        <v>215</v>
      </c>
      <c r="H360" s="66">
        <f t="shared" si="57"/>
        <v>427</v>
      </c>
      <c r="I360" s="20" t="str">
        <f t="shared" si="58"/>
        <v>-</v>
      </c>
      <c r="J360" s="21" t="str">
        <f t="shared" si="59"/>
        <v>-</v>
      </c>
    </row>
    <row r="361" spans="1:10" x14ac:dyDescent="0.2">
      <c r="A361" s="158" t="s">
        <v>430</v>
      </c>
      <c r="B361" s="65">
        <v>11</v>
      </c>
      <c r="C361" s="66">
        <v>38</v>
      </c>
      <c r="D361" s="65">
        <v>53</v>
      </c>
      <c r="E361" s="66">
        <v>112</v>
      </c>
      <c r="F361" s="67"/>
      <c r="G361" s="65">
        <f t="shared" si="56"/>
        <v>-27</v>
      </c>
      <c r="H361" s="66">
        <f t="shared" si="57"/>
        <v>-59</v>
      </c>
      <c r="I361" s="20">
        <f t="shared" si="58"/>
        <v>-0.71052631578947367</v>
      </c>
      <c r="J361" s="21">
        <f t="shared" si="59"/>
        <v>-0.5267857142857143</v>
      </c>
    </row>
    <row r="362" spans="1:10" x14ac:dyDescent="0.2">
      <c r="A362" s="158" t="s">
        <v>431</v>
      </c>
      <c r="B362" s="65">
        <v>107</v>
      </c>
      <c r="C362" s="66">
        <v>124</v>
      </c>
      <c r="D362" s="65">
        <v>293</v>
      </c>
      <c r="E362" s="66">
        <v>364</v>
      </c>
      <c r="F362" s="67"/>
      <c r="G362" s="65">
        <f t="shared" si="56"/>
        <v>-17</v>
      </c>
      <c r="H362" s="66">
        <f t="shared" si="57"/>
        <v>-71</v>
      </c>
      <c r="I362" s="20">
        <f t="shared" si="58"/>
        <v>-0.13709677419354838</v>
      </c>
      <c r="J362" s="21">
        <f t="shared" si="59"/>
        <v>-0.19505494505494506</v>
      </c>
    </row>
    <row r="363" spans="1:10" x14ac:dyDescent="0.2">
      <c r="A363" s="158" t="s">
        <v>472</v>
      </c>
      <c r="B363" s="65">
        <v>27</v>
      </c>
      <c r="C363" s="66">
        <v>3</v>
      </c>
      <c r="D363" s="65">
        <v>92</v>
      </c>
      <c r="E363" s="66">
        <v>9</v>
      </c>
      <c r="F363" s="67"/>
      <c r="G363" s="65">
        <f t="shared" si="56"/>
        <v>24</v>
      </c>
      <c r="H363" s="66">
        <f t="shared" si="57"/>
        <v>83</v>
      </c>
      <c r="I363" s="20">
        <f t="shared" si="58"/>
        <v>8</v>
      </c>
      <c r="J363" s="21">
        <f t="shared" si="59"/>
        <v>9.2222222222222214</v>
      </c>
    </row>
    <row r="364" spans="1:10" x14ac:dyDescent="0.2">
      <c r="A364" s="158" t="s">
        <v>473</v>
      </c>
      <c r="B364" s="65">
        <v>48</v>
      </c>
      <c r="C364" s="66">
        <v>116</v>
      </c>
      <c r="D364" s="65">
        <v>229</v>
      </c>
      <c r="E364" s="66">
        <v>285</v>
      </c>
      <c r="F364" s="67"/>
      <c r="G364" s="65">
        <f t="shared" si="56"/>
        <v>-68</v>
      </c>
      <c r="H364" s="66">
        <f t="shared" si="57"/>
        <v>-56</v>
      </c>
      <c r="I364" s="20">
        <f t="shared" si="58"/>
        <v>-0.58620689655172409</v>
      </c>
      <c r="J364" s="21">
        <f t="shared" si="59"/>
        <v>-0.19649122807017544</v>
      </c>
    </row>
    <row r="365" spans="1:10" x14ac:dyDescent="0.2">
      <c r="A365" s="158" t="s">
        <v>489</v>
      </c>
      <c r="B365" s="65">
        <v>18</v>
      </c>
      <c r="C365" s="66">
        <v>26</v>
      </c>
      <c r="D365" s="65">
        <v>60</v>
      </c>
      <c r="E365" s="66">
        <v>81</v>
      </c>
      <c r="F365" s="67"/>
      <c r="G365" s="65">
        <f t="shared" si="56"/>
        <v>-8</v>
      </c>
      <c r="H365" s="66">
        <f t="shared" si="57"/>
        <v>-21</v>
      </c>
      <c r="I365" s="20">
        <f t="shared" si="58"/>
        <v>-0.30769230769230771</v>
      </c>
      <c r="J365" s="21">
        <f t="shared" si="59"/>
        <v>-0.25925925925925924</v>
      </c>
    </row>
    <row r="366" spans="1:10" x14ac:dyDescent="0.2">
      <c r="A366" s="158" t="s">
        <v>530</v>
      </c>
      <c r="B366" s="65">
        <v>0</v>
      </c>
      <c r="C366" s="66">
        <v>0</v>
      </c>
      <c r="D366" s="65">
        <v>0</v>
      </c>
      <c r="E366" s="66">
        <v>1</v>
      </c>
      <c r="F366" s="67"/>
      <c r="G366" s="65">
        <f t="shared" si="56"/>
        <v>0</v>
      </c>
      <c r="H366" s="66">
        <f t="shared" si="57"/>
        <v>-1</v>
      </c>
      <c r="I366" s="20" t="str">
        <f t="shared" si="58"/>
        <v>-</v>
      </c>
      <c r="J366" s="21">
        <f t="shared" si="59"/>
        <v>-1</v>
      </c>
    </row>
    <row r="367" spans="1:10" x14ac:dyDescent="0.2">
      <c r="A367" s="158" t="s">
        <v>297</v>
      </c>
      <c r="B367" s="65">
        <v>14</v>
      </c>
      <c r="C367" s="66">
        <v>3</v>
      </c>
      <c r="D367" s="65">
        <v>21</v>
      </c>
      <c r="E367" s="66">
        <v>12</v>
      </c>
      <c r="F367" s="67"/>
      <c r="G367" s="65">
        <f t="shared" si="56"/>
        <v>11</v>
      </c>
      <c r="H367" s="66">
        <f t="shared" si="57"/>
        <v>9</v>
      </c>
      <c r="I367" s="20">
        <f t="shared" si="58"/>
        <v>3.6666666666666665</v>
      </c>
      <c r="J367" s="21">
        <f t="shared" si="59"/>
        <v>0.75</v>
      </c>
    </row>
    <row r="368" spans="1:10" x14ac:dyDescent="0.2">
      <c r="A368" s="158" t="s">
        <v>351</v>
      </c>
      <c r="B368" s="65">
        <v>0</v>
      </c>
      <c r="C368" s="66">
        <v>1</v>
      </c>
      <c r="D368" s="65">
        <v>0</v>
      </c>
      <c r="E368" s="66">
        <v>1</v>
      </c>
      <c r="F368" s="67"/>
      <c r="G368" s="65">
        <f t="shared" si="56"/>
        <v>-1</v>
      </c>
      <c r="H368" s="66">
        <f t="shared" si="57"/>
        <v>-1</v>
      </c>
      <c r="I368" s="20">
        <f t="shared" si="58"/>
        <v>-1</v>
      </c>
      <c r="J368" s="21">
        <f t="shared" si="59"/>
        <v>-1</v>
      </c>
    </row>
    <row r="369" spans="1:10" x14ac:dyDescent="0.2">
      <c r="A369" s="158" t="s">
        <v>336</v>
      </c>
      <c r="B369" s="65">
        <v>0</v>
      </c>
      <c r="C369" s="66">
        <v>0</v>
      </c>
      <c r="D369" s="65">
        <v>0</v>
      </c>
      <c r="E369" s="66">
        <v>1</v>
      </c>
      <c r="F369" s="67"/>
      <c r="G369" s="65">
        <f t="shared" si="56"/>
        <v>0</v>
      </c>
      <c r="H369" s="66">
        <f t="shared" si="57"/>
        <v>-1</v>
      </c>
      <c r="I369" s="20" t="str">
        <f t="shared" si="58"/>
        <v>-</v>
      </c>
      <c r="J369" s="21">
        <f t="shared" si="59"/>
        <v>-1</v>
      </c>
    </row>
    <row r="370" spans="1:10" s="160" customFormat="1" x14ac:dyDescent="0.2">
      <c r="A370" s="178" t="s">
        <v>678</v>
      </c>
      <c r="B370" s="71">
        <v>938</v>
      </c>
      <c r="C370" s="72">
        <v>1016</v>
      </c>
      <c r="D370" s="71">
        <v>2690</v>
      </c>
      <c r="E370" s="72">
        <v>2425</v>
      </c>
      <c r="F370" s="73"/>
      <c r="G370" s="71">
        <f t="shared" si="56"/>
        <v>-78</v>
      </c>
      <c r="H370" s="72">
        <f t="shared" si="57"/>
        <v>265</v>
      </c>
      <c r="I370" s="37">
        <f t="shared" si="58"/>
        <v>-7.6771653543307089E-2</v>
      </c>
      <c r="J370" s="38">
        <f t="shared" si="59"/>
        <v>0.10927835051546392</v>
      </c>
    </row>
    <row r="371" spans="1:10" x14ac:dyDescent="0.2">
      <c r="A371" s="177"/>
      <c r="B371" s="143"/>
      <c r="C371" s="144"/>
      <c r="D371" s="143"/>
      <c r="E371" s="144"/>
      <c r="F371" s="145"/>
      <c r="G371" s="143"/>
      <c r="H371" s="144"/>
      <c r="I371" s="151"/>
      <c r="J371" s="152"/>
    </row>
    <row r="372" spans="1:10" s="139" customFormat="1" x14ac:dyDescent="0.2">
      <c r="A372" s="159" t="s">
        <v>75</v>
      </c>
      <c r="B372" s="65"/>
      <c r="C372" s="66"/>
      <c r="D372" s="65"/>
      <c r="E372" s="66"/>
      <c r="F372" s="67"/>
      <c r="G372" s="65"/>
      <c r="H372" s="66"/>
      <c r="I372" s="20"/>
      <c r="J372" s="21"/>
    </row>
    <row r="373" spans="1:10" x14ac:dyDescent="0.2">
      <c r="A373" s="158" t="s">
        <v>573</v>
      </c>
      <c r="B373" s="65">
        <v>18</v>
      </c>
      <c r="C373" s="66">
        <v>14</v>
      </c>
      <c r="D373" s="65">
        <v>49</v>
      </c>
      <c r="E373" s="66">
        <v>29</v>
      </c>
      <c r="F373" s="67"/>
      <c r="G373" s="65">
        <f>B373-C373</f>
        <v>4</v>
      </c>
      <c r="H373" s="66">
        <f>D373-E373</f>
        <v>20</v>
      </c>
      <c r="I373" s="20">
        <f>IF(C373=0, "-", IF(G373/C373&lt;10, G373/C373, "&gt;999%"))</f>
        <v>0.2857142857142857</v>
      </c>
      <c r="J373" s="21">
        <f>IF(E373=0, "-", IF(H373/E373&lt;10, H373/E373, "&gt;999%"))</f>
        <v>0.68965517241379315</v>
      </c>
    </row>
    <row r="374" spans="1:10" x14ac:dyDescent="0.2">
      <c r="A374" s="158" t="s">
        <v>561</v>
      </c>
      <c r="B374" s="65">
        <v>0</v>
      </c>
      <c r="C374" s="66">
        <v>3</v>
      </c>
      <c r="D374" s="65">
        <v>3</v>
      </c>
      <c r="E374" s="66">
        <v>3</v>
      </c>
      <c r="F374" s="67"/>
      <c r="G374" s="65">
        <f>B374-C374</f>
        <v>-3</v>
      </c>
      <c r="H374" s="66">
        <f>D374-E374</f>
        <v>0</v>
      </c>
      <c r="I374" s="20">
        <f>IF(C374=0, "-", IF(G374/C374&lt;10, G374/C374, "&gt;999%"))</f>
        <v>-1</v>
      </c>
      <c r="J374" s="21">
        <f>IF(E374=0, "-", IF(H374/E374&lt;10, H374/E374, "&gt;999%"))</f>
        <v>0</v>
      </c>
    </row>
    <row r="375" spans="1:10" s="160" customFormat="1" x14ac:dyDescent="0.2">
      <c r="A375" s="178" t="s">
        <v>679</v>
      </c>
      <c r="B375" s="71">
        <v>18</v>
      </c>
      <c r="C375" s="72">
        <v>17</v>
      </c>
      <c r="D375" s="71">
        <v>52</v>
      </c>
      <c r="E375" s="72">
        <v>32</v>
      </c>
      <c r="F375" s="73"/>
      <c r="G375" s="71">
        <f>B375-C375</f>
        <v>1</v>
      </c>
      <c r="H375" s="72">
        <f>D375-E375</f>
        <v>20</v>
      </c>
      <c r="I375" s="37">
        <f>IF(C375=0, "-", IF(G375/C375&lt;10, G375/C375, "&gt;999%"))</f>
        <v>5.8823529411764705E-2</v>
      </c>
      <c r="J375" s="38">
        <f>IF(E375=0, "-", IF(H375/E375&lt;10, H375/E375, "&gt;999%"))</f>
        <v>0.625</v>
      </c>
    </row>
    <row r="376" spans="1:10" x14ac:dyDescent="0.2">
      <c r="A376" s="177"/>
      <c r="B376" s="143"/>
      <c r="C376" s="144"/>
      <c r="D376" s="143"/>
      <c r="E376" s="144"/>
      <c r="F376" s="145"/>
      <c r="G376" s="143"/>
      <c r="H376" s="144"/>
      <c r="I376" s="151"/>
      <c r="J376" s="152"/>
    </row>
    <row r="377" spans="1:10" s="139" customFormat="1" x14ac:dyDescent="0.2">
      <c r="A377" s="159" t="s">
        <v>76</v>
      </c>
      <c r="B377" s="65"/>
      <c r="C377" s="66"/>
      <c r="D377" s="65"/>
      <c r="E377" s="66"/>
      <c r="F377" s="67"/>
      <c r="G377" s="65"/>
      <c r="H377" s="66"/>
      <c r="I377" s="20"/>
      <c r="J377" s="21"/>
    </row>
    <row r="378" spans="1:10" x14ac:dyDescent="0.2">
      <c r="A378" s="158" t="s">
        <v>308</v>
      </c>
      <c r="B378" s="65">
        <v>3</v>
      </c>
      <c r="C378" s="66">
        <v>1</v>
      </c>
      <c r="D378" s="65">
        <v>4</v>
      </c>
      <c r="E378" s="66">
        <v>1</v>
      </c>
      <c r="F378" s="67"/>
      <c r="G378" s="65">
        <f t="shared" ref="G378:G386" si="60">B378-C378</f>
        <v>2</v>
      </c>
      <c r="H378" s="66">
        <f t="shared" ref="H378:H386" si="61">D378-E378</f>
        <v>3</v>
      </c>
      <c r="I378" s="20">
        <f t="shared" ref="I378:I386" si="62">IF(C378=0, "-", IF(G378/C378&lt;10, G378/C378, "&gt;999%"))</f>
        <v>2</v>
      </c>
      <c r="J378" s="21">
        <f t="shared" ref="J378:J386" si="63">IF(E378=0, "-", IF(H378/E378&lt;10, H378/E378, "&gt;999%"))</f>
        <v>3</v>
      </c>
    </row>
    <row r="379" spans="1:10" x14ac:dyDescent="0.2">
      <c r="A379" s="158" t="s">
        <v>550</v>
      </c>
      <c r="B379" s="65">
        <v>58</v>
      </c>
      <c r="C379" s="66">
        <v>51</v>
      </c>
      <c r="D379" s="65">
        <v>149</v>
      </c>
      <c r="E379" s="66">
        <v>117</v>
      </c>
      <c r="F379" s="67"/>
      <c r="G379" s="65">
        <f t="shared" si="60"/>
        <v>7</v>
      </c>
      <c r="H379" s="66">
        <f t="shared" si="61"/>
        <v>32</v>
      </c>
      <c r="I379" s="20">
        <f t="shared" si="62"/>
        <v>0.13725490196078433</v>
      </c>
      <c r="J379" s="21">
        <f t="shared" si="63"/>
        <v>0.27350427350427353</v>
      </c>
    </row>
    <row r="380" spans="1:10" x14ac:dyDescent="0.2">
      <c r="A380" s="158" t="s">
        <v>493</v>
      </c>
      <c r="B380" s="65">
        <v>0</v>
      </c>
      <c r="C380" s="66">
        <v>2</v>
      </c>
      <c r="D380" s="65">
        <v>5</v>
      </c>
      <c r="E380" s="66">
        <v>13</v>
      </c>
      <c r="F380" s="67"/>
      <c r="G380" s="65">
        <f t="shared" si="60"/>
        <v>-2</v>
      </c>
      <c r="H380" s="66">
        <f t="shared" si="61"/>
        <v>-8</v>
      </c>
      <c r="I380" s="20">
        <f t="shared" si="62"/>
        <v>-1</v>
      </c>
      <c r="J380" s="21">
        <f t="shared" si="63"/>
        <v>-0.61538461538461542</v>
      </c>
    </row>
    <row r="381" spans="1:10" x14ac:dyDescent="0.2">
      <c r="A381" s="158" t="s">
        <v>309</v>
      </c>
      <c r="B381" s="65">
        <v>11</v>
      </c>
      <c r="C381" s="66">
        <v>5</v>
      </c>
      <c r="D381" s="65">
        <v>16</v>
      </c>
      <c r="E381" s="66">
        <v>14</v>
      </c>
      <c r="F381" s="67"/>
      <c r="G381" s="65">
        <f t="shared" si="60"/>
        <v>6</v>
      </c>
      <c r="H381" s="66">
        <f t="shared" si="61"/>
        <v>2</v>
      </c>
      <c r="I381" s="20">
        <f t="shared" si="62"/>
        <v>1.2</v>
      </c>
      <c r="J381" s="21">
        <f t="shared" si="63"/>
        <v>0.14285714285714285</v>
      </c>
    </row>
    <row r="382" spans="1:10" x14ac:dyDescent="0.2">
      <c r="A382" s="158" t="s">
        <v>310</v>
      </c>
      <c r="B382" s="65">
        <v>16</v>
      </c>
      <c r="C382" s="66">
        <v>8</v>
      </c>
      <c r="D382" s="65">
        <v>38</v>
      </c>
      <c r="E382" s="66">
        <v>49</v>
      </c>
      <c r="F382" s="67"/>
      <c r="G382" s="65">
        <f t="shared" si="60"/>
        <v>8</v>
      </c>
      <c r="H382" s="66">
        <f t="shared" si="61"/>
        <v>-11</v>
      </c>
      <c r="I382" s="20">
        <f t="shared" si="62"/>
        <v>1</v>
      </c>
      <c r="J382" s="21">
        <f t="shared" si="63"/>
        <v>-0.22448979591836735</v>
      </c>
    </row>
    <row r="383" spans="1:10" x14ac:dyDescent="0.2">
      <c r="A383" s="158" t="s">
        <v>506</v>
      </c>
      <c r="B383" s="65">
        <v>32</v>
      </c>
      <c r="C383" s="66">
        <v>41</v>
      </c>
      <c r="D383" s="65">
        <v>57</v>
      </c>
      <c r="E383" s="66">
        <v>69</v>
      </c>
      <c r="F383" s="67"/>
      <c r="G383" s="65">
        <f t="shared" si="60"/>
        <v>-9</v>
      </c>
      <c r="H383" s="66">
        <f t="shared" si="61"/>
        <v>-12</v>
      </c>
      <c r="I383" s="20">
        <f t="shared" si="62"/>
        <v>-0.21951219512195122</v>
      </c>
      <c r="J383" s="21">
        <f t="shared" si="63"/>
        <v>-0.17391304347826086</v>
      </c>
    </row>
    <row r="384" spans="1:10" x14ac:dyDescent="0.2">
      <c r="A384" s="158" t="s">
        <v>517</v>
      </c>
      <c r="B384" s="65">
        <v>0</v>
      </c>
      <c r="C384" s="66">
        <v>4</v>
      </c>
      <c r="D384" s="65">
        <v>0</v>
      </c>
      <c r="E384" s="66">
        <v>11</v>
      </c>
      <c r="F384" s="67"/>
      <c r="G384" s="65">
        <f t="shared" si="60"/>
        <v>-4</v>
      </c>
      <c r="H384" s="66">
        <f t="shared" si="61"/>
        <v>-11</v>
      </c>
      <c r="I384" s="20">
        <f t="shared" si="62"/>
        <v>-1</v>
      </c>
      <c r="J384" s="21">
        <f t="shared" si="63"/>
        <v>-1</v>
      </c>
    </row>
    <row r="385" spans="1:10" x14ac:dyDescent="0.2">
      <c r="A385" s="158" t="s">
        <v>531</v>
      </c>
      <c r="B385" s="65">
        <v>1</v>
      </c>
      <c r="C385" s="66">
        <v>57</v>
      </c>
      <c r="D385" s="65">
        <v>5</v>
      </c>
      <c r="E385" s="66">
        <v>124</v>
      </c>
      <c r="F385" s="67"/>
      <c r="G385" s="65">
        <f t="shared" si="60"/>
        <v>-56</v>
      </c>
      <c r="H385" s="66">
        <f t="shared" si="61"/>
        <v>-119</v>
      </c>
      <c r="I385" s="20">
        <f t="shared" si="62"/>
        <v>-0.98245614035087714</v>
      </c>
      <c r="J385" s="21">
        <f t="shared" si="63"/>
        <v>-0.95967741935483875</v>
      </c>
    </row>
    <row r="386" spans="1:10" s="160" customFormat="1" x14ac:dyDescent="0.2">
      <c r="A386" s="178" t="s">
        <v>680</v>
      </c>
      <c r="B386" s="71">
        <v>121</v>
      </c>
      <c r="C386" s="72">
        <v>169</v>
      </c>
      <c r="D386" s="71">
        <v>274</v>
      </c>
      <c r="E386" s="72">
        <v>398</v>
      </c>
      <c r="F386" s="73"/>
      <c r="G386" s="71">
        <f t="shared" si="60"/>
        <v>-48</v>
      </c>
      <c r="H386" s="72">
        <f t="shared" si="61"/>
        <v>-124</v>
      </c>
      <c r="I386" s="37">
        <f t="shared" si="62"/>
        <v>-0.28402366863905326</v>
      </c>
      <c r="J386" s="38">
        <f t="shared" si="63"/>
        <v>-0.31155778894472363</v>
      </c>
    </row>
    <row r="387" spans="1:10" x14ac:dyDescent="0.2">
      <c r="A387" s="177"/>
      <c r="B387" s="143"/>
      <c r="C387" s="144"/>
      <c r="D387" s="143"/>
      <c r="E387" s="144"/>
      <c r="F387" s="145"/>
      <c r="G387" s="143"/>
      <c r="H387" s="144"/>
      <c r="I387" s="151"/>
      <c r="J387" s="152"/>
    </row>
    <row r="388" spans="1:10" s="139" customFormat="1" x14ac:dyDescent="0.2">
      <c r="A388" s="159" t="s">
        <v>77</v>
      </c>
      <c r="B388" s="65"/>
      <c r="C388" s="66"/>
      <c r="D388" s="65"/>
      <c r="E388" s="66"/>
      <c r="F388" s="67"/>
      <c r="G388" s="65"/>
      <c r="H388" s="66"/>
      <c r="I388" s="20"/>
      <c r="J388" s="21"/>
    </row>
    <row r="389" spans="1:10" x14ac:dyDescent="0.2">
      <c r="A389" s="158" t="s">
        <v>408</v>
      </c>
      <c r="B389" s="65">
        <v>250</v>
      </c>
      <c r="C389" s="66">
        <v>97</v>
      </c>
      <c r="D389" s="65">
        <v>493</v>
      </c>
      <c r="E389" s="66">
        <v>234</v>
      </c>
      <c r="F389" s="67"/>
      <c r="G389" s="65">
        <f>B389-C389</f>
        <v>153</v>
      </c>
      <c r="H389" s="66">
        <f>D389-E389</f>
        <v>259</v>
      </c>
      <c r="I389" s="20">
        <f>IF(C389=0, "-", IF(G389/C389&lt;10, G389/C389, "&gt;999%"))</f>
        <v>1.5773195876288659</v>
      </c>
      <c r="J389" s="21">
        <f>IF(E389=0, "-", IF(H389/E389&lt;10, H389/E389, "&gt;999%"))</f>
        <v>1.1068376068376069</v>
      </c>
    </row>
    <row r="390" spans="1:10" x14ac:dyDescent="0.2">
      <c r="A390" s="158" t="s">
        <v>206</v>
      </c>
      <c r="B390" s="65">
        <v>457</v>
      </c>
      <c r="C390" s="66">
        <v>234</v>
      </c>
      <c r="D390" s="65">
        <v>1087</v>
      </c>
      <c r="E390" s="66">
        <v>579</v>
      </c>
      <c r="F390" s="67"/>
      <c r="G390" s="65">
        <f>B390-C390</f>
        <v>223</v>
      </c>
      <c r="H390" s="66">
        <f>D390-E390</f>
        <v>508</v>
      </c>
      <c r="I390" s="20">
        <f>IF(C390=0, "-", IF(G390/C390&lt;10, G390/C390, "&gt;999%"))</f>
        <v>0.95299145299145294</v>
      </c>
      <c r="J390" s="21">
        <f>IF(E390=0, "-", IF(H390/E390&lt;10, H390/E390, "&gt;999%"))</f>
        <v>0.87737478411053538</v>
      </c>
    </row>
    <row r="391" spans="1:10" x14ac:dyDescent="0.2">
      <c r="A391" s="158" t="s">
        <v>376</v>
      </c>
      <c r="B391" s="65">
        <v>530</v>
      </c>
      <c r="C391" s="66">
        <v>158</v>
      </c>
      <c r="D391" s="65">
        <v>1515</v>
      </c>
      <c r="E391" s="66">
        <v>384</v>
      </c>
      <c r="F391" s="67"/>
      <c r="G391" s="65">
        <f>B391-C391</f>
        <v>372</v>
      </c>
      <c r="H391" s="66">
        <f>D391-E391</f>
        <v>1131</v>
      </c>
      <c r="I391" s="20">
        <f>IF(C391=0, "-", IF(G391/C391&lt;10, G391/C391, "&gt;999%"))</f>
        <v>2.3544303797468356</v>
      </c>
      <c r="J391" s="21">
        <f>IF(E391=0, "-", IF(H391/E391&lt;10, H391/E391, "&gt;999%"))</f>
        <v>2.9453125</v>
      </c>
    </row>
    <row r="392" spans="1:10" s="160" customFormat="1" x14ac:dyDescent="0.2">
      <c r="A392" s="178" t="s">
        <v>681</v>
      </c>
      <c r="B392" s="71">
        <v>1237</v>
      </c>
      <c r="C392" s="72">
        <v>489</v>
      </c>
      <c r="D392" s="71">
        <v>3095</v>
      </c>
      <c r="E392" s="72">
        <v>1197</v>
      </c>
      <c r="F392" s="73"/>
      <c r="G392" s="71">
        <f>B392-C392</f>
        <v>748</v>
      </c>
      <c r="H392" s="72">
        <f>D392-E392</f>
        <v>1898</v>
      </c>
      <c r="I392" s="37">
        <f>IF(C392=0, "-", IF(G392/C392&lt;10, G392/C392, "&gt;999%"))</f>
        <v>1.5296523517382412</v>
      </c>
      <c r="J392" s="38">
        <f>IF(E392=0, "-", IF(H392/E392&lt;10, H392/E392, "&gt;999%"))</f>
        <v>1.5856307435254804</v>
      </c>
    </row>
    <row r="393" spans="1:10" x14ac:dyDescent="0.2">
      <c r="A393" s="177"/>
      <c r="B393" s="143"/>
      <c r="C393" s="144"/>
      <c r="D393" s="143"/>
      <c r="E393" s="144"/>
      <c r="F393" s="145"/>
      <c r="G393" s="143"/>
      <c r="H393" s="144"/>
      <c r="I393" s="151"/>
      <c r="J393" s="152"/>
    </row>
    <row r="394" spans="1:10" s="139" customFormat="1" x14ac:dyDescent="0.2">
      <c r="A394" s="159" t="s">
        <v>78</v>
      </c>
      <c r="B394" s="65"/>
      <c r="C394" s="66"/>
      <c r="D394" s="65"/>
      <c r="E394" s="66"/>
      <c r="F394" s="67"/>
      <c r="G394" s="65"/>
      <c r="H394" s="66"/>
      <c r="I394" s="20"/>
      <c r="J394" s="21"/>
    </row>
    <row r="395" spans="1:10" x14ac:dyDescent="0.2">
      <c r="A395" s="158" t="s">
        <v>319</v>
      </c>
      <c r="B395" s="65">
        <v>12</v>
      </c>
      <c r="C395" s="66">
        <v>5</v>
      </c>
      <c r="D395" s="65">
        <v>23</v>
      </c>
      <c r="E395" s="66">
        <v>15</v>
      </c>
      <c r="F395" s="67"/>
      <c r="G395" s="65">
        <f>B395-C395</f>
        <v>7</v>
      </c>
      <c r="H395" s="66">
        <f>D395-E395</f>
        <v>8</v>
      </c>
      <c r="I395" s="20">
        <f>IF(C395=0, "-", IF(G395/C395&lt;10, G395/C395, "&gt;999%"))</f>
        <v>1.4</v>
      </c>
      <c r="J395" s="21">
        <f>IF(E395=0, "-", IF(H395/E395&lt;10, H395/E395, "&gt;999%"))</f>
        <v>0.53333333333333333</v>
      </c>
    </row>
    <row r="396" spans="1:10" x14ac:dyDescent="0.2">
      <c r="A396" s="158" t="s">
        <v>245</v>
      </c>
      <c r="B396" s="65">
        <v>16</v>
      </c>
      <c r="C396" s="66">
        <v>8</v>
      </c>
      <c r="D396" s="65">
        <v>37</v>
      </c>
      <c r="E396" s="66">
        <v>24</v>
      </c>
      <c r="F396" s="67"/>
      <c r="G396" s="65">
        <f>B396-C396</f>
        <v>8</v>
      </c>
      <c r="H396" s="66">
        <f>D396-E396</f>
        <v>13</v>
      </c>
      <c r="I396" s="20">
        <f>IF(C396=0, "-", IF(G396/C396&lt;10, G396/C396, "&gt;999%"))</f>
        <v>1</v>
      </c>
      <c r="J396" s="21">
        <f>IF(E396=0, "-", IF(H396/E396&lt;10, H396/E396, "&gt;999%"))</f>
        <v>0.54166666666666663</v>
      </c>
    </row>
    <row r="397" spans="1:10" x14ac:dyDescent="0.2">
      <c r="A397" s="158" t="s">
        <v>397</v>
      </c>
      <c r="B397" s="65">
        <v>46</v>
      </c>
      <c r="C397" s="66">
        <v>20</v>
      </c>
      <c r="D397" s="65">
        <v>99</v>
      </c>
      <c r="E397" s="66">
        <v>72</v>
      </c>
      <c r="F397" s="67"/>
      <c r="G397" s="65">
        <f>B397-C397</f>
        <v>26</v>
      </c>
      <c r="H397" s="66">
        <f>D397-E397</f>
        <v>27</v>
      </c>
      <c r="I397" s="20">
        <f>IF(C397=0, "-", IF(G397/C397&lt;10, G397/C397, "&gt;999%"))</f>
        <v>1.3</v>
      </c>
      <c r="J397" s="21">
        <f>IF(E397=0, "-", IF(H397/E397&lt;10, H397/E397, "&gt;999%"))</f>
        <v>0.375</v>
      </c>
    </row>
    <row r="398" spans="1:10" x14ac:dyDescent="0.2">
      <c r="A398" s="158" t="s">
        <v>216</v>
      </c>
      <c r="B398" s="65">
        <v>49</v>
      </c>
      <c r="C398" s="66">
        <v>23</v>
      </c>
      <c r="D398" s="65">
        <v>134</v>
      </c>
      <c r="E398" s="66">
        <v>110</v>
      </c>
      <c r="F398" s="67"/>
      <c r="G398" s="65">
        <f>B398-C398</f>
        <v>26</v>
      </c>
      <c r="H398" s="66">
        <f>D398-E398</f>
        <v>24</v>
      </c>
      <c r="I398" s="20">
        <f>IF(C398=0, "-", IF(G398/C398&lt;10, G398/C398, "&gt;999%"))</f>
        <v>1.1304347826086956</v>
      </c>
      <c r="J398" s="21">
        <f>IF(E398=0, "-", IF(H398/E398&lt;10, H398/E398, "&gt;999%"))</f>
        <v>0.21818181818181817</v>
      </c>
    </row>
    <row r="399" spans="1:10" s="160" customFormat="1" x14ac:dyDescent="0.2">
      <c r="A399" s="178" t="s">
        <v>682</v>
      </c>
      <c r="B399" s="71">
        <v>123</v>
      </c>
      <c r="C399" s="72">
        <v>56</v>
      </c>
      <c r="D399" s="71">
        <v>293</v>
      </c>
      <c r="E399" s="72">
        <v>221</v>
      </c>
      <c r="F399" s="73"/>
      <c r="G399" s="71">
        <f>B399-C399</f>
        <v>67</v>
      </c>
      <c r="H399" s="72">
        <f>D399-E399</f>
        <v>72</v>
      </c>
      <c r="I399" s="37">
        <f>IF(C399=0, "-", IF(G399/C399&lt;10, G399/C399, "&gt;999%"))</f>
        <v>1.1964285714285714</v>
      </c>
      <c r="J399" s="38">
        <f>IF(E399=0, "-", IF(H399/E399&lt;10, H399/E399, "&gt;999%"))</f>
        <v>0.32579185520361992</v>
      </c>
    </row>
    <row r="400" spans="1:10" x14ac:dyDescent="0.2">
      <c r="A400" s="177"/>
      <c r="B400" s="143"/>
      <c r="C400" s="144"/>
      <c r="D400" s="143"/>
      <c r="E400" s="144"/>
      <c r="F400" s="145"/>
      <c r="G400" s="143"/>
      <c r="H400" s="144"/>
      <c r="I400" s="151"/>
      <c r="J400" s="152"/>
    </row>
    <row r="401" spans="1:10" s="139" customFormat="1" x14ac:dyDescent="0.2">
      <c r="A401" s="159" t="s">
        <v>79</v>
      </c>
      <c r="B401" s="65"/>
      <c r="C401" s="66"/>
      <c r="D401" s="65"/>
      <c r="E401" s="66"/>
      <c r="F401" s="67"/>
      <c r="G401" s="65"/>
      <c r="H401" s="66"/>
      <c r="I401" s="20"/>
      <c r="J401" s="21"/>
    </row>
    <row r="402" spans="1:10" x14ac:dyDescent="0.2">
      <c r="A402" s="158" t="s">
        <v>377</v>
      </c>
      <c r="B402" s="65">
        <v>322</v>
      </c>
      <c r="C402" s="66">
        <v>468</v>
      </c>
      <c r="D402" s="65">
        <v>1077</v>
      </c>
      <c r="E402" s="66">
        <v>1275</v>
      </c>
      <c r="F402" s="67"/>
      <c r="G402" s="65">
        <f t="shared" ref="G402:G411" si="64">B402-C402</f>
        <v>-146</v>
      </c>
      <c r="H402" s="66">
        <f t="shared" ref="H402:H411" si="65">D402-E402</f>
        <v>-198</v>
      </c>
      <c r="I402" s="20">
        <f t="shared" ref="I402:I411" si="66">IF(C402=0, "-", IF(G402/C402&lt;10, G402/C402, "&gt;999%"))</f>
        <v>-0.31196581196581197</v>
      </c>
      <c r="J402" s="21">
        <f t="shared" ref="J402:J411" si="67">IF(E402=0, "-", IF(H402/E402&lt;10, H402/E402, "&gt;999%"))</f>
        <v>-0.15529411764705883</v>
      </c>
    </row>
    <row r="403" spans="1:10" x14ac:dyDescent="0.2">
      <c r="A403" s="158" t="s">
        <v>378</v>
      </c>
      <c r="B403" s="65">
        <v>158</v>
      </c>
      <c r="C403" s="66">
        <v>102</v>
      </c>
      <c r="D403" s="65">
        <v>528</v>
      </c>
      <c r="E403" s="66">
        <v>287</v>
      </c>
      <c r="F403" s="67"/>
      <c r="G403" s="65">
        <f t="shared" si="64"/>
        <v>56</v>
      </c>
      <c r="H403" s="66">
        <f t="shared" si="65"/>
        <v>241</v>
      </c>
      <c r="I403" s="20">
        <f t="shared" si="66"/>
        <v>0.5490196078431373</v>
      </c>
      <c r="J403" s="21">
        <f t="shared" si="67"/>
        <v>0.83972125435540068</v>
      </c>
    </row>
    <row r="404" spans="1:10" x14ac:dyDescent="0.2">
      <c r="A404" s="158" t="s">
        <v>507</v>
      </c>
      <c r="B404" s="65">
        <v>40</v>
      </c>
      <c r="C404" s="66">
        <v>0</v>
      </c>
      <c r="D404" s="65">
        <v>73</v>
      </c>
      <c r="E404" s="66">
        <v>0</v>
      </c>
      <c r="F404" s="67"/>
      <c r="G404" s="65">
        <f t="shared" si="64"/>
        <v>40</v>
      </c>
      <c r="H404" s="66">
        <f t="shared" si="65"/>
        <v>73</v>
      </c>
      <c r="I404" s="20" t="str">
        <f t="shared" si="66"/>
        <v>-</v>
      </c>
      <c r="J404" s="21" t="str">
        <f t="shared" si="67"/>
        <v>-</v>
      </c>
    </row>
    <row r="405" spans="1:10" x14ac:dyDescent="0.2">
      <c r="A405" s="158" t="s">
        <v>199</v>
      </c>
      <c r="B405" s="65">
        <v>41</v>
      </c>
      <c r="C405" s="66">
        <v>12</v>
      </c>
      <c r="D405" s="65">
        <v>74</v>
      </c>
      <c r="E405" s="66">
        <v>38</v>
      </c>
      <c r="F405" s="67"/>
      <c r="G405" s="65">
        <f t="shared" si="64"/>
        <v>29</v>
      </c>
      <c r="H405" s="66">
        <f t="shared" si="65"/>
        <v>36</v>
      </c>
      <c r="I405" s="20">
        <f t="shared" si="66"/>
        <v>2.4166666666666665</v>
      </c>
      <c r="J405" s="21">
        <f t="shared" si="67"/>
        <v>0.94736842105263153</v>
      </c>
    </row>
    <row r="406" spans="1:10" x14ac:dyDescent="0.2">
      <c r="A406" s="158" t="s">
        <v>409</v>
      </c>
      <c r="B406" s="65">
        <v>249</v>
      </c>
      <c r="C406" s="66">
        <v>323</v>
      </c>
      <c r="D406" s="65">
        <v>849</v>
      </c>
      <c r="E406" s="66">
        <v>880</v>
      </c>
      <c r="F406" s="67"/>
      <c r="G406" s="65">
        <f t="shared" si="64"/>
        <v>-74</v>
      </c>
      <c r="H406" s="66">
        <f t="shared" si="65"/>
        <v>-31</v>
      </c>
      <c r="I406" s="20">
        <f t="shared" si="66"/>
        <v>-0.22910216718266255</v>
      </c>
      <c r="J406" s="21">
        <f t="shared" si="67"/>
        <v>-3.5227272727272725E-2</v>
      </c>
    </row>
    <row r="407" spans="1:10" x14ac:dyDescent="0.2">
      <c r="A407" s="158" t="s">
        <v>448</v>
      </c>
      <c r="B407" s="65">
        <v>91</v>
      </c>
      <c r="C407" s="66">
        <v>38</v>
      </c>
      <c r="D407" s="65">
        <v>203</v>
      </c>
      <c r="E407" s="66">
        <v>101</v>
      </c>
      <c r="F407" s="67"/>
      <c r="G407" s="65">
        <f t="shared" si="64"/>
        <v>53</v>
      </c>
      <c r="H407" s="66">
        <f t="shared" si="65"/>
        <v>102</v>
      </c>
      <c r="I407" s="20">
        <f t="shared" si="66"/>
        <v>1.3947368421052631</v>
      </c>
      <c r="J407" s="21">
        <f t="shared" si="67"/>
        <v>1.0099009900990099</v>
      </c>
    </row>
    <row r="408" spans="1:10" x14ac:dyDescent="0.2">
      <c r="A408" s="158" t="s">
        <v>449</v>
      </c>
      <c r="B408" s="65">
        <v>212</v>
      </c>
      <c r="C408" s="66">
        <v>155</v>
      </c>
      <c r="D408" s="65">
        <v>351</v>
      </c>
      <c r="E408" s="66">
        <v>380</v>
      </c>
      <c r="F408" s="67"/>
      <c r="G408" s="65">
        <f t="shared" si="64"/>
        <v>57</v>
      </c>
      <c r="H408" s="66">
        <f t="shared" si="65"/>
        <v>-29</v>
      </c>
      <c r="I408" s="20">
        <f t="shared" si="66"/>
        <v>0.36774193548387096</v>
      </c>
      <c r="J408" s="21">
        <f t="shared" si="67"/>
        <v>-7.6315789473684212E-2</v>
      </c>
    </row>
    <row r="409" spans="1:10" x14ac:dyDescent="0.2">
      <c r="A409" s="158" t="s">
        <v>518</v>
      </c>
      <c r="B409" s="65">
        <v>70</v>
      </c>
      <c r="C409" s="66">
        <v>64</v>
      </c>
      <c r="D409" s="65">
        <v>192</v>
      </c>
      <c r="E409" s="66">
        <v>186</v>
      </c>
      <c r="F409" s="67"/>
      <c r="G409" s="65">
        <f t="shared" si="64"/>
        <v>6</v>
      </c>
      <c r="H409" s="66">
        <f t="shared" si="65"/>
        <v>6</v>
      </c>
      <c r="I409" s="20">
        <f t="shared" si="66"/>
        <v>9.375E-2</v>
      </c>
      <c r="J409" s="21">
        <f t="shared" si="67"/>
        <v>3.2258064516129031E-2</v>
      </c>
    </row>
    <row r="410" spans="1:10" x14ac:dyDescent="0.2">
      <c r="A410" s="158" t="s">
        <v>532</v>
      </c>
      <c r="B410" s="65">
        <v>606</v>
      </c>
      <c r="C410" s="66">
        <v>486</v>
      </c>
      <c r="D410" s="65">
        <v>1436</v>
      </c>
      <c r="E410" s="66">
        <v>1454</v>
      </c>
      <c r="F410" s="67"/>
      <c r="G410" s="65">
        <f t="shared" si="64"/>
        <v>120</v>
      </c>
      <c r="H410" s="66">
        <f t="shared" si="65"/>
        <v>-18</v>
      </c>
      <c r="I410" s="20">
        <f t="shared" si="66"/>
        <v>0.24691358024691357</v>
      </c>
      <c r="J410" s="21">
        <f t="shared" si="67"/>
        <v>-1.2379642365887207E-2</v>
      </c>
    </row>
    <row r="411" spans="1:10" s="160" customFormat="1" x14ac:dyDescent="0.2">
      <c r="A411" s="178" t="s">
        <v>683</v>
      </c>
      <c r="B411" s="71">
        <v>1789</v>
      </c>
      <c r="C411" s="72">
        <v>1648</v>
      </c>
      <c r="D411" s="71">
        <v>4783</v>
      </c>
      <c r="E411" s="72">
        <v>4601</v>
      </c>
      <c r="F411" s="73"/>
      <c r="G411" s="71">
        <f t="shared" si="64"/>
        <v>141</v>
      </c>
      <c r="H411" s="72">
        <f t="shared" si="65"/>
        <v>182</v>
      </c>
      <c r="I411" s="37">
        <f t="shared" si="66"/>
        <v>8.555825242718447E-2</v>
      </c>
      <c r="J411" s="38">
        <f t="shared" si="67"/>
        <v>3.955661812649424E-2</v>
      </c>
    </row>
    <row r="412" spans="1:10" x14ac:dyDescent="0.2">
      <c r="A412" s="177"/>
      <c r="B412" s="143"/>
      <c r="C412" s="144"/>
      <c r="D412" s="143"/>
      <c r="E412" s="144"/>
      <c r="F412" s="145"/>
      <c r="G412" s="143"/>
      <c r="H412" s="144"/>
      <c r="I412" s="151"/>
      <c r="J412" s="152"/>
    </row>
    <row r="413" spans="1:10" s="139" customFormat="1" x14ac:dyDescent="0.2">
      <c r="A413" s="159" t="s">
        <v>80</v>
      </c>
      <c r="B413" s="65"/>
      <c r="C413" s="66"/>
      <c r="D413" s="65"/>
      <c r="E413" s="66"/>
      <c r="F413" s="67"/>
      <c r="G413" s="65"/>
      <c r="H413" s="66"/>
      <c r="I413" s="20"/>
      <c r="J413" s="21"/>
    </row>
    <row r="414" spans="1:10" x14ac:dyDescent="0.2">
      <c r="A414" s="158" t="s">
        <v>337</v>
      </c>
      <c r="B414" s="65">
        <v>0</v>
      </c>
      <c r="C414" s="66">
        <v>0</v>
      </c>
      <c r="D414" s="65">
        <v>0</v>
      </c>
      <c r="E414" s="66">
        <v>2</v>
      </c>
      <c r="F414" s="67"/>
      <c r="G414" s="65">
        <f>B414-C414</f>
        <v>0</v>
      </c>
      <c r="H414" s="66">
        <f>D414-E414</f>
        <v>-2</v>
      </c>
      <c r="I414" s="20" t="str">
        <f>IF(C414=0, "-", IF(G414/C414&lt;10, G414/C414, "&gt;999%"))</f>
        <v>-</v>
      </c>
      <c r="J414" s="21">
        <f>IF(E414=0, "-", IF(H414/E414&lt;10, H414/E414, "&gt;999%"))</f>
        <v>-1</v>
      </c>
    </row>
    <row r="415" spans="1:10" s="160" customFormat="1" x14ac:dyDescent="0.2">
      <c r="A415" s="178" t="s">
        <v>684</v>
      </c>
      <c r="B415" s="71">
        <v>0</v>
      </c>
      <c r="C415" s="72">
        <v>0</v>
      </c>
      <c r="D415" s="71">
        <v>0</v>
      </c>
      <c r="E415" s="72">
        <v>2</v>
      </c>
      <c r="F415" s="73"/>
      <c r="G415" s="71">
        <f>B415-C415</f>
        <v>0</v>
      </c>
      <c r="H415" s="72">
        <f>D415-E415</f>
        <v>-2</v>
      </c>
      <c r="I415" s="37" t="str">
        <f>IF(C415=0, "-", IF(G415/C415&lt;10, G415/C415, "&gt;999%"))</f>
        <v>-</v>
      </c>
      <c r="J415" s="38">
        <f>IF(E415=0, "-", IF(H415/E415&lt;10, H415/E415, "&gt;999%"))</f>
        <v>-1</v>
      </c>
    </row>
    <row r="416" spans="1:10" x14ac:dyDescent="0.2">
      <c r="A416" s="177"/>
      <c r="B416" s="143"/>
      <c r="C416" s="144"/>
      <c r="D416" s="143"/>
      <c r="E416" s="144"/>
      <c r="F416" s="145"/>
      <c r="G416" s="143"/>
      <c r="H416" s="144"/>
      <c r="I416" s="151"/>
      <c r="J416" s="152"/>
    </row>
    <row r="417" spans="1:10" s="139" customFormat="1" x14ac:dyDescent="0.2">
      <c r="A417" s="159" t="s">
        <v>81</v>
      </c>
      <c r="B417" s="65"/>
      <c r="C417" s="66"/>
      <c r="D417" s="65"/>
      <c r="E417" s="66"/>
      <c r="F417" s="67"/>
      <c r="G417" s="65"/>
      <c r="H417" s="66"/>
      <c r="I417" s="20"/>
      <c r="J417" s="21"/>
    </row>
    <row r="418" spans="1:10" x14ac:dyDescent="0.2">
      <c r="A418" s="158" t="s">
        <v>320</v>
      </c>
      <c r="B418" s="65">
        <v>6</v>
      </c>
      <c r="C418" s="66">
        <v>3</v>
      </c>
      <c r="D418" s="65">
        <v>13</v>
      </c>
      <c r="E418" s="66">
        <v>5</v>
      </c>
      <c r="F418" s="67"/>
      <c r="G418" s="65">
        <f t="shared" ref="G418:G428" si="68">B418-C418</f>
        <v>3</v>
      </c>
      <c r="H418" s="66">
        <f t="shared" ref="H418:H428" si="69">D418-E418</f>
        <v>8</v>
      </c>
      <c r="I418" s="20">
        <f t="shared" ref="I418:I428" si="70">IF(C418=0, "-", IF(G418/C418&lt;10, G418/C418, "&gt;999%"))</f>
        <v>1</v>
      </c>
      <c r="J418" s="21">
        <f t="shared" ref="J418:J428" si="71">IF(E418=0, "-", IF(H418/E418&lt;10, H418/E418, "&gt;999%"))</f>
        <v>1.6</v>
      </c>
    </row>
    <row r="419" spans="1:10" x14ac:dyDescent="0.2">
      <c r="A419" s="158" t="s">
        <v>352</v>
      </c>
      <c r="B419" s="65">
        <v>1</v>
      </c>
      <c r="C419" s="66">
        <v>1</v>
      </c>
      <c r="D419" s="65">
        <v>3</v>
      </c>
      <c r="E419" s="66">
        <v>4</v>
      </c>
      <c r="F419" s="67"/>
      <c r="G419" s="65">
        <f t="shared" si="68"/>
        <v>0</v>
      </c>
      <c r="H419" s="66">
        <f t="shared" si="69"/>
        <v>-1</v>
      </c>
      <c r="I419" s="20">
        <f t="shared" si="70"/>
        <v>0</v>
      </c>
      <c r="J419" s="21">
        <f t="shared" si="71"/>
        <v>-0.25</v>
      </c>
    </row>
    <row r="420" spans="1:10" x14ac:dyDescent="0.2">
      <c r="A420" s="158" t="s">
        <v>362</v>
      </c>
      <c r="B420" s="65">
        <v>42</v>
      </c>
      <c r="C420" s="66">
        <v>4</v>
      </c>
      <c r="D420" s="65">
        <v>142</v>
      </c>
      <c r="E420" s="66">
        <v>10</v>
      </c>
      <c r="F420" s="67"/>
      <c r="G420" s="65">
        <f t="shared" si="68"/>
        <v>38</v>
      </c>
      <c r="H420" s="66">
        <f t="shared" si="69"/>
        <v>132</v>
      </c>
      <c r="I420" s="20">
        <f t="shared" si="70"/>
        <v>9.5</v>
      </c>
      <c r="J420" s="21" t="str">
        <f t="shared" si="71"/>
        <v>&gt;999%</v>
      </c>
    </row>
    <row r="421" spans="1:10" x14ac:dyDescent="0.2">
      <c r="A421" s="158" t="s">
        <v>246</v>
      </c>
      <c r="B421" s="65">
        <v>4</v>
      </c>
      <c r="C421" s="66">
        <v>4</v>
      </c>
      <c r="D421" s="65">
        <v>19</v>
      </c>
      <c r="E421" s="66">
        <v>14</v>
      </c>
      <c r="F421" s="67"/>
      <c r="G421" s="65">
        <f t="shared" si="68"/>
        <v>0</v>
      </c>
      <c r="H421" s="66">
        <f t="shared" si="69"/>
        <v>5</v>
      </c>
      <c r="I421" s="20">
        <f t="shared" si="70"/>
        <v>0</v>
      </c>
      <c r="J421" s="21">
        <f t="shared" si="71"/>
        <v>0.35714285714285715</v>
      </c>
    </row>
    <row r="422" spans="1:10" x14ac:dyDescent="0.2">
      <c r="A422" s="158" t="s">
        <v>519</v>
      </c>
      <c r="B422" s="65">
        <v>42</v>
      </c>
      <c r="C422" s="66">
        <v>49</v>
      </c>
      <c r="D422" s="65">
        <v>81</v>
      </c>
      <c r="E422" s="66">
        <v>161</v>
      </c>
      <c r="F422" s="67"/>
      <c r="G422" s="65">
        <f t="shared" si="68"/>
        <v>-7</v>
      </c>
      <c r="H422" s="66">
        <f t="shared" si="69"/>
        <v>-80</v>
      </c>
      <c r="I422" s="20">
        <f t="shared" si="70"/>
        <v>-0.14285714285714285</v>
      </c>
      <c r="J422" s="21">
        <f t="shared" si="71"/>
        <v>-0.49689440993788819</v>
      </c>
    </row>
    <row r="423" spans="1:10" x14ac:dyDescent="0.2">
      <c r="A423" s="158" t="s">
        <v>533</v>
      </c>
      <c r="B423" s="65">
        <v>292</v>
      </c>
      <c r="C423" s="66">
        <v>215</v>
      </c>
      <c r="D423" s="65">
        <v>774</v>
      </c>
      <c r="E423" s="66">
        <v>601</v>
      </c>
      <c r="F423" s="67"/>
      <c r="G423" s="65">
        <f t="shared" si="68"/>
        <v>77</v>
      </c>
      <c r="H423" s="66">
        <f t="shared" si="69"/>
        <v>173</v>
      </c>
      <c r="I423" s="20">
        <f t="shared" si="70"/>
        <v>0.35813953488372091</v>
      </c>
      <c r="J423" s="21">
        <f t="shared" si="71"/>
        <v>0.28785357737104827</v>
      </c>
    </row>
    <row r="424" spans="1:10" x14ac:dyDescent="0.2">
      <c r="A424" s="158" t="s">
        <v>450</v>
      </c>
      <c r="B424" s="65">
        <v>4</v>
      </c>
      <c r="C424" s="66">
        <v>21</v>
      </c>
      <c r="D424" s="65">
        <v>21</v>
      </c>
      <c r="E424" s="66">
        <v>100</v>
      </c>
      <c r="F424" s="67"/>
      <c r="G424" s="65">
        <f t="shared" si="68"/>
        <v>-17</v>
      </c>
      <c r="H424" s="66">
        <f t="shared" si="69"/>
        <v>-79</v>
      </c>
      <c r="I424" s="20">
        <f t="shared" si="70"/>
        <v>-0.80952380952380953</v>
      </c>
      <c r="J424" s="21">
        <f t="shared" si="71"/>
        <v>-0.79</v>
      </c>
    </row>
    <row r="425" spans="1:10" x14ac:dyDescent="0.2">
      <c r="A425" s="158" t="s">
        <v>478</v>
      </c>
      <c r="B425" s="65">
        <v>57</v>
      </c>
      <c r="C425" s="66">
        <v>73</v>
      </c>
      <c r="D425" s="65">
        <v>183</v>
      </c>
      <c r="E425" s="66">
        <v>139</v>
      </c>
      <c r="F425" s="67"/>
      <c r="G425" s="65">
        <f t="shared" si="68"/>
        <v>-16</v>
      </c>
      <c r="H425" s="66">
        <f t="shared" si="69"/>
        <v>44</v>
      </c>
      <c r="I425" s="20">
        <f t="shared" si="70"/>
        <v>-0.21917808219178081</v>
      </c>
      <c r="J425" s="21">
        <f t="shared" si="71"/>
        <v>0.31654676258992803</v>
      </c>
    </row>
    <row r="426" spans="1:10" x14ac:dyDescent="0.2">
      <c r="A426" s="158" t="s">
        <v>379</v>
      </c>
      <c r="B426" s="65">
        <v>263</v>
      </c>
      <c r="C426" s="66">
        <v>173</v>
      </c>
      <c r="D426" s="65">
        <v>791</v>
      </c>
      <c r="E426" s="66">
        <v>666</v>
      </c>
      <c r="F426" s="67"/>
      <c r="G426" s="65">
        <f t="shared" si="68"/>
        <v>90</v>
      </c>
      <c r="H426" s="66">
        <f t="shared" si="69"/>
        <v>125</v>
      </c>
      <c r="I426" s="20">
        <f t="shared" si="70"/>
        <v>0.52023121387283233</v>
      </c>
      <c r="J426" s="21">
        <f t="shared" si="71"/>
        <v>0.18768768768768768</v>
      </c>
    </row>
    <row r="427" spans="1:10" x14ac:dyDescent="0.2">
      <c r="A427" s="158" t="s">
        <v>410</v>
      </c>
      <c r="B427" s="65">
        <v>439</v>
      </c>
      <c r="C427" s="66">
        <v>392</v>
      </c>
      <c r="D427" s="65">
        <v>1072</v>
      </c>
      <c r="E427" s="66">
        <v>1467</v>
      </c>
      <c r="F427" s="67"/>
      <c r="G427" s="65">
        <f t="shared" si="68"/>
        <v>47</v>
      </c>
      <c r="H427" s="66">
        <f t="shared" si="69"/>
        <v>-395</v>
      </c>
      <c r="I427" s="20">
        <f t="shared" si="70"/>
        <v>0.11989795918367346</v>
      </c>
      <c r="J427" s="21">
        <f t="shared" si="71"/>
        <v>-0.26925698704839807</v>
      </c>
    </row>
    <row r="428" spans="1:10" s="160" customFormat="1" x14ac:dyDescent="0.2">
      <c r="A428" s="178" t="s">
        <v>685</v>
      </c>
      <c r="B428" s="71">
        <v>1150</v>
      </c>
      <c r="C428" s="72">
        <v>935</v>
      </c>
      <c r="D428" s="71">
        <v>3099</v>
      </c>
      <c r="E428" s="72">
        <v>3167</v>
      </c>
      <c r="F428" s="73"/>
      <c r="G428" s="71">
        <f t="shared" si="68"/>
        <v>215</v>
      </c>
      <c r="H428" s="72">
        <f t="shared" si="69"/>
        <v>-68</v>
      </c>
      <c r="I428" s="37">
        <f t="shared" si="70"/>
        <v>0.22994652406417113</v>
      </c>
      <c r="J428" s="38">
        <f t="shared" si="71"/>
        <v>-2.1471424060625199E-2</v>
      </c>
    </row>
    <row r="429" spans="1:10" x14ac:dyDescent="0.2">
      <c r="A429" s="177"/>
      <c r="B429" s="143"/>
      <c r="C429" s="144"/>
      <c r="D429" s="143"/>
      <c r="E429" s="144"/>
      <c r="F429" s="145"/>
      <c r="G429" s="143"/>
      <c r="H429" s="144"/>
      <c r="I429" s="151"/>
      <c r="J429" s="152"/>
    </row>
    <row r="430" spans="1:10" s="139" customFormat="1" x14ac:dyDescent="0.2">
      <c r="A430" s="159" t="s">
        <v>82</v>
      </c>
      <c r="B430" s="65"/>
      <c r="C430" s="66"/>
      <c r="D430" s="65"/>
      <c r="E430" s="66"/>
      <c r="F430" s="67"/>
      <c r="G430" s="65"/>
      <c r="H430" s="66"/>
      <c r="I430" s="20"/>
      <c r="J430" s="21"/>
    </row>
    <row r="431" spans="1:10" x14ac:dyDescent="0.2">
      <c r="A431" s="158" t="s">
        <v>380</v>
      </c>
      <c r="B431" s="65">
        <v>30</v>
      </c>
      <c r="C431" s="66">
        <v>14</v>
      </c>
      <c r="D431" s="65">
        <v>52</v>
      </c>
      <c r="E431" s="66">
        <v>50</v>
      </c>
      <c r="F431" s="67"/>
      <c r="G431" s="65">
        <f t="shared" ref="G431:G439" si="72">B431-C431</f>
        <v>16</v>
      </c>
      <c r="H431" s="66">
        <f t="shared" ref="H431:H439" si="73">D431-E431</f>
        <v>2</v>
      </c>
      <c r="I431" s="20">
        <f t="shared" ref="I431:I439" si="74">IF(C431=0, "-", IF(G431/C431&lt;10, G431/C431, "&gt;999%"))</f>
        <v>1.1428571428571428</v>
      </c>
      <c r="J431" s="21">
        <f t="shared" ref="J431:J439" si="75">IF(E431=0, "-", IF(H431/E431&lt;10, H431/E431, "&gt;999%"))</f>
        <v>0.04</v>
      </c>
    </row>
    <row r="432" spans="1:10" x14ac:dyDescent="0.2">
      <c r="A432" s="158" t="s">
        <v>411</v>
      </c>
      <c r="B432" s="65">
        <v>33</v>
      </c>
      <c r="C432" s="66">
        <v>21</v>
      </c>
      <c r="D432" s="65">
        <v>46</v>
      </c>
      <c r="E432" s="66">
        <v>65</v>
      </c>
      <c r="F432" s="67"/>
      <c r="G432" s="65">
        <f t="shared" si="72"/>
        <v>12</v>
      </c>
      <c r="H432" s="66">
        <f t="shared" si="73"/>
        <v>-19</v>
      </c>
      <c r="I432" s="20">
        <f t="shared" si="74"/>
        <v>0.5714285714285714</v>
      </c>
      <c r="J432" s="21">
        <f t="shared" si="75"/>
        <v>-0.29230769230769232</v>
      </c>
    </row>
    <row r="433" spans="1:10" x14ac:dyDescent="0.2">
      <c r="A433" s="158" t="s">
        <v>227</v>
      </c>
      <c r="B433" s="65">
        <v>0</v>
      </c>
      <c r="C433" s="66">
        <v>10</v>
      </c>
      <c r="D433" s="65">
        <v>2</v>
      </c>
      <c r="E433" s="66">
        <v>23</v>
      </c>
      <c r="F433" s="67"/>
      <c r="G433" s="65">
        <f t="shared" si="72"/>
        <v>-10</v>
      </c>
      <c r="H433" s="66">
        <f t="shared" si="73"/>
        <v>-21</v>
      </c>
      <c r="I433" s="20">
        <f t="shared" si="74"/>
        <v>-1</v>
      </c>
      <c r="J433" s="21">
        <f t="shared" si="75"/>
        <v>-0.91304347826086951</v>
      </c>
    </row>
    <row r="434" spans="1:10" x14ac:dyDescent="0.2">
      <c r="A434" s="158" t="s">
        <v>412</v>
      </c>
      <c r="B434" s="65">
        <v>15</v>
      </c>
      <c r="C434" s="66">
        <v>11</v>
      </c>
      <c r="D434" s="65">
        <v>26</v>
      </c>
      <c r="E434" s="66">
        <v>34</v>
      </c>
      <c r="F434" s="67"/>
      <c r="G434" s="65">
        <f t="shared" si="72"/>
        <v>4</v>
      </c>
      <c r="H434" s="66">
        <f t="shared" si="73"/>
        <v>-8</v>
      </c>
      <c r="I434" s="20">
        <f t="shared" si="74"/>
        <v>0.36363636363636365</v>
      </c>
      <c r="J434" s="21">
        <f t="shared" si="75"/>
        <v>-0.23529411764705882</v>
      </c>
    </row>
    <row r="435" spans="1:10" x14ac:dyDescent="0.2">
      <c r="A435" s="158" t="s">
        <v>252</v>
      </c>
      <c r="B435" s="65">
        <v>14</v>
      </c>
      <c r="C435" s="66">
        <v>8</v>
      </c>
      <c r="D435" s="65">
        <v>25</v>
      </c>
      <c r="E435" s="66">
        <v>24</v>
      </c>
      <c r="F435" s="67"/>
      <c r="G435" s="65">
        <f t="shared" si="72"/>
        <v>6</v>
      </c>
      <c r="H435" s="66">
        <f t="shared" si="73"/>
        <v>1</v>
      </c>
      <c r="I435" s="20">
        <f t="shared" si="74"/>
        <v>0.75</v>
      </c>
      <c r="J435" s="21">
        <f t="shared" si="75"/>
        <v>4.1666666666666664E-2</v>
      </c>
    </row>
    <row r="436" spans="1:10" x14ac:dyDescent="0.2">
      <c r="A436" s="158" t="s">
        <v>551</v>
      </c>
      <c r="B436" s="65">
        <v>3</v>
      </c>
      <c r="C436" s="66">
        <v>0</v>
      </c>
      <c r="D436" s="65">
        <v>6</v>
      </c>
      <c r="E436" s="66">
        <v>0</v>
      </c>
      <c r="F436" s="67"/>
      <c r="G436" s="65">
        <f t="shared" si="72"/>
        <v>3</v>
      </c>
      <c r="H436" s="66">
        <f t="shared" si="73"/>
        <v>6</v>
      </c>
      <c r="I436" s="20" t="str">
        <f t="shared" si="74"/>
        <v>-</v>
      </c>
      <c r="J436" s="21" t="str">
        <f t="shared" si="75"/>
        <v>-</v>
      </c>
    </row>
    <row r="437" spans="1:10" x14ac:dyDescent="0.2">
      <c r="A437" s="158" t="s">
        <v>508</v>
      </c>
      <c r="B437" s="65">
        <v>14</v>
      </c>
      <c r="C437" s="66">
        <v>4</v>
      </c>
      <c r="D437" s="65">
        <v>20</v>
      </c>
      <c r="E437" s="66">
        <v>9</v>
      </c>
      <c r="F437" s="67"/>
      <c r="G437" s="65">
        <f t="shared" si="72"/>
        <v>10</v>
      </c>
      <c r="H437" s="66">
        <f t="shared" si="73"/>
        <v>11</v>
      </c>
      <c r="I437" s="20">
        <f t="shared" si="74"/>
        <v>2.5</v>
      </c>
      <c r="J437" s="21">
        <f t="shared" si="75"/>
        <v>1.2222222222222223</v>
      </c>
    </row>
    <row r="438" spans="1:10" x14ac:dyDescent="0.2">
      <c r="A438" s="158" t="s">
        <v>499</v>
      </c>
      <c r="B438" s="65">
        <v>11</v>
      </c>
      <c r="C438" s="66">
        <v>7</v>
      </c>
      <c r="D438" s="65">
        <v>23</v>
      </c>
      <c r="E438" s="66">
        <v>11</v>
      </c>
      <c r="F438" s="67"/>
      <c r="G438" s="65">
        <f t="shared" si="72"/>
        <v>4</v>
      </c>
      <c r="H438" s="66">
        <f t="shared" si="73"/>
        <v>12</v>
      </c>
      <c r="I438" s="20">
        <f t="shared" si="74"/>
        <v>0.5714285714285714</v>
      </c>
      <c r="J438" s="21">
        <f t="shared" si="75"/>
        <v>1.0909090909090908</v>
      </c>
    </row>
    <row r="439" spans="1:10" s="160" customFormat="1" x14ac:dyDescent="0.2">
      <c r="A439" s="178" t="s">
        <v>686</v>
      </c>
      <c r="B439" s="71">
        <v>120</v>
      </c>
      <c r="C439" s="72">
        <v>75</v>
      </c>
      <c r="D439" s="71">
        <v>200</v>
      </c>
      <c r="E439" s="72">
        <v>216</v>
      </c>
      <c r="F439" s="73"/>
      <c r="G439" s="71">
        <f t="shared" si="72"/>
        <v>45</v>
      </c>
      <c r="H439" s="72">
        <f t="shared" si="73"/>
        <v>-16</v>
      </c>
      <c r="I439" s="37">
        <f t="shared" si="74"/>
        <v>0.6</v>
      </c>
      <c r="J439" s="38">
        <f t="shared" si="75"/>
        <v>-7.407407407407407E-2</v>
      </c>
    </row>
    <row r="440" spans="1:10" x14ac:dyDescent="0.2">
      <c r="A440" s="177"/>
      <c r="B440" s="143"/>
      <c r="C440" s="144"/>
      <c r="D440" s="143"/>
      <c r="E440" s="144"/>
      <c r="F440" s="145"/>
      <c r="G440" s="143"/>
      <c r="H440" s="144"/>
      <c r="I440" s="151"/>
      <c r="J440" s="152"/>
    </row>
    <row r="441" spans="1:10" s="139" customFormat="1" x14ac:dyDescent="0.2">
      <c r="A441" s="159" t="s">
        <v>83</v>
      </c>
      <c r="B441" s="65"/>
      <c r="C441" s="66"/>
      <c r="D441" s="65"/>
      <c r="E441" s="66"/>
      <c r="F441" s="67"/>
      <c r="G441" s="65"/>
      <c r="H441" s="66"/>
      <c r="I441" s="20"/>
      <c r="J441" s="21"/>
    </row>
    <row r="442" spans="1:10" x14ac:dyDescent="0.2">
      <c r="A442" s="158" t="s">
        <v>353</v>
      </c>
      <c r="B442" s="65">
        <v>12</v>
      </c>
      <c r="C442" s="66">
        <v>17</v>
      </c>
      <c r="D442" s="65">
        <v>27</v>
      </c>
      <c r="E442" s="66">
        <v>44</v>
      </c>
      <c r="F442" s="67"/>
      <c r="G442" s="65">
        <f t="shared" ref="G442:G450" si="76">B442-C442</f>
        <v>-5</v>
      </c>
      <c r="H442" s="66">
        <f t="shared" ref="H442:H450" si="77">D442-E442</f>
        <v>-17</v>
      </c>
      <c r="I442" s="20">
        <f t="shared" ref="I442:I450" si="78">IF(C442=0, "-", IF(G442/C442&lt;10, G442/C442, "&gt;999%"))</f>
        <v>-0.29411764705882354</v>
      </c>
      <c r="J442" s="21">
        <f t="shared" ref="J442:J450" si="79">IF(E442=0, "-", IF(H442/E442&lt;10, H442/E442, "&gt;999%"))</f>
        <v>-0.38636363636363635</v>
      </c>
    </row>
    <row r="443" spans="1:10" x14ac:dyDescent="0.2">
      <c r="A443" s="158" t="s">
        <v>338</v>
      </c>
      <c r="B443" s="65">
        <v>8</v>
      </c>
      <c r="C443" s="66">
        <v>2</v>
      </c>
      <c r="D443" s="65">
        <v>14</v>
      </c>
      <c r="E443" s="66">
        <v>9</v>
      </c>
      <c r="F443" s="67"/>
      <c r="G443" s="65">
        <f t="shared" si="76"/>
        <v>6</v>
      </c>
      <c r="H443" s="66">
        <f t="shared" si="77"/>
        <v>5</v>
      </c>
      <c r="I443" s="20">
        <f t="shared" si="78"/>
        <v>3</v>
      </c>
      <c r="J443" s="21">
        <f t="shared" si="79"/>
        <v>0.55555555555555558</v>
      </c>
    </row>
    <row r="444" spans="1:10" x14ac:dyDescent="0.2">
      <c r="A444" s="158" t="s">
        <v>474</v>
      </c>
      <c r="B444" s="65">
        <v>20</v>
      </c>
      <c r="C444" s="66">
        <v>16</v>
      </c>
      <c r="D444" s="65">
        <v>49</v>
      </c>
      <c r="E444" s="66">
        <v>44</v>
      </c>
      <c r="F444" s="67"/>
      <c r="G444" s="65">
        <f t="shared" si="76"/>
        <v>4</v>
      </c>
      <c r="H444" s="66">
        <f t="shared" si="77"/>
        <v>5</v>
      </c>
      <c r="I444" s="20">
        <f t="shared" si="78"/>
        <v>0.25</v>
      </c>
      <c r="J444" s="21">
        <f t="shared" si="79"/>
        <v>0.11363636363636363</v>
      </c>
    </row>
    <row r="445" spans="1:10" x14ac:dyDescent="0.2">
      <c r="A445" s="158" t="s">
        <v>475</v>
      </c>
      <c r="B445" s="65">
        <v>11</v>
      </c>
      <c r="C445" s="66">
        <v>23</v>
      </c>
      <c r="D445" s="65">
        <v>41</v>
      </c>
      <c r="E445" s="66">
        <v>78</v>
      </c>
      <c r="F445" s="67"/>
      <c r="G445" s="65">
        <f t="shared" si="76"/>
        <v>-12</v>
      </c>
      <c r="H445" s="66">
        <f t="shared" si="77"/>
        <v>-37</v>
      </c>
      <c r="I445" s="20">
        <f t="shared" si="78"/>
        <v>-0.52173913043478259</v>
      </c>
      <c r="J445" s="21">
        <f t="shared" si="79"/>
        <v>-0.47435897435897434</v>
      </c>
    </row>
    <row r="446" spans="1:10" x14ac:dyDescent="0.2">
      <c r="A446" s="158" t="s">
        <v>339</v>
      </c>
      <c r="B446" s="65">
        <v>7</v>
      </c>
      <c r="C446" s="66">
        <v>5</v>
      </c>
      <c r="D446" s="65">
        <v>13</v>
      </c>
      <c r="E446" s="66">
        <v>16</v>
      </c>
      <c r="F446" s="67"/>
      <c r="G446" s="65">
        <f t="shared" si="76"/>
        <v>2</v>
      </c>
      <c r="H446" s="66">
        <f t="shared" si="77"/>
        <v>-3</v>
      </c>
      <c r="I446" s="20">
        <f t="shared" si="78"/>
        <v>0.4</v>
      </c>
      <c r="J446" s="21">
        <f t="shared" si="79"/>
        <v>-0.1875</v>
      </c>
    </row>
    <row r="447" spans="1:10" x14ac:dyDescent="0.2">
      <c r="A447" s="158" t="s">
        <v>432</v>
      </c>
      <c r="B447" s="65">
        <v>130</v>
      </c>
      <c r="C447" s="66">
        <v>79</v>
      </c>
      <c r="D447" s="65">
        <v>264</v>
      </c>
      <c r="E447" s="66">
        <v>182</v>
      </c>
      <c r="F447" s="67"/>
      <c r="G447" s="65">
        <f t="shared" si="76"/>
        <v>51</v>
      </c>
      <c r="H447" s="66">
        <f t="shared" si="77"/>
        <v>82</v>
      </c>
      <c r="I447" s="20">
        <f t="shared" si="78"/>
        <v>0.64556962025316456</v>
      </c>
      <c r="J447" s="21">
        <f t="shared" si="79"/>
        <v>0.45054945054945056</v>
      </c>
    </row>
    <row r="448" spans="1:10" x14ac:dyDescent="0.2">
      <c r="A448" s="158" t="s">
        <v>298</v>
      </c>
      <c r="B448" s="65">
        <v>1</v>
      </c>
      <c r="C448" s="66">
        <v>0</v>
      </c>
      <c r="D448" s="65">
        <v>3</v>
      </c>
      <c r="E448" s="66">
        <v>0</v>
      </c>
      <c r="F448" s="67"/>
      <c r="G448" s="65">
        <f t="shared" si="76"/>
        <v>1</v>
      </c>
      <c r="H448" s="66">
        <f t="shared" si="77"/>
        <v>3</v>
      </c>
      <c r="I448" s="20" t="str">
        <f t="shared" si="78"/>
        <v>-</v>
      </c>
      <c r="J448" s="21" t="str">
        <f t="shared" si="79"/>
        <v>-</v>
      </c>
    </row>
    <row r="449" spans="1:10" x14ac:dyDescent="0.2">
      <c r="A449" s="158" t="s">
        <v>285</v>
      </c>
      <c r="B449" s="65">
        <v>59</v>
      </c>
      <c r="C449" s="66">
        <v>0</v>
      </c>
      <c r="D449" s="65">
        <v>75</v>
      </c>
      <c r="E449" s="66">
        <v>0</v>
      </c>
      <c r="F449" s="67"/>
      <c r="G449" s="65">
        <f t="shared" si="76"/>
        <v>59</v>
      </c>
      <c r="H449" s="66">
        <f t="shared" si="77"/>
        <v>75</v>
      </c>
      <c r="I449" s="20" t="str">
        <f t="shared" si="78"/>
        <v>-</v>
      </c>
      <c r="J449" s="21" t="str">
        <f t="shared" si="79"/>
        <v>-</v>
      </c>
    </row>
    <row r="450" spans="1:10" s="160" customFormat="1" x14ac:dyDescent="0.2">
      <c r="A450" s="178" t="s">
        <v>687</v>
      </c>
      <c r="B450" s="71">
        <v>248</v>
      </c>
      <c r="C450" s="72">
        <v>142</v>
      </c>
      <c r="D450" s="71">
        <v>486</v>
      </c>
      <c r="E450" s="72">
        <v>373</v>
      </c>
      <c r="F450" s="73"/>
      <c r="G450" s="71">
        <f t="shared" si="76"/>
        <v>106</v>
      </c>
      <c r="H450" s="72">
        <f t="shared" si="77"/>
        <v>113</v>
      </c>
      <c r="I450" s="37">
        <f t="shared" si="78"/>
        <v>0.74647887323943662</v>
      </c>
      <c r="J450" s="38">
        <f t="shared" si="79"/>
        <v>0.30294906166219837</v>
      </c>
    </row>
    <row r="451" spans="1:10" x14ac:dyDescent="0.2">
      <c r="A451" s="177"/>
      <c r="B451" s="143"/>
      <c r="C451" s="144"/>
      <c r="D451" s="143"/>
      <c r="E451" s="144"/>
      <c r="F451" s="145"/>
      <c r="G451" s="143"/>
      <c r="H451" s="144"/>
      <c r="I451" s="151"/>
      <c r="J451" s="152"/>
    </row>
    <row r="452" spans="1:10" s="139" customFormat="1" x14ac:dyDescent="0.2">
      <c r="A452" s="159" t="s">
        <v>84</v>
      </c>
      <c r="B452" s="65"/>
      <c r="C452" s="66"/>
      <c r="D452" s="65"/>
      <c r="E452" s="66"/>
      <c r="F452" s="67"/>
      <c r="G452" s="65"/>
      <c r="H452" s="66"/>
      <c r="I452" s="20"/>
      <c r="J452" s="21"/>
    </row>
    <row r="453" spans="1:10" x14ac:dyDescent="0.2">
      <c r="A453" s="158" t="s">
        <v>534</v>
      </c>
      <c r="B453" s="65">
        <v>102</v>
      </c>
      <c r="C453" s="66">
        <v>87</v>
      </c>
      <c r="D453" s="65">
        <v>236</v>
      </c>
      <c r="E453" s="66">
        <v>195</v>
      </c>
      <c r="F453" s="67"/>
      <c r="G453" s="65">
        <f>B453-C453</f>
        <v>15</v>
      </c>
      <c r="H453" s="66">
        <f>D453-E453</f>
        <v>41</v>
      </c>
      <c r="I453" s="20">
        <f>IF(C453=0, "-", IF(G453/C453&lt;10, G453/C453, "&gt;999%"))</f>
        <v>0.17241379310344829</v>
      </c>
      <c r="J453" s="21">
        <f>IF(E453=0, "-", IF(H453/E453&lt;10, H453/E453, "&gt;999%"))</f>
        <v>0.21025641025641026</v>
      </c>
    </row>
    <row r="454" spans="1:10" x14ac:dyDescent="0.2">
      <c r="A454" s="158" t="s">
        <v>535</v>
      </c>
      <c r="B454" s="65">
        <v>0</v>
      </c>
      <c r="C454" s="66">
        <v>1</v>
      </c>
      <c r="D454" s="65">
        <v>0</v>
      </c>
      <c r="E454" s="66">
        <v>7</v>
      </c>
      <c r="F454" s="67"/>
      <c r="G454" s="65">
        <f>B454-C454</f>
        <v>-1</v>
      </c>
      <c r="H454" s="66">
        <f>D454-E454</f>
        <v>-7</v>
      </c>
      <c r="I454" s="20">
        <f>IF(C454=0, "-", IF(G454/C454&lt;10, G454/C454, "&gt;999%"))</f>
        <v>-1</v>
      </c>
      <c r="J454" s="21">
        <f>IF(E454=0, "-", IF(H454/E454&lt;10, H454/E454, "&gt;999%"))</f>
        <v>-1</v>
      </c>
    </row>
    <row r="455" spans="1:10" s="160" customFormat="1" x14ac:dyDescent="0.2">
      <c r="A455" s="178" t="s">
        <v>688</v>
      </c>
      <c r="B455" s="71">
        <v>102</v>
      </c>
      <c r="C455" s="72">
        <v>88</v>
      </c>
      <c r="D455" s="71">
        <v>236</v>
      </c>
      <c r="E455" s="72">
        <v>202</v>
      </c>
      <c r="F455" s="73"/>
      <c r="G455" s="71">
        <f>B455-C455</f>
        <v>14</v>
      </c>
      <c r="H455" s="72">
        <f>D455-E455</f>
        <v>34</v>
      </c>
      <c r="I455" s="37">
        <f>IF(C455=0, "-", IF(G455/C455&lt;10, G455/C455, "&gt;999%"))</f>
        <v>0.15909090909090909</v>
      </c>
      <c r="J455" s="38">
        <f>IF(E455=0, "-", IF(H455/E455&lt;10, H455/E455, "&gt;999%"))</f>
        <v>0.16831683168316833</v>
      </c>
    </row>
    <row r="456" spans="1:10" x14ac:dyDescent="0.2">
      <c r="A456" s="177"/>
      <c r="B456" s="143"/>
      <c r="C456" s="144"/>
      <c r="D456" s="143"/>
      <c r="E456" s="144"/>
      <c r="F456" s="145"/>
      <c r="G456" s="143"/>
      <c r="H456" s="144"/>
      <c r="I456" s="151"/>
      <c r="J456" s="152"/>
    </row>
    <row r="457" spans="1:10" s="139" customFormat="1" x14ac:dyDescent="0.2">
      <c r="A457" s="159" t="s">
        <v>85</v>
      </c>
      <c r="B457" s="65"/>
      <c r="C457" s="66"/>
      <c r="D457" s="65"/>
      <c r="E457" s="66"/>
      <c r="F457" s="67"/>
      <c r="G457" s="65"/>
      <c r="H457" s="66"/>
      <c r="I457" s="20"/>
      <c r="J457" s="21"/>
    </row>
    <row r="458" spans="1:10" x14ac:dyDescent="0.2">
      <c r="A458" s="158" t="s">
        <v>363</v>
      </c>
      <c r="B458" s="65">
        <v>0</v>
      </c>
      <c r="C458" s="66">
        <v>1</v>
      </c>
      <c r="D458" s="65">
        <v>0</v>
      </c>
      <c r="E458" s="66">
        <v>9</v>
      </c>
      <c r="F458" s="67"/>
      <c r="G458" s="65">
        <f t="shared" ref="G458:G468" si="80">B458-C458</f>
        <v>-1</v>
      </c>
      <c r="H458" s="66">
        <f t="shared" ref="H458:H468" si="81">D458-E458</f>
        <v>-9</v>
      </c>
      <c r="I458" s="20">
        <f t="shared" ref="I458:I468" si="82">IF(C458=0, "-", IF(G458/C458&lt;10, G458/C458, "&gt;999%"))</f>
        <v>-1</v>
      </c>
      <c r="J458" s="21">
        <f t="shared" ref="J458:J468" si="83">IF(E458=0, "-", IF(H458/E458&lt;10, H458/E458, "&gt;999%"))</f>
        <v>-1</v>
      </c>
    </row>
    <row r="459" spans="1:10" x14ac:dyDescent="0.2">
      <c r="A459" s="158" t="s">
        <v>207</v>
      </c>
      <c r="B459" s="65">
        <v>0</v>
      </c>
      <c r="C459" s="66">
        <v>1</v>
      </c>
      <c r="D459" s="65">
        <v>0</v>
      </c>
      <c r="E459" s="66">
        <v>4</v>
      </c>
      <c r="F459" s="67"/>
      <c r="G459" s="65">
        <f t="shared" si="80"/>
        <v>-1</v>
      </c>
      <c r="H459" s="66">
        <f t="shared" si="81"/>
        <v>-4</v>
      </c>
      <c r="I459" s="20">
        <f t="shared" si="82"/>
        <v>-1</v>
      </c>
      <c r="J459" s="21">
        <f t="shared" si="83"/>
        <v>-1</v>
      </c>
    </row>
    <row r="460" spans="1:10" x14ac:dyDescent="0.2">
      <c r="A460" s="158" t="s">
        <v>381</v>
      </c>
      <c r="B460" s="65">
        <v>0</v>
      </c>
      <c r="C460" s="66">
        <v>4</v>
      </c>
      <c r="D460" s="65">
        <v>0</v>
      </c>
      <c r="E460" s="66">
        <v>19</v>
      </c>
      <c r="F460" s="67"/>
      <c r="G460" s="65">
        <f t="shared" si="80"/>
        <v>-4</v>
      </c>
      <c r="H460" s="66">
        <f t="shared" si="81"/>
        <v>-19</v>
      </c>
      <c r="I460" s="20">
        <f t="shared" si="82"/>
        <v>-1</v>
      </c>
      <c r="J460" s="21">
        <f t="shared" si="83"/>
        <v>-1</v>
      </c>
    </row>
    <row r="461" spans="1:10" x14ac:dyDescent="0.2">
      <c r="A461" s="158" t="s">
        <v>500</v>
      </c>
      <c r="B461" s="65">
        <v>14</v>
      </c>
      <c r="C461" s="66">
        <v>4</v>
      </c>
      <c r="D461" s="65">
        <v>36</v>
      </c>
      <c r="E461" s="66">
        <v>22</v>
      </c>
      <c r="F461" s="67"/>
      <c r="G461" s="65">
        <f t="shared" si="80"/>
        <v>10</v>
      </c>
      <c r="H461" s="66">
        <f t="shared" si="81"/>
        <v>14</v>
      </c>
      <c r="I461" s="20">
        <f t="shared" si="82"/>
        <v>2.5</v>
      </c>
      <c r="J461" s="21">
        <f t="shared" si="83"/>
        <v>0.63636363636363635</v>
      </c>
    </row>
    <row r="462" spans="1:10" x14ac:dyDescent="0.2">
      <c r="A462" s="158" t="s">
        <v>413</v>
      </c>
      <c r="B462" s="65">
        <v>26</v>
      </c>
      <c r="C462" s="66">
        <v>12</v>
      </c>
      <c r="D462" s="65">
        <v>45</v>
      </c>
      <c r="E462" s="66">
        <v>42</v>
      </c>
      <c r="F462" s="67"/>
      <c r="G462" s="65">
        <f t="shared" si="80"/>
        <v>14</v>
      </c>
      <c r="H462" s="66">
        <f t="shared" si="81"/>
        <v>3</v>
      </c>
      <c r="I462" s="20">
        <f t="shared" si="82"/>
        <v>1.1666666666666667</v>
      </c>
      <c r="J462" s="21">
        <f t="shared" si="83"/>
        <v>7.1428571428571425E-2</v>
      </c>
    </row>
    <row r="463" spans="1:10" x14ac:dyDescent="0.2">
      <c r="A463" s="158" t="s">
        <v>552</v>
      </c>
      <c r="B463" s="65">
        <v>41</v>
      </c>
      <c r="C463" s="66">
        <v>12</v>
      </c>
      <c r="D463" s="65">
        <v>63</v>
      </c>
      <c r="E463" s="66">
        <v>38</v>
      </c>
      <c r="F463" s="67"/>
      <c r="G463" s="65">
        <f t="shared" si="80"/>
        <v>29</v>
      </c>
      <c r="H463" s="66">
        <f t="shared" si="81"/>
        <v>25</v>
      </c>
      <c r="I463" s="20">
        <f t="shared" si="82"/>
        <v>2.4166666666666665</v>
      </c>
      <c r="J463" s="21">
        <f t="shared" si="83"/>
        <v>0.65789473684210531</v>
      </c>
    </row>
    <row r="464" spans="1:10" x14ac:dyDescent="0.2">
      <c r="A464" s="158" t="s">
        <v>494</v>
      </c>
      <c r="B464" s="65">
        <v>11</v>
      </c>
      <c r="C464" s="66">
        <v>6</v>
      </c>
      <c r="D464" s="65">
        <v>11</v>
      </c>
      <c r="E464" s="66">
        <v>11</v>
      </c>
      <c r="F464" s="67"/>
      <c r="G464" s="65">
        <f t="shared" si="80"/>
        <v>5</v>
      </c>
      <c r="H464" s="66">
        <f t="shared" si="81"/>
        <v>0</v>
      </c>
      <c r="I464" s="20">
        <f t="shared" si="82"/>
        <v>0.83333333333333337</v>
      </c>
      <c r="J464" s="21">
        <f t="shared" si="83"/>
        <v>0</v>
      </c>
    </row>
    <row r="465" spans="1:10" x14ac:dyDescent="0.2">
      <c r="A465" s="158" t="s">
        <v>228</v>
      </c>
      <c r="B465" s="65">
        <v>4</v>
      </c>
      <c r="C465" s="66">
        <v>2</v>
      </c>
      <c r="D465" s="65">
        <v>4</v>
      </c>
      <c r="E465" s="66">
        <v>14</v>
      </c>
      <c r="F465" s="67"/>
      <c r="G465" s="65">
        <f t="shared" si="80"/>
        <v>2</v>
      </c>
      <c r="H465" s="66">
        <f t="shared" si="81"/>
        <v>-10</v>
      </c>
      <c r="I465" s="20">
        <f t="shared" si="82"/>
        <v>1</v>
      </c>
      <c r="J465" s="21">
        <f t="shared" si="83"/>
        <v>-0.7142857142857143</v>
      </c>
    </row>
    <row r="466" spans="1:10" x14ac:dyDescent="0.2">
      <c r="A466" s="158" t="s">
        <v>509</v>
      </c>
      <c r="B466" s="65">
        <v>67</v>
      </c>
      <c r="C466" s="66">
        <v>30</v>
      </c>
      <c r="D466" s="65">
        <v>169</v>
      </c>
      <c r="E466" s="66">
        <v>90</v>
      </c>
      <c r="F466" s="67"/>
      <c r="G466" s="65">
        <f t="shared" si="80"/>
        <v>37</v>
      </c>
      <c r="H466" s="66">
        <f t="shared" si="81"/>
        <v>79</v>
      </c>
      <c r="I466" s="20">
        <f t="shared" si="82"/>
        <v>1.2333333333333334</v>
      </c>
      <c r="J466" s="21">
        <f t="shared" si="83"/>
        <v>0.87777777777777777</v>
      </c>
    </row>
    <row r="467" spans="1:10" x14ac:dyDescent="0.2">
      <c r="A467" s="158" t="s">
        <v>217</v>
      </c>
      <c r="B467" s="65">
        <v>0</v>
      </c>
      <c r="C467" s="66">
        <v>0</v>
      </c>
      <c r="D467" s="65">
        <v>0</v>
      </c>
      <c r="E467" s="66">
        <v>1</v>
      </c>
      <c r="F467" s="67"/>
      <c r="G467" s="65">
        <f t="shared" si="80"/>
        <v>0</v>
      </c>
      <c r="H467" s="66">
        <f t="shared" si="81"/>
        <v>-1</v>
      </c>
      <c r="I467" s="20" t="str">
        <f t="shared" si="82"/>
        <v>-</v>
      </c>
      <c r="J467" s="21">
        <f t="shared" si="83"/>
        <v>-1</v>
      </c>
    </row>
    <row r="468" spans="1:10" s="160" customFormat="1" x14ac:dyDescent="0.2">
      <c r="A468" s="178" t="s">
        <v>689</v>
      </c>
      <c r="B468" s="71">
        <v>163</v>
      </c>
      <c r="C468" s="72">
        <v>72</v>
      </c>
      <c r="D468" s="71">
        <v>328</v>
      </c>
      <c r="E468" s="72">
        <v>250</v>
      </c>
      <c r="F468" s="73"/>
      <c r="G468" s="71">
        <f t="shared" si="80"/>
        <v>91</v>
      </c>
      <c r="H468" s="72">
        <f t="shared" si="81"/>
        <v>78</v>
      </c>
      <c r="I468" s="37">
        <f t="shared" si="82"/>
        <v>1.2638888888888888</v>
      </c>
      <c r="J468" s="38">
        <f t="shared" si="83"/>
        <v>0.312</v>
      </c>
    </row>
    <row r="469" spans="1:10" x14ac:dyDescent="0.2">
      <c r="A469" s="177"/>
      <c r="B469" s="143"/>
      <c r="C469" s="144"/>
      <c r="D469" s="143"/>
      <c r="E469" s="144"/>
      <c r="F469" s="145"/>
      <c r="G469" s="143"/>
      <c r="H469" s="144"/>
      <c r="I469" s="151"/>
      <c r="J469" s="152"/>
    </row>
    <row r="470" spans="1:10" s="139" customFormat="1" x14ac:dyDescent="0.2">
      <c r="A470" s="159" t="s">
        <v>86</v>
      </c>
      <c r="B470" s="65"/>
      <c r="C470" s="66"/>
      <c r="D470" s="65"/>
      <c r="E470" s="66"/>
      <c r="F470" s="67"/>
      <c r="G470" s="65"/>
      <c r="H470" s="66"/>
      <c r="I470" s="20"/>
      <c r="J470" s="21"/>
    </row>
    <row r="471" spans="1:10" x14ac:dyDescent="0.2">
      <c r="A471" s="158" t="s">
        <v>354</v>
      </c>
      <c r="B471" s="65">
        <v>0</v>
      </c>
      <c r="C471" s="66">
        <v>0</v>
      </c>
      <c r="D471" s="65">
        <v>2</v>
      </c>
      <c r="E471" s="66">
        <v>2</v>
      </c>
      <c r="F471" s="67"/>
      <c r="G471" s="65">
        <f>B471-C471</f>
        <v>0</v>
      </c>
      <c r="H471" s="66">
        <f>D471-E471</f>
        <v>0</v>
      </c>
      <c r="I471" s="20" t="str">
        <f>IF(C471=0, "-", IF(G471/C471&lt;10, G471/C471, "&gt;999%"))</f>
        <v>-</v>
      </c>
      <c r="J471" s="21">
        <f>IF(E471=0, "-", IF(H471/E471&lt;10, H471/E471, "&gt;999%"))</f>
        <v>0</v>
      </c>
    </row>
    <row r="472" spans="1:10" x14ac:dyDescent="0.2">
      <c r="A472" s="158" t="s">
        <v>490</v>
      </c>
      <c r="B472" s="65">
        <v>1</v>
      </c>
      <c r="C472" s="66">
        <v>0</v>
      </c>
      <c r="D472" s="65">
        <v>4</v>
      </c>
      <c r="E472" s="66">
        <v>1</v>
      </c>
      <c r="F472" s="67"/>
      <c r="G472" s="65">
        <f>B472-C472</f>
        <v>1</v>
      </c>
      <c r="H472" s="66">
        <f>D472-E472</f>
        <v>3</v>
      </c>
      <c r="I472" s="20" t="str">
        <f>IF(C472=0, "-", IF(G472/C472&lt;10, G472/C472, "&gt;999%"))</f>
        <v>-</v>
      </c>
      <c r="J472" s="21">
        <f>IF(E472=0, "-", IF(H472/E472&lt;10, H472/E472, "&gt;999%"))</f>
        <v>3</v>
      </c>
    </row>
    <row r="473" spans="1:10" x14ac:dyDescent="0.2">
      <c r="A473" s="158" t="s">
        <v>299</v>
      </c>
      <c r="B473" s="65">
        <v>0</v>
      </c>
      <c r="C473" s="66">
        <v>0</v>
      </c>
      <c r="D473" s="65">
        <v>1</v>
      </c>
      <c r="E473" s="66">
        <v>0</v>
      </c>
      <c r="F473" s="67"/>
      <c r="G473" s="65">
        <f>B473-C473</f>
        <v>0</v>
      </c>
      <c r="H473" s="66">
        <f>D473-E473</f>
        <v>1</v>
      </c>
      <c r="I473" s="20" t="str">
        <f>IF(C473=0, "-", IF(G473/C473&lt;10, G473/C473, "&gt;999%"))</f>
        <v>-</v>
      </c>
      <c r="J473" s="21" t="str">
        <f>IF(E473=0, "-", IF(H473/E473&lt;10, H473/E473, "&gt;999%"))</f>
        <v>-</v>
      </c>
    </row>
    <row r="474" spans="1:10" s="160" customFormat="1" x14ac:dyDescent="0.2">
      <c r="A474" s="178" t="s">
        <v>690</v>
      </c>
      <c r="B474" s="71">
        <v>1</v>
      </c>
      <c r="C474" s="72">
        <v>0</v>
      </c>
      <c r="D474" s="71">
        <v>7</v>
      </c>
      <c r="E474" s="72">
        <v>3</v>
      </c>
      <c r="F474" s="73"/>
      <c r="G474" s="71">
        <f>B474-C474</f>
        <v>1</v>
      </c>
      <c r="H474" s="72">
        <f>D474-E474</f>
        <v>4</v>
      </c>
      <c r="I474" s="37" t="str">
        <f>IF(C474=0, "-", IF(G474/C474&lt;10, G474/C474, "&gt;999%"))</f>
        <v>-</v>
      </c>
      <c r="J474" s="38">
        <f>IF(E474=0, "-", IF(H474/E474&lt;10, H474/E474, "&gt;999%"))</f>
        <v>1.3333333333333333</v>
      </c>
    </row>
    <row r="475" spans="1:10" x14ac:dyDescent="0.2">
      <c r="A475" s="177"/>
      <c r="B475" s="143"/>
      <c r="C475" s="144"/>
      <c r="D475" s="143"/>
      <c r="E475" s="144"/>
      <c r="F475" s="145"/>
      <c r="G475" s="143"/>
      <c r="H475" s="144"/>
      <c r="I475" s="151"/>
      <c r="J475" s="152"/>
    </row>
    <row r="476" spans="1:10" s="139" customFormat="1" x14ac:dyDescent="0.2">
      <c r="A476" s="159" t="s">
        <v>87</v>
      </c>
      <c r="B476" s="65"/>
      <c r="C476" s="66"/>
      <c r="D476" s="65"/>
      <c r="E476" s="66"/>
      <c r="F476" s="67"/>
      <c r="G476" s="65"/>
      <c r="H476" s="66"/>
      <c r="I476" s="20"/>
      <c r="J476" s="21"/>
    </row>
    <row r="477" spans="1:10" x14ac:dyDescent="0.2">
      <c r="A477" s="158" t="s">
        <v>574</v>
      </c>
      <c r="B477" s="65">
        <v>23</v>
      </c>
      <c r="C477" s="66">
        <v>13</v>
      </c>
      <c r="D477" s="65">
        <v>49</v>
      </c>
      <c r="E477" s="66">
        <v>51</v>
      </c>
      <c r="F477" s="67"/>
      <c r="G477" s="65">
        <f>B477-C477</f>
        <v>10</v>
      </c>
      <c r="H477" s="66">
        <f>D477-E477</f>
        <v>-2</v>
      </c>
      <c r="I477" s="20">
        <f>IF(C477=0, "-", IF(G477/C477&lt;10, G477/C477, "&gt;999%"))</f>
        <v>0.76923076923076927</v>
      </c>
      <c r="J477" s="21">
        <f>IF(E477=0, "-", IF(H477/E477&lt;10, H477/E477, "&gt;999%"))</f>
        <v>-3.9215686274509803E-2</v>
      </c>
    </row>
    <row r="478" spans="1:10" s="160" customFormat="1" x14ac:dyDescent="0.2">
      <c r="A478" s="178" t="s">
        <v>691</v>
      </c>
      <c r="B478" s="71">
        <v>23</v>
      </c>
      <c r="C478" s="72">
        <v>13</v>
      </c>
      <c r="D478" s="71">
        <v>49</v>
      </c>
      <c r="E478" s="72">
        <v>51</v>
      </c>
      <c r="F478" s="73"/>
      <c r="G478" s="71">
        <f>B478-C478</f>
        <v>10</v>
      </c>
      <c r="H478" s="72">
        <f>D478-E478</f>
        <v>-2</v>
      </c>
      <c r="I478" s="37">
        <f>IF(C478=0, "-", IF(G478/C478&lt;10, G478/C478, "&gt;999%"))</f>
        <v>0.76923076923076927</v>
      </c>
      <c r="J478" s="38">
        <f>IF(E478=0, "-", IF(H478/E478&lt;10, H478/E478, "&gt;999%"))</f>
        <v>-3.9215686274509803E-2</v>
      </c>
    </row>
    <row r="479" spans="1:10" x14ac:dyDescent="0.2">
      <c r="A479" s="177"/>
      <c r="B479" s="143"/>
      <c r="C479" s="144"/>
      <c r="D479" s="143"/>
      <c r="E479" s="144"/>
      <c r="F479" s="145"/>
      <c r="G479" s="143"/>
      <c r="H479" s="144"/>
      <c r="I479" s="151"/>
      <c r="J479" s="152"/>
    </row>
    <row r="480" spans="1:10" s="139" customFormat="1" x14ac:dyDescent="0.2">
      <c r="A480" s="159" t="s">
        <v>88</v>
      </c>
      <c r="B480" s="65"/>
      <c r="C480" s="66"/>
      <c r="D480" s="65"/>
      <c r="E480" s="66"/>
      <c r="F480" s="67"/>
      <c r="G480" s="65"/>
      <c r="H480" s="66"/>
      <c r="I480" s="20"/>
      <c r="J480" s="21"/>
    </row>
    <row r="481" spans="1:10" x14ac:dyDescent="0.2">
      <c r="A481" s="158" t="s">
        <v>208</v>
      </c>
      <c r="B481" s="65">
        <v>16</v>
      </c>
      <c r="C481" s="66">
        <v>22</v>
      </c>
      <c r="D481" s="65">
        <v>50</v>
      </c>
      <c r="E481" s="66">
        <v>79</v>
      </c>
      <c r="F481" s="67"/>
      <c r="G481" s="65">
        <f t="shared" ref="G481:G489" si="84">B481-C481</f>
        <v>-6</v>
      </c>
      <c r="H481" s="66">
        <f t="shared" ref="H481:H489" si="85">D481-E481</f>
        <v>-29</v>
      </c>
      <c r="I481" s="20">
        <f t="shared" ref="I481:I489" si="86">IF(C481=0, "-", IF(G481/C481&lt;10, G481/C481, "&gt;999%"))</f>
        <v>-0.27272727272727271</v>
      </c>
      <c r="J481" s="21">
        <f t="shared" ref="J481:J489" si="87">IF(E481=0, "-", IF(H481/E481&lt;10, H481/E481, "&gt;999%"))</f>
        <v>-0.36708860759493672</v>
      </c>
    </row>
    <row r="482" spans="1:10" x14ac:dyDescent="0.2">
      <c r="A482" s="158" t="s">
        <v>382</v>
      </c>
      <c r="B482" s="65">
        <v>48</v>
      </c>
      <c r="C482" s="66">
        <v>0</v>
      </c>
      <c r="D482" s="65">
        <v>195</v>
      </c>
      <c r="E482" s="66">
        <v>0</v>
      </c>
      <c r="F482" s="67"/>
      <c r="G482" s="65">
        <f t="shared" si="84"/>
        <v>48</v>
      </c>
      <c r="H482" s="66">
        <f t="shared" si="85"/>
        <v>195</v>
      </c>
      <c r="I482" s="20" t="str">
        <f t="shared" si="86"/>
        <v>-</v>
      </c>
      <c r="J482" s="21" t="str">
        <f t="shared" si="87"/>
        <v>-</v>
      </c>
    </row>
    <row r="483" spans="1:10" x14ac:dyDescent="0.2">
      <c r="A483" s="158" t="s">
        <v>414</v>
      </c>
      <c r="B483" s="65">
        <v>57</v>
      </c>
      <c r="C483" s="66">
        <v>31</v>
      </c>
      <c r="D483" s="65">
        <v>138</v>
      </c>
      <c r="E483" s="66">
        <v>123</v>
      </c>
      <c r="F483" s="67"/>
      <c r="G483" s="65">
        <f t="shared" si="84"/>
        <v>26</v>
      </c>
      <c r="H483" s="66">
        <f t="shared" si="85"/>
        <v>15</v>
      </c>
      <c r="I483" s="20">
        <f t="shared" si="86"/>
        <v>0.83870967741935487</v>
      </c>
      <c r="J483" s="21">
        <f t="shared" si="87"/>
        <v>0.12195121951219512</v>
      </c>
    </row>
    <row r="484" spans="1:10" x14ac:dyDescent="0.2">
      <c r="A484" s="158" t="s">
        <v>451</v>
      </c>
      <c r="B484" s="65">
        <v>95</v>
      </c>
      <c r="C484" s="66">
        <v>53</v>
      </c>
      <c r="D484" s="65">
        <v>212</v>
      </c>
      <c r="E484" s="66">
        <v>182</v>
      </c>
      <c r="F484" s="67"/>
      <c r="G484" s="65">
        <f t="shared" si="84"/>
        <v>42</v>
      </c>
      <c r="H484" s="66">
        <f t="shared" si="85"/>
        <v>30</v>
      </c>
      <c r="I484" s="20">
        <f t="shared" si="86"/>
        <v>0.79245283018867929</v>
      </c>
      <c r="J484" s="21">
        <f t="shared" si="87"/>
        <v>0.16483516483516483</v>
      </c>
    </row>
    <row r="485" spans="1:10" x14ac:dyDescent="0.2">
      <c r="A485" s="158" t="s">
        <v>253</v>
      </c>
      <c r="B485" s="65">
        <v>62</v>
      </c>
      <c r="C485" s="66">
        <v>43</v>
      </c>
      <c r="D485" s="65">
        <v>153</v>
      </c>
      <c r="E485" s="66">
        <v>160</v>
      </c>
      <c r="F485" s="67"/>
      <c r="G485" s="65">
        <f t="shared" si="84"/>
        <v>19</v>
      </c>
      <c r="H485" s="66">
        <f t="shared" si="85"/>
        <v>-7</v>
      </c>
      <c r="I485" s="20">
        <f t="shared" si="86"/>
        <v>0.44186046511627908</v>
      </c>
      <c r="J485" s="21">
        <f t="shared" si="87"/>
        <v>-4.3749999999999997E-2</v>
      </c>
    </row>
    <row r="486" spans="1:10" x14ac:dyDescent="0.2">
      <c r="A486" s="158" t="s">
        <v>229</v>
      </c>
      <c r="B486" s="65">
        <v>0</v>
      </c>
      <c r="C486" s="66">
        <v>4</v>
      </c>
      <c r="D486" s="65">
        <v>0</v>
      </c>
      <c r="E486" s="66">
        <v>39</v>
      </c>
      <c r="F486" s="67"/>
      <c r="G486" s="65">
        <f t="shared" si="84"/>
        <v>-4</v>
      </c>
      <c r="H486" s="66">
        <f t="shared" si="85"/>
        <v>-39</v>
      </c>
      <c r="I486" s="20">
        <f t="shared" si="86"/>
        <v>-1</v>
      </c>
      <c r="J486" s="21">
        <f t="shared" si="87"/>
        <v>-1</v>
      </c>
    </row>
    <row r="487" spans="1:10" x14ac:dyDescent="0.2">
      <c r="A487" s="158" t="s">
        <v>230</v>
      </c>
      <c r="B487" s="65">
        <v>66</v>
      </c>
      <c r="C487" s="66">
        <v>0</v>
      </c>
      <c r="D487" s="65">
        <v>117</v>
      </c>
      <c r="E487" s="66">
        <v>0</v>
      </c>
      <c r="F487" s="67"/>
      <c r="G487" s="65">
        <f t="shared" si="84"/>
        <v>66</v>
      </c>
      <c r="H487" s="66">
        <f t="shared" si="85"/>
        <v>117</v>
      </c>
      <c r="I487" s="20" t="str">
        <f t="shared" si="86"/>
        <v>-</v>
      </c>
      <c r="J487" s="21" t="str">
        <f t="shared" si="87"/>
        <v>-</v>
      </c>
    </row>
    <row r="488" spans="1:10" x14ac:dyDescent="0.2">
      <c r="A488" s="158" t="s">
        <v>275</v>
      </c>
      <c r="B488" s="65">
        <v>22</v>
      </c>
      <c r="C488" s="66">
        <v>8</v>
      </c>
      <c r="D488" s="65">
        <v>68</v>
      </c>
      <c r="E488" s="66">
        <v>22</v>
      </c>
      <c r="F488" s="67"/>
      <c r="G488" s="65">
        <f t="shared" si="84"/>
        <v>14</v>
      </c>
      <c r="H488" s="66">
        <f t="shared" si="85"/>
        <v>46</v>
      </c>
      <c r="I488" s="20">
        <f t="shared" si="86"/>
        <v>1.75</v>
      </c>
      <c r="J488" s="21">
        <f t="shared" si="87"/>
        <v>2.0909090909090908</v>
      </c>
    </row>
    <row r="489" spans="1:10" s="160" customFormat="1" x14ac:dyDescent="0.2">
      <c r="A489" s="178" t="s">
        <v>692</v>
      </c>
      <c r="B489" s="71">
        <v>366</v>
      </c>
      <c r="C489" s="72">
        <v>161</v>
      </c>
      <c r="D489" s="71">
        <v>933</v>
      </c>
      <c r="E489" s="72">
        <v>605</v>
      </c>
      <c r="F489" s="73"/>
      <c r="G489" s="71">
        <f t="shared" si="84"/>
        <v>205</v>
      </c>
      <c r="H489" s="72">
        <f t="shared" si="85"/>
        <v>328</v>
      </c>
      <c r="I489" s="37">
        <f t="shared" si="86"/>
        <v>1.2732919254658386</v>
      </c>
      <c r="J489" s="38">
        <f t="shared" si="87"/>
        <v>0.54214876033057846</v>
      </c>
    </row>
    <row r="490" spans="1:10" x14ac:dyDescent="0.2">
      <c r="A490" s="177"/>
      <c r="B490" s="143"/>
      <c r="C490" s="144"/>
      <c r="D490" s="143"/>
      <c r="E490" s="144"/>
      <c r="F490" s="145"/>
      <c r="G490" s="143"/>
      <c r="H490" s="144"/>
      <c r="I490" s="151"/>
      <c r="J490" s="152"/>
    </row>
    <row r="491" spans="1:10" s="139" customFormat="1" x14ac:dyDescent="0.2">
      <c r="A491" s="159" t="s">
        <v>89</v>
      </c>
      <c r="B491" s="65"/>
      <c r="C491" s="66"/>
      <c r="D491" s="65"/>
      <c r="E491" s="66"/>
      <c r="F491" s="67"/>
      <c r="G491" s="65"/>
      <c r="H491" s="66"/>
      <c r="I491" s="20"/>
      <c r="J491" s="21"/>
    </row>
    <row r="492" spans="1:10" x14ac:dyDescent="0.2">
      <c r="A492" s="158" t="s">
        <v>415</v>
      </c>
      <c r="B492" s="65">
        <v>4</v>
      </c>
      <c r="C492" s="66">
        <v>6</v>
      </c>
      <c r="D492" s="65">
        <v>20</v>
      </c>
      <c r="E492" s="66">
        <v>9</v>
      </c>
      <c r="F492" s="67"/>
      <c r="G492" s="65">
        <f t="shared" ref="G492:G497" si="88">B492-C492</f>
        <v>-2</v>
      </c>
      <c r="H492" s="66">
        <f t="shared" ref="H492:H497" si="89">D492-E492</f>
        <v>11</v>
      </c>
      <c r="I492" s="20">
        <f t="shared" ref="I492:I497" si="90">IF(C492=0, "-", IF(G492/C492&lt;10, G492/C492, "&gt;999%"))</f>
        <v>-0.33333333333333331</v>
      </c>
      <c r="J492" s="21">
        <f t="shared" ref="J492:J497" si="91">IF(E492=0, "-", IF(H492/E492&lt;10, H492/E492, "&gt;999%"))</f>
        <v>1.2222222222222223</v>
      </c>
    </row>
    <row r="493" spans="1:10" x14ac:dyDescent="0.2">
      <c r="A493" s="158" t="s">
        <v>536</v>
      </c>
      <c r="B493" s="65">
        <v>46</v>
      </c>
      <c r="C493" s="66">
        <v>21</v>
      </c>
      <c r="D493" s="65">
        <v>114</v>
      </c>
      <c r="E493" s="66">
        <v>52</v>
      </c>
      <c r="F493" s="67"/>
      <c r="G493" s="65">
        <f t="shared" si="88"/>
        <v>25</v>
      </c>
      <c r="H493" s="66">
        <f t="shared" si="89"/>
        <v>62</v>
      </c>
      <c r="I493" s="20">
        <f t="shared" si="90"/>
        <v>1.1904761904761905</v>
      </c>
      <c r="J493" s="21">
        <f t="shared" si="91"/>
        <v>1.1923076923076923</v>
      </c>
    </row>
    <row r="494" spans="1:10" x14ac:dyDescent="0.2">
      <c r="A494" s="158" t="s">
        <v>452</v>
      </c>
      <c r="B494" s="65">
        <v>20</v>
      </c>
      <c r="C494" s="66">
        <v>3</v>
      </c>
      <c r="D494" s="65">
        <v>23</v>
      </c>
      <c r="E494" s="66">
        <v>10</v>
      </c>
      <c r="F494" s="67"/>
      <c r="G494" s="65">
        <f t="shared" si="88"/>
        <v>17</v>
      </c>
      <c r="H494" s="66">
        <f t="shared" si="89"/>
        <v>13</v>
      </c>
      <c r="I494" s="20">
        <f t="shared" si="90"/>
        <v>5.666666666666667</v>
      </c>
      <c r="J494" s="21">
        <f t="shared" si="91"/>
        <v>1.3</v>
      </c>
    </row>
    <row r="495" spans="1:10" x14ac:dyDescent="0.2">
      <c r="A495" s="158" t="s">
        <v>364</v>
      </c>
      <c r="B495" s="65">
        <v>0</v>
      </c>
      <c r="C495" s="66">
        <v>10</v>
      </c>
      <c r="D495" s="65">
        <v>0</v>
      </c>
      <c r="E495" s="66">
        <v>15</v>
      </c>
      <c r="F495" s="67"/>
      <c r="G495" s="65">
        <f t="shared" si="88"/>
        <v>-10</v>
      </c>
      <c r="H495" s="66">
        <f t="shared" si="89"/>
        <v>-15</v>
      </c>
      <c r="I495" s="20">
        <f t="shared" si="90"/>
        <v>-1</v>
      </c>
      <c r="J495" s="21">
        <f t="shared" si="91"/>
        <v>-1</v>
      </c>
    </row>
    <row r="496" spans="1:10" x14ac:dyDescent="0.2">
      <c r="A496" s="158" t="s">
        <v>383</v>
      </c>
      <c r="B496" s="65">
        <v>0</v>
      </c>
      <c r="C496" s="66">
        <v>4</v>
      </c>
      <c r="D496" s="65">
        <v>0</v>
      </c>
      <c r="E496" s="66">
        <v>5</v>
      </c>
      <c r="F496" s="67"/>
      <c r="G496" s="65">
        <f t="shared" si="88"/>
        <v>-4</v>
      </c>
      <c r="H496" s="66">
        <f t="shared" si="89"/>
        <v>-5</v>
      </c>
      <c r="I496" s="20">
        <f t="shared" si="90"/>
        <v>-1</v>
      </c>
      <c r="J496" s="21">
        <f t="shared" si="91"/>
        <v>-1</v>
      </c>
    </row>
    <row r="497" spans="1:10" s="160" customFormat="1" x14ac:dyDescent="0.2">
      <c r="A497" s="178" t="s">
        <v>693</v>
      </c>
      <c r="B497" s="71">
        <v>70</v>
      </c>
      <c r="C497" s="72">
        <v>44</v>
      </c>
      <c r="D497" s="71">
        <v>157</v>
      </c>
      <c r="E497" s="72">
        <v>91</v>
      </c>
      <c r="F497" s="73"/>
      <c r="G497" s="71">
        <f t="shared" si="88"/>
        <v>26</v>
      </c>
      <c r="H497" s="72">
        <f t="shared" si="89"/>
        <v>66</v>
      </c>
      <c r="I497" s="37">
        <f t="shared" si="90"/>
        <v>0.59090909090909094</v>
      </c>
      <c r="J497" s="38">
        <f t="shared" si="91"/>
        <v>0.72527472527472525</v>
      </c>
    </row>
    <row r="498" spans="1:10" x14ac:dyDescent="0.2">
      <c r="A498" s="177"/>
      <c r="B498" s="143"/>
      <c r="C498" s="144"/>
      <c r="D498" s="143"/>
      <c r="E498" s="144"/>
      <c r="F498" s="145"/>
      <c r="G498" s="143"/>
      <c r="H498" s="144"/>
      <c r="I498" s="151"/>
      <c r="J498" s="152"/>
    </row>
    <row r="499" spans="1:10" s="139" customFormat="1" x14ac:dyDescent="0.2">
      <c r="A499" s="159" t="s">
        <v>90</v>
      </c>
      <c r="B499" s="65"/>
      <c r="C499" s="66"/>
      <c r="D499" s="65"/>
      <c r="E499" s="66"/>
      <c r="F499" s="67"/>
      <c r="G499" s="65"/>
      <c r="H499" s="66"/>
      <c r="I499" s="20"/>
      <c r="J499" s="21"/>
    </row>
    <row r="500" spans="1:10" x14ac:dyDescent="0.2">
      <c r="A500" s="158" t="s">
        <v>321</v>
      </c>
      <c r="B500" s="65">
        <v>36</v>
      </c>
      <c r="C500" s="66">
        <v>12</v>
      </c>
      <c r="D500" s="65">
        <v>69</v>
      </c>
      <c r="E500" s="66">
        <v>36</v>
      </c>
      <c r="F500" s="67"/>
      <c r="G500" s="65">
        <f t="shared" ref="G500:G508" si="92">B500-C500</f>
        <v>24</v>
      </c>
      <c r="H500" s="66">
        <f t="shared" ref="H500:H508" si="93">D500-E500</f>
        <v>33</v>
      </c>
      <c r="I500" s="20">
        <f t="shared" ref="I500:I508" si="94">IF(C500=0, "-", IF(G500/C500&lt;10, G500/C500, "&gt;999%"))</f>
        <v>2</v>
      </c>
      <c r="J500" s="21">
        <f t="shared" ref="J500:J508" si="95">IF(E500=0, "-", IF(H500/E500&lt;10, H500/E500, "&gt;999%"))</f>
        <v>0.91666666666666663</v>
      </c>
    </row>
    <row r="501" spans="1:10" x14ac:dyDescent="0.2">
      <c r="A501" s="158" t="s">
        <v>416</v>
      </c>
      <c r="B501" s="65">
        <v>481</v>
      </c>
      <c r="C501" s="66">
        <v>496</v>
      </c>
      <c r="D501" s="65">
        <v>1211</v>
      </c>
      <c r="E501" s="66">
        <v>1154</v>
      </c>
      <c r="F501" s="67"/>
      <c r="G501" s="65">
        <f t="shared" si="92"/>
        <v>-15</v>
      </c>
      <c r="H501" s="66">
        <f t="shared" si="93"/>
        <v>57</v>
      </c>
      <c r="I501" s="20">
        <f t="shared" si="94"/>
        <v>-3.0241935483870969E-2</v>
      </c>
      <c r="J501" s="21">
        <f t="shared" si="95"/>
        <v>4.9393414211438474E-2</v>
      </c>
    </row>
    <row r="502" spans="1:10" x14ac:dyDescent="0.2">
      <c r="A502" s="158" t="s">
        <v>231</v>
      </c>
      <c r="B502" s="65">
        <v>117</v>
      </c>
      <c r="C502" s="66">
        <v>107</v>
      </c>
      <c r="D502" s="65">
        <v>390</v>
      </c>
      <c r="E502" s="66">
        <v>353</v>
      </c>
      <c r="F502" s="67"/>
      <c r="G502" s="65">
        <f t="shared" si="92"/>
        <v>10</v>
      </c>
      <c r="H502" s="66">
        <f t="shared" si="93"/>
        <v>37</v>
      </c>
      <c r="I502" s="20">
        <f t="shared" si="94"/>
        <v>9.3457943925233641E-2</v>
      </c>
      <c r="J502" s="21">
        <f t="shared" si="95"/>
        <v>0.10481586402266289</v>
      </c>
    </row>
    <row r="503" spans="1:10" x14ac:dyDescent="0.2">
      <c r="A503" s="158" t="s">
        <v>254</v>
      </c>
      <c r="B503" s="65">
        <v>0</v>
      </c>
      <c r="C503" s="66">
        <v>19</v>
      </c>
      <c r="D503" s="65">
        <v>2</v>
      </c>
      <c r="E503" s="66">
        <v>44</v>
      </c>
      <c r="F503" s="67"/>
      <c r="G503" s="65">
        <f t="shared" si="92"/>
        <v>-19</v>
      </c>
      <c r="H503" s="66">
        <f t="shared" si="93"/>
        <v>-42</v>
      </c>
      <c r="I503" s="20">
        <f t="shared" si="94"/>
        <v>-1</v>
      </c>
      <c r="J503" s="21">
        <f t="shared" si="95"/>
        <v>-0.95454545454545459</v>
      </c>
    </row>
    <row r="504" spans="1:10" x14ac:dyDescent="0.2">
      <c r="A504" s="158" t="s">
        <v>255</v>
      </c>
      <c r="B504" s="65">
        <v>6</v>
      </c>
      <c r="C504" s="66">
        <v>28</v>
      </c>
      <c r="D504" s="65">
        <v>85</v>
      </c>
      <c r="E504" s="66">
        <v>68</v>
      </c>
      <c r="F504" s="67"/>
      <c r="G504" s="65">
        <f t="shared" si="92"/>
        <v>-22</v>
      </c>
      <c r="H504" s="66">
        <f t="shared" si="93"/>
        <v>17</v>
      </c>
      <c r="I504" s="20">
        <f t="shared" si="94"/>
        <v>-0.7857142857142857</v>
      </c>
      <c r="J504" s="21">
        <f t="shared" si="95"/>
        <v>0.25</v>
      </c>
    </row>
    <row r="505" spans="1:10" x14ac:dyDescent="0.2">
      <c r="A505" s="158" t="s">
        <v>453</v>
      </c>
      <c r="B505" s="65">
        <v>599</v>
      </c>
      <c r="C505" s="66">
        <v>180</v>
      </c>
      <c r="D505" s="65">
        <v>1090</v>
      </c>
      <c r="E505" s="66">
        <v>419</v>
      </c>
      <c r="F505" s="67"/>
      <c r="G505" s="65">
        <f t="shared" si="92"/>
        <v>419</v>
      </c>
      <c r="H505" s="66">
        <f t="shared" si="93"/>
        <v>671</v>
      </c>
      <c r="I505" s="20">
        <f t="shared" si="94"/>
        <v>2.3277777777777779</v>
      </c>
      <c r="J505" s="21">
        <f t="shared" si="95"/>
        <v>1.6014319809069213</v>
      </c>
    </row>
    <row r="506" spans="1:10" x14ac:dyDescent="0.2">
      <c r="A506" s="158" t="s">
        <v>232</v>
      </c>
      <c r="B506" s="65">
        <v>79</v>
      </c>
      <c r="C506" s="66">
        <v>58</v>
      </c>
      <c r="D506" s="65">
        <v>173</v>
      </c>
      <c r="E506" s="66">
        <v>140</v>
      </c>
      <c r="F506" s="67"/>
      <c r="G506" s="65">
        <f t="shared" si="92"/>
        <v>21</v>
      </c>
      <c r="H506" s="66">
        <f t="shared" si="93"/>
        <v>33</v>
      </c>
      <c r="I506" s="20">
        <f t="shared" si="94"/>
        <v>0.36206896551724138</v>
      </c>
      <c r="J506" s="21">
        <f t="shared" si="95"/>
        <v>0.23571428571428571</v>
      </c>
    </row>
    <row r="507" spans="1:10" x14ac:dyDescent="0.2">
      <c r="A507" s="158" t="s">
        <v>384</v>
      </c>
      <c r="B507" s="65">
        <v>304</v>
      </c>
      <c r="C507" s="66">
        <v>288</v>
      </c>
      <c r="D507" s="65">
        <v>823</v>
      </c>
      <c r="E507" s="66">
        <v>835</v>
      </c>
      <c r="F507" s="67"/>
      <c r="G507" s="65">
        <f t="shared" si="92"/>
        <v>16</v>
      </c>
      <c r="H507" s="66">
        <f t="shared" si="93"/>
        <v>-12</v>
      </c>
      <c r="I507" s="20">
        <f t="shared" si="94"/>
        <v>5.5555555555555552E-2</v>
      </c>
      <c r="J507" s="21">
        <f t="shared" si="95"/>
        <v>-1.437125748502994E-2</v>
      </c>
    </row>
    <row r="508" spans="1:10" s="160" customFormat="1" x14ac:dyDescent="0.2">
      <c r="A508" s="178" t="s">
        <v>694</v>
      </c>
      <c r="B508" s="71">
        <v>1622</v>
      </c>
      <c r="C508" s="72">
        <v>1188</v>
      </c>
      <c r="D508" s="71">
        <v>3843</v>
      </c>
      <c r="E508" s="72">
        <v>3049</v>
      </c>
      <c r="F508" s="73"/>
      <c r="G508" s="71">
        <f t="shared" si="92"/>
        <v>434</v>
      </c>
      <c r="H508" s="72">
        <f t="shared" si="93"/>
        <v>794</v>
      </c>
      <c r="I508" s="37">
        <f t="shared" si="94"/>
        <v>0.36531986531986532</v>
      </c>
      <c r="J508" s="38">
        <f t="shared" si="95"/>
        <v>0.26041325024598228</v>
      </c>
    </row>
    <row r="509" spans="1:10" x14ac:dyDescent="0.2">
      <c r="A509" s="177"/>
      <c r="B509" s="143"/>
      <c r="C509" s="144"/>
      <c r="D509" s="143"/>
      <c r="E509" s="144"/>
      <c r="F509" s="145"/>
      <c r="G509" s="143"/>
      <c r="H509" s="144"/>
      <c r="I509" s="151"/>
      <c r="J509" s="152"/>
    </row>
    <row r="510" spans="1:10" s="139" customFormat="1" x14ac:dyDescent="0.2">
      <c r="A510" s="159" t="s">
        <v>91</v>
      </c>
      <c r="B510" s="65"/>
      <c r="C510" s="66"/>
      <c r="D510" s="65"/>
      <c r="E510" s="66"/>
      <c r="F510" s="67"/>
      <c r="G510" s="65"/>
      <c r="H510" s="66"/>
      <c r="I510" s="20"/>
      <c r="J510" s="21"/>
    </row>
    <row r="511" spans="1:10" x14ac:dyDescent="0.2">
      <c r="A511" s="158" t="s">
        <v>209</v>
      </c>
      <c r="B511" s="65">
        <v>114</v>
      </c>
      <c r="C511" s="66">
        <v>86</v>
      </c>
      <c r="D511" s="65">
        <v>383</v>
      </c>
      <c r="E511" s="66">
        <v>255</v>
      </c>
      <c r="F511" s="67"/>
      <c r="G511" s="65">
        <f t="shared" ref="G511:G517" si="96">B511-C511</f>
        <v>28</v>
      </c>
      <c r="H511" s="66">
        <f t="shared" ref="H511:H517" si="97">D511-E511</f>
        <v>128</v>
      </c>
      <c r="I511" s="20">
        <f t="shared" ref="I511:I517" si="98">IF(C511=0, "-", IF(G511/C511&lt;10, G511/C511, "&gt;999%"))</f>
        <v>0.32558139534883723</v>
      </c>
      <c r="J511" s="21">
        <f t="shared" ref="J511:J517" si="99">IF(E511=0, "-", IF(H511/E511&lt;10, H511/E511, "&gt;999%"))</f>
        <v>0.50196078431372548</v>
      </c>
    </row>
    <row r="512" spans="1:10" x14ac:dyDescent="0.2">
      <c r="A512" s="158" t="s">
        <v>365</v>
      </c>
      <c r="B512" s="65">
        <v>21</v>
      </c>
      <c r="C512" s="66">
        <v>6</v>
      </c>
      <c r="D512" s="65">
        <v>89</v>
      </c>
      <c r="E512" s="66">
        <v>34</v>
      </c>
      <c r="F512" s="67"/>
      <c r="G512" s="65">
        <f t="shared" si="96"/>
        <v>15</v>
      </c>
      <c r="H512" s="66">
        <f t="shared" si="97"/>
        <v>55</v>
      </c>
      <c r="I512" s="20">
        <f t="shared" si="98"/>
        <v>2.5</v>
      </c>
      <c r="J512" s="21">
        <f t="shared" si="99"/>
        <v>1.6176470588235294</v>
      </c>
    </row>
    <row r="513" spans="1:10" x14ac:dyDescent="0.2">
      <c r="A513" s="158" t="s">
        <v>366</v>
      </c>
      <c r="B513" s="65">
        <v>34</v>
      </c>
      <c r="C513" s="66">
        <v>58</v>
      </c>
      <c r="D513" s="65">
        <v>122</v>
      </c>
      <c r="E513" s="66">
        <v>124</v>
      </c>
      <c r="F513" s="67"/>
      <c r="G513" s="65">
        <f t="shared" si="96"/>
        <v>-24</v>
      </c>
      <c r="H513" s="66">
        <f t="shared" si="97"/>
        <v>-2</v>
      </c>
      <c r="I513" s="20">
        <f t="shared" si="98"/>
        <v>-0.41379310344827586</v>
      </c>
      <c r="J513" s="21">
        <f t="shared" si="99"/>
        <v>-1.6129032258064516E-2</v>
      </c>
    </row>
    <row r="514" spans="1:10" x14ac:dyDescent="0.2">
      <c r="A514" s="158" t="s">
        <v>385</v>
      </c>
      <c r="B514" s="65">
        <v>6</v>
      </c>
      <c r="C514" s="66">
        <v>7</v>
      </c>
      <c r="D514" s="65">
        <v>43</v>
      </c>
      <c r="E514" s="66">
        <v>29</v>
      </c>
      <c r="F514" s="67"/>
      <c r="G514" s="65">
        <f t="shared" si="96"/>
        <v>-1</v>
      </c>
      <c r="H514" s="66">
        <f t="shared" si="97"/>
        <v>14</v>
      </c>
      <c r="I514" s="20">
        <f t="shared" si="98"/>
        <v>-0.14285714285714285</v>
      </c>
      <c r="J514" s="21">
        <f t="shared" si="99"/>
        <v>0.48275862068965519</v>
      </c>
    </row>
    <row r="515" spans="1:10" x14ac:dyDescent="0.2">
      <c r="A515" s="158" t="s">
        <v>210</v>
      </c>
      <c r="B515" s="65">
        <v>98</v>
      </c>
      <c r="C515" s="66">
        <v>146</v>
      </c>
      <c r="D515" s="65">
        <v>391</v>
      </c>
      <c r="E515" s="66">
        <v>372</v>
      </c>
      <c r="F515" s="67"/>
      <c r="G515" s="65">
        <f t="shared" si="96"/>
        <v>-48</v>
      </c>
      <c r="H515" s="66">
        <f t="shared" si="97"/>
        <v>19</v>
      </c>
      <c r="I515" s="20">
        <f t="shared" si="98"/>
        <v>-0.32876712328767121</v>
      </c>
      <c r="J515" s="21">
        <f t="shared" si="99"/>
        <v>5.1075268817204304E-2</v>
      </c>
    </row>
    <row r="516" spans="1:10" x14ac:dyDescent="0.2">
      <c r="A516" s="158" t="s">
        <v>386</v>
      </c>
      <c r="B516" s="65">
        <v>88</v>
      </c>
      <c r="C516" s="66">
        <v>200</v>
      </c>
      <c r="D516" s="65">
        <v>208</v>
      </c>
      <c r="E516" s="66">
        <v>435</v>
      </c>
      <c r="F516" s="67"/>
      <c r="G516" s="65">
        <f t="shared" si="96"/>
        <v>-112</v>
      </c>
      <c r="H516" s="66">
        <f t="shared" si="97"/>
        <v>-227</v>
      </c>
      <c r="I516" s="20">
        <f t="shared" si="98"/>
        <v>-0.56000000000000005</v>
      </c>
      <c r="J516" s="21">
        <f t="shared" si="99"/>
        <v>-0.52183908045977012</v>
      </c>
    </row>
    <row r="517" spans="1:10" s="160" customFormat="1" x14ac:dyDescent="0.2">
      <c r="A517" s="178" t="s">
        <v>695</v>
      </c>
      <c r="B517" s="71">
        <v>361</v>
      </c>
      <c r="C517" s="72">
        <v>503</v>
      </c>
      <c r="D517" s="71">
        <v>1236</v>
      </c>
      <c r="E517" s="72">
        <v>1249</v>
      </c>
      <c r="F517" s="73"/>
      <c r="G517" s="71">
        <f t="shared" si="96"/>
        <v>-142</v>
      </c>
      <c r="H517" s="72">
        <f t="shared" si="97"/>
        <v>-13</v>
      </c>
      <c r="I517" s="37">
        <f t="shared" si="98"/>
        <v>-0.28230616302186878</v>
      </c>
      <c r="J517" s="38">
        <f t="shared" si="99"/>
        <v>-1.0408326661329063E-2</v>
      </c>
    </row>
    <row r="518" spans="1:10" x14ac:dyDescent="0.2">
      <c r="A518" s="177"/>
      <c r="B518" s="143"/>
      <c r="C518" s="144"/>
      <c r="D518" s="143"/>
      <c r="E518" s="144"/>
      <c r="F518" s="145"/>
      <c r="G518" s="143"/>
      <c r="H518" s="144"/>
      <c r="I518" s="151"/>
      <c r="J518" s="152"/>
    </row>
    <row r="519" spans="1:10" s="139" customFormat="1" x14ac:dyDescent="0.2">
      <c r="A519" s="159" t="s">
        <v>92</v>
      </c>
      <c r="B519" s="65"/>
      <c r="C519" s="66"/>
      <c r="D519" s="65"/>
      <c r="E519" s="66"/>
      <c r="F519" s="67"/>
      <c r="G519" s="65"/>
      <c r="H519" s="66"/>
      <c r="I519" s="20"/>
      <c r="J519" s="21"/>
    </row>
    <row r="520" spans="1:10" x14ac:dyDescent="0.2">
      <c r="A520" s="158" t="s">
        <v>322</v>
      </c>
      <c r="B520" s="65">
        <v>22</v>
      </c>
      <c r="C520" s="66">
        <v>12</v>
      </c>
      <c r="D520" s="65">
        <v>56</v>
      </c>
      <c r="E520" s="66">
        <v>27</v>
      </c>
      <c r="F520" s="67"/>
      <c r="G520" s="65">
        <f t="shared" ref="G520:G543" si="100">B520-C520</f>
        <v>10</v>
      </c>
      <c r="H520" s="66">
        <f t="shared" ref="H520:H543" si="101">D520-E520</f>
        <v>29</v>
      </c>
      <c r="I520" s="20">
        <f t="shared" ref="I520:I543" si="102">IF(C520=0, "-", IF(G520/C520&lt;10, G520/C520, "&gt;999%"))</f>
        <v>0.83333333333333337</v>
      </c>
      <c r="J520" s="21">
        <f t="shared" ref="J520:J543" si="103">IF(E520=0, "-", IF(H520/E520&lt;10, H520/E520, "&gt;999%"))</f>
        <v>1.0740740740740742</v>
      </c>
    </row>
    <row r="521" spans="1:10" x14ac:dyDescent="0.2">
      <c r="A521" s="158" t="s">
        <v>256</v>
      </c>
      <c r="B521" s="65">
        <v>309</v>
      </c>
      <c r="C521" s="66">
        <v>409</v>
      </c>
      <c r="D521" s="65">
        <v>917</v>
      </c>
      <c r="E521" s="66">
        <v>1269</v>
      </c>
      <c r="F521" s="67"/>
      <c r="G521" s="65">
        <f t="shared" si="100"/>
        <v>-100</v>
      </c>
      <c r="H521" s="66">
        <f t="shared" si="101"/>
        <v>-352</v>
      </c>
      <c r="I521" s="20">
        <f t="shared" si="102"/>
        <v>-0.24449877750611246</v>
      </c>
      <c r="J521" s="21">
        <f t="shared" si="103"/>
        <v>-0.27738376674546888</v>
      </c>
    </row>
    <row r="522" spans="1:10" x14ac:dyDescent="0.2">
      <c r="A522" s="158" t="s">
        <v>387</v>
      </c>
      <c r="B522" s="65">
        <v>353</v>
      </c>
      <c r="C522" s="66">
        <v>307</v>
      </c>
      <c r="D522" s="65">
        <v>915</v>
      </c>
      <c r="E522" s="66">
        <v>806</v>
      </c>
      <c r="F522" s="67"/>
      <c r="G522" s="65">
        <f t="shared" si="100"/>
        <v>46</v>
      </c>
      <c r="H522" s="66">
        <f t="shared" si="101"/>
        <v>109</v>
      </c>
      <c r="I522" s="20">
        <f t="shared" si="102"/>
        <v>0.14983713355048861</v>
      </c>
      <c r="J522" s="21">
        <f t="shared" si="103"/>
        <v>0.13523573200992556</v>
      </c>
    </row>
    <row r="523" spans="1:10" x14ac:dyDescent="0.2">
      <c r="A523" s="158" t="s">
        <v>497</v>
      </c>
      <c r="B523" s="65">
        <v>6</v>
      </c>
      <c r="C523" s="66">
        <v>15</v>
      </c>
      <c r="D523" s="65">
        <v>15</v>
      </c>
      <c r="E523" s="66">
        <v>23</v>
      </c>
      <c r="F523" s="67"/>
      <c r="G523" s="65">
        <f t="shared" si="100"/>
        <v>-9</v>
      </c>
      <c r="H523" s="66">
        <f t="shared" si="101"/>
        <v>-8</v>
      </c>
      <c r="I523" s="20">
        <f t="shared" si="102"/>
        <v>-0.6</v>
      </c>
      <c r="J523" s="21">
        <f t="shared" si="103"/>
        <v>-0.34782608695652173</v>
      </c>
    </row>
    <row r="524" spans="1:10" x14ac:dyDescent="0.2">
      <c r="A524" s="158" t="s">
        <v>233</v>
      </c>
      <c r="B524" s="65">
        <v>1093</v>
      </c>
      <c r="C524" s="66">
        <v>1174</v>
      </c>
      <c r="D524" s="65">
        <v>2950</v>
      </c>
      <c r="E524" s="66">
        <v>2854</v>
      </c>
      <c r="F524" s="67"/>
      <c r="G524" s="65">
        <f t="shared" si="100"/>
        <v>-81</v>
      </c>
      <c r="H524" s="66">
        <f t="shared" si="101"/>
        <v>96</v>
      </c>
      <c r="I524" s="20">
        <f t="shared" si="102"/>
        <v>-6.8994889267461668E-2</v>
      </c>
      <c r="J524" s="21">
        <f t="shared" si="103"/>
        <v>3.3637000700770851E-2</v>
      </c>
    </row>
    <row r="525" spans="1:10" x14ac:dyDescent="0.2">
      <c r="A525" s="158" t="s">
        <v>454</v>
      </c>
      <c r="B525" s="65">
        <v>86</v>
      </c>
      <c r="C525" s="66">
        <v>70</v>
      </c>
      <c r="D525" s="65">
        <v>207</v>
      </c>
      <c r="E525" s="66">
        <v>205</v>
      </c>
      <c r="F525" s="67"/>
      <c r="G525" s="65">
        <f t="shared" si="100"/>
        <v>16</v>
      </c>
      <c r="H525" s="66">
        <f t="shared" si="101"/>
        <v>2</v>
      </c>
      <c r="I525" s="20">
        <f t="shared" si="102"/>
        <v>0.22857142857142856</v>
      </c>
      <c r="J525" s="21">
        <f t="shared" si="103"/>
        <v>9.7560975609756097E-3</v>
      </c>
    </row>
    <row r="526" spans="1:10" x14ac:dyDescent="0.2">
      <c r="A526" s="158" t="s">
        <v>311</v>
      </c>
      <c r="B526" s="65">
        <v>7</v>
      </c>
      <c r="C526" s="66">
        <v>10</v>
      </c>
      <c r="D526" s="65">
        <v>12</v>
      </c>
      <c r="E526" s="66">
        <v>25</v>
      </c>
      <c r="F526" s="67"/>
      <c r="G526" s="65">
        <f t="shared" si="100"/>
        <v>-3</v>
      </c>
      <c r="H526" s="66">
        <f t="shared" si="101"/>
        <v>-13</v>
      </c>
      <c r="I526" s="20">
        <f t="shared" si="102"/>
        <v>-0.3</v>
      </c>
      <c r="J526" s="21">
        <f t="shared" si="103"/>
        <v>-0.52</v>
      </c>
    </row>
    <row r="527" spans="1:10" x14ac:dyDescent="0.2">
      <c r="A527" s="158" t="s">
        <v>495</v>
      </c>
      <c r="B527" s="65">
        <v>56</v>
      </c>
      <c r="C527" s="66">
        <v>49</v>
      </c>
      <c r="D527" s="65">
        <v>143</v>
      </c>
      <c r="E527" s="66">
        <v>157</v>
      </c>
      <c r="F527" s="67"/>
      <c r="G527" s="65">
        <f t="shared" si="100"/>
        <v>7</v>
      </c>
      <c r="H527" s="66">
        <f t="shared" si="101"/>
        <v>-14</v>
      </c>
      <c r="I527" s="20">
        <f t="shared" si="102"/>
        <v>0.14285714285714285</v>
      </c>
      <c r="J527" s="21">
        <f t="shared" si="103"/>
        <v>-8.9171974522292988E-2</v>
      </c>
    </row>
    <row r="528" spans="1:10" x14ac:dyDescent="0.2">
      <c r="A528" s="158" t="s">
        <v>510</v>
      </c>
      <c r="B528" s="65">
        <v>345</v>
      </c>
      <c r="C528" s="66">
        <v>207</v>
      </c>
      <c r="D528" s="65">
        <v>933</v>
      </c>
      <c r="E528" s="66">
        <v>540</v>
      </c>
      <c r="F528" s="67"/>
      <c r="G528" s="65">
        <f t="shared" si="100"/>
        <v>138</v>
      </c>
      <c r="H528" s="66">
        <f t="shared" si="101"/>
        <v>393</v>
      </c>
      <c r="I528" s="20">
        <f t="shared" si="102"/>
        <v>0.66666666666666663</v>
      </c>
      <c r="J528" s="21">
        <f t="shared" si="103"/>
        <v>0.72777777777777775</v>
      </c>
    </row>
    <row r="529" spans="1:10" x14ac:dyDescent="0.2">
      <c r="A529" s="158" t="s">
        <v>520</v>
      </c>
      <c r="B529" s="65">
        <v>432</v>
      </c>
      <c r="C529" s="66">
        <v>299</v>
      </c>
      <c r="D529" s="65">
        <v>1096</v>
      </c>
      <c r="E529" s="66">
        <v>771</v>
      </c>
      <c r="F529" s="67"/>
      <c r="G529" s="65">
        <f t="shared" si="100"/>
        <v>133</v>
      </c>
      <c r="H529" s="66">
        <f t="shared" si="101"/>
        <v>325</v>
      </c>
      <c r="I529" s="20">
        <f t="shared" si="102"/>
        <v>0.44481605351170567</v>
      </c>
      <c r="J529" s="21">
        <f t="shared" si="103"/>
        <v>0.42153047989623865</v>
      </c>
    </row>
    <row r="530" spans="1:10" x14ac:dyDescent="0.2">
      <c r="A530" s="158" t="s">
        <v>537</v>
      </c>
      <c r="B530" s="65">
        <v>1283</v>
      </c>
      <c r="C530" s="66">
        <v>744</v>
      </c>
      <c r="D530" s="65">
        <v>3224</v>
      </c>
      <c r="E530" s="66">
        <v>2119</v>
      </c>
      <c r="F530" s="67"/>
      <c r="G530" s="65">
        <f t="shared" si="100"/>
        <v>539</v>
      </c>
      <c r="H530" s="66">
        <f t="shared" si="101"/>
        <v>1105</v>
      </c>
      <c r="I530" s="20">
        <f t="shared" si="102"/>
        <v>0.72446236559139787</v>
      </c>
      <c r="J530" s="21">
        <f t="shared" si="103"/>
        <v>0.5214723926380368</v>
      </c>
    </row>
    <row r="531" spans="1:10" x14ac:dyDescent="0.2">
      <c r="A531" s="158" t="s">
        <v>455</v>
      </c>
      <c r="B531" s="65">
        <v>31</v>
      </c>
      <c r="C531" s="66">
        <v>296</v>
      </c>
      <c r="D531" s="65">
        <v>139</v>
      </c>
      <c r="E531" s="66">
        <v>887</v>
      </c>
      <c r="F531" s="67"/>
      <c r="G531" s="65">
        <f t="shared" si="100"/>
        <v>-265</v>
      </c>
      <c r="H531" s="66">
        <f t="shared" si="101"/>
        <v>-748</v>
      </c>
      <c r="I531" s="20">
        <f t="shared" si="102"/>
        <v>-0.89527027027027029</v>
      </c>
      <c r="J531" s="21">
        <f t="shared" si="103"/>
        <v>-0.84329199549041711</v>
      </c>
    </row>
    <row r="532" spans="1:10" x14ac:dyDescent="0.2">
      <c r="A532" s="158" t="s">
        <v>538</v>
      </c>
      <c r="B532" s="65">
        <v>309</v>
      </c>
      <c r="C532" s="66">
        <v>217</v>
      </c>
      <c r="D532" s="65">
        <v>839</v>
      </c>
      <c r="E532" s="66">
        <v>490</v>
      </c>
      <c r="F532" s="67"/>
      <c r="G532" s="65">
        <f t="shared" si="100"/>
        <v>92</v>
      </c>
      <c r="H532" s="66">
        <f t="shared" si="101"/>
        <v>349</v>
      </c>
      <c r="I532" s="20">
        <f t="shared" si="102"/>
        <v>0.42396313364055299</v>
      </c>
      <c r="J532" s="21">
        <f t="shared" si="103"/>
        <v>0.71224489795918366</v>
      </c>
    </row>
    <row r="533" spans="1:10" x14ac:dyDescent="0.2">
      <c r="A533" s="158" t="s">
        <v>479</v>
      </c>
      <c r="B533" s="65">
        <v>596</v>
      </c>
      <c r="C533" s="66">
        <v>369</v>
      </c>
      <c r="D533" s="65">
        <v>1235</v>
      </c>
      <c r="E533" s="66">
        <v>845</v>
      </c>
      <c r="F533" s="67"/>
      <c r="G533" s="65">
        <f t="shared" si="100"/>
        <v>227</v>
      </c>
      <c r="H533" s="66">
        <f t="shared" si="101"/>
        <v>390</v>
      </c>
      <c r="I533" s="20">
        <f t="shared" si="102"/>
        <v>0.61517615176151763</v>
      </c>
      <c r="J533" s="21">
        <f t="shared" si="103"/>
        <v>0.46153846153846156</v>
      </c>
    </row>
    <row r="534" spans="1:10" x14ac:dyDescent="0.2">
      <c r="A534" s="158" t="s">
        <v>456</v>
      </c>
      <c r="B534" s="65">
        <v>306</v>
      </c>
      <c r="C534" s="66">
        <v>373</v>
      </c>
      <c r="D534" s="65">
        <v>1045</v>
      </c>
      <c r="E534" s="66">
        <v>960</v>
      </c>
      <c r="F534" s="67"/>
      <c r="G534" s="65">
        <f t="shared" si="100"/>
        <v>-67</v>
      </c>
      <c r="H534" s="66">
        <f t="shared" si="101"/>
        <v>85</v>
      </c>
      <c r="I534" s="20">
        <f t="shared" si="102"/>
        <v>-0.17962466487935658</v>
      </c>
      <c r="J534" s="21">
        <f t="shared" si="103"/>
        <v>8.8541666666666671E-2</v>
      </c>
    </row>
    <row r="535" spans="1:10" x14ac:dyDescent="0.2">
      <c r="A535" s="158" t="s">
        <v>234</v>
      </c>
      <c r="B535" s="65">
        <v>1</v>
      </c>
      <c r="C535" s="66">
        <v>5</v>
      </c>
      <c r="D535" s="65">
        <v>4</v>
      </c>
      <c r="E535" s="66">
        <v>14</v>
      </c>
      <c r="F535" s="67"/>
      <c r="G535" s="65">
        <f t="shared" si="100"/>
        <v>-4</v>
      </c>
      <c r="H535" s="66">
        <f t="shared" si="101"/>
        <v>-10</v>
      </c>
      <c r="I535" s="20">
        <f t="shared" si="102"/>
        <v>-0.8</v>
      </c>
      <c r="J535" s="21">
        <f t="shared" si="103"/>
        <v>-0.7142857142857143</v>
      </c>
    </row>
    <row r="536" spans="1:10" x14ac:dyDescent="0.2">
      <c r="A536" s="158" t="s">
        <v>211</v>
      </c>
      <c r="B536" s="65">
        <v>0</v>
      </c>
      <c r="C536" s="66">
        <v>0</v>
      </c>
      <c r="D536" s="65">
        <v>0</v>
      </c>
      <c r="E536" s="66">
        <v>3</v>
      </c>
      <c r="F536" s="67"/>
      <c r="G536" s="65">
        <f t="shared" si="100"/>
        <v>0</v>
      </c>
      <c r="H536" s="66">
        <f t="shared" si="101"/>
        <v>-3</v>
      </c>
      <c r="I536" s="20" t="str">
        <f t="shared" si="102"/>
        <v>-</v>
      </c>
      <c r="J536" s="21">
        <f t="shared" si="103"/>
        <v>-1</v>
      </c>
    </row>
    <row r="537" spans="1:10" x14ac:dyDescent="0.2">
      <c r="A537" s="158" t="s">
        <v>235</v>
      </c>
      <c r="B537" s="65">
        <v>8</v>
      </c>
      <c r="C537" s="66">
        <v>11</v>
      </c>
      <c r="D537" s="65">
        <v>20</v>
      </c>
      <c r="E537" s="66">
        <v>37</v>
      </c>
      <c r="F537" s="67"/>
      <c r="G537" s="65">
        <f t="shared" si="100"/>
        <v>-3</v>
      </c>
      <c r="H537" s="66">
        <f t="shared" si="101"/>
        <v>-17</v>
      </c>
      <c r="I537" s="20">
        <f t="shared" si="102"/>
        <v>-0.27272727272727271</v>
      </c>
      <c r="J537" s="21">
        <f t="shared" si="103"/>
        <v>-0.45945945945945948</v>
      </c>
    </row>
    <row r="538" spans="1:10" x14ac:dyDescent="0.2">
      <c r="A538" s="158" t="s">
        <v>417</v>
      </c>
      <c r="B538" s="65">
        <v>1212</v>
      </c>
      <c r="C538" s="66">
        <v>963</v>
      </c>
      <c r="D538" s="65">
        <v>3354</v>
      </c>
      <c r="E538" s="66">
        <v>2641</v>
      </c>
      <c r="F538" s="67"/>
      <c r="G538" s="65">
        <f t="shared" si="100"/>
        <v>249</v>
      </c>
      <c r="H538" s="66">
        <f t="shared" si="101"/>
        <v>713</v>
      </c>
      <c r="I538" s="20">
        <f t="shared" si="102"/>
        <v>0.25856697819314639</v>
      </c>
      <c r="J538" s="21">
        <f t="shared" si="103"/>
        <v>0.26997349488829991</v>
      </c>
    </row>
    <row r="539" spans="1:10" x14ac:dyDescent="0.2">
      <c r="A539" s="158" t="s">
        <v>340</v>
      </c>
      <c r="B539" s="65">
        <v>5</v>
      </c>
      <c r="C539" s="66">
        <v>8</v>
      </c>
      <c r="D539" s="65">
        <v>15</v>
      </c>
      <c r="E539" s="66">
        <v>21</v>
      </c>
      <c r="F539" s="67"/>
      <c r="G539" s="65">
        <f t="shared" si="100"/>
        <v>-3</v>
      </c>
      <c r="H539" s="66">
        <f t="shared" si="101"/>
        <v>-6</v>
      </c>
      <c r="I539" s="20">
        <f t="shared" si="102"/>
        <v>-0.375</v>
      </c>
      <c r="J539" s="21">
        <f t="shared" si="103"/>
        <v>-0.2857142857142857</v>
      </c>
    </row>
    <row r="540" spans="1:10" x14ac:dyDescent="0.2">
      <c r="A540" s="158" t="s">
        <v>304</v>
      </c>
      <c r="B540" s="65">
        <v>0</v>
      </c>
      <c r="C540" s="66">
        <v>6</v>
      </c>
      <c r="D540" s="65">
        <v>1</v>
      </c>
      <c r="E540" s="66">
        <v>18</v>
      </c>
      <c r="F540" s="67"/>
      <c r="G540" s="65">
        <f t="shared" si="100"/>
        <v>-6</v>
      </c>
      <c r="H540" s="66">
        <f t="shared" si="101"/>
        <v>-17</v>
      </c>
      <c r="I540" s="20">
        <f t="shared" si="102"/>
        <v>-1</v>
      </c>
      <c r="J540" s="21">
        <f t="shared" si="103"/>
        <v>-0.94444444444444442</v>
      </c>
    </row>
    <row r="541" spans="1:10" x14ac:dyDescent="0.2">
      <c r="A541" s="158" t="s">
        <v>212</v>
      </c>
      <c r="B541" s="65">
        <v>225</v>
      </c>
      <c r="C541" s="66">
        <v>265</v>
      </c>
      <c r="D541" s="65">
        <v>600</v>
      </c>
      <c r="E541" s="66">
        <v>1112</v>
      </c>
      <c r="F541" s="67"/>
      <c r="G541" s="65">
        <f t="shared" si="100"/>
        <v>-40</v>
      </c>
      <c r="H541" s="66">
        <f t="shared" si="101"/>
        <v>-512</v>
      </c>
      <c r="I541" s="20">
        <f t="shared" si="102"/>
        <v>-0.15094339622641509</v>
      </c>
      <c r="J541" s="21">
        <f t="shared" si="103"/>
        <v>-0.46043165467625902</v>
      </c>
    </row>
    <row r="542" spans="1:10" x14ac:dyDescent="0.2">
      <c r="A542" s="158" t="s">
        <v>367</v>
      </c>
      <c r="B542" s="65">
        <v>298</v>
      </c>
      <c r="C542" s="66">
        <v>0</v>
      </c>
      <c r="D542" s="65">
        <v>699</v>
      </c>
      <c r="E542" s="66">
        <v>0</v>
      </c>
      <c r="F542" s="67"/>
      <c r="G542" s="65">
        <f t="shared" si="100"/>
        <v>298</v>
      </c>
      <c r="H542" s="66">
        <f t="shared" si="101"/>
        <v>699</v>
      </c>
      <c r="I542" s="20" t="str">
        <f t="shared" si="102"/>
        <v>-</v>
      </c>
      <c r="J542" s="21" t="str">
        <f t="shared" si="103"/>
        <v>-</v>
      </c>
    </row>
    <row r="543" spans="1:10" s="160" customFormat="1" x14ac:dyDescent="0.2">
      <c r="A543" s="178" t="s">
        <v>696</v>
      </c>
      <c r="B543" s="71">
        <v>6983</v>
      </c>
      <c r="C543" s="72">
        <v>5809</v>
      </c>
      <c r="D543" s="71">
        <v>18419</v>
      </c>
      <c r="E543" s="72">
        <v>15824</v>
      </c>
      <c r="F543" s="73"/>
      <c r="G543" s="71">
        <f t="shared" si="100"/>
        <v>1174</v>
      </c>
      <c r="H543" s="72">
        <f t="shared" si="101"/>
        <v>2595</v>
      </c>
      <c r="I543" s="37">
        <f t="shared" si="102"/>
        <v>0.20210018936133586</v>
      </c>
      <c r="J543" s="38">
        <f t="shared" si="103"/>
        <v>0.16399140546006066</v>
      </c>
    </row>
    <row r="544" spans="1:10" x14ac:dyDescent="0.2">
      <c r="A544" s="177"/>
      <c r="B544" s="143"/>
      <c r="C544" s="144"/>
      <c r="D544" s="143"/>
      <c r="E544" s="144"/>
      <c r="F544" s="145"/>
      <c r="G544" s="143"/>
      <c r="H544" s="144"/>
      <c r="I544" s="151"/>
      <c r="J544" s="152"/>
    </row>
    <row r="545" spans="1:10" s="139" customFormat="1" x14ac:dyDescent="0.2">
      <c r="A545" s="159" t="s">
        <v>93</v>
      </c>
      <c r="B545" s="65"/>
      <c r="C545" s="66"/>
      <c r="D545" s="65"/>
      <c r="E545" s="66"/>
      <c r="F545" s="67"/>
      <c r="G545" s="65"/>
      <c r="H545" s="66"/>
      <c r="I545" s="20"/>
      <c r="J545" s="21"/>
    </row>
    <row r="546" spans="1:10" x14ac:dyDescent="0.2">
      <c r="A546" s="158" t="s">
        <v>575</v>
      </c>
      <c r="B546" s="65">
        <v>1</v>
      </c>
      <c r="C546" s="66">
        <v>6</v>
      </c>
      <c r="D546" s="65">
        <v>13</v>
      </c>
      <c r="E546" s="66">
        <v>16</v>
      </c>
      <c r="F546" s="67"/>
      <c r="G546" s="65">
        <f>B546-C546</f>
        <v>-5</v>
      </c>
      <c r="H546" s="66">
        <f>D546-E546</f>
        <v>-3</v>
      </c>
      <c r="I546" s="20">
        <f>IF(C546=0, "-", IF(G546/C546&lt;10, G546/C546, "&gt;999%"))</f>
        <v>-0.83333333333333337</v>
      </c>
      <c r="J546" s="21">
        <f>IF(E546=0, "-", IF(H546/E546&lt;10, H546/E546, "&gt;999%"))</f>
        <v>-0.1875</v>
      </c>
    </row>
    <row r="547" spans="1:10" x14ac:dyDescent="0.2">
      <c r="A547" s="158" t="s">
        <v>562</v>
      </c>
      <c r="B547" s="65">
        <v>4</v>
      </c>
      <c r="C547" s="66">
        <v>0</v>
      </c>
      <c r="D547" s="65">
        <v>9</v>
      </c>
      <c r="E547" s="66">
        <v>2</v>
      </c>
      <c r="F547" s="67"/>
      <c r="G547" s="65">
        <f>B547-C547</f>
        <v>4</v>
      </c>
      <c r="H547" s="66">
        <f>D547-E547</f>
        <v>7</v>
      </c>
      <c r="I547" s="20" t="str">
        <f>IF(C547=0, "-", IF(G547/C547&lt;10, G547/C547, "&gt;999%"))</f>
        <v>-</v>
      </c>
      <c r="J547" s="21">
        <f>IF(E547=0, "-", IF(H547/E547&lt;10, H547/E547, "&gt;999%"))</f>
        <v>3.5</v>
      </c>
    </row>
    <row r="548" spans="1:10" s="160" customFormat="1" x14ac:dyDescent="0.2">
      <c r="A548" s="178" t="s">
        <v>697</v>
      </c>
      <c r="B548" s="71">
        <v>5</v>
      </c>
      <c r="C548" s="72">
        <v>6</v>
      </c>
      <c r="D548" s="71">
        <v>22</v>
      </c>
      <c r="E548" s="72">
        <v>18</v>
      </c>
      <c r="F548" s="73"/>
      <c r="G548" s="71">
        <f>B548-C548</f>
        <v>-1</v>
      </c>
      <c r="H548" s="72">
        <f>D548-E548</f>
        <v>4</v>
      </c>
      <c r="I548" s="37">
        <f>IF(C548=0, "-", IF(G548/C548&lt;10, G548/C548, "&gt;999%"))</f>
        <v>-0.16666666666666666</v>
      </c>
      <c r="J548" s="38">
        <f>IF(E548=0, "-", IF(H548/E548&lt;10, H548/E548, "&gt;999%"))</f>
        <v>0.22222222222222221</v>
      </c>
    </row>
    <row r="549" spans="1:10" x14ac:dyDescent="0.2">
      <c r="A549" s="177"/>
      <c r="B549" s="143"/>
      <c r="C549" s="144"/>
      <c r="D549" s="143"/>
      <c r="E549" s="144"/>
      <c r="F549" s="145"/>
      <c r="G549" s="143"/>
      <c r="H549" s="144"/>
      <c r="I549" s="151"/>
      <c r="J549" s="152"/>
    </row>
    <row r="550" spans="1:10" s="139" customFormat="1" x14ac:dyDescent="0.2">
      <c r="A550" s="159" t="s">
        <v>94</v>
      </c>
      <c r="B550" s="65"/>
      <c r="C550" s="66"/>
      <c r="D550" s="65"/>
      <c r="E550" s="66"/>
      <c r="F550" s="67"/>
      <c r="G550" s="65"/>
      <c r="H550" s="66"/>
      <c r="I550" s="20"/>
      <c r="J550" s="21"/>
    </row>
    <row r="551" spans="1:10" x14ac:dyDescent="0.2">
      <c r="A551" s="158" t="s">
        <v>539</v>
      </c>
      <c r="B551" s="65">
        <v>227</v>
      </c>
      <c r="C551" s="66">
        <v>203</v>
      </c>
      <c r="D551" s="65">
        <v>649</v>
      </c>
      <c r="E551" s="66">
        <v>605</v>
      </c>
      <c r="F551" s="67"/>
      <c r="G551" s="65">
        <f t="shared" ref="G551:G571" si="104">B551-C551</f>
        <v>24</v>
      </c>
      <c r="H551" s="66">
        <f t="shared" ref="H551:H571" si="105">D551-E551</f>
        <v>44</v>
      </c>
      <c r="I551" s="20">
        <f t="shared" ref="I551:I571" si="106">IF(C551=0, "-", IF(G551/C551&lt;10, G551/C551, "&gt;999%"))</f>
        <v>0.11822660098522167</v>
      </c>
      <c r="J551" s="21">
        <f t="shared" ref="J551:J571" si="107">IF(E551=0, "-", IF(H551/E551&lt;10, H551/E551, "&gt;999%"))</f>
        <v>7.2727272727272724E-2</v>
      </c>
    </row>
    <row r="552" spans="1:10" x14ac:dyDescent="0.2">
      <c r="A552" s="158" t="s">
        <v>270</v>
      </c>
      <c r="B552" s="65">
        <v>0</v>
      </c>
      <c r="C552" s="66">
        <v>1</v>
      </c>
      <c r="D552" s="65">
        <v>0</v>
      </c>
      <c r="E552" s="66">
        <v>7</v>
      </c>
      <c r="F552" s="67"/>
      <c r="G552" s="65">
        <f t="shared" si="104"/>
        <v>-1</v>
      </c>
      <c r="H552" s="66">
        <f t="shared" si="105"/>
        <v>-7</v>
      </c>
      <c r="I552" s="20">
        <f t="shared" si="106"/>
        <v>-1</v>
      </c>
      <c r="J552" s="21">
        <f t="shared" si="107"/>
        <v>-1</v>
      </c>
    </row>
    <row r="553" spans="1:10" x14ac:dyDescent="0.2">
      <c r="A553" s="158" t="s">
        <v>305</v>
      </c>
      <c r="B553" s="65">
        <v>9</v>
      </c>
      <c r="C553" s="66">
        <v>6</v>
      </c>
      <c r="D553" s="65">
        <v>21</v>
      </c>
      <c r="E553" s="66">
        <v>20</v>
      </c>
      <c r="F553" s="67"/>
      <c r="G553" s="65">
        <f t="shared" si="104"/>
        <v>3</v>
      </c>
      <c r="H553" s="66">
        <f t="shared" si="105"/>
        <v>1</v>
      </c>
      <c r="I553" s="20">
        <f t="shared" si="106"/>
        <v>0.5</v>
      </c>
      <c r="J553" s="21">
        <f t="shared" si="107"/>
        <v>0.05</v>
      </c>
    </row>
    <row r="554" spans="1:10" x14ac:dyDescent="0.2">
      <c r="A554" s="158" t="s">
        <v>501</v>
      </c>
      <c r="B554" s="65">
        <v>23</v>
      </c>
      <c r="C554" s="66">
        <v>37</v>
      </c>
      <c r="D554" s="65">
        <v>93</v>
      </c>
      <c r="E554" s="66">
        <v>140</v>
      </c>
      <c r="F554" s="67"/>
      <c r="G554" s="65">
        <f t="shared" si="104"/>
        <v>-14</v>
      </c>
      <c r="H554" s="66">
        <f t="shared" si="105"/>
        <v>-47</v>
      </c>
      <c r="I554" s="20">
        <f t="shared" si="106"/>
        <v>-0.3783783783783784</v>
      </c>
      <c r="J554" s="21">
        <f t="shared" si="107"/>
        <v>-0.33571428571428569</v>
      </c>
    </row>
    <row r="555" spans="1:10" x14ac:dyDescent="0.2">
      <c r="A555" s="158" t="s">
        <v>312</v>
      </c>
      <c r="B555" s="65">
        <v>5</v>
      </c>
      <c r="C555" s="66">
        <v>0</v>
      </c>
      <c r="D555" s="65">
        <v>22</v>
      </c>
      <c r="E555" s="66">
        <v>0</v>
      </c>
      <c r="F555" s="67"/>
      <c r="G555" s="65">
        <f t="shared" si="104"/>
        <v>5</v>
      </c>
      <c r="H555" s="66">
        <f t="shared" si="105"/>
        <v>22</v>
      </c>
      <c r="I555" s="20" t="str">
        <f t="shared" si="106"/>
        <v>-</v>
      </c>
      <c r="J555" s="21" t="str">
        <f t="shared" si="107"/>
        <v>-</v>
      </c>
    </row>
    <row r="556" spans="1:10" x14ac:dyDescent="0.2">
      <c r="A556" s="158" t="s">
        <v>306</v>
      </c>
      <c r="B556" s="65">
        <v>3</v>
      </c>
      <c r="C556" s="66">
        <v>0</v>
      </c>
      <c r="D556" s="65">
        <v>7</v>
      </c>
      <c r="E556" s="66">
        <v>1</v>
      </c>
      <c r="F556" s="67"/>
      <c r="G556" s="65">
        <f t="shared" si="104"/>
        <v>3</v>
      </c>
      <c r="H556" s="66">
        <f t="shared" si="105"/>
        <v>6</v>
      </c>
      <c r="I556" s="20" t="str">
        <f t="shared" si="106"/>
        <v>-</v>
      </c>
      <c r="J556" s="21">
        <f t="shared" si="107"/>
        <v>6</v>
      </c>
    </row>
    <row r="557" spans="1:10" x14ac:dyDescent="0.2">
      <c r="A557" s="158" t="s">
        <v>553</v>
      </c>
      <c r="B557" s="65">
        <v>54</v>
      </c>
      <c r="C557" s="66">
        <v>24</v>
      </c>
      <c r="D557" s="65">
        <v>105</v>
      </c>
      <c r="E557" s="66">
        <v>58</v>
      </c>
      <c r="F557" s="67"/>
      <c r="G557" s="65">
        <f t="shared" si="104"/>
        <v>30</v>
      </c>
      <c r="H557" s="66">
        <f t="shared" si="105"/>
        <v>47</v>
      </c>
      <c r="I557" s="20">
        <f t="shared" si="106"/>
        <v>1.25</v>
      </c>
      <c r="J557" s="21">
        <f t="shared" si="107"/>
        <v>0.81034482758620685</v>
      </c>
    </row>
    <row r="558" spans="1:10" x14ac:dyDescent="0.2">
      <c r="A558" s="158" t="s">
        <v>496</v>
      </c>
      <c r="B558" s="65">
        <v>0</v>
      </c>
      <c r="C558" s="66">
        <v>0</v>
      </c>
      <c r="D558" s="65">
        <v>5</v>
      </c>
      <c r="E558" s="66">
        <v>1</v>
      </c>
      <c r="F558" s="67"/>
      <c r="G558" s="65">
        <f t="shared" si="104"/>
        <v>0</v>
      </c>
      <c r="H558" s="66">
        <f t="shared" si="105"/>
        <v>4</v>
      </c>
      <c r="I558" s="20" t="str">
        <f t="shared" si="106"/>
        <v>-</v>
      </c>
      <c r="J558" s="21">
        <f t="shared" si="107"/>
        <v>4</v>
      </c>
    </row>
    <row r="559" spans="1:10" x14ac:dyDescent="0.2">
      <c r="A559" s="158" t="s">
        <v>236</v>
      </c>
      <c r="B559" s="65">
        <v>17</v>
      </c>
      <c r="C559" s="66">
        <v>372</v>
      </c>
      <c r="D559" s="65">
        <v>44</v>
      </c>
      <c r="E559" s="66">
        <v>1291</v>
      </c>
      <c r="F559" s="67"/>
      <c r="G559" s="65">
        <f t="shared" si="104"/>
        <v>-355</v>
      </c>
      <c r="H559" s="66">
        <f t="shared" si="105"/>
        <v>-1247</v>
      </c>
      <c r="I559" s="20">
        <f t="shared" si="106"/>
        <v>-0.95430107526881724</v>
      </c>
      <c r="J559" s="21">
        <f t="shared" si="107"/>
        <v>-0.96591789310611931</v>
      </c>
    </row>
    <row r="560" spans="1:10" x14ac:dyDescent="0.2">
      <c r="A560" s="158" t="s">
        <v>418</v>
      </c>
      <c r="B560" s="65">
        <v>0</v>
      </c>
      <c r="C560" s="66">
        <v>15</v>
      </c>
      <c r="D560" s="65">
        <v>1</v>
      </c>
      <c r="E560" s="66">
        <v>46</v>
      </c>
      <c r="F560" s="67"/>
      <c r="G560" s="65">
        <f t="shared" si="104"/>
        <v>-15</v>
      </c>
      <c r="H560" s="66">
        <f t="shared" si="105"/>
        <v>-45</v>
      </c>
      <c r="I560" s="20">
        <f t="shared" si="106"/>
        <v>-1</v>
      </c>
      <c r="J560" s="21">
        <f t="shared" si="107"/>
        <v>-0.97826086956521741</v>
      </c>
    </row>
    <row r="561" spans="1:10" x14ac:dyDescent="0.2">
      <c r="A561" s="158" t="s">
        <v>307</v>
      </c>
      <c r="B561" s="65">
        <v>67</v>
      </c>
      <c r="C561" s="66">
        <v>9</v>
      </c>
      <c r="D561" s="65">
        <v>129</v>
      </c>
      <c r="E561" s="66">
        <v>78</v>
      </c>
      <c r="F561" s="67"/>
      <c r="G561" s="65">
        <f t="shared" si="104"/>
        <v>58</v>
      </c>
      <c r="H561" s="66">
        <f t="shared" si="105"/>
        <v>51</v>
      </c>
      <c r="I561" s="20">
        <f t="shared" si="106"/>
        <v>6.4444444444444446</v>
      </c>
      <c r="J561" s="21">
        <f t="shared" si="107"/>
        <v>0.65384615384615385</v>
      </c>
    </row>
    <row r="562" spans="1:10" x14ac:dyDescent="0.2">
      <c r="A562" s="158" t="s">
        <v>257</v>
      </c>
      <c r="B562" s="65">
        <v>5</v>
      </c>
      <c r="C562" s="66">
        <v>7</v>
      </c>
      <c r="D562" s="65">
        <v>11</v>
      </c>
      <c r="E562" s="66">
        <v>39</v>
      </c>
      <c r="F562" s="67"/>
      <c r="G562" s="65">
        <f t="shared" si="104"/>
        <v>-2</v>
      </c>
      <c r="H562" s="66">
        <f t="shared" si="105"/>
        <v>-28</v>
      </c>
      <c r="I562" s="20">
        <f t="shared" si="106"/>
        <v>-0.2857142857142857</v>
      </c>
      <c r="J562" s="21">
        <f t="shared" si="107"/>
        <v>-0.71794871794871795</v>
      </c>
    </row>
    <row r="563" spans="1:10" x14ac:dyDescent="0.2">
      <c r="A563" s="158" t="s">
        <v>457</v>
      </c>
      <c r="B563" s="65">
        <v>12</v>
      </c>
      <c r="C563" s="66">
        <v>1</v>
      </c>
      <c r="D563" s="65">
        <v>12</v>
      </c>
      <c r="E563" s="66">
        <v>1</v>
      </c>
      <c r="F563" s="67"/>
      <c r="G563" s="65">
        <f t="shared" si="104"/>
        <v>11</v>
      </c>
      <c r="H563" s="66">
        <f t="shared" si="105"/>
        <v>11</v>
      </c>
      <c r="I563" s="20" t="str">
        <f t="shared" si="106"/>
        <v>&gt;999%</v>
      </c>
      <c r="J563" s="21" t="str">
        <f t="shared" si="107"/>
        <v>&gt;999%</v>
      </c>
    </row>
    <row r="564" spans="1:10" x14ac:dyDescent="0.2">
      <c r="A564" s="158" t="s">
        <v>213</v>
      </c>
      <c r="B564" s="65">
        <v>112</v>
      </c>
      <c r="C564" s="66">
        <v>90</v>
      </c>
      <c r="D564" s="65">
        <v>457</v>
      </c>
      <c r="E564" s="66">
        <v>316</v>
      </c>
      <c r="F564" s="67"/>
      <c r="G564" s="65">
        <f t="shared" si="104"/>
        <v>22</v>
      </c>
      <c r="H564" s="66">
        <f t="shared" si="105"/>
        <v>141</v>
      </c>
      <c r="I564" s="20">
        <f t="shared" si="106"/>
        <v>0.24444444444444444</v>
      </c>
      <c r="J564" s="21">
        <f t="shared" si="107"/>
        <v>0.44620253164556961</v>
      </c>
    </row>
    <row r="565" spans="1:10" x14ac:dyDescent="0.2">
      <c r="A565" s="158" t="s">
        <v>368</v>
      </c>
      <c r="B565" s="65">
        <v>231</v>
      </c>
      <c r="C565" s="66">
        <v>3</v>
      </c>
      <c r="D565" s="65">
        <v>568</v>
      </c>
      <c r="E565" s="66">
        <v>3</v>
      </c>
      <c r="F565" s="67"/>
      <c r="G565" s="65">
        <f t="shared" si="104"/>
        <v>228</v>
      </c>
      <c r="H565" s="66">
        <f t="shared" si="105"/>
        <v>565</v>
      </c>
      <c r="I565" s="20" t="str">
        <f t="shared" si="106"/>
        <v>&gt;999%</v>
      </c>
      <c r="J565" s="21" t="str">
        <f t="shared" si="107"/>
        <v>&gt;999%</v>
      </c>
    </row>
    <row r="566" spans="1:10" x14ac:dyDescent="0.2">
      <c r="A566" s="158" t="s">
        <v>419</v>
      </c>
      <c r="B566" s="65">
        <v>69</v>
      </c>
      <c r="C566" s="66">
        <v>120</v>
      </c>
      <c r="D566" s="65">
        <v>143</v>
      </c>
      <c r="E566" s="66">
        <v>502</v>
      </c>
      <c r="F566" s="67"/>
      <c r="G566" s="65">
        <f t="shared" si="104"/>
        <v>-51</v>
      </c>
      <c r="H566" s="66">
        <f t="shared" si="105"/>
        <v>-359</v>
      </c>
      <c r="I566" s="20">
        <f t="shared" si="106"/>
        <v>-0.42499999999999999</v>
      </c>
      <c r="J566" s="21">
        <f t="shared" si="107"/>
        <v>-0.71513944223107573</v>
      </c>
    </row>
    <row r="567" spans="1:10" x14ac:dyDescent="0.2">
      <c r="A567" s="158" t="s">
        <v>458</v>
      </c>
      <c r="B567" s="65">
        <v>187</v>
      </c>
      <c r="C567" s="66">
        <v>110</v>
      </c>
      <c r="D567" s="65">
        <v>480</v>
      </c>
      <c r="E567" s="66">
        <v>378</v>
      </c>
      <c r="F567" s="67"/>
      <c r="G567" s="65">
        <f t="shared" si="104"/>
        <v>77</v>
      </c>
      <c r="H567" s="66">
        <f t="shared" si="105"/>
        <v>102</v>
      </c>
      <c r="I567" s="20">
        <f t="shared" si="106"/>
        <v>0.7</v>
      </c>
      <c r="J567" s="21">
        <f t="shared" si="107"/>
        <v>0.26984126984126983</v>
      </c>
    </row>
    <row r="568" spans="1:10" x14ac:dyDescent="0.2">
      <c r="A568" s="158" t="s">
        <v>476</v>
      </c>
      <c r="B568" s="65">
        <v>46</v>
      </c>
      <c r="C568" s="66">
        <v>32</v>
      </c>
      <c r="D568" s="65">
        <v>107</v>
      </c>
      <c r="E568" s="66">
        <v>113</v>
      </c>
      <c r="F568" s="67"/>
      <c r="G568" s="65">
        <f t="shared" si="104"/>
        <v>14</v>
      </c>
      <c r="H568" s="66">
        <f t="shared" si="105"/>
        <v>-6</v>
      </c>
      <c r="I568" s="20">
        <f t="shared" si="106"/>
        <v>0.4375</v>
      </c>
      <c r="J568" s="21">
        <f t="shared" si="107"/>
        <v>-5.3097345132743362E-2</v>
      </c>
    </row>
    <row r="569" spans="1:10" x14ac:dyDescent="0.2">
      <c r="A569" s="158" t="s">
        <v>511</v>
      </c>
      <c r="B569" s="65">
        <v>78</v>
      </c>
      <c r="C569" s="66">
        <v>38</v>
      </c>
      <c r="D569" s="65">
        <v>152</v>
      </c>
      <c r="E569" s="66">
        <v>119</v>
      </c>
      <c r="F569" s="67"/>
      <c r="G569" s="65">
        <f t="shared" si="104"/>
        <v>40</v>
      </c>
      <c r="H569" s="66">
        <f t="shared" si="105"/>
        <v>33</v>
      </c>
      <c r="I569" s="20">
        <f t="shared" si="106"/>
        <v>1.0526315789473684</v>
      </c>
      <c r="J569" s="21">
        <f t="shared" si="107"/>
        <v>0.27731092436974791</v>
      </c>
    </row>
    <row r="570" spans="1:10" x14ac:dyDescent="0.2">
      <c r="A570" s="158" t="s">
        <v>388</v>
      </c>
      <c r="B570" s="65">
        <v>59</v>
      </c>
      <c r="C570" s="66">
        <v>3</v>
      </c>
      <c r="D570" s="65">
        <v>161</v>
      </c>
      <c r="E570" s="66">
        <v>3</v>
      </c>
      <c r="F570" s="67"/>
      <c r="G570" s="65">
        <f t="shared" si="104"/>
        <v>56</v>
      </c>
      <c r="H570" s="66">
        <f t="shared" si="105"/>
        <v>158</v>
      </c>
      <c r="I570" s="20" t="str">
        <f t="shared" si="106"/>
        <v>&gt;999%</v>
      </c>
      <c r="J570" s="21" t="str">
        <f t="shared" si="107"/>
        <v>&gt;999%</v>
      </c>
    </row>
    <row r="571" spans="1:10" s="160" customFormat="1" x14ac:dyDescent="0.2">
      <c r="A571" s="178" t="s">
        <v>698</v>
      </c>
      <c r="B571" s="71">
        <v>1204</v>
      </c>
      <c r="C571" s="72">
        <v>1071</v>
      </c>
      <c r="D571" s="71">
        <v>3167</v>
      </c>
      <c r="E571" s="72">
        <v>3721</v>
      </c>
      <c r="F571" s="73"/>
      <c r="G571" s="71">
        <f t="shared" si="104"/>
        <v>133</v>
      </c>
      <c r="H571" s="72">
        <f t="shared" si="105"/>
        <v>-554</v>
      </c>
      <c r="I571" s="37">
        <f t="shared" si="106"/>
        <v>0.12418300653594772</v>
      </c>
      <c r="J571" s="38">
        <f t="shared" si="107"/>
        <v>-0.14888470841171728</v>
      </c>
    </row>
    <row r="572" spans="1:10" x14ac:dyDescent="0.2">
      <c r="A572" s="177"/>
      <c r="B572" s="143"/>
      <c r="C572" s="144"/>
      <c r="D572" s="143"/>
      <c r="E572" s="144"/>
      <c r="F572" s="145"/>
      <c r="G572" s="143"/>
      <c r="H572" s="144"/>
      <c r="I572" s="151"/>
      <c r="J572" s="152"/>
    </row>
    <row r="573" spans="1:10" s="139" customFormat="1" x14ac:dyDescent="0.2">
      <c r="A573" s="159" t="s">
        <v>95</v>
      </c>
      <c r="B573" s="65"/>
      <c r="C573" s="66"/>
      <c r="D573" s="65"/>
      <c r="E573" s="66"/>
      <c r="F573" s="67"/>
      <c r="G573" s="65"/>
      <c r="H573" s="66"/>
      <c r="I573" s="20"/>
      <c r="J573" s="21"/>
    </row>
    <row r="574" spans="1:10" x14ac:dyDescent="0.2">
      <c r="A574" s="158" t="s">
        <v>271</v>
      </c>
      <c r="B574" s="65">
        <v>0</v>
      </c>
      <c r="C574" s="66">
        <v>4</v>
      </c>
      <c r="D574" s="65">
        <v>1</v>
      </c>
      <c r="E574" s="66">
        <v>16</v>
      </c>
      <c r="F574" s="67"/>
      <c r="G574" s="65">
        <f t="shared" ref="G574:G580" si="108">B574-C574</f>
        <v>-4</v>
      </c>
      <c r="H574" s="66">
        <f t="shared" ref="H574:H580" si="109">D574-E574</f>
        <v>-15</v>
      </c>
      <c r="I574" s="20">
        <f t="shared" ref="I574:I580" si="110">IF(C574=0, "-", IF(G574/C574&lt;10, G574/C574, "&gt;999%"))</f>
        <v>-1</v>
      </c>
      <c r="J574" s="21">
        <f t="shared" ref="J574:J580" si="111">IF(E574=0, "-", IF(H574/E574&lt;10, H574/E574, "&gt;999%"))</f>
        <v>-0.9375</v>
      </c>
    </row>
    <row r="575" spans="1:10" x14ac:dyDescent="0.2">
      <c r="A575" s="158" t="s">
        <v>272</v>
      </c>
      <c r="B575" s="65">
        <v>1</v>
      </c>
      <c r="C575" s="66">
        <v>7</v>
      </c>
      <c r="D575" s="65">
        <v>1</v>
      </c>
      <c r="E575" s="66">
        <v>20</v>
      </c>
      <c r="F575" s="67"/>
      <c r="G575" s="65">
        <f t="shared" si="108"/>
        <v>-6</v>
      </c>
      <c r="H575" s="66">
        <f t="shared" si="109"/>
        <v>-19</v>
      </c>
      <c r="I575" s="20">
        <f t="shared" si="110"/>
        <v>-0.8571428571428571</v>
      </c>
      <c r="J575" s="21">
        <f t="shared" si="111"/>
        <v>-0.95</v>
      </c>
    </row>
    <row r="576" spans="1:10" x14ac:dyDescent="0.2">
      <c r="A576" s="158" t="s">
        <v>286</v>
      </c>
      <c r="B576" s="65">
        <v>0</v>
      </c>
      <c r="C576" s="66">
        <v>6</v>
      </c>
      <c r="D576" s="65">
        <v>0</v>
      </c>
      <c r="E576" s="66">
        <v>15</v>
      </c>
      <c r="F576" s="67"/>
      <c r="G576" s="65">
        <f t="shared" si="108"/>
        <v>-6</v>
      </c>
      <c r="H576" s="66">
        <f t="shared" si="109"/>
        <v>-15</v>
      </c>
      <c r="I576" s="20">
        <f t="shared" si="110"/>
        <v>-1</v>
      </c>
      <c r="J576" s="21">
        <f t="shared" si="111"/>
        <v>-1</v>
      </c>
    </row>
    <row r="577" spans="1:10" x14ac:dyDescent="0.2">
      <c r="A577" s="158" t="s">
        <v>398</v>
      </c>
      <c r="B577" s="65">
        <v>216</v>
      </c>
      <c r="C577" s="66">
        <v>61</v>
      </c>
      <c r="D577" s="65">
        <v>486</v>
      </c>
      <c r="E577" s="66">
        <v>213</v>
      </c>
      <c r="F577" s="67"/>
      <c r="G577" s="65">
        <f t="shared" si="108"/>
        <v>155</v>
      </c>
      <c r="H577" s="66">
        <f t="shared" si="109"/>
        <v>273</v>
      </c>
      <c r="I577" s="20">
        <f t="shared" si="110"/>
        <v>2.540983606557377</v>
      </c>
      <c r="J577" s="21">
        <f t="shared" si="111"/>
        <v>1.2816901408450705</v>
      </c>
    </row>
    <row r="578" spans="1:10" x14ac:dyDescent="0.2">
      <c r="A578" s="158" t="s">
        <v>433</v>
      </c>
      <c r="B578" s="65">
        <v>177</v>
      </c>
      <c r="C578" s="66">
        <v>57</v>
      </c>
      <c r="D578" s="65">
        <v>483</v>
      </c>
      <c r="E578" s="66">
        <v>288</v>
      </c>
      <c r="F578" s="67"/>
      <c r="G578" s="65">
        <f t="shared" si="108"/>
        <v>120</v>
      </c>
      <c r="H578" s="66">
        <f t="shared" si="109"/>
        <v>195</v>
      </c>
      <c r="I578" s="20">
        <f t="shared" si="110"/>
        <v>2.1052631578947367</v>
      </c>
      <c r="J578" s="21">
        <f t="shared" si="111"/>
        <v>0.67708333333333337</v>
      </c>
    </row>
    <row r="579" spans="1:10" x14ac:dyDescent="0.2">
      <c r="A579" s="158" t="s">
        <v>477</v>
      </c>
      <c r="B579" s="65">
        <v>61</v>
      </c>
      <c r="C579" s="66">
        <v>20</v>
      </c>
      <c r="D579" s="65">
        <v>226</v>
      </c>
      <c r="E579" s="66">
        <v>113</v>
      </c>
      <c r="F579" s="67"/>
      <c r="G579" s="65">
        <f t="shared" si="108"/>
        <v>41</v>
      </c>
      <c r="H579" s="66">
        <f t="shared" si="109"/>
        <v>113</v>
      </c>
      <c r="I579" s="20">
        <f t="shared" si="110"/>
        <v>2.0499999999999998</v>
      </c>
      <c r="J579" s="21">
        <f t="shared" si="111"/>
        <v>1</v>
      </c>
    </row>
    <row r="580" spans="1:10" s="160" customFormat="1" x14ac:dyDescent="0.2">
      <c r="A580" s="178" t="s">
        <v>699</v>
      </c>
      <c r="B580" s="71">
        <v>455</v>
      </c>
      <c r="C580" s="72">
        <v>155</v>
      </c>
      <c r="D580" s="71">
        <v>1197</v>
      </c>
      <c r="E580" s="72">
        <v>665</v>
      </c>
      <c r="F580" s="73"/>
      <c r="G580" s="71">
        <f t="shared" si="108"/>
        <v>300</v>
      </c>
      <c r="H580" s="72">
        <f t="shared" si="109"/>
        <v>532</v>
      </c>
      <c r="I580" s="37">
        <f t="shared" si="110"/>
        <v>1.935483870967742</v>
      </c>
      <c r="J580" s="38">
        <f t="shared" si="111"/>
        <v>0.8</v>
      </c>
    </row>
    <row r="581" spans="1:10" x14ac:dyDescent="0.2">
      <c r="A581" s="177"/>
      <c r="B581" s="143"/>
      <c r="C581" s="144"/>
      <c r="D581" s="143"/>
      <c r="E581" s="144"/>
      <c r="F581" s="145"/>
      <c r="G581" s="143"/>
      <c r="H581" s="144"/>
      <c r="I581" s="151"/>
      <c r="J581" s="152"/>
    </row>
    <row r="582" spans="1:10" s="139" customFormat="1" x14ac:dyDescent="0.2">
      <c r="A582" s="159" t="s">
        <v>96</v>
      </c>
      <c r="B582" s="65"/>
      <c r="C582" s="66"/>
      <c r="D582" s="65"/>
      <c r="E582" s="66"/>
      <c r="F582" s="67"/>
      <c r="G582" s="65"/>
      <c r="H582" s="66"/>
      <c r="I582" s="20"/>
      <c r="J582" s="21"/>
    </row>
    <row r="583" spans="1:10" x14ac:dyDescent="0.2">
      <c r="A583" s="158" t="s">
        <v>576</v>
      </c>
      <c r="B583" s="65">
        <v>14</v>
      </c>
      <c r="C583" s="66">
        <v>38</v>
      </c>
      <c r="D583" s="65">
        <v>39</v>
      </c>
      <c r="E583" s="66">
        <v>79</v>
      </c>
      <c r="F583" s="67"/>
      <c r="G583" s="65">
        <f>B583-C583</f>
        <v>-24</v>
      </c>
      <c r="H583" s="66">
        <f>D583-E583</f>
        <v>-40</v>
      </c>
      <c r="I583" s="20">
        <f>IF(C583=0, "-", IF(G583/C583&lt;10, G583/C583, "&gt;999%"))</f>
        <v>-0.63157894736842102</v>
      </c>
      <c r="J583" s="21">
        <f>IF(E583=0, "-", IF(H583/E583&lt;10, H583/E583, "&gt;999%"))</f>
        <v>-0.50632911392405067</v>
      </c>
    </row>
    <row r="584" spans="1:10" x14ac:dyDescent="0.2">
      <c r="A584" s="158" t="s">
        <v>563</v>
      </c>
      <c r="B584" s="65">
        <v>0</v>
      </c>
      <c r="C584" s="66">
        <v>2</v>
      </c>
      <c r="D584" s="65">
        <v>3</v>
      </c>
      <c r="E584" s="66">
        <v>14</v>
      </c>
      <c r="F584" s="67"/>
      <c r="G584" s="65">
        <f>B584-C584</f>
        <v>-2</v>
      </c>
      <c r="H584" s="66">
        <f>D584-E584</f>
        <v>-11</v>
      </c>
      <c r="I584" s="20">
        <f>IF(C584=0, "-", IF(G584/C584&lt;10, G584/C584, "&gt;999%"))</f>
        <v>-1</v>
      </c>
      <c r="J584" s="21">
        <f>IF(E584=0, "-", IF(H584/E584&lt;10, H584/E584, "&gt;999%"))</f>
        <v>-0.7857142857142857</v>
      </c>
    </row>
    <row r="585" spans="1:10" s="160" customFormat="1" x14ac:dyDescent="0.2">
      <c r="A585" s="178" t="s">
        <v>700</v>
      </c>
      <c r="B585" s="71">
        <v>14</v>
      </c>
      <c r="C585" s="72">
        <v>40</v>
      </c>
      <c r="D585" s="71">
        <v>42</v>
      </c>
      <c r="E585" s="72">
        <v>93</v>
      </c>
      <c r="F585" s="73"/>
      <c r="G585" s="71">
        <f>B585-C585</f>
        <v>-26</v>
      </c>
      <c r="H585" s="72">
        <f>D585-E585</f>
        <v>-51</v>
      </c>
      <c r="I585" s="37">
        <f>IF(C585=0, "-", IF(G585/C585&lt;10, G585/C585, "&gt;999%"))</f>
        <v>-0.65</v>
      </c>
      <c r="J585" s="38">
        <f>IF(E585=0, "-", IF(H585/E585&lt;10, H585/E585, "&gt;999%"))</f>
        <v>-0.54838709677419351</v>
      </c>
    </row>
    <row r="586" spans="1:10" x14ac:dyDescent="0.2">
      <c r="A586" s="177"/>
      <c r="B586" s="143"/>
      <c r="C586" s="144"/>
      <c r="D586" s="143"/>
      <c r="E586" s="144"/>
      <c r="F586" s="145"/>
      <c r="G586" s="143"/>
      <c r="H586" s="144"/>
      <c r="I586" s="151"/>
      <c r="J586" s="152"/>
    </row>
    <row r="587" spans="1:10" s="139" customFormat="1" x14ac:dyDescent="0.2">
      <c r="A587" s="159" t="s">
        <v>97</v>
      </c>
      <c r="B587" s="65"/>
      <c r="C587" s="66"/>
      <c r="D587" s="65"/>
      <c r="E587" s="66"/>
      <c r="F587" s="67"/>
      <c r="G587" s="65"/>
      <c r="H587" s="66"/>
      <c r="I587" s="20"/>
      <c r="J587" s="21"/>
    </row>
    <row r="588" spans="1:10" x14ac:dyDescent="0.2">
      <c r="A588" s="158" t="s">
        <v>577</v>
      </c>
      <c r="B588" s="65">
        <v>11</v>
      </c>
      <c r="C588" s="66">
        <v>5</v>
      </c>
      <c r="D588" s="65">
        <v>16</v>
      </c>
      <c r="E588" s="66">
        <v>8</v>
      </c>
      <c r="F588" s="67"/>
      <c r="G588" s="65">
        <f>B588-C588</f>
        <v>6</v>
      </c>
      <c r="H588" s="66">
        <f>D588-E588</f>
        <v>8</v>
      </c>
      <c r="I588" s="20">
        <f>IF(C588=0, "-", IF(G588/C588&lt;10, G588/C588, "&gt;999%"))</f>
        <v>1.2</v>
      </c>
      <c r="J588" s="21">
        <f>IF(E588=0, "-", IF(H588/E588&lt;10, H588/E588, "&gt;999%"))</f>
        <v>1</v>
      </c>
    </row>
    <row r="589" spans="1:10" s="160" customFormat="1" x14ac:dyDescent="0.2">
      <c r="A589" s="165" t="s">
        <v>701</v>
      </c>
      <c r="B589" s="166">
        <v>11</v>
      </c>
      <c r="C589" s="167">
        <v>5</v>
      </c>
      <c r="D589" s="166">
        <v>16</v>
      </c>
      <c r="E589" s="167">
        <v>8</v>
      </c>
      <c r="F589" s="168"/>
      <c r="G589" s="166">
        <f>B589-C589</f>
        <v>6</v>
      </c>
      <c r="H589" s="167">
        <f>D589-E589</f>
        <v>8</v>
      </c>
      <c r="I589" s="169">
        <f>IF(C589=0, "-", IF(G589/C589&lt;10, G589/C589, "&gt;999%"))</f>
        <v>1.2</v>
      </c>
      <c r="J589" s="170">
        <f>IF(E589=0, "-", IF(H589/E589&lt;10, H589/E589, "&gt;999%"))</f>
        <v>1</v>
      </c>
    </row>
    <row r="590" spans="1:10" x14ac:dyDescent="0.2">
      <c r="A590" s="171"/>
      <c r="B590" s="172"/>
      <c r="C590" s="173"/>
      <c r="D590" s="172"/>
      <c r="E590" s="173"/>
      <c r="F590" s="174"/>
      <c r="G590" s="172"/>
      <c r="H590" s="173"/>
      <c r="I590" s="175"/>
      <c r="J590" s="176"/>
    </row>
    <row r="591" spans="1:10" x14ac:dyDescent="0.2">
      <c r="A591" s="27" t="s">
        <v>16</v>
      </c>
      <c r="B591" s="71">
        <f>SUM(B7:B590)/2</f>
        <v>32499</v>
      </c>
      <c r="C591" s="77">
        <f>SUM(C7:C590)/2</f>
        <v>26621</v>
      </c>
      <c r="D591" s="71">
        <f>SUM(D7:D590)/2</f>
        <v>85328</v>
      </c>
      <c r="E591" s="77">
        <f>SUM(E7:E590)/2</f>
        <v>74663</v>
      </c>
      <c r="F591" s="73"/>
      <c r="G591" s="71">
        <f>B591-C591</f>
        <v>5878</v>
      </c>
      <c r="H591" s="72">
        <f>D591-E591</f>
        <v>10665</v>
      </c>
      <c r="I591" s="37">
        <f>IF(C591=0, 0, G591/C591)</f>
        <v>0.22080312535216559</v>
      </c>
      <c r="J591" s="38">
        <f>IF(E591=0, 0, H591/E591)</f>
        <v>0.14284183598301703</v>
      </c>
    </row>
  </sheetData>
  <mergeCells count="5">
    <mergeCell ref="B1:J1"/>
    <mergeCell ref="B2:J2"/>
    <mergeCell ref="B4:C4"/>
    <mergeCell ref="D4:E4"/>
    <mergeCell ref="G4:J4"/>
  </mergeCells>
  <phoneticPr fontId="3" type="noConversion"/>
  <printOptions horizontalCentered="1"/>
  <pageMargins left="0.39370078740157483" right="0.39370078740157483" top="0.39370078740157483" bottom="0.59055118110236227" header="0.39370078740157483" footer="0.19685039370078741"/>
  <pageSetup paperSize="9" scale="91" orientation="portrait" r:id="rId1"/>
  <headerFooter alignWithMargins="0">
    <oddFooter>&amp;L&amp;"Arial,Bold"&amp;9©Reproduction of VFACTS reports in whole or part, without prior permission is strictly forbidden
 &amp;C
&amp;"Arial,Bold"Page &amp;P&amp;R&amp;"Arial,Bold" 
&amp;D</oddFooter>
  </headerFooter>
  <rowBreaks count="10" manualBreakCount="10">
    <brk id="46" max="16383" man="1"/>
    <brk id="104" max="16383" man="1"/>
    <brk id="157" max="16383" man="1"/>
    <brk id="218" max="16383" man="1"/>
    <brk id="271" max="16383" man="1"/>
    <brk id="326" max="16383" man="1"/>
    <brk id="386" max="16383" man="1"/>
    <brk id="439" max="16383" man="1"/>
    <brk id="497" max="16383" man="1"/>
    <brk id="548"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4">
    <pageSetUpPr fitToPage="1"/>
  </sheetPr>
  <dimension ref="A1:J66"/>
  <sheetViews>
    <sheetView tabSelected="1" workbookViewId="0">
      <selection activeCell="M1" sqref="M1"/>
    </sheetView>
  </sheetViews>
  <sheetFormatPr defaultRowHeight="12.75" x14ac:dyDescent="0.2"/>
  <cols>
    <col min="1" max="1" width="19.7109375" customWidth="1"/>
    <col min="6" max="6" width="1.7109375" customWidth="1"/>
  </cols>
  <sheetData>
    <row r="1" spans="1:10" s="52" customFormat="1" ht="20.25" x14ac:dyDescent="0.3">
      <c r="A1" s="4" t="s">
        <v>10</v>
      </c>
      <c r="B1" s="198" t="s">
        <v>11</v>
      </c>
      <c r="C1" s="199"/>
      <c r="D1" s="199"/>
      <c r="E1" s="199"/>
      <c r="F1" s="199"/>
      <c r="G1" s="199"/>
      <c r="H1" s="199"/>
      <c r="I1" s="199"/>
      <c r="J1" s="199"/>
    </row>
    <row r="2" spans="1:10" s="52" customFormat="1" ht="20.25" x14ac:dyDescent="0.3">
      <c r="A2" s="4" t="s">
        <v>109</v>
      </c>
      <c r="B2" s="202" t="s">
        <v>99</v>
      </c>
      <c r="C2" s="203"/>
      <c r="D2" s="203"/>
      <c r="E2" s="203"/>
      <c r="F2" s="203"/>
      <c r="G2" s="203"/>
      <c r="H2" s="203"/>
      <c r="I2" s="203"/>
      <c r="J2" s="203"/>
    </row>
    <row r="3" spans="1:10" ht="12.75" customHeight="1" x14ac:dyDescent="0.3">
      <c r="A3" s="4"/>
      <c r="B3" s="25"/>
      <c r="C3" s="26"/>
      <c r="D3" s="26"/>
      <c r="E3" s="26"/>
      <c r="F3" s="26"/>
      <c r="G3" s="26"/>
      <c r="H3" s="26"/>
      <c r="I3" s="26"/>
      <c r="J3" s="26"/>
    </row>
    <row r="4" spans="1:10" x14ac:dyDescent="0.2">
      <c r="E4" s="201" t="s">
        <v>7</v>
      </c>
      <c r="F4" s="201"/>
      <c r="G4" s="201"/>
    </row>
    <row r="5" spans="1:10" x14ac:dyDescent="0.2">
      <c r="A5" s="3"/>
      <c r="B5" s="196" t="s">
        <v>1</v>
      </c>
      <c r="C5" s="197"/>
      <c r="D5" s="196" t="s">
        <v>2</v>
      </c>
      <c r="E5" s="197"/>
      <c r="F5" s="59"/>
      <c r="G5" s="196" t="s">
        <v>3</v>
      </c>
      <c r="H5" s="200"/>
      <c r="I5" s="200"/>
      <c r="J5" s="197"/>
    </row>
    <row r="6" spans="1:10" x14ac:dyDescent="0.2">
      <c r="A6" s="27"/>
      <c r="B6" s="57">
        <f>VALUE(RIGHT(B2, 4))</f>
        <v>2021</v>
      </c>
      <c r="C6" s="58">
        <f>B6-1</f>
        <v>2020</v>
      </c>
      <c r="D6" s="57">
        <f>B6</f>
        <v>2021</v>
      </c>
      <c r="E6" s="58">
        <f>C6</f>
        <v>2020</v>
      </c>
      <c r="F6" s="64"/>
      <c r="G6" s="57" t="s">
        <v>4</v>
      </c>
      <c r="H6" s="58" t="s">
        <v>2</v>
      </c>
      <c r="I6" s="57" t="s">
        <v>4</v>
      </c>
      <c r="J6" s="58" t="s">
        <v>2</v>
      </c>
    </row>
    <row r="7" spans="1:10" x14ac:dyDescent="0.2">
      <c r="A7" s="7" t="s">
        <v>110</v>
      </c>
      <c r="B7" s="65">
        <v>7610</v>
      </c>
      <c r="C7" s="66">
        <v>7552</v>
      </c>
      <c r="D7" s="65">
        <v>20745</v>
      </c>
      <c r="E7" s="66">
        <v>22365</v>
      </c>
      <c r="F7" s="67"/>
      <c r="G7" s="65">
        <f>B7-C7</f>
        <v>58</v>
      </c>
      <c r="H7" s="66">
        <f>D7-E7</f>
        <v>-1620</v>
      </c>
      <c r="I7" s="28">
        <f>IF(C7=0, "-", IF(G7/C7&lt;10, G7/C7*100, "&gt;999"))</f>
        <v>0.76800847457627119</v>
      </c>
      <c r="J7" s="29">
        <f>IF(E7=0, "-", IF(H7/E7&lt;10, H7/E7*100, "&gt;999"))</f>
        <v>-7.2434607645875255</v>
      </c>
    </row>
    <row r="8" spans="1:10" x14ac:dyDescent="0.2">
      <c r="A8" s="7" t="s">
        <v>119</v>
      </c>
      <c r="B8" s="65">
        <v>16654</v>
      </c>
      <c r="C8" s="66">
        <v>12803</v>
      </c>
      <c r="D8" s="65">
        <v>43683</v>
      </c>
      <c r="E8" s="66">
        <v>36080</v>
      </c>
      <c r="F8" s="67"/>
      <c r="G8" s="65">
        <f>B8-C8</f>
        <v>3851</v>
      </c>
      <c r="H8" s="66">
        <f>D8-E8</f>
        <v>7603</v>
      </c>
      <c r="I8" s="28">
        <f>IF(C8=0, "-", IF(G8/C8&lt;10, G8/C8*100, "&gt;999"))</f>
        <v>30.078887760681088</v>
      </c>
      <c r="J8" s="29">
        <f>IF(E8=0, "-", IF(H8/E8&lt;10, H8/E8*100, "&gt;999"))</f>
        <v>21.072616407982263</v>
      </c>
    </row>
    <row r="9" spans="1:10" x14ac:dyDescent="0.2">
      <c r="A9" s="7" t="s">
        <v>125</v>
      </c>
      <c r="B9" s="65">
        <v>7111</v>
      </c>
      <c r="C9" s="66">
        <v>5536</v>
      </c>
      <c r="D9" s="65">
        <v>18279</v>
      </c>
      <c r="E9" s="66">
        <v>14308</v>
      </c>
      <c r="F9" s="67"/>
      <c r="G9" s="65">
        <f>B9-C9</f>
        <v>1575</v>
      </c>
      <c r="H9" s="66">
        <f>D9-E9</f>
        <v>3971</v>
      </c>
      <c r="I9" s="28">
        <f>IF(C9=0, "-", IF(G9/C9&lt;10, G9/C9*100, "&gt;999"))</f>
        <v>28.450144508670522</v>
      </c>
      <c r="J9" s="29">
        <f>IF(E9=0, "-", IF(H9/E9&lt;10, H9/E9*100, "&gt;999"))</f>
        <v>27.753704221414594</v>
      </c>
    </row>
    <row r="10" spans="1:10" x14ac:dyDescent="0.2">
      <c r="A10" s="7" t="s">
        <v>126</v>
      </c>
      <c r="B10" s="65">
        <v>1124</v>
      </c>
      <c r="C10" s="66">
        <v>730</v>
      </c>
      <c r="D10" s="65">
        <v>2621</v>
      </c>
      <c r="E10" s="66">
        <v>1910</v>
      </c>
      <c r="F10" s="67"/>
      <c r="G10" s="65">
        <f>B10-C10</f>
        <v>394</v>
      </c>
      <c r="H10" s="66">
        <f>D10-E10</f>
        <v>711</v>
      </c>
      <c r="I10" s="28">
        <f>IF(C10=0, "-", IF(G10/C10&lt;10, G10/C10*100, "&gt;999"))</f>
        <v>53.972602739726028</v>
      </c>
      <c r="J10" s="29">
        <f>IF(E10=0, "-", IF(H10/E10&lt;10, H10/E10*100, "&gt;999"))</f>
        <v>37.225130890052355</v>
      </c>
    </row>
    <row r="11" spans="1:10" s="43" customFormat="1" x14ac:dyDescent="0.2">
      <c r="A11" s="27" t="s">
        <v>0</v>
      </c>
      <c r="B11" s="71">
        <f>SUM(B7:B10)</f>
        <v>32499</v>
      </c>
      <c r="C11" s="72">
        <f>SUM(C7:C10)</f>
        <v>26621</v>
      </c>
      <c r="D11" s="71">
        <f>SUM(D7:D10)</f>
        <v>85328</v>
      </c>
      <c r="E11" s="72">
        <f>SUM(E7:E10)</f>
        <v>74663</v>
      </c>
      <c r="F11" s="73"/>
      <c r="G11" s="71">
        <f>B11-C11</f>
        <v>5878</v>
      </c>
      <c r="H11" s="72">
        <f>D11-E11</f>
        <v>10665</v>
      </c>
      <c r="I11" s="44">
        <f>IF(C11=0, 0, G11/C11*100)</f>
        <v>22.08031253521656</v>
      </c>
      <c r="J11" s="45">
        <f>IF(E11=0, 0, H11/E11*100)</f>
        <v>14.284183598301702</v>
      </c>
    </row>
    <row r="13" spans="1:10" x14ac:dyDescent="0.2">
      <c r="A13" s="3"/>
      <c r="B13" s="196" t="s">
        <v>1</v>
      </c>
      <c r="C13" s="197"/>
      <c r="D13" s="196" t="s">
        <v>2</v>
      </c>
      <c r="E13" s="197"/>
      <c r="F13" s="59"/>
      <c r="G13" s="196" t="s">
        <v>3</v>
      </c>
      <c r="H13" s="200"/>
      <c r="I13" s="200"/>
      <c r="J13" s="197"/>
    </row>
    <row r="14" spans="1:10" x14ac:dyDescent="0.2">
      <c r="A14" s="7" t="s">
        <v>111</v>
      </c>
      <c r="B14" s="65">
        <v>211</v>
      </c>
      <c r="C14" s="66">
        <v>126</v>
      </c>
      <c r="D14" s="65">
        <v>591</v>
      </c>
      <c r="E14" s="66">
        <v>429</v>
      </c>
      <c r="F14" s="67"/>
      <c r="G14" s="65">
        <f t="shared" ref="G14:G34" si="0">B14-C14</f>
        <v>85</v>
      </c>
      <c r="H14" s="66">
        <f t="shared" ref="H14:H34" si="1">D14-E14</f>
        <v>162</v>
      </c>
      <c r="I14" s="28">
        <f t="shared" ref="I14:I33" si="2">IF(C14=0, "-", IF(G14/C14&lt;10, G14/C14*100, "&gt;999"))</f>
        <v>67.460317460317469</v>
      </c>
      <c r="J14" s="29">
        <f t="shared" ref="J14:J33" si="3">IF(E14=0, "-", IF(H14/E14&lt;10, H14/E14*100, "&gt;999"))</f>
        <v>37.76223776223776</v>
      </c>
    </row>
    <row r="15" spans="1:10" x14ac:dyDescent="0.2">
      <c r="A15" s="7" t="s">
        <v>112</v>
      </c>
      <c r="B15" s="65">
        <v>1433</v>
      </c>
      <c r="C15" s="66">
        <v>1243</v>
      </c>
      <c r="D15" s="65">
        <v>4147</v>
      </c>
      <c r="E15" s="66">
        <v>4013</v>
      </c>
      <c r="F15" s="67"/>
      <c r="G15" s="65">
        <f t="shared" si="0"/>
        <v>190</v>
      </c>
      <c r="H15" s="66">
        <f t="shared" si="1"/>
        <v>134</v>
      </c>
      <c r="I15" s="28">
        <f t="shared" si="2"/>
        <v>15.285599356395815</v>
      </c>
      <c r="J15" s="29">
        <f t="shared" si="3"/>
        <v>3.3391477697483176</v>
      </c>
    </row>
    <row r="16" spans="1:10" x14ac:dyDescent="0.2">
      <c r="A16" s="7" t="s">
        <v>113</v>
      </c>
      <c r="B16" s="65">
        <v>3912</v>
      </c>
      <c r="C16" s="66">
        <v>4448</v>
      </c>
      <c r="D16" s="65">
        <v>10794</v>
      </c>
      <c r="E16" s="66">
        <v>12722</v>
      </c>
      <c r="F16" s="67"/>
      <c r="G16" s="65">
        <f t="shared" si="0"/>
        <v>-536</v>
      </c>
      <c r="H16" s="66">
        <f t="shared" si="1"/>
        <v>-1928</v>
      </c>
      <c r="I16" s="28">
        <f t="shared" si="2"/>
        <v>-12.050359712230216</v>
      </c>
      <c r="J16" s="29">
        <f t="shared" si="3"/>
        <v>-15.154849866373214</v>
      </c>
    </row>
    <row r="17" spans="1:10" x14ac:dyDescent="0.2">
      <c r="A17" s="7" t="s">
        <v>114</v>
      </c>
      <c r="B17" s="65">
        <v>913</v>
      </c>
      <c r="C17" s="66">
        <v>977</v>
      </c>
      <c r="D17" s="65">
        <v>2467</v>
      </c>
      <c r="E17" s="66">
        <v>2865</v>
      </c>
      <c r="F17" s="67"/>
      <c r="G17" s="65">
        <f t="shared" si="0"/>
        <v>-64</v>
      </c>
      <c r="H17" s="66">
        <f t="shared" si="1"/>
        <v>-398</v>
      </c>
      <c r="I17" s="28">
        <f t="shared" si="2"/>
        <v>-6.5506653019447292</v>
      </c>
      <c r="J17" s="29">
        <f t="shared" si="3"/>
        <v>-13.891797556719023</v>
      </c>
    </row>
    <row r="18" spans="1:10" x14ac:dyDescent="0.2">
      <c r="A18" s="7" t="s">
        <v>115</v>
      </c>
      <c r="B18" s="65">
        <v>235</v>
      </c>
      <c r="C18" s="66">
        <v>153</v>
      </c>
      <c r="D18" s="65">
        <v>566</v>
      </c>
      <c r="E18" s="66">
        <v>422</v>
      </c>
      <c r="F18" s="67"/>
      <c r="G18" s="65">
        <f t="shared" si="0"/>
        <v>82</v>
      </c>
      <c r="H18" s="66">
        <f t="shared" si="1"/>
        <v>144</v>
      </c>
      <c r="I18" s="28">
        <f t="shared" si="2"/>
        <v>53.594771241830067</v>
      </c>
      <c r="J18" s="29">
        <f t="shared" si="3"/>
        <v>34.123222748815166</v>
      </c>
    </row>
    <row r="19" spans="1:10" x14ac:dyDescent="0.2">
      <c r="A19" s="7" t="s">
        <v>116</v>
      </c>
      <c r="B19" s="65">
        <v>39</v>
      </c>
      <c r="C19" s="66">
        <v>17</v>
      </c>
      <c r="D19" s="65">
        <v>83</v>
      </c>
      <c r="E19" s="66">
        <v>79</v>
      </c>
      <c r="F19" s="67"/>
      <c r="G19" s="65">
        <f t="shared" si="0"/>
        <v>22</v>
      </c>
      <c r="H19" s="66">
        <f t="shared" si="1"/>
        <v>4</v>
      </c>
      <c r="I19" s="28">
        <f t="shared" si="2"/>
        <v>129.41176470588235</v>
      </c>
      <c r="J19" s="29">
        <f t="shared" si="3"/>
        <v>5.0632911392405067</v>
      </c>
    </row>
    <row r="20" spans="1:10" x14ac:dyDescent="0.2">
      <c r="A20" s="7" t="s">
        <v>117</v>
      </c>
      <c r="B20" s="65">
        <v>508</v>
      </c>
      <c r="C20" s="66">
        <v>286</v>
      </c>
      <c r="D20" s="65">
        <v>1164</v>
      </c>
      <c r="E20" s="66">
        <v>930</v>
      </c>
      <c r="F20" s="67"/>
      <c r="G20" s="65">
        <f t="shared" si="0"/>
        <v>222</v>
      </c>
      <c r="H20" s="66">
        <f t="shared" si="1"/>
        <v>234</v>
      </c>
      <c r="I20" s="28">
        <f t="shared" si="2"/>
        <v>77.622377622377627</v>
      </c>
      <c r="J20" s="29">
        <f t="shared" si="3"/>
        <v>25.161290322580644</v>
      </c>
    </row>
    <row r="21" spans="1:10" x14ac:dyDescent="0.2">
      <c r="A21" s="7" t="s">
        <v>118</v>
      </c>
      <c r="B21" s="65">
        <v>359</v>
      </c>
      <c r="C21" s="66">
        <v>302</v>
      </c>
      <c r="D21" s="65">
        <v>933</v>
      </c>
      <c r="E21" s="66">
        <v>905</v>
      </c>
      <c r="F21" s="67"/>
      <c r="G21" s="65">
        <f t="shared" si="0"/>
        <v>57</v>
      </c>
      <c r="H21" s="66">
        <f t="shared" si="1"/>
        <v>28</v>
      </c>
      <c r="I21" s="28">
        <f t="shared" si="2"/>
        <v>18.874172185430464</v>
      </c>
      <c r="J21" s="29">
        <f t="shared" si="3"/>
        <v>3.0939226519337018</v>
      </c>
    </row>
    <row r="22" spans="1:10" x14ac:dyDescent="0.2">
      <c r="A22" s="142" t="s">
        <v>120</v>
      </c>
      <c r="B22" s="143">
        <v>1634</v>
      </c>
      <c r="C22" s="144">
        <v>822</v>
      </c>
      <c r="D22" s="143">
        <v>3943</v>
      </c>
      <c r="E22" s="144">
        <v>1991</v>
      </c>
      <c r="F22" s="145"/>
      <c r="G22" s="143">
        <f t="shared" si="0"/>
        <v>812</v>
      </c>
      <c r="H22" s="144">
        <f t="shared" si="1"/>
        <v>1952</v>
      </c>
      <c r="I22" s="146">
        <f t="shared" si="2"/>
        <v>98.783454987834546</v>
      </c>
      <c r="J22" s="147">
        <f t="shared" si="3"/>
        <v>98.041185334003018</v>
      </c>
    </row>
    <row r="23" spans="1:10" x14ac:dyDescent="0.2">
      <c r="A23" s="7" t="s">
        <v>121</v>
      </c>
      <c r="B23" s="65">
        <v>4630</v>
      </c>
      <c r="C23" s="66">
        <v>3385</v>
      </c>
      <c r="D23" s="65">
        <v>12553</v>
      </c>
      <c r="E23" s="66">
        <v>9550</v>
      </c>
      <c r="F23" s="67"/>
      <c r="G23" s="65">
        <f t="shared" si="0"/>
        <v>1245</v>
      </c>
      <c r="H23" s="66">
        <f t="shared" si="1"/>
        <v>3003</v>
      </c>
      <c r="I23" s="28">
        <f t="shared" si="2"/>
        <v>36.779911373707534</v>
      </c>
      <c r="J23" s="29">
        <f t="shared" si="3"/>
        <v>31.445026178010473</v>
      </c>
    </row>
    <row r="24" spans="1:10" x14ac:dyDescent="0.2">
      <c r="A24" s="7" t="s">
        <v>122</v>
      </c>
      <c r="B24" s="65">
        <v>5882</v>
      </c>
      <c r="C24" s="66">
        <v>5012</v>
      </c>
      <c r="D24" s="65">
        <v>15498</v>
      </c>
      <c r="E24" s="66">
        <v>14738</v>
      </c>
      <c r="F24" s="67"/>
      <c r="G24" s="65">
        <f t="shared" si="0"/>
        <v>870</v>
      </c>
      <c r="H24" s="66">
        <f t="shared" si="1"/>
        <v>760</v>
      </c>
      <c r="I24" s="28">
        <f t="shared" si="2"/>
        <v>17.358339984038306</v>
      </c>
      <c r="J24" s="29">
        <f t="shared" si="3"/>
        <v>5.1567376848961866</v>
      </c>
    </row>
    <row r="25" spans="1:10" x14ac:dyDescent="0.2">
      <c r="A25" s="7" t="s">
        <v>123</v>
      </c>
      <c r="B25" s="65">
        <v>3733</v>
      </c>
      <c r="C25" s="66">
        <v>3008</v>
      </c>
      <c r="D25" s="65">
        <v>9869</v>
      </c>
      <c r="E25" s="66">
        <v>8441</v>
      </c>
      <c r="F25" s="67"/>
      <c r="G25" s="65">
        <f t="shared" si="0"/>
        <v>725</v>
      </c>
      <c r="H25" s="66">
        <f t="shared" si="1"/>
        <v>1428</v>
      </c>
      <c r="I25" s="28">
        <f t="shared" si="2"/>
        <v>24.102393617021274</v>
      </c>
      <c r="J25" s="29">
        <f t="shared" si="3"/>
        <v>16.917426845160527</v>
      </c>
    </row>
    <row r="26" spans="1:10" x14ac:dyDescent="0.2">
      <c r="A26" s="7" t="s">
        <v>124</v>
      </c>
      <c r="B26" s="65">
        <v>775</v>
      </c>
      <c r="C26" s="66">
        <v>576</v>
      </c>
      <c r="D26" s="65">
        <v>1820</v>
      </c>
      <c r="E26" s="66">
        <v>1360</v>
      </c>
      <c r="F26" s="67"/>
      <c r="G26" s="65">
        <f t="shared" si="0"/>
        <v>199</v>
      </c>
      <c r="H26" s="66">
        <f t="shared" si="1"/>
        <v>460</v>
      </c>
      <c r="I26" s="28">
        <f t="shared" si="2"/>
        <v>34.548611111111107</v>
      </c>
      <c r="J26" s="29">
        <f t="shared" si="3"/>
        <v>33.82352941176471</v>
      </c>
    </row>
    <row r="27" spans="1:10" x14ac:dyDescent="0.2">
      <c r="A27" s="142" t="s">
        <v>127</v>
      </c>
      <c r="B27" s="143">
        <v>68</v>
      </c>
      <c r="C27" s="144">
        <v>57</v>
      </c>
      <c r="D27" s="143">
        <v>168</v>
      </c>
      <c r="E27" s="144">
        <v>182</v>
      </c>
      <c r="F27" s="145"/>
      <c r="G27" s="143">
        <f t="shared" si="0"/>
        <v>11</v>
      </c>
      <c r="H27" s="144">
        <f t="shared" si="1"/>
        <v>-14</v>
      </c>
      <c r="I27" s="146">
        <f t="shared" si="2"/>
        <v>19.298245614035086</v>
      </c>
      <c r="J27" s="147">
        <f t="shared" si="3"/>
        <v>-7.6923076923076925</v>
      </c>
    </row>
    <row r="28" spans="1:10" x14ac:dyDescent="0.2">
      <c r="A28" s="7" t="s">
        <v>128</v>
      </c>
      <c r="B28" s="65">
        <v>6</v>
      </c>
      <c r="C28" s="66">
        <v>15</v>
      </c>
      <c r="D28" s="65">
        <v>15</v>
      </c>
      <c r="E28" s="66">
        <v>23</v>
      </c>
      <c r="F28" s="67"/>
      <c r="G28" s="65">
        <f t="shared" si="0"/>
        <v>-9</v>
      </c>
      <c r="H28" s="66">
        <f t="shared" si="1"/>
        <v>-8</v>
      </c>
      <c r="I28" s="28">
        <f t="shared" si="2"/>
        <v>-60</v>
      </c>
      <c r="J28" s="29">
        <f t="shared" si="3"/>
        <v>-34.782608695652172</v>
      </c>
    </row>
    <row r="29" spans="1:10" x14ac:dyDescent="0.2">
      <c r="A29" s="7" t="s">
        <v>129</v>
      </c>
      <c r="B29" s="65">
        <v>48</v>
      </c>
      <c r="C29" s="66">
        <v>48</v>
      </c>
      <c r="D29" s="65">
        <v>152</v>
      </c>
      <c r="E29" s="66">
        <v>176</v>
      </c>
      <c r="F29" s="67"/>
      <c r="G29" s="65">
        <f t="shared" si="0"/>
        <v>0</v>
      </c>
      <c r="H29" s="66">
        <f t="shared" si="1"/>
        <v>-24</v>
      </c>
      <c r="I29" s="28">
        <f t="shared" si="2"/>
        <v>0</v>
      </c>
      <c r="J29" s="29">
        <f t="shared" si="3"/>
        <v>-13.636363636363635</v>
      </c>
    </row>
    <row r="30" spans="1:10" x14ac:dyDescent="0.2">
      <c r="A30" s="7" t="s">
        <v>130</v>
      </c>
      <c r="B30" s="65">
        <v>969</v>
      </c>
      <c r="C30" s="66">
        <v>549</v>
      </c>
      <c r="D30" s="65">
        <v>2438</v>
      </c>
      <c r="E30" s="66">
        <v>1406</v>
      </c>
      <c r="F30" s="67"/>
      <c r="G30" s="65">
        <f t="shared" si="0"/>
        <v>420</v>
      </c>
      <c r="H30" s="66">
        <f t="shared" si="1"/>
        <v>1032</v>
      </c>
      <c r="I30" s="28">
        <f t="shared" si="2"/>
        <v>76.502732240437155</v>
      </c>
      <c r="J30" s="29">
        <f t="shared" si="3"/>
        <v>73.399715504978658</v>
      </c>
    </row>
    <row r="31" spans="1:10" x14ac:dyDescent="0.2">
      <c r="A31" s="7" t="s">
        <v>131</v>
      </c>
      <c r="B31" s="65">
        <v>860</v>
      </c>
      <c r="C31" s="66">
        <v>761</v>
      </c>
      <c r="D31" s="65">
        <v>2321</v>
      </c>
      <c r="E31" s="66">
        <v>1986</v>
      </c>
      <c r="F31" s="67"/>
      <c r="G31" s="65">
        <f t="shared" si="0"/>
        <v>99</v>
      </c>
      <c r="H31" s="66">
        <f t="shared" si="1"/>
        <v>335</v>
      </c>
      <c r="I31" s="28">
        <f t="shared" si="2"/>
        <v>13.009198423127463</v>
      </c>
      <c r="J31" s="29">
        <f t="shared" si="3"/>
        <v>16.868076535750252</v>
      </c>
    </row>
    <row r="32" spans="1:10" x14ac:dyDescent="0.2">
      <c r="A32" s="7" t="s">
        <v>132</v>
      </c>
      <c r="B32" s="65">
        <v>5160</v>
      </c>
      <c r="C32" s="66">
        <v>4106</v>
      </c>
      <c r="D32" s="65">
        <v>13185</v>
      </c>
      <c r="E32" s="66">
        <v>10535</v>
      </c>
      <c r="F32" s="67"/>
      <c r="G32" s="65">
        <f t="shared" si="0"/>
        <v>1054</v>
      </c>
      <c r="H32" s="66">
        <f t="shared" si="1"/>
        <v>2650</v>
      </c>
      <c r="I32" s="28">
        <f t="shared" si="2"/>
        <v>25.669751583049194</v>
      </c>
      <c r="J32" s="29">
        <f t="shared" si="3"/>
        <v>25.154247745609869</v>
      </c>
    </row>
    <row r="33" spans="1:10" x14ac:dyDescent="0.2">
      <c r="A33" s="142" t="s">
        <v>126</v>
      </c>
      <c r="B33" s="143">
        <v>1124</v>
      </c>
      <c r="C33" s="144">
        <v>730</v>
      </c>
      <c r="D33" s="143">
        <v>2621</v>
      </c>
      <c r="E33" s="144">
        <v>1910</v>
      </c>
      <c r="F33" s="145"/>
      <c r="G33" s="143">
        <f t="shared" si="0"/>
        <v>394</v>
      </c>
      <c r="H33" s="144">
        <f t="shared" si="1"/>
        <v>711</v>
      </c>
      <c r="I33" s="146">
        <f t="shared" si="2"/>
        <v>53.972602739726028</v>
      </c>
      <c r="J33" s="147">
        <f t="shared" si="3"/>
        <v>37.225130890052355</v>
      </c>
    </row>
    <row r="34" spans="1:10" s="43" customFormat="1" x14ac:dyDescent="0.2">
      <c r="A34" s="27" t="s">
        <v>0</v>
      </c>
      <c r="B34" s="71">
        <f>SUM(B14:B33)</f>
        <v>32499</v>
      </c>
      <c r="C34" s="72">
        <f>SUM(C14:C33)</f>
        <v>26621</v>
      </c>
      <c r="D34" s="71">
        <f>SUM(D14:D33)</f>
        <v>85328</v>
      </c>
      <c r="E34" s="72">
        <f>SUM(E14:E33)</f>
        <v>74663</v>
      </c>
      <c r="F34" s="73"/>
      <c r="G34" s="71">
        <f t="shared" si="0"/>
        <v>5878</v>
      </c>
      <c r="H34" s="72">
        <f t="shared" si="1"/>
        <v>10665</v>
      </c>
      <c r="I34" s="44">
        <f>IF(C34=0, 0, G34/C34*100)</f>
        <v>22.08031253521656</v>
      </c>
      <c r="J34" s="45">
        <f>IF(E34=0, 0, H34/E34*100)</f>
        <v>14.284183598301702</v>
      </c>
    </row>
    <row r="36" spans="1:10" x14ac:dyDescent="0.2">
      <c r="E36" s="201" t="s">
        <v>8</v>
      </c>
      <c r="F36" s="201"/>
      <c r="G36" s="201"/>
    </row>
    <row r="37" spans="1:10" x14ac:dyDescent="0.2">
      <c r="A37" s="3"/>
      <c r="B37" s="196" t="s">
        <v>1</v>
      </c>
      <c r="C37" s="197"/>
      <c r="D37" s="196" t="s">
        <v>2</v>
      </c>
      <c r="E37" s="197"/>
      <c r="F37" s="59"/>
      <c r="G37" s="196" t="s">
        <v>9</v>
      </c>
      <c r="H37" s="197"/>
    </row>
    <row r="38" spans="1:10" x14ac:dyDescent="0.2">
      <c r="A38" s="27"/>
      <c r="B38" s="57">
        <f>B6</f>
        <v>2021</v>
      </c>
      <c r="C38" s="58">
        <f>C6</f>
        <v>2020</v>
      </c>
      <c r="D38" s="57">
        <f>D6</f>
        <v>2021</v>
      </c>
      <c r="E38" s="58">
        <f>E6</f>
        <v>2020</v>
      </c>
      <c r="F38" s="64"/>
      <c r="G38" s="57" t="s">
        <v>4</v>
      </c>
      <c r="H38" s="58" t="s">
        <v>2</v>
      </c>
    </row>
    <row r="39" spans="1:10" x14ac:dyDescent="0.2">
      <c r="A39" s="7" t="s">
        <v>110</v>
      </c>
      <c r="B39" s="30">
        <f>$B$7/$B$11*100</f>
        <v>23.416105110926491</v>
      </c>
      <c r="C39" s="31">
        <f>$C$7/$C$11*100</f>
        <v>28.368581195296944</v>
      </c>
      <c r="D39" s="30">
        <f>$D$7/$D$11*100</f>
        <v>24.312066379148696</v>
      </c>
      <c r="E39" s="31">
        <f>$E$7/$E$11*100</f>
        <v>29.954595984624245</v>
      </c>
      <c r="F39" s="32"/>
      <c r="G39" s="30">
        <f>B39-C39</f>
        <v>-4.9524760843704527</v>
      </c>
      <c r="H39" s="31">
        <f>D39-E39</f>
        <v>-5.6425296054755485</v>
      </c>
    </row>
    <row r="40" spans="1:10" x14ac:dyDescent="0.2">
      <c r="A40" s="7" t="s">
        <v>119</v>
      </c>
      <c r="B40" s="30">
        <f>$B$8/$B$11*100</f>
        <v>51.244653681651741</v>
      </c>
      <c r="C40" s="31">
        <f>$C$8/$C$11*100</f>
        <v>48.093610307651851</v>
      </c>
      <c r="D40" s="30">
        <f>$D$8/$D$11*100</f>
        <v>51.19421526345397</v>
      </c>
      <c r="E40" s="31">
        <f>$E$8/$E$11*100</f>
        <v>48.323801615257892</v>
      </c>
      <c r="F40" s="32"/>
      <c r="G40" s="30">
        <f>B40-C40</f>
        <v>3.1510433739998902</v>
      </c>
      <c r="H40" s="31">
        <f>D40-E40</f>
        <v>2.8704136481960774</v>
      </c>
    </row>
    <row r="41" spans="1:10" x14ac:dyDescent="0.2">
      <c r="A41" s="7" t="s">
        <v>125</v>
      </c>
      <c r="B41" s="30">
        <f>$B$9/$B$11*100</f>
        <v>21.880673251484662</v>
      </c>
      <c r="C41" s="31">
        <f>$C$9/$C$11*100</f>
        <v>20.795612486382929</v>
      </c>
      <c r="D41" s="30">
        <f>$D$9/$D$11*100</f>
        <v>21.422042002625162</v>
      </c>
      <c r="E41" s="31">
        <f>$E$9/$E$11*100</f>
        <v>19.163441061837858</v>
      </c>
      <c r="F41" s="32"/>
      <c r="G41" s="30">
        <f>B41-C41</f>
        <v>1.0850607651017334</v>
      </c>
      <c r="H41" s="31">
        <f>D41-E41</f>
        <v>2.2586009407873036</v>
      </c>
    </row>
    <row r="42" spans="1:10" x14ac:dyDescent="0.2">
      <c r="A42" s="7" t="s">
        <v>126</v>
      </c>
      <c r="B42" s="30">
        <f>$B$10/$B$11*100</f>
        <v>3.4585679559371059</v>
      </c>
      <c r="C42" s="31">
        <f>$C$10/$C$11*100</f>
        <v>2.7421960106682692</v>
      </c>
      <c r="D42" s="30">
        <f>$D$10/$D$11*100</f>
        <v>3.0716763547721735</v>
      </c>
      <c r="E42" s="31">
        <f>$E$10/$E$11*100</f>
        <v>2.558161338280005</v>
      </c>
      <c r="F42" s="32"/>
      <c r="G42" s="30">
        <f>B42-C42</f>
        <v>0.71637194526883663</v>
      </c>
      <c r="H42" s="31">
        <f>D42-E42</f>
        <v>0.51351501649216846</v>
      </c>
    </row>
    <row r="43" spans="1:10" s="43" customFormat="1" x14ac:dyDescent="0.2">
      <c r="A43" s="27" t="s">
        <v>0</v>
      </c>
      <c r="B43" s="46">
        <f>SUM(B39:B42)</f>
        <v>100</v>
      </c>
      <c r="C43" s="47">
        <f>SUM(C39:C42)</f>
        <v>100</v>
      </c>
      <c r="D43" s="46">
        <f>SUM(D39:D42)</f>
        <v>100</v>
      </c>
      <c r="E43" s="47">
        <f>SUM(E39:E42)</f>
        <v>100</v>
      </c>
      <c r="F43" s="48"/>
      <c r="G43" s="46">
        <f>B43-C43</f>
        <v>0</v>
      </c>
      <c r="H43" s="47">
        <f>D43-E43</f>
        <v>0</v>
      </c>
    </row>
    <row r="45" spans="1:10" x14ac:dyDescent="0.2">
      <c r="A45" s="3"/>
      <c r="B45" s="196" t="s">
        <v>1</v>
      </c>
      <c r="C45" s="197"/>
      <c r="D45" s="196" t="s">
        <v>2</v>
      </c>
      <c r="E45" s="197"/>
      <c r="F45" s="59"/>
      <c r="G45" s="196" t="s">
        <v>9</v>
      </c>
      <c r="H45" s="197"/>
    </row>
    <row r="46" spans="1:10" x14ac:dyDescent="0.2">
      <c r="A46" s="7" t="s">
        <v>111</v>
      </c>
      <c r="B46" s="30">
        <f>$B$14/$B$34*100</f>
        <v>0.64925074617680545</v>
      </c>
      <c r="C46" s="31">
        <f>$C$14/$C$34*100</f>
        <v>0.47331054430712599</v>
      </c>
      <c r="D46" s="30">
        <f>$D$14/$D$34*100</f>
        <v>0.69262141383836495</v>
      </c>
      <c r="E46" s="31">
        <f>$E$14/$E$34*100</f>
        <v>0.5745817874984932</v>
      </c>
      <c r="F46" s="32"/>
      <c r="G46" s="30">
        <f t="shared" ref="G46:G66" si="4">B46-C46</f>
        <v>0.17594020186967946</v>
      </c>
      <c r="H46" s="31">
        <f t="shared" ref="H46:H66" si="5">D46-E46</f>
        <v>0.11803962633987175</v>
      </c>
    </row>
    <row r="47" spans="1:10" x14ac:dyDescent="0.2">
      <c r="A47" s="7" t="s">
        <v>112</v>
      </c>
      <c r="B47" s="30">
        <f>$B$15/$B$34*100</f>
        <v>4.4093664420443703</v>
      </c>
      <c r="C47" s="31">
        <f>$C$15/$C$34*100</f>
        <v>4.6692460839187104</v>
      </c>
      <c r="D47" s="30">
        <f>$D$15/$D$34*100</f>
        <v>4.8600693793362089</v>
      </c>
      <c r="E47" s="31">
        <f>$E$15/$E$34*100</f>
        <v>5.3748175133600311</v>
      </c>
      <c r="F47" s="32"/>
      <c r="G47" s="30">
        <f t="shared" si="4"/>
        <v>-0.25987964187434009</v>
      </c>
      <c r="H47" s="31">
        <f t="shared" si="5"/>
        <v>-0.51474813402382225</v>
      </c>
    </row>
    <row r="48" spans="1:10" x14ac:dyDescent="0.2">
      <c r="A48" s="7" t="s">
        <v>113</v>
      </c>
      <c r="B48" s="30">
        <f>$B$16/$B$34*100</f>
        <v>12.037293455183235</v>
      </c>
      <c r="C48" s="31">
        <f>$C$16/$C$34*100</f>
        <v>16.708613500619812</v>
      </c>
      <c r="D48" s="30">
        <f>$D$16/$D$34*100</f>
        <v>12.650009375585974</v>
      </c>
      <c r="E48" s="31">
        <f>$E$16/$E$34*100</f>
        <v>17.039229605025248</v>
      </c>
      <c r="F48" s="32"/>
      <c r="G48" s="30">
        <f t="shared" si="4"/>
        <v>-4.6713200454365769</v>
      </c>
      <c r="H48" s="31">
        <f t="shared" si="5"/>
        <v>-4.3892202294392746</v>
      </c>
    </row>
    <row r="49" spans="1:8" x14ac:dyDescent="0.2">
      <c r="A49" s="7" t="s">
        <v>114</v>
      </c>
      <c r="B49" s="30">
        <f>$B$17/$B$34*100</f>
        <v>2.8093172097603003</v>
      </c>
      <c r="C49" s="31">
        <f>$C$17/$C$34*100</f>
        <v>3.6700349348258894</v>
      </c>
      <c r="D49" s="30">
        <f>$D$17/$D$34*100</f>
        <v>2.8911963247702981</v>
      </c>
      <c r="E49" s="31">
        <f>$E$17/$E$34*100</f>
        <v>3.8372420074200075</v>
      </c>
      <c r="F49" s="32"/>
      <c r="G49" s="30">
        <f t="shared" si="4"/>
        <v>-0.86071772506558908</v>
      </c>
      <c r="H49" s="31">
        <f t="shared" si="5"/>
        <v>-0.94604568264970945</v>
      </c>
    </row>
    <row r="50" spans="1:8" x14ac:dyDescent="0.2">
      <c r="A50" s="7" t="s">
        <v>115</v>
      </c>
      <c r="B50" s="30">
        <f>$B$18/$B$34*100</f>
        <v>0.72309917228222409</v>
      </c>
      <c r="C50" s="31">
        <f>$C$18/$C$34*100</f>
        <v>0.57473423237293875</v>
      </c>
      <c r="D50" s="30">
        <f>$D$18/$D$34*100</f>
        <v>0.66332270766922929</v>
      </c>
      <c r="E50" s="31">
        <f>$E$18/$E$34*100</f>
        <v>0.56520632709641994</v>
      </c>
      <c r="F50" s="32"/>
      <c r="G50" s="30">
        <f t="shared" si="4"/>
        <v>0.14836493990928534</v>
      </c>
      <c r="H50" s="31">
        <f t="shared" si="5"/>
        <v>9.8116380572809359E-2</v>
      </c>
    </row>
    <row r="51" spans="1:8" x14ac:dyDescent="0.2">
      <c r="A51" s="7" t="s">
        <v>116</v>
      </c>
      <c r="B51" s="30">
        <f>$B$19/$B$34*100</f>
        <v>0.12000369242130526</v>
      </c>
      <c r="C51" s="31">
        <f>$C$19/$C$34*100</f>
        <v>6.3859359152548742E-2</v>
      </c>
      <c r="D51" s="30">
        <f>$D$19/$D$34*100</f>
        <v>9.7271704481530094E-2</v>
      </c>
      <c r="E51" s="31">
        <f>$E$19/$E$34*100</f>
        <v>0.10580876739482742</v>
      </c>
      <c r="F51" s="32"/>
      <c r="G51" s="30">
        <f t="shared" si="4"/>
        <v>5.6144333268756522E-2</v>
      </c>
      <c r="H51" s="31">
        <f t="shared" si="5"/>
        <v>-8.5370629132973247E-3</v>
      </c>
    </row>
    <row r="52" spans="1:8" x14ac:dyDescent="0.2">
      <c r="A52" s="7" t="s">
        <v>117</v>
      </c>
      <c r="B52" s="30">
        <f>$B$20/$B$34*100</f>
        <v>1.5631250192313608</v>
      </c>
      <c r="C52" s="31">
        <f>$C$20/$C$34*100</f>
        <v>1.0743398069193495</v>
      </c>
      <c r="D52" s="30">
        <f>$D$20/$D$34*100</f>
        <v>1.3641477592349522</v>
      </c>
      <c r="E52" s="31">
        <f>$E$20/$E$34*100</f>
        <v>1.2455968819897407</v>
      </c>
      <c r="F52" s="32"/>
      <c r="G52" s="30">
        <f t="shared" si="4"/>
        <v>0.48878521231201133</v>
      </c>
      <c r="H52" s="31">
        <f t="shared" si="5"/>
        <v>0.11855087724521152</v>
      </c>
    </row>
    <row r="53" spans="1:8" x14ac:dyDescent="0.2">
      <c r="A53" s="7" t="s">
        <v>118</v>
      </c>
      <c r="B53" s="30">
        <f>$B$21/$B$34*100</f>
        <v>1.104649373826887</v>
      </c>
      <c r="C53" s="31">
        <f>$C$21/$C$34*100</f>
        <v>1.1344427331805718</v>
      </c>
      <c r="D53" s="30">
        <f>$D$21/$D$34*100</f>
        <v>1.0934277142321396</v>
      </c>
      <c r="E53" s="31">
        <f>$E$21/$E$34*100</f>
        <v>1.2121130948394787</v>
      </c>
      <c r="F53" s="32"/>
      <c r="G53" s="30">
        <f t="shared" si="4"/>
        <v>-2.9793359353684767E-2</v>
      </c>
      <c r="H53" s="31">
        <f t="shared" si="5"/>
        <v>-0.11868538060733913</v>
      </c>
    </row>
    <row r="54" spans="1:8" x14ac:dyDescent="0.2">
      <c r="A54" s="142" t="s">
        <v>120</v>
      </c>
      <c r="B54" s="148">
        <f>$B$22/$B$34*100</f>
        <v>5.0278470106772515</v>
      </c>
      <c r="C54" s="149">
        <f>$C$22/$C$34*100</f>
        <v>3.087787836670298</v>
      </c>
      <c r="D54" s="148">
        <f>$D$22/$D$34*100</f>
        <v>4.6209919369960621</v>
      </c>
      <c r="E54" s="149">
        <f>$E$22/$E$34*100</f>
        <v>2.6666488086468534</v>
      </c>
      <c r="F54" s="150"/>
      <c r="G54" s="148">
        <f t="shared" si="4"/>
        <v>1.9400591740069535</v>
      </c>
      <c r="H54" s="149">
        <f t="shared" si="5"/>
        <v>1.9543431283492088</v>
      </c>
    </row>
    <row r="55" spans="1:8" x14ac:dyDescent="0.2">
      <c r="A55" s="7" t="s">
        <v>121</v>
      </c>
      <c r="B55" s="30">
        <f>$B$23/$B$34*100</f>
        <v>14.246592202837011</v>
      </c>
      <c r="C55" s="31">
        <f>$C$23/$C$34*100</f>
        <v>12.715525337139852</v>
      </c>
      <c r="D55" s="30">
        <f>$D$23/$D$34*100</f>
        <v>14.711466341646354</v>
      </c>
      <c r="E55" s="31">
        <f>$E$23/$E$34*100</f>
        <v>12.790806691400025</v>
      </c>
      <c r="F55" s="32"/>
      <c r="G55" s="30">
        <f t="shared" si="4"/>
        <v>1.5310668656971593</v>
      </c>
      <c r="H55" s="31">
        <f t="shared" si="5"/>
        <v>1.9206596502463285</v>
      </c>
    </row>
    <row r="56" spans="1:8" x14ac:dyDescent="0.2">
      <c r="A56" s="7" t="s">
        <v>122</v>
      </c>
      <c r="B56" s="30">
        <f>$B$24/$B$34*100</f>
        <v>18.099018431336351</v>
      </c>
      <c r="C56" s="31">
        <f>$C$24/$C$34*100</f>
        <v>18.827241651327899</v>
      </c>
      <c r="D56" s="30">
        <f>$D$24/$D$34*100</f>
        <v>18.162853928370524</v>
      </c>
      <c r="E56" s="31">
        <f>$E$24/$E$34*100</f>
        <v>19.739362200822359</v>
      </c>
      <c r="F56" s="32"/>
      <c r="G56" s="30">
        <f t="shared" si="4"/>
        <v>-0.72822321999154838</v>
      </c>
      <c r="H56" s="31">
        <f t="shared" si="5"/>
        <v>-1.5765082724518358</v>
      </c>
    </row>
    <row r="57" spans="1:8" x14ac:dyDescent="0.2">
      <c r="A57" s="7" t="s">
        <v>123</v>
      </c>
      <c r="B57" s="30">
        <f>$B$25/$B$34*100</f>
        <v>11.486507277146989</v>
      </c>
      <c r="C57" s="31">
        <f>$C$25/$C$34*100</f>
        <v>11.299350137109801</v>
      </c>
      <c r="D57" s="30">
        <f>$D$25/$D$34*100</f>
        <v>11.565957247327958</v>
      </c>
      <c r="E57" s="31">
        <f>$E$25/$E$34*100</f>
        <v>11.305465893414409</v>
      </c>
      <c r="F57" s="32"/>
      <c r="G57" s="30">
        <f t="shared" si="4"/>
        <v>0.18715714003718809</v>
      </c>
      <c r="H57" s="31">
        <f t="shared" si="5"/>
        <v>0.26049135391354916</v>
      </c>
    </row>
    <row r="58" spans="1:8" x14ac:dyDescent="0.2">
      <c r="A58" s="7" t="s">
        <v>124</v>
      </c>
      <c r="B58" s="30">
        <f>$B$26/$B$34*100</f>
        <v>2.3846887596541433</v>
      </c>
      <c r="C58" s="31">
        <f>$C$26/$C$34*100</f>
        <v>2.1637053454040043</v>
      </c>
      <c r="D58" s="30">
        <f>$D$26/$D$34*100</f>
        <v>2.1329458091130697</v>
      </c>
      <c r="E58" s="31">
        <f>$E$26/$E$34*100</f>
        <v>1.8215180209742443</v>
      </c>
      <c r="F58" s="32"/>
      <c r="G58" s="30">
        <f t="shared" si="4"/>
        <v>0.22098341425013901</v>
      </c>
      <c r="H58" s="31">
        <f t="shared" si="5"/>
        <v>0.31142778813882543</v>
      </c>
    </row>
    <row r="59" spans="1:8" x14ac:dyDescent="0.2">
      <c r="A59" s="142" t="s">
        <v>127</v>
      </c>
      <c r="B59" s="148">
        <f>$B$27/$B$34*100</f>
        <v>0.20923720729868611</v>
      </c>
      <c r="C59" s="149">
        <f>$C$27/$C$34*100</f>
        <v>0.21411667480560459</v>
      </c>
      <c r="D59" s="148">
        <f>$D$27/$D$34*100</f>
        <v>0.19688730545659103</v>
      </c>
      <c r="E59" s="149">
        <f>$E$27/$E$34*100</f>
        <v>0.24376197045390624</v>
      </c>
      <c r="F59" s="150"/>
      <c r="G59" s="148">
        <f t="shared" si="4"/>
        <v>-4.8794675069184779E-3</v>
      </c>
      <c r="H59" s="149">
        <f t="shared" si="5"/>
        <v>-4.6874664997315213E-2</v>
      </c>
    </row>
    <row r="60" spans="1:8" x14ac:dyDescent="0.2">
      <c r="A60" s="7" t="s">
        <v>128</v>
      </c>
      <c r="B60" s="30">
        <f>$B$28/$B$34*100</f>
        <v>1.8462106526354657E-2</v>
      </c>
      <c r="C60" s="31">
        <f>$C$28/$C$34*100</f>
        <v>5.6346493369895945E-2</v>
      </c>
      <c r="D60" s="30">
        <f>$D$28/$D$34*100</f>
        <v>1.7579223701481343E-2</v>
      </c>
      <c r="E60" s="31">
        <f>$E$28/$E$34*100</f>
        <v>3.0805084178240894E-2</v>
      </c>
      <c r="F60" s="32"/>
      <c r="G60" s="30">
        <f t="shared" si="4"/>
        <v>-3.7884386843541284E-2</v>
      </c>
      <c r="H60" s="31">
        <f t="shared" si="5"/>
        <v>-1.3225860476759551E-2</v>
      </c>
    </row>
    <row r="61" spans="1:8" x14ac:dyDescent="0.2">
      <c r="A61" s="7" t="s">
        <v>129</v>
      </c>
      <c r="B61" s="30">
        <f>$B$29/$B$34*100</f>
        <v>0.14769685221083725</v>
      </c>
      <c r="C61" s="31">
        <f>$C$29/$C$34*100</f>
        <v>0.18030877878366702</v>
      </c>
      <c r="D61" s="30">
        <f>$D$29/$D$34*100</f>
        <v>0.17813613350834429</v>
      </c>
      <c r="E61" s="31">
        <f>$E$29/$E$34*100</f>
        <v>0.23572586153784336</v>
      </c>
      <c r="F61" s="32"/>
      <c r="G61" s="30">
        <f t="shared" si="4"/>
        <v>-3.2611926572829769E-2</v>
      </c>
      <c r="H61" s="31">
        <f t="shared" si="5"/>
        <v>-5.7589728029499077E-2</v>
      </c>
    </row>
    <row r="62" spans="1:8" x14ac:dyDescent="0.2">
      <c r="A62" s="7" t="s">
        <v>130</v>
      </c>
      <c r="B62" s="30">
        <f>$B$30/$B$34*100</f>
        <v>2.9816302040062772</v>
      </c>
      <c r="C62" s="31">
        <f>$C$30/$C$34*100</f>
        <v>2.0622816573381919</v>
      </c>
      <c r="D62" s="30">
        <f>$D$30/$D$34*100</f>
        <v>2.8572098256141008</v>
      </c>
      <c r="E62" s="31">
        <f>$E$30/$E$34*100</f>
        <v>1.8831281893307259</v>
      </c>
      <c r="F62" s="32"/>
      <c r="G62" s="30">
        <f t="shared" si="4"/>
        <v>0.9193485466680853</v>
      </c>
      <c r="H62" s="31">
        <f t="shared" si="5"/>
        <v>0.97408163628337485</v>
      </c>
    </row>
    <row r="63" spans="1:8" x14ac:dyDescent="0.2">
      <c r="A63" s="7" t="s">
        <v>131</v>
      </c>
      <c r="B63" s="30">
        <f>$B$31/$B$34*100</f>
        <v>2.646235268777501</v>
      </c>
      <c r="C63" s="31">
        <f>$C$31/$C$34*100</f>
        <v>2.8586454302993878</v>
      </c>
      <c r="D63" s="30">
        <f>$D$31/$D$34*100</f>
        <v>2.7200918807425465</v>
      </c>
      <c r="E63" s="31">
        <f>$E$31/$E$34*100</f>
        <v>2.6599520512168007</v>
      </c>
      <c r="F63" s="32"/>
      <c r="G63" s="30">
        <f t="shared" si="4"/>
        <v>-0.21241016152188674</v>
      </c>
      <c r="H63" s="31">
        <f t="shared" si="5"/>
        <v>6.0139829525745814E-2</v>
      </c>
    </row>
    <row r="64" spans="1:8" x14ac:dyDescent="0.2">
      <c r="A64" s="7" t="s">
        <v>132</v>
      </c>
      <c r="B64" s="30">
        <f>$B$32/$B$34*100</f>
        <v>15.877411612665004</v>
      </c>
      <c r="C64" s="31">
        <f>$C$32/$C$34*100</f>
        <v>15.423913451786184</v>
      </c>
      <c r="D64" s="30">
        <f>$D$32/$D$34*100</f>
        <v>15.452137633602101</v>
      </c>
      <c r="E64" s="31">
        <f>$E$32/$E$34*100</f>
        <v>14.11006790512034</v>
      </c>
      <c r="F64" s="32"/>
      <c r="G64" s="30">
        <f t="shared" si="4"/>
        <v>0.45349816087881933</v>
      </c>
      <c r="H64" s="31">
        <f t="shared" si="5"/>
        <v>1.3420697284817606</v>
      </c>
    </row>
    <row r="65" spans="1:8" x14ac:dyDescent="0.2">
      <c r="A65" s="142" t="s">
        <v>126</v>
      </c>
      <c r="B65" s="148">
        <f>$B$33/$B$34*100</f>
        <v>3.4585679559371059</v>
      </c>
      <c r="C65" s="149">
        <f>$C$33/$C$34*100</f>
        <v>2.7421960106682692</v>
      </c>
      <c r="D65" s="148">
        <f>$D$33/$D$34*100</f>
        <v>3.0716763547721735</v>
      </c>
      <c r="E65" s="149">
        <f>$E$33/$E$34*100</f>
        <v>2.558161338280005</v>
      </c>
      <c r="F65" s="150"/>
      <c r="G65" s="148">
        <f t="shared" si="4"/>
        <v>0.71637194526883663</v>
      </c>
      <c r="H65" s="149">
        <f t="shared" si="5"/>
        <v>0.51351501649216846</v>
      </c>
    </row>
    <row r="66" spans="1:8" s="43" customFormat="1" x14ac:dyDescent="0.2">
      <c r="A66" s="27" t="s">
        <v>0</v>
      </c>
      <c r="B66" s="46">
        <f>SUM(B46:B65)</f>
        <v>100</v>
      </c>
      <c r="C66" s="47">
        <f>SUM(C46:C65)</f>
        <v>100</v>
      </c>
      <c r="D66" s="46">
        <f>SUM(D46:D65)</f>
        <v>100</v>
      </c>
      <c r="E66" s="47">
        <f>SUM(E46:E65)</f>
        <v>99.999999999999986</v>
      </c>
      <c r="F66" s="48"/>
      <c r="G66" s="46">
        <f t="shared" si="4"/>
        <v>0</v>
      </c>
      <c r="H66" s="47">
        <f t="shared" si="5"/>
        <v>0</v>
      </c>
    </row>
  </sheetData>
  <mergeCells count="16">
    <mergeCell ref="B45:C45"/>
    <mergeCell ref="D45:E45"/>
    <mergeCell ref="G45:H45"/>
    <mergeCell ref="B1:J1"/>
    <mergeCell ref="B5:C5"/>
    <mergeCell ref="D5:E5"/>
    <mergeCell ref="G5:J5"/>
    <mergeCell ref="E4:G4"/>
    <mergeCell ref="B2:J2"/>
    <mergeCell ref="G37:H37"/>
    <mergeCell ref="E36:G36"/>
    <mergeCell ref="B37:C37"/>
    <mergeCell ref="D37:E37"/>
    <mergeCell ref="B13:C13"/>
    <mergeCell ref="D13:E13"/>
    <mergeCell ref="G13:J13"/>
  </mergeCells>
  <phoneticPr fontId="3" type="noConversion"/>
  <printOptions horizontalCentered="1"/>
  <pageMargins left="0.39370078740157483" right="0.39370078740157483" top="0.39370078740157483" bottom="0.59055118110236227" header="0.39370078740157483" footer="0.19685039370078741"/>
  <pageSetup paperSize="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
    <pageSetUpPr fitToPage="1"/>
  </sheetPr>
  <dimension ref="A1:J74"/>
  <sheetViews>
    <sheetView tabSelected="1" workbookViewId="0">
      <selection activeCell="M1" sqref="M1"/>
    </sheetView>
  </sheetViews>
  <sheetFormatPr defaultRowHeight="12.75" x14ac:dyDescent="0.2"/>
  <cols>
    <col min="1" max="1" width="25.7109375" customWidth="1"/>
    <col min="6" max="6" width="1.7109375" customWidth="1"/>
  </cols>
  <sheetData>
    <row r="1" spans="1:10" s="52" customFormat="1" ht="20.25" x14ac:dyDescent="0.3">
      <c r="A1" s="4" t="s">
        <v>10</v>
      </c>
      <c r="B1" s="198" t="s">
        <v>18</v>
      </c>
      <c r="C1" s="199"/>
      <c r="D1" s="199"/>
      <c r="E1" s="199"/>
      <c r="F1" s="199"/>
      <c r="G1" s="199"/>
      <c r="H1" s="199"/>
      <c r="I1" s="199"/>
      <c r="J1" s="199"/>
    </row>
    <row r="2" spans="1:10" s="52" customFormat="1" ht="20.25" x14ac:dyDescent="0.3">
      <c r="A2" s="4" t="s">
        <v>109</v>
      </c>
      <c r="B2" s="202" t="s">
        <v>99</v>
      </c>
      <c r="C2" s="203"/>
      <c r="D2" s="203"/>
      <c r="E2" s="203"/>
      <c r="F2" s="203"/>
      <c r="G2" s="203"/>
      <c r="H2" s="203"/>
      <c r="I2" s="203"/>
      <c r="J2" s="203"/>
    </row>
    <row r="4" spans="1:10" x14ac:dyDescent="0.2">
      <c r="A4" s="3"/>
      <c r="B4" s="196" t="s">
        <v>1</v>
      </c>
      <c r="C4" s="197"/>
      <c r="D4" s="196" t="s">
        <v>2</v>
      </c>
      <c r="E4" s="197"/>
      <c r="F4" s="59"/>
      <c r="G4" s="196" t="s">
        <v>3</v>
      </c>
      <c r="H4" s="200"/>
      <c r="I4" s="200"/>
      <c r="J4" s="197"/>
    </row>
    <row r="5" spans="1:10" x14ac:dyDescent="0.2">
      <c r="A5" s="27" t="s">
        <v>0</v>
      </c>
      <c r="B5" s="57">
        <f>VALUE(RIGHT(B2, 4))</f>
        <v>2021</v>
      </c>
      <c r="C5" s="58">
        <f>B5-1</f>
        <v>2020</v>
      </c>
      <c r="D5" s="57">
        <f>B5</f>
        <v>2021</v>
      </c>
      <c r="E5" s="58">
        <f>C5</f>
        <v>2020</v>
      </c>
      <c r="F5" s="64"/>
      <c r="G5" s="57" t="s">
        <v>4</v>
      </c>
      <c r="H5" s="58" t="s">
        <v>2</v>
      </c>
      <c r="I5" s="57" t="s">
        <v>4</v>
      </c>
      <c r="J5" s="58" t="s">
        <v>2</v>
      </c>
    </row>
    <row r="6" spans="1:10" x14ac:dyDescent="0.2">
      <c r="A6" s="7" t="s">
        <v>31</v>
      </c>
      <c r="B6" s="65">
        <v>9</v>
      </c>
      <c r="C6" s="66">
        <v>15</v>
      </c>
      <c r="D6" s="65">
        <v>24</v>
      </c>
      <c r="E6" s="66">
        <v>38</v>
      </c>
      <c r="F6" s="67"/>
      <c r="G6" s="65">
        <f t="shared" ref="G6:G37" si="0">B6-C6</f>
        <v>-6</v>
      </c>
      <c r="H6" s="66">
        <f t="shared" ref="H6:H37" si="1">D6-E6</f>
        <v>-14</v>
      </c>
      <c r="I6" s="20">
        <f t="shared" ref="I6:I37" si="2">IF(C6=0, "-", IF(G6/C6&lt;10, G6/C6, "&gt;999%"))</f>
        <v>-0.4</v>
      </c>
      <c r="J6" s="21">
        <f t="shared" ref="J6:J37" si="3">IF(E6=0, "-", IF(H6/E6&lt;10, H6/E6, "&gt;999%"))</f>
        <v>-0.36842105263157893</v>
      </c>
    </row>
    <row r="7" spans="1:10" x14ac:dyDescent="0.2">
      <c r="A7" s="7" t="s">
        <v>32</v>
      </c>
      <c r="B7" s="65">
        <v>0</v>
      </c>
      <c r="C7" s="66">
        <v>0</v>
      </c>
      <c r="D7" s="65">
        <v>0</v>
      </c>
      <c r="E7" s="66">
        <v>1</v>
      </c>
      <c r="F7" s="67"/>
      <c r="G7" s="65">
        <f t="shared" si="0"/>
        <v>0</v>
      </c>
      <c r="H7" s="66">
        <f t="shared" si="1"/>
        <v>-1</v>
      </c>
      <c r="I7" s="20" t="str">
        <f t="shared" si="2"/>
        <v>-</v>
      </c>
      <c r="J7" s="21">
        <f t="shared" si="3"/>
        <v>-1</v>
      </c>
    </row>
    <row r="8" spans="1:10" x14ac:dyDescent="0.2">
      <c r="A8" s="7" t="s">
        <v>33</v>
      </c>
      <c r="B8" s="65">
        <v>6</v>
      </c>
      <c r="C8" s="66">
        <v>6</v>
      </c>
      <c r="D8" s="65">
        <v>16</v>
      </c>
      <c r="E8" s="66">
        <v>14</v>
      </c>
      <c r="F8" s="67"/>
      <c r="G8" s="65">
        <f t="shared" si="0"/>
        <v>0</v>
      </c>
      <c r="H8" s="66">
        <f t="shared" si="1"/>
        <v>2</v>
      </c>
      <c r="I8" s="20">
        <f t="shared" si="2"/>
        <v>0</v>
      </c>
      <c r="J8" s="21">
        <f t="shared" si="3"/>
        <v>0.14285714285714285</v>
      </c>
    </row>
    <row r="9" spans="1:10" x14ac:dyDescent="0.2">
      <c r="A9" s="7" t="s">
        <v>34</v>
      </c>
      <c r="B9" s="65">
        <v>813</v>
      </c>
      <c r="C9" s="66">
        <v>479</v>
      </c>
      <c r="D9" s="65">
        <v>2062</v>
      </c>
      <c r="E9" s="66">
        <v>1623</v>
      </c>
      <c r="F9" s="67"/>
      <c r="G9" s="65">
        <f t="shared" si="0"/>
        <v>334</v>
      </c>
      <c r="H9" s="66">
        <f t="shared" si="1"/>
        <v>439</v>
      </c>
      <c r="I9" s="20">
        <f t="shared" si="2"/>
        <v>0.69728601252609601</v>
      </c>
      <c r="J9" s="21">
        <f t="shared" si="3"/>
        <v>0.27048675292667901</v>
      </c>
    </row>
    <row r="10" spans="1:10" x14ac:dyDescent="0.2">
      <c r="A10" s="7" t="s">
        <v>35</v>
      </c>
      <c r="B10" s="65">
        <v>7</v>
      </c>
      <c r="C10" s="66">
        <v>5</v>
      </c>
      <c r="D10" s="65">
        <v>18</v>
      </c>
      <c r="E10" s="66">
        <v>13</v>
      </c>
      <c r="F10" s="67"/>
      <c r="G10" s="65">
        <f t="shared" si="0"/>
        <v>2</v>
      </c>
      <c r="H10" s="66">
        <f t="shared" si="1"/>
        <v>5</v>
      </c>
      <c r="I10" s="20">
        <f t="shared" si="2"/>
        <v>0.4</v>
      </c>
      <c r="J10" s="21">
        <f t="shared" si="3"/>
        <v>0.38461538461538464</v>
      </c>
    </row>
    <row r="11" spans="1:10" x14ac:dyDescent="0.2">
      <c r="A11" s="7" t="s">
        <v>36</v>
      </c>
      <c r="B11" s="65">
        <v>943</v>
      </c>
      <c r="C11" s="66">
        <v>543</v>
      </c>
      <c r="D11" s="65">
        <v>2178</v>
      </c>
      <c r="E11" s="66">
        <v>1829</v>
      </c>
      <c r="F11" s="67"/>
      <c r="G11" s="65">
        <f t="shared" si="0"/>
        <v>400</v>
      </c>
      <c r="H11" s="66">
        <f t="shared" si="1"/>
        <v>349</v>
      </c>
      <c r="I11" s="20">
        <f t="shared" si="2"/>
        <v>0.73664825046040516</v>
      </c>
      <c r="J11" s="21">
        <f t="shared" si="3"/>
        <v>0.19081465281574631</v>
      </c>
    </row>
    <row r="12" spans="1:10" x14ac:dyDescent="0.2">
      <c r="A12" s="7" t="s">
        <v>37</v>
      </c>
      <c r="B12" s="65">
        <v>47</v>
      </c>
      <c r="C12" s="66">
        <v>0</v>
      </c>
      <c r="D12" s="65">
        <v>93</v>
      </c>
      <c r="E12" s="66">
        <v>0</v>
      </c>
      <c r="F12" s="67"/>
      <c r="G12" s="65">
        <f t="shared" si="0"/>
        <v>47</v>
      </c>
      <c r="H12" s="66">
        <f t="shared" si="1"/>
        <v>93</v>
      </c>
      <c r="I12" s="20" t="str">
        <f t="shared" si="2"/>
        <v>-</v>
      </c>
      <c r="J12" s="21" t="str">
        <f t="shared" si="3"/>
        <v>-</v>
      </c>
    </row>
    <row r="13" spans="1:10" x14ac:dyDescent="0.2">
      <c r="A13" s="7" t="s">
        <v>38</v>
      </c>
      <c r="B13" s="65">
        <v>9</v>
      </c>
      <c r="C13" s="66">
        <v>11</v>
      </c>
      <c r="D13" s="65">
        <v>29</v>
      </c>
      <c r="E13" s="66">
        <v>35</v>
      </c>
      <c r="F13" s="67"/>
      <c r="G13" s="65">
        <f t="shared" si="0"/>
        <v>-2</v>
      </c>
      <c r="H13" s="66">
        <f t="shared" si="1"/>
        <v>-6</v>
      </c>
      <c r="I13" s="20">
        <f t="shared" si="2"/>
        <v>-0.18181818181818182</v>
      </c>
      <c r="J13" s="21">
        <f t="shared" si="3"/>
        <v>-0.17142857142857143</v>
      </c>
    </row>
    <row r="14" spans="1:10" x14ac:dyDescent="0.2">
      <c r="A14" s="7" t="s">
        <v>39</v>
      </c>
      <c r="B14" s="65">
        <v>2</v>
      </c>
      <c r="C14" s="66">
        <v>16</v>
      </c>
      <c r="D14" s="65">
        <v>11</v>
      </c>
      <c r="E14" s="66">
        <v>36</v>
      </c>
      <c r="F14" s="67"/>
      <c r="G14" s="65">
        <f t="shared" si="0"/>
        <v>-14</v>
      </c>
      <c r="H14" s="66">
        <f t="shared" si="1"/>
        <v>-25</v>
      </c>
      <c r="I14" s="20">
        <f t="shared" si="2"/>
        <v>-0.875</v>
      </c>
      <c r="J14" s="21">
        <f t="shared" si="3"/>
        <v>-0.69444444444444442</v>
      </c>
    </row>
    <row r="15" spans="1:10" x14ac:dyDescent="0.2">
      <c r="A15" s="7" t="s">
        <v>42</v>
      </c>
      <c r="B15" s="65">
        <v>4</v>
      </c>
      <c r="C15" s="66">
        <v>4</v>
      </c>
      <c r="D15" s="65">
        <v>13</v>
      </c>
      <c r="E15" s="66">
        <v>22</v>
      </c>
      <c r="F15" s="67"/>
      <c r="G15" s="65">
        <f t="shared" si="0"/>
        <v>0</v>
      </c>
      <c r="H15" s="66">
        <f t="shared" si="1"/>
        <v>-9</v>
      </c>
      <c r="I15" s="20">
        <f t="shared" si="2"/>
        <v>0</v>
      </c>
      <c r="J15" s="21">
        <f t="shared" si="3"/>
        <v>-0.40909090909090912</v>
      </c>
    </row>
    <row r="16" spans="1:10" x14ac:dyDescent="0.2">
      <c r="A16" s="7" t="s">
        <v>43</v>
      </c>
      <c r="B16" s="65">
        <v>27</v>
      </c>
      <c r="C16" s="66">
        <v>15</v>
      </c>
      <c r="D16" s="65">
        <v>55</v>
      </c>
      <c r="E16" s="66">
        <v>52</v>
      </c>
      <c r="F16" s="67"/>
      <c r="G16" s="65">
        <f t="shared" si="0"/>
        <v>12</v>
      </c>
      <c r="H16" s="66">
        <f t="shared" si="1"/>
        <v>3</v>
      </c>
      <c r="I16" s="20">
        <f t="shared" si="2"/>
        <v>0.8</v>
      </c>
      <c r="J16" s="21">
        <f t="shared" si="3"/>
        <v>5.7692307692307696E-2</v>
      </c>
    </row>
    <row r="17" spans="1:10" x14ac:dyDescent="0.2">
      <c r="A17" s="7" t="s">
        <v>44</v>
      </c>
      <c r="B17" s="65">
        <v>37</v>
      </c>
      <c r="C17" s="66">
        <v>31</v>
      </c>
      <c r="D17" s="65">
        <v>78</v>
      </c>
      <c r="E17" s="66">
        <v>57</v>
      </c>
      <c r="F17" s="67"/>
      <c r="G17" s="65">
        <f t="shared" si="0"/>
        <v>6</v>
      </c>
      <c r="H17" s="66">
        <f t="shared" si="1"/>
        <v>21</v>
      </c>
      <c r="I17" s="20">
        <f t="shared" si="2"/>
        <v>0.19354838709677419</v>
      </c>
      <c r="J17" s="21">
        <f t="shared" si="3"/>
        <v>0.36842105263157893</v>
      </c>
    </row>
    <row r="18" spans="1:10" x14ac:dyDescent="0.2">
      <c r="A18" s="7" t="s">
        <v>45</v>
      </c>
      <c r="B18" s="65">
        <v>1588</v>
      </c>
      <c r="C18" s="66">
        <v>1250</v>
      </c>
      <c r="D18" s="65">
        <v>4257</v>
      </c>
      <c r="E18" s="66">
        <v>3704</v>
      </c>
      <c r="F18" s="67"/>
      <c r="G18" s="65">
        <f t="shared" si="0"/>
        <v>338</v>
      </c>
      <c r="H18" s="66">
        <f t="shared" si="1"/>
        <v>553</v>
      </c>
      <c r="I18" s="20">
        <f t="shared" si="2"/>
        <v>0.27039999999999997</v>
      </c>
      <c r="J18" s="21">
        <f t="shared" si="3"/>
        <v>0.14929805615550756</v>
      </c>
    </row>
    <row r="19" spans="1:10" x14ac:dyDescent="0.2">
      <c r="A19" s="7" t="s">
        <v>48</v>
      </c>
      <c r="B19" s="65">
        <v>39</v>
      </c>
      <c r="C19" s="66">
        <v>14</v>
      </c>
      <c r="D19" s="65">
        <v>74</v>
      </c>
      <c r="E19" s="66">
        <v>25</v>
      </c>
      <c r="F19" s="67"/>
      <c r="G19" s="65">
        <f t="shared" si="0"/>
        <v>25</v>
      </c>
      <c r="H19" s="66">
        <f t="shared" si="1"/>
        <v>49</v>
      </c>
      <c r="I19" s="20">
        <f t="shared" si="2"/>
        <v>1.7857142857142858</v>
      </c>
      <c r="J19" s="21">
        <f t="shared" si="3"/>
        <v>1.96</v>
      </c>
    </row>
    <row r="20" spans="1:10" x14ac:dyDescent="0.2">
      <c r="A20" s="7" t="s">
        <v>49</v>
      </c>
      <c r="B20" s="65">
        <v>354</v>
      </c>
      <c r="C20" s="66">
        <v>139</v>
      </c>
      <c r="D20" s="65">
        <v>851</v>
      </c>
      <c r="E20" s="66">
        <v>326</v>
      </c>
      <c r="F20" s="67"/>
      <c r="G20" s="65">
        <f t="shared" si="0"/>
        <v>215</v>
      </c>
      <c r="H20" s="66">
        <f t="shared" si="1"/>
        <v>525</v>
      </c>
      <c r="I20" s="20">
        <f t="shared" si="2"/>
        <v>1.5467625899280575</v>
      </c>
      <c r="J20" s="21">
        <f t="shared" si="3"/>
        <v>1.6104294478527608</v>
      </c>
    </row>
    <row r="21" spans="1:10" x14ac:dyDescent="0.2">
      <c r="A21" s="7" t="s">
        <v>51</v>
      </c>
      <c r="B21" s="65">
        <v>0</v>
      </c>
      <c r="C21" s="66">
        <v>1401</v>
      </c>
      <c r="D21" s="65">
        <v>0</v>
      </c>
      <c r="E21" s="66">
        <v>2291</v>
      </c>
      <c r="F21" s="67"/>
      <c r="G21" s="65">
        <f t="shared" si="0"/>
        <v>-1401</v>
      </c>
      <c r="H21" s="66">
        <f t="shared" si="1"/>
        <v>-2291</v>
      </c>
      <c r="I21" s="20">
        <f t="shared" si="2"/>
        <v>-1</v>
      </c>
      <c r="J21" s="21">
        <f t="shared" si="3"/>
        <v>-1</v>
      </c>
    </row>
    <row r="22" spans="1:10" x14ac:dyDescent="0.2">
      <c r="A22" s="7" t="s">
        <v>52</v>
      </c>
      <c r="B22" s="65">
        <v>774</v>
      </c>
      <c r="C22" s="66">
        <v>1005</v>
      </c>
      <c r="D22" s="65">
        <v>2236</v>
      </c>
      <c r="E22" s="66">
        <v>3166</v>
      </c>
      <c r="F22" s="67"/>
      <c r="G22" s="65">
        <f t="shared" si="0"/>
        <v>-231</v>
      </c>
      <c r="H22" s="66">
        <f t="shared" si="1"/>
        <v>-930</v>
      </c>
      <c r="I22" s="20">
        <f t="shared" si="2"/>
        <v>-0.2298507462686567</v>
      </c>
      <c r="J22" s="21">
        <f t="shared" si="3"/>
        <v>-0.29374605180037905</v>
      </c>
    </row>
    <row r="23" spans="1:10" x14ac:dyDescent="0.2">
      <c r="A23" s="7" t="s">
        <v>53</v>
      </c>
      <c r="B23" s="65">
        <v>2221</v>
      </c>
      <c r="C23" s="66">
        <v>1796</v>
      </c>
      <c r="D23" s="65">
        <v>6253</v>
      </c>
      <c r="E23" s="66">
        <v>5559</v>
      </c>
      <c r="F23" s="67"/>
      <c r="G23" s="65">
        <f t="shared" si="0"/>
        <v>425</v>
      </c>
      <c r="H23" s="66">
        <f t="shared" si="1"/>
        <v>694</v>
      </c>
      <c r="I23" s="20">
        <f t="shared" si="2"/>
        <v>0.23663697104677059</v>
      </c>
      <c r="J23" s="21">
        <f t="shared" si="3"/>
        <v>0.12484259758949451</v>
      </c>
    </row>
    <row r="24" spans="1:10" x14ac:dyDescent="0.2">
      <c r="A24" s="7" t="s">
        <v>55</v>
      </c>
      <c r="B24" s="65">
        <v>0</v>
      </c>
      <c r="C24" s="66">
        <v>12</v>
      </c>
      <c r="D24" s="65">
        <v>0</v>
      </c>
      <c r="E24" s="66">
        <v>26</v>
      </c>
      <c r="F24" s="67"/>
      <c r="G24" s="65">
        <f t="shared" si="0"/>
        <v>-12</v>
      </c>
      <c r="H24" s="66">
        <f t="shared" si="1"/>
        <v>-26</v>
      </c>
      <c r="I24" s="20">
        <f t="shared" si="2"/>
        <v>-1</v>
      </c>
      <c r="J24" s="21">
        <f t="shared" si="3"/>
        <v>-1</v>
      </c>
    </row>
    <row r="25" spans="1:10" x14ac:dyDescent="0.2">
      <c r="A25" s="7" t="s">
        <v>58</v>
      </c>
      <c r="B25" s="65">
        <v>892</v>
      </c>
      <c r="C25" s="66">
        <v>665</v>
      </c>
      <c r="D25" s="65">
        <v>2299</v>
      </c>
      <c r="E25" s="66">
        <v>1463</v>
      </c>
      <c r="F25" s="67"/>
      <c r="G25" s="65">
        <f t="shared" si="0"/>
        <v>227</v>
      </c>
      <c r="H25" s="66">
        <f t="shared" si="1"/>
        <v>836</v>
      </c>
      <c r="I25" s="20">
        <f t="shared" si="2"/>
        <v>0.34135338345864663</v>
      </c>
      <c r="J25" s="21">
        <f t="shared" si="3"/>
        <v>0.5714285714285714</v>
      </c>
    </row>
    <row r="26" spans="1:10" x14ac:dyDescent="0.2">
      <c r="A26" s="7" t="s">
        <v>60</v>
      </c>
      <c r="B26" s="65">
        <v>34</v>
      </c>
      <c r="C26" s="66">
        <v>50</v>
      </c>
      <c r="D26" s="65">
        <v>86</v>
      </c>
      <c r="E26" s="66">
        <v>179</v>
      </c>
      <c r="F26" s="67"/>
      <c r="G26" s="65">
        <f t="shared" si="0"/>
        <v>-16</v>
      </c>
      <c r="H26" s="66">
        <f t="shared" si="1"/>
        <v>-93</v>
      </c>
      <c r="I26" s="20">
        <f t="shared" si="2"/>
        <v>-0.32</v>
      </c>
      <c r="J26" s="21">
        <f t="shared" si="3"/>
        <v>-0.51955307262569828</v>
      </c>
    </row>
    <row r="27" spans="1:10" x14ac:dyDescent="0.2">
      <c r="A27" s="7" t="s">
        <v>61</v>
      </c>
      <c r="B27" s="65">
        <v>189</v>
      </c>
      <c r="C27" s="66">
        <v>80</v>
      </c>
      <c r="D27" s="65">
        <v>513</v>
      </c>
      <c r="E27" s="66">
        <v>333</v>
      </c>
      <c r="F27" s="67"/>
      <c r="G27" s="65">
        <f t="shared" si="0"/>
        <v>109</v>
      </c>
      <c r="H27" s="66">
        <f t="shared" si="1"/>
        <v>180</v>
      </c>
      <c r="I27" s="20">
        <f t="shared" si="2"/>
        <v>1.3625</v>
      </c>
      <c r="J27" s="21">
        <f t="shared" si="3"/>
        <v>0.54054054054054057</v>
      </c>
    </row>
    <row r="28" spans="1:10" x14ac:dyDescent="0.2">
      <c r="A28" s="7" t="s">
        <v>63</v>
      </c>
      <c r="B28" s="65">
        <v>2003</v>
      </c>
      <c r="C28" s="66">
        <v>1751</v>
      </c>
      <c r="D28" s="65">
        <v>5662</v>
      </c>
      <c r="E28" s="66">
        <v>5296</v>
      </c>
      <c r="F28" s="67"/>
      <c r="G28" s="65">
        <f t="shared" si="0"/>
        <v>252</v>
      </c>
      <c r="H28" s="66">
        <f t="shared" si="1"/>
        <v>366</v>
      </c>
      <c r="I28" s="20">
        <f t="shared" si="2"/>
        <v>0.143917761279269</v>
      </c>
      <c r="J28" s="21">
        <f t="shared" si="3"/>
        <v>6.9108761329305129E-2</v>
      </c>
    </row>
    <row r="29" spans="1:10" x14ac:dyDescent="0.2">
      <c r="A29" s="7" t="s">
        <v>64</v>
      </c>
      <c r="B29" s="65">
        <v>6</v>
      </c>
      <c r="C29" s="66">
        <v>5</v>
      </c>
      <c r="D29" s="65">
        <v>11</v>
      </c>
      <c r="E29" s="66">
        <v>8</v>
      </c>
      <c r="F29" s="67"/>
      <c r="G29" s="65">
        <f t="shared" si="0"/>
        <v>1</v>
      </c>
      <c r="H29" s="66">
        <f t="shared" si="1"/>
        <v>3</v>
      </c>
      <c r="I29" s="20">
        <f t="shared" si="2"/>
        <v>0.2</v>
      </c>
      <c r="J29" s="21">
        <f t="shared" si="3"/>
        <v>0.375</v>
      </c>
    </row>
    <row r="30" spans="1:10" x14ac:dyDescent="0.2">
      <c r="A30" s="7" t="s">
        <v>65</v>
      </c>
      <c r="B30" s="65">
        <v>219</v>
      </c>
      <c r="C30" s="66">
        <v>253</v>
      </c>
      <c r="D30" s="65">
        <v>657</v>
      </c>
      <c r="E30" s="66">
        <v>789</v>
      </c>
      <c r="F30" s="67"/>
      <c r="G30" s="65">
        <f t="shared" si="0"/>
        <v>-34</v>
      </c>
      <c r="H30" s="66">
        <f t="shared" si="1"/>
        <v>-132</v>
      </c>
      <c r="I30" s="20">
        <f t="shared" si="2"/>
        <v>-0.13438735177865613</v>
      </c>
      <c r="J30" s="21">
        <f t="shared" si="3"/>
        <v>-0.16730038022813687</v>
      </c>
    </row>
    <row r="31" spans="1:10" x14ac:dyDescent="0.2">
      <c r="A31" s="7" t="s">
        <v>66</v>
      </c>
      <c r="B31" s="65">
        <v>600</v>
      </c>
      <c r="C31" s="66">
        <v>210</v>
      </c>
      <c r="D31" s="65">
        <v>1290</v>
      </c>
      <c r="E31" s="66">
        <v>600</v>
      </c>
      <c r="F31" s="67"/>
      <c r="G31" s="65">
        <f t="shared" si="0"/>
        <v>390</v>
      </c>
      <c r="H31" s="66">
        <f t="shared" si="1"/>
        <v>690</v>
      </c>
      <c r="I31" s="20">
        <f t="shared" si="2"/>
        <v>1.8571428571428572</v>
      </c>
      <c r="J31" s="21">
        <f t="shared" si="3"/>
        <v>1.1499999999999999</v>
      </c>
    </row>
    <row r="32" spans="1:10" x14ac:dyDescent="0.2">
      <c r="A32" s="7" t="s">
        <v>67</v>
      </c>
      <c r="B32" s="65">
        <v>376</v>
      </c>
      <c r="C32" s="66">
        <v>292</v>
      </c>
      <c r="D32" s="65">
        <v>1025</v>
      </c>
      <c r="E32" s="66">
        <v>872</v>
      </c>
      <c r="F32" s="67"/>
      <c r="G32" s="65">
        <f t="shared" si="0"/>
        <v>84</v>
      </c>
      <c r="H32" s="66">
        <f t="shared" si="1"/>
        <v>153</v>
      </c>
      <c r="I32" s="20">
        <f t="shared" si="2"/>
        <v>0.28767123287671231</v>
      </c>
      <c r="J32" s="21">
        <f t="shared" si="3"/>
        <v>0.17545871559633028</v>
      </c>
    </row>
    <row r="33" spans="1:10" x14ac:dyDescent="0.2">
      <c r="A33" s="7" t="s">
        <v>68</v>
      </c>
      <c r="B33" s="65">
        <v>1</v>
      </c>
      <c r="C33" s="66">
        <v>1</v>
      </c>
      <c r="D33" s="65">
        <v>3</v>
      </c>
      <c r="E33" s="66">
        <v>4</v>
      </c>
      <c r="F33" s="67"/>
      <c r="G33" s="65">
        <f t="shared" si="0"/>
        <v>0</v>
      </c>
      <c r="H33" s="66">
        <f t="shared" si="1"/>
        <v>-1</v>
      </c>
      <c r="I33" s="20">
        <f t="shared" si="2"/>
        <v>0</v>
      </c>
      <c r="J33" s="21">
        <f t="shared" si="3"/>
        <v>-0.25</v>
      </c>
    </row>
    <row r="34" spans="1:10" x14ac:dyDescent="0.2">
      <c r="A34" s="7" t="s">
        <v>71</v>
      </c>
      <c r="B34" s="65">
        <v>9</v>
      </c>
      <c r="C34" s="66">
        <v>14</v>
      </c>
      <c r="D34" s="65">
        <v>46</v>
      </c>
      <c r="E34" s="66">
        <v>50</v>
      </c>
      <c r="F34" s="67"/>
      <c r="G34" s="65">
        <f t="shared" si="0"/>
        <v>-5</v>
      </c>
      <c r="H34" s="66">
        <f t="shared" si="1"/>
        <v>-4</v>
      </c>
      <c r="I34" s="20">
        <f t="shared" si="2"/>
        <v>-0.35714285714285715</v>
      </c>
      <c r="J34" s="21">
        <f t="shared" si="3"/>
        <v>-0.08</v>
      </c>
    </row>
    <row r="35" spans="1:10" x14ac:dyDescent="0.2">
      <c r="A35" s="7" t="s">
        <v>72</v>
      </c>
      <c r="B35" s="65">
        <v>3423</v>
      </c>
      <c r="C35" s="66">
        <v>2350</v>
      </c>
      <c r="D35" s="65">
        <v>9043</v>
      </c>
      <c r="E35" s="66">
        <v>6420</v>
      </c>
      <c r="F35" s="67"/>
      <c r="G35" s="65">
        <f t="shared" si="0"/>
        <v>1073</v>
      </c>
      <c r="H35" s="66">
        <f t="shared" si="1"/>
        <v>2623</v>
      </c>
      <c r="I35" s="20">
        <f t="shared" si="2"/>
        <v>0.45659574468085107</v>
      </c>
      <c r="J35" s="21">
        <f t="shared" si="3"/>
        <v>0.40856697819314641</v>
      </c>
    </row>
    <row r="36" spans="1:10" x14ac:dyDescent="0.2">
      <c r="A36" s="7" t="s">
        <v>73</v>
      </c>
      <c r="B36" s="65">
        <v>0</v>
      </c>
      <c r="C36" s="66">
        <v>8</v>
      </c>
      <c r="D36" s="65">
        <v>9</v>
      </c>
      <c r="E36" s="66">
        <v>11</v>
      </c>
      <c r="F36" s="67"/>
      <c r="G36" s="65">
        <f t="shared" si="0"/>
        <v>-8</v>
      </c>
      <c r="H36" s="66">
        <f t="shared" si="1"/>
        <v>-2</v>
      </c>
      <c r="I36" s="20">
        <f t="shared" si="2"/>
        <v>-1</v>
      </c>
      <c r="J36" s="21">
        <f t="shared" si="3"/>
        <v>-0.18181818181818182</v>
      </c>
    </row>
    <row r="37" spans="1:10" x14ac:dyDescent="0.2">
      <c r="A37" s="7" t="s">
        <v>74</v>
      </c>
      <c r="B37" s="65">
        <v>938</v>
      </c>
      <c r="C37" s="66">
        <v>1016</v>
      </c>
      <c r="D37" s="65">
        <v>2690</v>
      </c>
      <c r="E37" s="66">
        <v>2425</v>
      </c>
      <c r="F37" s="67"/>
      <c r="G37" s="65">
        <f t="shared" si="0"/>
        <v>-78</v>
      </c>
      <c r="H37" s="66">
        <f t="shared" si="1"/>
        <v>265</v>
      </c>
      <c r="I37" s="20">
        <f t="shared" si="2"/>
        <v>-7.6771653543307089E-2</v>
      </c>
      <c r="J37" s="21">
        <f t="shared" si="3"/>
        <v>0.10927835051546392</v>
      </c>
    </row>
    <row r="38" spans="1:10" x14ac:dyDescent="0.2">
      <c r="A38" s="7" t="s">
        <v>76</v>
      </c>
      <c r="B38" s="65">
        <v>121</v>
      </c>
      <c r="C38" s="66">
        <v>169</v>
      </c>
      <c r="D38" s="65">
        <v>274</v>
      </c>
      <c r="E38" s="66">
        <v>398</v>
      </c>
      <c r="F38" s="67"/>
      <c r="G38" s="65">
        <f t="shared" ref="G38:G72" si="4">B38-C38</f>
        <v>-48</v>
      </c>
      <c r="H38" s="66">
        <f t="shared" ref="H38:H72" si="5">D38-E38</f>
        <v>-124</v>
      </c>
      <c r="I38" s="20">
        <f t="shared" ref="I38:I72" si="6">IF(C38=0, "-", IF(G38/C38&lt;10, G38/C38, "&gt;999%"))</f>
        <v>-0.28402366863905326</v>
      </c>
      <c r="J38" s="21">
        <f t="shared" ref="J38:J72" si="7">IF(E38=0, "-", IF(H38/E38&lt;10, H38/E38, "&gt;999%"))</f>
        <v>-0.31155778894472363</v>
      </c>
    </row>
    <row r="39" spans="1:10" x14ac:dyDescent="0.2">
      <c r="A39" s="7" t="s">
        <v>77</v>
      </c>
      <c r="B39" s="65">
        <v>1237</v>
      </c>
      <c r="C39" s="66">
        <v>489</v>
      </c>
      <c r="D39" s="65">
        <v>3095</v>
      </c>
      <c r="E39" s="66">
        <v>1197</v>
      </c>
      <c r="F39" s="67"/>
      <c r="G39" s="65">
        <f t="shared" si="4"/>
        <v>748</v>
      </c>
      <c r="H39" s="66">
        <f t="shared" si="5"/>
        <v>1898</v>
      </c>
      <c r="I39" s="20">
        <f t="shared" si="6"/>
        <v>1.5296523517382412</v>
      </c>
      <c r="J39" s="21">
        <f t="shared" si="7"/>
        <v>1.5856307435254804</v>
      </c>
    </row>
    <row r="40" spans="1:10" x14ac:dyDescent="0.2">
      <c r="A40" s="7" t="s">
        <v>78</v>
      </c>
      <c r="B40" s="65">
        <v>123</v>
      </c>
      <c r="C40" s="66">
        <v>56</v>
      </c>
      <c r="D40" s="65">
        <v>293</v>
      </c>
      <c r="E40" s="66">
        <v>221</v>
      </c>
      <c r="F40" s="67"/>
      <c r="G40" s="65">
        <f t="shared" si="4"/>
        <v>67</v>
      </c>
      <c r="H40" s="66">
        <f t="shared" si="5"/>
        <v>72</v>
      </c>
      <c r="I40" s="20">
        <f t="shared" si="6"/>
        <v>1.1964285714285714</v>
      </c>
      <c r="J40" s="21">
        <f t="shared" si="7"/>
        <v>0.32579185520361992</v>
      </c>
    </row>
    <row r="41" spans="1:10" x14ac:dyDescent="0.2">
      <c r="A41" s="7" t="s">
        <v>79</v>
      </c>
      <c r="B41" s="65">
        <v>1789</v>
      </c>
      <c r="C41" s="66">
        <v>1648</v>
      </c>
      <c r="D41" s="65">
        <v>4783</v>
      </c>
      <c r="E41" s="66">
        <v>4601</v>
      </c>
      <c r="F41" s="67"/>
      <c r="G41" s="65">
        <f t="shared" si="4"/>
        <v>141</v>
      </c>
      <c r="H41" s="66">
        <f t="shared" si="5"/>
        <v>182</v>
      </c>
      <c r="I41" s="20">
        <f t="shared" si="6"/>
        <v>8.555825242718447E-2</v>
      </c>
      <c r="J41" s="21">
        <f t="shared" si="7"/>
        <v>3.955661812649424E-2</v>
      </c>
    </row>
    <row r="42" spans="1:10" x14ac:dyDescent="0.2">
      <c r="A42" s="7" t="s">
        <v>80</v>
      </c>
      <c r="B42" s="65">
        <v>0</v>
      </c>
      <c r="C42" s="66">
        <v>0</v>
      </c>
      <c r="D42" s="65">
        <v>0</v>
      </c>
      <c r="E42" s="66">
        <v>2</v>
      </c>
      <c r="F42" s="67"/>
      <c r="G42" s="65">
        <f t="shared" si="4"/>
        <v>0</v>
      </c>
      <c r="H42" s="66">
        <f t="shared" si="5"/>
        <v>-2</v>
      </c>
      <c r="I42" s="20" t="str">
        <f t="shared" si="6"/>
        <v>-</v>
      </c>
      <c r="J42" s="21">
        <f t="shared" si="7"/>
        <v>-1</v>
      </c>
    </row>
    <row r="43" spans="1:10" x14ac:dyDescent="0.2">
      <c r="A43" s="7" t="s">
        <v>81</v>
      </c>
      <c r="B43" s="65">
        <v>1150</v>
      </c>
      <c r="C43" s="66">
        <v>935</v>
      </c>
      <c r="D43" s="65">
        <v>3099</v>
      </c>
      <c r="E43" s="66">
        <v>3167</v>
      </c>
      <c r="F43" s="67"/>
      <c r="G43" s="65">
        <f t="shared" si="4"/>
        <v>215</v>
      </c>
      <c r="H43" s="66">
        <f t="shared" si="5"/>
        <v>-68</v>
      </c>
      <c r="I43" s="20">
        <f t="shared" si="6"/>
        <v>0.22994652406417113</v>
      </c>
      <c r="J43" s="21">
        <f t="shared" si="7"/>
        <v>-2.1471424060625199E-2</v>
      </c>
    </row>
    <row r="44" spans="1:10" x14ac:dyDescent="0.2">
      <c r="A44" s="7" t="s">
        <v>82</v>
      </c>
      <c r="B44" s="65">
        <v>120</v>
      </c>
      <c r="C44" s="66">
        <v>75</v>
      </c>
      <c r="D44" s="65">
        <v>200</v>
      </c>
      <c r="E44" s="66">
        <v>216</v>
      </c>
      <c r="F44" s="67"/>
      <c r="G44" s="65">
        <f t="shared" si="4"/>
        <v>45</v>
      </c>
      <c r="H44" s="66">
        <f t="shared" si="5"/>
        <v>-16</v>
      </c>
      <c r="I44" s="20">
        <f t="shared" si="6"/>
        <v>0.6</v>
      </c>
      <c r="J44" s="21">
        <f t="shared" si="7"/>
        <v>-7.407407407407407E-2</v>
      </c>
    </row>
    <row r="45" spans="1:10" x14ac:dyDescent="0.2">
      <c r="A45" s="7" t="s">
        <v>83</v>
      </c>
      <c r="B45" s="65">
        <v>248</v>
      </c>
      <c r="C45" s="66">
        <v>142</v>
      </c>
      <c r="D45" s="65">
        <v>486</v>
      </c>
      <c r="E45" s="66">
        <v>373</v>
      </c>
      <c r="F45" s="67"/>
      <c r="G45" s="65">
        <f t="shared" si="4"/>
        <v>106</v>
      </c>
      <c r="H45" s="66">
        <f t="shared" si="5"/>
        <v>113</v>
      </c>
      <c r="I45" s="20">
        <f t="shared" si="6"/>
        <v>0.74647887323943662</v>
      </c>
      <c r="J45" s="21">
        <f t="shared" si="7"/>
        <v>0.30294906166219837</v>
      </c>
    </row>
    <row r="46" spans="1:10" x14ac:dyDescent="0.2">
      <c r="A46" s="7" t="s">
        <v>84</v>
      </c>
      <c r="B46" s="65">
        <v>102</v>
      </c>
      <c r="C46" s="66">
        <v>88</v>
      </c>
      <c r="D46" s="65">
        <v>236</v>
      </c>
      <c r="E46" s="66">
        <v>202</v>
      </c>
      <c r="F46" s="67"/>
      <c r="G46" s="65">
        <f t="shared" si="4"/>
        <v>14</v>
      </c>
      <c r="H46" s="66">
        <f t="shared" si="5"/>
        <v>34</v>
      </c>
      <c r="I46" s="20">
        <f t="shared" si="6"/>
        <v>0.15909090909090909</v>
      </c>
      <c r="J46" s="21">
        <f t="shared" si="7"/>
        <v>0.16831683168316833</v>
      </c>
    </row>
    <row r="47" spans="1:10" x14ac:dyDescent="0.2">
      <c r="A47" s="7" t="s">
        <v>85</v>
      </c>
      <c r="B47" s="65">
        <v>163</v>
      </c>
      <c r="C47" s="66">
        <v>72</v>
      </c>
      <c r="D47" s="65">
        <v>328</v>
      </c>
      <c r="E47" s="66">
        <v>250</v>
      </c>
      <c r="F47" s="67"/>
      <c r="G47" s="65">
        <f t="shared" si="4"/>
        <v>91</v>
      </c>
      <c r="H47" s="66">
        <f t="shared" si="5"/>
        <v>78</v>
      </c>
      <c r="I47" s="20">
        <f t="shared" si="6"/>
        <v>1.2638888888888888</v>
      </c>
      <c r="J47" s="21">
        <f t="shared" si="7"/>
        <v>0.312</v>
      </c>
    </row>
    <row r="48" spans="1:10" x14ac:dyDescent="0.2">
      <c r="A48" s="7" t="s">
        <v>86</v>
      </c>
      <c r="B48" s="65">
        <v>1</v>
      </c>
      <c r="C48" s="66">
        <v>0</v>
      </c>
      <c r="D48" s="65">
        <v>7</v>
      </c>
      <c r="E48" s="66">
        <v>3</v>
      </c>
      <c r="F48" s="67"/>
      <c r="G48" s="65">
        <f t="shared" si="4"/>
        <v>1</v>
      </c>
      <c r="H48" s="66">
        <f t="shared" si="5"/>
        <v>4</v>
      </c>
      <c r="I48" s="20" t="str">
        <f t="shared" si="6"/>
        <v>-</v>
      </c>
      <c r="J48" s="21">
        <f t="shared" si="7"/>
        <v>1.3333333333333333</v>
      </c>
    </row>
    <row r="49" spans="1:10" x14ac:dyDescent="0.2">
      <c r="A49" s="7" t="s">
        <v>88</v>
      </c>
      <c r="B49" s="65">
        <v>366</v>
      </c>
      <c r="C49" s="66">
        <v>161</v>
      </c>
      <c r="D49" s="65">
        <v>933</v>
      </c>
      <c r="E49" s="66">
        <v>605</v>
      </c>
      <c r="F49" s="67"/>
      <c r="G49" s="65">
        <f t="shared" si="4"/>
        <v>205</v>
      </c>
      <c r="H49" s="66">
        <f t="shared" si="5"/>
        <v>328</v>
      </c>
      <c r="I49" s="20">
        <f t="shared" si="6"/>
        <v>1.2732919254658386</v>
      </c>
      <c r="J49" s="21">
        <f t="shared" si="7"/>
        <v>0.54214876033057846</v>
      </c>
    </row>
    <row r="50" spans="1:10" x14ac:dyDescent="0.2">
      <c r="A50" s="7" t="s">
        <v>89</v>
      </c>
      <c r="B50" s="65">
        <v>70</v>
      </c>
      <c r="C50" s="66">
        <v>44</v>
      </c>
      <c r="D50" s="65">
        <v>157</v>
      </c>
      <c r="E50" s="66">
        <v>91</v>
      </c>
      <c r="F50" s="67"/>
      <c r="G50" s="65">
        <f t="shared" si="4"/>
        <v>26</v>
      </c>
      <c r="H50" s="66">
        <f t="shared" si="5"/>
        <v>66</v>
      </c>
      <c r="I50" s="20">
        <f t="shared" si="6"/>
        <v>0.59090909090909094</v>
      </c>
      <c r="J50" s="21">
        <f t="shared" si="7"/>
        <v>0.72527472527472525</v>
      </c>
    </row>
    <row r="51" spans="1:10" x14ac:dyDescent="0.2">
      <c r="A51" s="7" t="s">
        <v>90</v>
      </c>
      <c r="B51" s="65">
        <v>1622</v>
      </c>
      <c r="C51" s="66">
        <v>1188</v>
      </c>
      <c r="D51" s="65">
        <v>3843</v>
      </c>
      <c r="E51" s="66">
        <v>3049</v>
      </c>
      <c r="F51" s="67"/>
      <c r="G51" s="65">
        <f t="shared" si="4"/>
        <v>434</v>
      </c>
      <c r="H51" s="66">
        <f t="shared" si="5"/>
        <v>794</v>
      </c>
      <c r="I51" s="20">
        <f t="shared" si="6"/>
        <v>0.36531986531986532</v>
      </c>
      <c r="J51" s="21">
        <f t="shared" si="7"/>
        <v>0.26041325024598228</v>
      </c>
    </row>
    <row r="52" spans="1:10" x14ac:dyDescent="0.2">
      <c r="A52" s="7" t="s">
        <v>91</v>
      </c>
      <c r="B52" s="65">
        <v>361</v>
      </c>
      <c r="C52" s="66">
        <v>503</v>
      </c>
      <c r="D52" s="65">
        <v>1236</v>
      </c>
      <c r="E52" s="66">
        <v>1249</v>
      </c>
      <c r="F52" s="67"/>
      <c r="G52" s="65">
        <f t="shared" si="4"/>
        <v>-142</v>
      </c>
      <c r="H52" s="66">
        <f t="shared" si="5"/>
        <v>-13</v>
      </c>
      <c r="I52" s="20">
        <f t="shared" si="6"/>
        <v>-0.28230616302186878</v>
      </c>
      <c r="J52" s="21">
        <f t="shared" si="7"/>
        <v>-1.0408326661329063E-2</v>
      </c>
    </row>
    <row r="53" spans="1:10" x14ac:dyDescent="0.2">
      <c r="A53" s="7" t="s">
        <v>92</v>
      </c>
      <c r="B53" s="65">
        <v>6983</v>
      </c>
      <c r="C53" s="66">
        <v>5809</v>
      </c>
      <c r="D53" s="65">
        <v>18419</v>
      </c>
      <c r="E53" s="66">
        <v>15824</v>
      </c>
      <c r="F53" s="67"/>
      <c r="G53" s="65">
        <f t="shared" si="4"/>
        <v>1174</v>
      </c>
      <c r="H53" s="66">
        <f t="shared" si="5"/>
        <v>2595</v>
      </c>
      <c r="I53" s="20">
        <f t="shared" si="6"/>
        <v>0.20210018936133586</v>
      </c>
      <c r="J53" s="21">
        <f t="shared" si="7"/>
        <v>0.16399140546006066</v>
      </c>
    </row>
    <row r="54" spans="1:10" x14ac:dyDescent="0.2">
      <c r="A54" s="7" t="s">
        <v>94</v>
      </c>
      <c r="B54" s="65">
        <v>1204</v>
      </c>
      <c r="C54" s="66">
        <v>1071</v>
      </c>
      <c r="D54" s="65">
        <v>3167</v>
      </c>
      <c r="E54" s="66">
        <v>3721</v>
      </c>
      <c r="F54" s="67"/>
      <c r="G54" s="65">
        <f t="shared" si="4"/>
        <v>133</v>
      </c>
      <c r="H54" s="66">
        <f t="shared" si="5"/>
        <v>-554</v>
      </c>
      <c r="I54" s="20">
        <f t="shared" si="6"/>
        <v>0.12418300653594772</v>
      </c>
      <c r="J54" s="21">
        <f t="shared" si="7"/>
        <v>-0.14888470841171728</v>
      </c>
    </row>
    <row r="55" spans="1:10" x14ac:dyDescent="0.2">
      <c r="A55" s="7" t="s">
        <v>95</v>
      </c>
      <c r="B55" s="65">
        <v>455</v>
      </c>
      <c r="C55" s="66">
        <v>155</v>
      </c>
      <c r="D55" s="65">
        <v>1197</v>
      </c>
      <c r="E55" s="66">
        <v>665</v>
      </c>
      <c r="F55" s="67"/>
      <c r="G55" s="65">
        <f t="shared" si="4"/>
        <v>300</v>
      </c>
      <c r="H55" s="66">
        <f t="shared" si="5"/>
        <v>532</v>
      </c>
      <c r="I55" s="20">
        <f t="shared" si="6"/>
        <v>1.935483870967742</v>
      </c>
      <c r="J55" s="21">
        <f t="shared" si="7"/>
        <v>0.8</v>
      </c>
    </row>
    <row r="56" spans="1:10" x14ac:dyDescent="0.2">
      <c r="A56" s="142" t="s">
        <v>40</v>
      </c>
      <c r="B56" s="143">
        <v>16</v>
      </c>
      <c r="C56" s="144">
        <v>16</v>
      </c>
      <c r="D56" s="143">
        <v>36</v>
      </c>
      <c r="E56" s="144">
        <v>25</v>
      </c>
      <c r="F56" s="145"/>
      <c r="G56" s="143">
        <f t="shared" si="4"/>
        <v>0</v>
      </c>
      <c r="H56" s="144">
        <f t="shared" si="5"/>
        <v>11</v>
      </c>
      <c r="I56" s="151">
        <f t="shared" si="6"/>
        <v>0</v>
      </c>
      <c r="J56" s="152">
        <f t="shared" si="7"/>
        <v>0.44</v>
      </c>
    </row>
    <row r="57" spans="1:10" x14ac:dyDescent="0.2">
      <c r="A57" s="7" t="s">
        <v>41</v>
      </c>
      <c r="B57" s="65">
        <v>14</v>
      </c>
      <c r="C57" s="66">
        <v>0</v>
      </c>
      <c r="D57" s="65">
        <v>23</v>
      </c>
      <c r="E57" s="66">
        <v>1</v>
      </c>
      <c r="F57" s="67"/>
      <c r="G57" s="65">
        <f t="shared" si="4"/>
        <v>14</v>
      </c>
      <c r="H57" s="66">
        <f t="shared" si="5"/>
        <v>22</v>
      </c>
      <c r="I57" s="20" t="str">
        <f t="shared" si="6"/>
        <v>-</v>
      </c>
      <c r="J57" s="21" t="str">
        <f t="shared" si="7"/>
        <v>&gt;999%</v>
      </c>
    </row>
    <row r="58" spans="1:10" x14ac:dyDescent="0.2">
      <c r="A58" s="7" t="s">
        <v>46</v>
      </c>
      <c r="B58" s="65">
        <v>9</v>
      </c>
      <c r="C58" s="66">
        <v>6</v>
      </c>
      <c r="D58" s="65">
        <v>22</v>
      </c>
      <c r="E58" s="66">
        <v>16</v>
      </c>
      <c r="F58" s="67"/>
      <c r="G58" s="65">
        <f t="shared" si="4"/>
        <v>3</v>
      </c>
      <c r="H58" s="66">
        <f t="shared" si="5"/>
        <v>6</v>
      </c>
      <c r="I58" s="20">
        <f t="shared" si="6"/>
        <v>0.5</v>
      </c>
      <c r="J58" s="21">
        <f t="shared" si="7"/>
        <v>0.375</v>
      </c>
    </row>
    <row r="59" spans="1:10" x14ac:dyDescent="0.2">
      <c r="A59" s="7" t="s">
        <v>47</v>
      </c>
      <c r="B59" s="65">
        <v>121</v>
      </c>
      <c r="C59" s="66">
        <v>63</v>
      </c>
      <c r="D59" s="65">
        <v>302</v>
      </c>
      <c r="E59" s="66">
        <v>215</v>
      </c>
      <c r="F59" s="67"/>
      <c r="G59" s="65">
        <f t="shared" si="4"/>
        <v>58</v>
      </c>
      <c r="H59" s="66">
        <f t="shared" si="5"/>
        <v>87</v>
      </c>
      <c r="I59" s="20">
        <f t="shared" si="6"/>
        <v>0.92063492063492058</v>
      </c>
      <c r="J59" s="21">
        <f t="shared" si="7"/>
        <v>0.40465116279069768</v>
      </c>
    </row>
    <row r="60" spans="1:10" x14ac:dyDescent="0.2">
      <c r="A60" s="7" t="s">
        <v>50</v>
      </c>
      <c r="B60" s="65">
        <v>190</v>
      </c>
      <c r="C60" s="66">
        <v>143</v>
      </c>
      <c r="D60" s="65">
        <v>487</v>
      </c>
      <c r="E60" s="66">
        <v>348</v>
      </c>
      <c r="F60" s="67"/>
      <c r="G60" s="65">
        <f t="shared" si="4"/>
        <v>47</v>
      </c>
      <c r="H60" s="66">
        <f t="shared" si="5"/>
        <v>139</v>
      </c>
      <c r="I60" s="20">
        <f t="shared" si="6"/>
        <v>0.32867132867132864</v>
      </c>
      <c r="J60" s="21">
        <f t="shared" si="7"/>
        <v>0.39942528735632182</v>
      </c>
    </row>
    <row r="61" spans="1:10" x14ac:dyDescent="0.2">
      <c r="A61" s="7" t="s">
        <v>54</v>
      </c>
      <c r="B61" s="65">
        <v>7</v>
      </c>
      <c r="C61" s="66">
        <v>5</v>
      </c>
      <c r="D61" s="65">
        <v>19</v>
      </c>
      <c r="E61" s="66">
        <v>11</v>
      </c>
      <c r="F61" s="67"/>
      <c r="G61" s="65">
        <f t="shared" si="4"/>
        <v>2</v>
      </c>
      <c r="H61" s="66">
        <f t="shared" si="5"/>
        <v>8</v>
      </c>
      <c r="I61" s="20">
        <f t="shared" si="6"/>
        <v>0.4</v>
      </c>
      <c r="J61" s="21">
        <f t="shared" si="7"/>
        <v>0.72727272727272729</v>
      </c>
    </row>
    <row r="62" spans="1:10" x14ac:dyDescent="0.2">
      <c r="A62" s="7" t="s">
        <v>56</v>
      </c>
      <c r="B62" s="65">
        <v>0</v>
      </c>
      <c r="C62" s="66">
        <v>0</v>
      </c>
      <c r="D62" s="65">
        <v>5</v>
      </c>
      <c r="E62" s="66">
        <v>1</v>
      </c>
      <c r="F62" s="67"/>
      <c r="G62" s="65">
        <f t="shared" si="4"/>
        <v>0</v>
      </c>
      <c r="H62" s="66">
        <f t="shared" si="5"/>
        <v>4</v>
      </c>
      <c r="I62" s="20" t="str">
        <f t="shared" si="6"/>
        <v>-</v>
      </c>
      <c r="J62" s="21">
        <f t="shared" si="7"/>
        <v>4</v>
      </c>
    </row>
    <row r="63" spans="1:10" x14ac:dyDescent="0.2">
      <c r="A63" s="7" t="s">
        <v>57</v>
      </c>
      <c r="B63" s="65">
        <v>245</v>
      </c>
      <c r="C63" s="66">
        <v>183</v>
      </c>
      <c r="D63" s="65">
        <v>620</v>
      </c>
      <c r="E63" s="66">
        <v>487</v>
      </c>
      <c r="F63" s="67"/>
      <c r="G63" s="65">
        <f t="shared" si="4"/>
        <v>62</v>
      </c>
      <c r="H63" s="66">
        <f t="shared" si="5"/>
        <v>133</v>
      </c>
      <c r="I63" s="20">
        <f t="shared" si="6"/>
        <v>0.33879781420765026</v>
      </c>
      <c r="J63" s="21">
        <f t="shared" si="7"/>
        <v>0.2731006160164271</v>
      </c>
    </row>
    <row r="64" spans="1:10" x14ac:dyDescent="0.2">
      <c r="A64" s="7" t="s">
        <v>59</v>
      </c>
      <c r="B64" s="65">
        <v>54</v>
      </c>
      <c r="C64" s="66">
        <v>33</v>
      </c>
      <c r="D64" s="65">
        <v>108</v>
      </c>
      <c r="E64" s="66">
        <v>120</v>
      </c>
      <c r="F64" s="67"/>
      <c r="G64" s="65">
        <f t="shared" si="4"/>
        <v>21</v>
      </c>
      <c r="H64" s="66">
        <f t="shared" si="5"/>
        <v>-12</v>
      </c>
      <c r="I64" s="20">
        <f t="shared" si="6"/>
        <v>0.63636363636363635</v>
      </c>
      <c r="J64" s="21">
        <f t="shared" si="7"/>
        <v>-0.1</v>
      </c>
    </row>
    <row r="65" spans="1:10" x14ac:dyDescent="0.2">
      <c r="A65" s="7" t="s">
        <v>62</v>
      </c>
      <c r="B65" s="65">
        <v>60</v>
      </c>
      <c r="C65" s="66">
        <v>33</v>
      </c>
      <c r="D65" s="65">
        <v>142</v>
      </c>
      <c r="E65" s="66">
        <v>97</v>
      </c>
      <c r="F65" s="67"/>
      <c r="G65" s="65">
        <f t="shared" si="4"/>
        <v>27</v>
      </c>
      <c r="H65" s="66">
        <f t="shared" si="5"/>
        <v>45</v>
      </c>
      <c r="I65" s="20">
        <f t="shared" si="6"/>
        <v>0.81818181818181823</v>
      </c>
      <c r="J65" s="21">
        <f t="shared" si="7"/>
        <v>0.46391752577319589</v>
      </c>
    </row>
    <row r="66" spans="1:10" x14ac:dyDescent="0.2">
      <c r="A66" s="7" t="s">
        <v>69</v>
      </c>
      <c r="B66" s="65">
        <v>22</v>
      </c>
      <c r="C66" s="66">
        <v>16</v>
      </c>
      <c r="D66" s="65">
        <v>36</v>
      </c>
      <c r="E66" s="66">
        <v>36</v>
      </c>
      <c r="F66" s="67"/>
      <c r="G66" s="65">
        <f t="shared" si="4"/>
        <v>6</v>
      </c>
      <c r="H66" s="66">
        <f t="shared" si="5"/>
        <v>0</v>
      </c>
      <c r="I66" s="20">
        <f t="shared" si="6"/>
        <v>0.375</v>
      </c>
      <c r="J66" s="21">
        <f t="shared" si="7"/>
        <v>0</v>
      </c>
    </row>
    <row r="67" spans="1:10" x14ac:dyDescent="0.2">
      <c r="A67" s="7" t="s">
        <v>70</v>
      </c>
      <c r="B67" s="65">
        <v>5</v>
      </c>
      <c r="C67" s="66">
        <v>0</v>
      </c>
      <c r="D67" s="65">
        <v>12</v>
      </c>
      <c r="E67" s="66">
        <v>3</v>
      </c>
      <c r="F67" s="67"/>
      <c r="G67" s="65">
        <f t="shared" si="4"/>
        <v>5</v>
      </c>
      <c r="H67" s="66">
        <f t="shared" si="5"/>
        <v>9</v>
      </c>
      <c r="I67" s="20" t="str">
        <f t="shared" si="6"/>
        <v>-</v>
      </c>
      <c r="J67" s="21">
        <f t="shared" si="7"/>
        <v>3</v>
      </c>
    </row>
    <row r="68" spans="1:10" x14ac:dyDescent="0.2">
      <c r="A68" s="7" t="s">
        <v>75</v>
      </c>
      <c r="B68" s="65">
        <v>18</v>
      </c>
      <c r="C68" s="66">
        <v>17</v>
      </c>
      <c r="D68" s="65">
        <v>52</v>
      </c>
      <c r="E68" s="66">
        <v>32</v>
      </c>
      <c r="F68" s="67"/>
      <c r="G68" s="65">
        <f t="shared" si="4"/>
        <v>1</v>
      </c>
      <c r="H68" s="66">
        <f t="shared" si="5"/>
        <v>20</v>
      </c>
      <c r="I68" s="20">
        <f t="shared" si="6"/>
        <v>5.8823529411764705E-2</v>
      </c>
      <c r="J68" s="21">
        <f t="shared" si="7"/>
        <v>0.625</v>
      </c>
    </row>
    <row r="69" spans="1:10" x14ac:dyDescent="0.2">
      <c r="A69" s="7" t="s">
        <v>87</v>
      </c>
      <c r="B69" s="65">
        <v>23</v>
      </c>
      <c r="C69" s="66">
        <v>13</v>
      </c>
      <c r="D69" s="65">
        <v>49</v>
      </c>
      <c r="E69" s="66">
        <v>51</v>
      </c>
      <c r="F69" s="67"/>
      <c r="G69" s="65">
        <f t="shared" si="4"/>
        <v>10</v>
      </c>
      <c r="H69" s="66">
        <f t="shared" si="5"/>
        <v>-2</v>
      </c>
      <c r="I69" s="20">
        <f t="shared" si="6"/>
        <v>0.76923076923076927</v>
      </c>
      <c r="J69" s="21">
        <f t="shared" si="7"/>
        <v>-3.9215686274509803E-2</v>
      </c>
    </row>
    <row r="70" spans="1:10" x14ac:dyDescent="0.2">
      <c r="A70" s="7" t="s">
        <v>93</v>
      </c>
      <c r="B70" s="65">
        <v>5</v>
      </c>
      <c r="C70" s="66">
        <v>6</v>
      </c>
      <c r="D70" s="65">
        <v>22</v>
      </c>
      <c r="E70" s="66">
        <v>18</v>
      </c>
      <c r="F70" s="67"/>
      <c r="G70" s="65">
        <f t="shared" si="4"/>
        <v>-1</v>
      </c>
      <c r="H70" s="66">
        <f t="shared" si="5"/>
        <v>4</v>
      </c>
      <c r="I70" s="20">
        <f t="shared" si="6"/>
        <v>-0.16666666666666666</v>
      </c>
      <c r="J70" s="21">
        <f t="shared" si="7"/>
        <v>0.22222222222222221</v>
      </c>
    </row>
    <row r="71" spans="1:10" x14ac:dyDescent="0.2">
      <c r="A71" s="7" t="s">
        <v>96</v>
      </c>
      <c r="B71" s="65">
        <v>14</v>
      </c>
      <c r="C71" s="66">
        <v>40</v>
      </c>
      <c r="D71" s="65">
        <v>42</v>
      </c>
      <c r="E71" s="66">
        <v>93</v>
      </c>
      <c r="F71" s="67"/>
      <c r="G71" s="65">
        <f t="shared" si="4"/>
        <v>-26</v>
      </c>
      <c r="H71" s="66">
        <f t="shared" si="5"/>
        <v>-51</v>
      </c>
      <c r="I71" s="20">
        <f t="shared" si="6"/>
        <v>-0.65</v>
      </c>
      <c r="J71" s="21">
        <f t="shared" si="7"/>
        <v>-0.54838709677419351</v>
      </c>
    </row>
    <row r="72" spans="1:10" x14ac:dyDescent="0.2">
      <c r="A72" s="7" t="s">
        <v>97</v>
      </c>
      <c r="B72" s="65">
        <v>11</v>
      </c>
      <c r="C72" s="66">
        <v>5</v>
      </c>
      <c r="D72" s="65">
        <v>16</v>
      </c>
      <c r="E72" s="66">
        <v>8</v>
      </c>
      <c r="F72" s="67"/>
      <c r="G72" s="65">
        <f t="shared" si="4"/>
        <v>6</v>
      </c>
      <c r="H72" s="66">
        <f t="shared" si="5"/>
        <v>8</v>
      </c>
      <c r="I72" s="20">
        <f t="shared" si="6"/>
        <v>1.2</v>
      </c>
      <c r="J72" s="21">
        <f t="shared" si="7"/>
        <v>1</v>
      </c>
    </row>
    <row r="73" spans="1:10" x14ac:dyDescent="0.2">
      <c r="A73" s="1"/>
      <c r="B73" s="68"/>
      <c r="C73" s="69"/>
      <c r="D73" s="68"/>
      <c r="E73" s="69"/>
      <c r="F73" s="70"/>
      <c r="G73" s="68"/>
      <c r="H73" s="69"/>
      <c r="I73" s="5"/>
      <c r="J73" s="6"/>
    </row>
    <row r="74" spans="1:10" s="43" customFormat="1" x14ac:dyDescent="0.2">
      <c r="A74" s="27" t="s">
        <v>5</v>
      </c>
      <c r="B74" s="71">
        <f>SUM(B6:B73)</f>
        <v>32499</v>
      </c>
      <c r="C74" s="72">
        <f>SUM(C6:C73)</f>
        <v>26621</v>
      </c>
      <c r="D74" s="71">
        <f>SUM(D6:D73)</f>
        <v>85328</v>
      </c>
      <c r="E74" s="72">
        <f>SUM(E6:E73)</f>
        <v>74663</v>
      </c>
      <c r="F74" s="73"/>
      <c r="G74" s="71">
        <f>SUM(G6:G73)</f>
        <v>5878</v>
      </c>
      <c r="H74" s="72">
        <f>SUM(H6:H73)</f>
        <v>10665</v>
      </c>
      <c r="I74" s="37">
        <f>IF(C74=0, 0, G74/C74)</f>
        <v>0.22080312535216559</v>
      </c>
      <c r="J74" s="38">
        <f>IF(E74=0, 0, H74/E74)</f>
        <v>0.14284183598301703</v>
      </c>
    </row>
  </sheetData>
  <mergeCells count="5">
    <mergeCell ref="B1:J1"/>
    <mergeCell ref="B4:C4"/>
    <mergeCell ref="D4:E4"/>
    <mergeCell ref="G4:J4"/>
    <mergeCell ref="B2:J2"/>
  </mergeCells>
  <phoneticPr fontId="3" type="noConversion"/>
  <printOptions horizontalCentered="1"/>
  <pageMargins left="0.39370078740157483" right="0.39370078740157483" top="0.39370078740157483" bottom="0.59055118110236227" header="0.39370078740157483" footer="0.19685039370078741"/>
  <pageSetup paperSize="9" scale="96"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9">
    <pageSetUpPr fitToPage="1"/>
  </sheetPr>
  <dimension ref="A1:H74"/>
  <sheetViews>
    <sheetView tabSelected="1" workbookViewId="0">
      <selection activeCell="M1" sqref="M1"/>
    </sheetView>
  </sheetViews>
  <sheetFormatPr defaultRowHeight="12.75" x14ac:dyDescent="0.2"/>
  <cols>
    <col min="1" max="1" width="19.7109375" customWidth="1"/>
    <col min="2" max="5" width="10.140625" customWidth="1"/>
    <col min="6" max="6" width="1.7109375" customWidth="1"/>
    <col min="7" max="8" width="10.140625" customWidth="1"/>
  </cols>
  <sheetData>
    <row r="1" spans="1:8" s="52" customFormat="1" ht="20.25" x14ac:dyDescent="0.3">
      <c r="A1" s="4" t="s">
        <v>10</v>
      </c>
      <c r="B1" s="198" t="s">
        <v>22</v>
      </c>
      <c r="C1" s="199"/>
      <c r="D1" s="199"/>
      <c r="E1" s="199"/>
      <c r="F1" s="199"/>
      <c r="G1" s="199"/>
      <c r="H1" s="199"/>
    </row>
    <row r="2" spans="1:8" s="52" customFormat="1" ht="20.25" x14ac:dyDescent="0.3">
      <c r="A2" s="4" t="s">
        <v>109</v>
      </c>
      <c r="B2" s="202" t="s">
        <v>99</v>
      </c>
      <c r="C2" s="203"/>
      <c r="D2" s="203"/>
      <c r="E2" s="203"/>
      <c r="F2" s="203"/>
      <c r="G2" s="203"/>
      <c r="H2" s="203"/>
    </row>
    <row r="4" spans="1:8" x14ac:dyDescent="0.2">
      <c r="A4" s="60"/>
      <c r="B4" s="196" t="s">
        <v>1</v>
      </c>
      <c r="C4" s="197"/>
      <c r="D4" s="196" t="s">
        <v>2</v>
      </c>
      <c r="E4" s="197"/>
      <c r="F4" s="59"/>
      <c r="G4" s="196" t="s">
        <v>6</v>
      </c>
      <c r="H4" s="197"/>
    </row>
    <row r="5" spans="1:8" x14ac:dyDescent="0.2">
      <c r="A5" s="27" t="s">
        <v>0</v>
      </c>
      <c r="B5" s="57">
        <f>VALUE(RIGHT(B2, 4))</f>
        <v>2021</v>
      </c>
      <c r="C5" s="58">
        <f>B5-1</f>
        <v>2020</v>
      </c>
      <c r="D5" s="57">
        <f>B5</f>
        <v>2021</v>
      </c>
      <c r="E5" s="58">
        <f>C5</f>
        <v>2020</v>
      </c>
      <c r="F5" s="64"/>
      <c r="G5" s="57" t="s">
        <v>4</v>
      </c>
      <c r="H5" s="58" t="s">
        <v>2</v>
      </c>
    </row>
    <row r="6" spans="1:8" x14ac:dyDescent="0.2">
      <c r="A6" s="7" t="s">
        <v>31</v>
      </c>
      <c r="B6" s="16">
        <v>2.7693159789532001E-2</v>
      </c>
      <c r="C6" s="17">
        <v>5.6346493369895903E-2</v>
      </c>
      <c r="D6" s="16">
        <v>2.8126757922370099E-2</v>
      </c>
      <c r="E6" s="17">
        <v>5.0895356468398004E-2</v>
      </c>
      <c r="F6" s="12"/>
      <c r="G6" s="10">
        <f t="shared" ref="G6:G37" si="0">B6-C6</f>
        <v>-2.8653333580363902E-2</v>
      </c>
      <c r="H6" s="11">
        <f t="shared" ref="H6:H37" si="1">D6-E6</f>
        <v>-2.2768598546027904E-2</v>
      </c>
    </row>
    <row r="7" spans="1:8" x14ac:dyDescent="0.2">
      <c r="A7" s="7" t="s">
        <v>32</v>
      </c>
      <c r="B7" s="16">
        <v>0</v>
      </c>
      <c r="C7" s="17">
        <v>0</v>
      </c>
      <c r="D7" s="16">
        <v>0</v>
      </c>
      <c r="E7" s="17">
        <v>1.3393514860104701E-3</v>
      </c>
      <c r="F7" s="12"/>
      <c r="G7" s="10">
        <f t="shared" si="0"/>
        <v>0</v>
      </c>
      <c r="H7" s="11">
        <f t="shared" si="1"/>
        <v>-1.3393514860104701E-3</v>
      </c>
    </row>
    <row r="8" spans="1:8" x14ac:dyDescent="0.2">
      <c r="A8" s="7" t="s">
        <v>33</v>
      </c>
      <c r="B8" s="16">
        <v>1.8462106526354702E-2</v>
      </c>
      <c r="C8" s="17">
        <v>2.2538597347958402E-2</v>
      </c>
      <c r="D8" s="16">
        <v>1.8751171948246801E-2</v>
      </c>
      <c r="E8" s="17">
        <v>1.8750920804146601E-2</v>
      </c>
      <c r="F8" s="12"/>
      <c r="G8" s="10">
        <f t="shared" si="0"/>
        <v>-4.0764908216037003E-3</v>
      </c>
      <c r="H8" s="11">
        <f t="shared" si="1"/>
        <v>2.5114410020024569E-7</v>
      </c>
    </row>
    <row r="9" spans="1:8" x14ac:dyDescent="0.2">
      <c r="A9" s="7" t="s">
        <v>34</v>
      </c>
      <c r="B9" s="16">
        <v>2.5016154343210601</v>
      </c>
      <c r="C9" s="17">
        <v>1.79933135494534</v>
      </c>
      <c r="D9" s="16">
        <v>2.4165572848302999</v>
      </c>
      <c r="E9" s="17">
        <v>2.1737674617949998</v>
      </c>
      <c r="F9" s="12"/>
      <c r="G9" s="10">
        <f t="shared" si="0"/>
        <v>0.70228407937572013</v>
      </c>
      <c r="H9" s="11">
        <f t="shared" si="1"/>
        <v>0.24278982303530006</v>
      </c>
    </row>
    <row r="10" spans="1:8" x14ac:dyDescent="0.2">
      <c r="A10" s="7" t="s">
        <v>35</v>
      </c>
      <c r="B10" s="16">
        <v>2.1539124280747102E-2</v>
      </c>
      <c r="C10" s="17">
        <v>1.8782164456632E-2</v>
      </c>
      <c r="D10" s="16">
        <v>2.1095068441777602E-2</v>
      </c>
      <c r="E10" s="17">
        <v>1.74115693181362E-2</v>
      </c>
      <c r="F10" s="12"/>
      <c r="G10" s="10">
        <f t="shared" si="0"/>
        <v>2.7569598241151023E-3</v>
      </c>
      <c r="H10" s="11">
        <f t="shared" si="1"/>
        <v>3.6834991236414025E-3</v>
      </c>
    </row>
    <row r="11" spans="1:8" x14ac:dyDescent="0.2">
      <c r="A11" s="7" t="s">
        <v>36</v>
      </c>
      <c r="B11" s="16">
        <v>2.90162774239207</v>
      </c>
      <c r="C11" s="17">
        <v>2.0397430599902298</v>
      </c>
      <c r="D11" s="16">
        <v>2.5525032814550896</v>
      </c>
      <c r="E11" s="17">
        <v>2.4496738679131598</v>
      </c>
      <c r="F11" s="12"/>
      <c r="G11" s="10">
        <f t="shared" si="0"/>
        <v>0.86188468240184024</v>
      </c>
      <c r="H11" s="11">
        <f t="shared" si="1"/>
        <v>0.10282941354192987</v>
      </c>
    </row>
    <row r="12" spans="1:8" x14ac:dyDescent="0.2">
      <c r="A12" s="7" t="s">
        <v>37</v>
      </c>
      <c r="B12" s="16">
        <v>0.144619834456445</v>
      </c>
      <c r="C12" s="17">
        <v>0</v>
      </c>
      <c r="D12" s="16">
        <v>0.10899118694918399</v>
      </c>
      <c r="E12" s="17">
        <v>0</v>
      </c>
      <c r="F12" s="12"/>
      <c r="G12" s="10">
        <f t="shared" si="0"/>
        <v>0.144619834456445</v>
      </c>
      <c r="H12" s="11">
        <f t="shared" si="1"/>
        <v>0.10899118694918399</v>
      </c>
    </row>
    <row r="13" spans="1:8" x14ac:dyDescent="0.2">
      <c r="A13" s="7" t="s">
        <v>38</v>
      </c>
      <c r="B13" s="16">
        <v>2.7693159789532001E-2</v>
      </c>
      <c r="C13" s="17">
        <v>4.1320761804590406E-2</v>
      </c>
      <c r="D13" s="16">
        <v>3.3986499156197301E-2</v>
      </c>
      <c r="E13" s="17">
        <v>4.6877302010366599E-2</v>
      </c>
      <c r="F13" s="12"/>
      <c r="G13" s="10">
        <f t="shared" si="0"/>
        <v>-1.3627602015058405E-2</v>
      </c>
      <c r="H13" s="11">
        <f t="shared" si="1"/>
        <v>-1.2890802854169298E-2</v>
      </c>
    </row>
    <row r="14" spans="1:8" x14ac:dyDescent="0.2">
      <c r="A14" s="7" t="s">
        <v>39</v>
      </c>
      <c r="B14" s="16">
        <v>6.1540355087848905E-3</v>
      </c>
      <c r="C14" s="17">
        <v>6.0102926261222295E-2</v>
      </c>
      <c r="D14" s="16">
        <v>1.2891430714419701E-2</v>
      </c>
      <c r="E14" s="17">
        <v>4.8216653496377097E-2</v>
      </c>
      <c r="F14" s="12"/>
      <c r="G14" s="10">
        <f t="shared" si="0"/>
        <v>-5.3948890752437403E-2</v>
      </c>
      <c r="H14" s="11">
        <f t="shared" si="1"/>
        <v>-3.5325222781957398E-2</v>
      </c>
    </row>
    <row r="15" spans="1:8" x14ac:dyDescent="0.2">
      <c r="A15" s="7" t="s">
        <v>42</v>
      </c>
      <c r="B15" s="16">
        <v>1.23080710175698E-2</v>
      </c>
      <c r="C15" s="17">
        <v>1.5025731565305598E-2</v>
      </c>
      <c r="D15" s="16">
        <v>1.52353272079505E-2</v>
      </c>
      <c r="E15" s="17">
        <v>2.9465732692230399E-2</v>
      </c>
      <c r="F15" s="12"/>
      <c r="G15" s="10">
        <f t="shared" si="0"/>
        <v>-2.7176605477357979E-3</v>
      </c>
      <c r="H15" s="11">
        <f t="shared" si="1"/>
        <v>-1.4230405484279899E-2</v>
      </c>
    </row>
    <row r="16" spans="1:8" x14ac:dyDescent="0.2">
      <c r="A16" s="7" t="s">
        <v>43</v>
      </c>
      <c r="B16" s="16">
        <v>8.3079479368595999E-2</v>
      </c>
      <c r="C16" s="17">
        <v>5.6346493369895903E-2</v>
      </c>
      <c r="D16" s="16">
        <v>6.4457153572098302E-2</v>
      </c>
      <c r="E16" s="17">
        <v>6.9646277272544604E-2</v>
      </c>
      <c r="F16" s="12"/>
      <c r="G16" s="10">
        <f t="shared" si="0"/>
        <v>2.6732985998700096E-2</v>
      </c>
      <c r="H16" s="11">
        <f t="shared" si="1"/>
        <v>-5.189123700446302E-3</v>
      </c>
    </row>
    <row r="17" spans="1:8" x14ac:dyDescent="0.2">
      <c r="A17" s="7" t="s">
        <v>44</v>
      </c>
      <c r="B17" s="16">
        <v>0.11384965691252</v>
      </c>
      <c r="C17" s="17">
        <v>0.116449419631118</v>
      </c>
      <c r="D17" s="16">
        <v>9.1411963247702996E-2</v>
      </c>
      <c r="E17" s="17">
        <v>7.6343034702596999E-2</v>
      </c>
      <c r="F17" s="12"/>
      <c r="G17" s="10">
        <f t="shared" si="0"/>
        <v>-2.599762718598006E-3</v>
      </c>
      <c r="H17" s="11">
        <f t="shared" si="1"/>
        <v>1.5068928545105997E-2</v>
      </c>
    </row>
    <row r="18" spans="1:8" x14ac:dyDescent="0.2">
      <c r="A18" s="7" t="s">
        <v>45</v>
      </c>
      <c r="B18" s="16">
        <v>4.8863041939752003</v>
      </c>
      <c r="C18" s="17">
        <v>4.6955411141579999</v>
      </c>
      <c r="D18" s="16">
        <v>4.9889836864803998</v>
      </c>
      <c r="E18" s="17">
        <v>4.9609579041827905</v>
      </c>
      <c r="F18" s="12"/>
      <c r="G18" s="10">
        <f t="shared" si="0"/>
        <v>0.19076307981720042</v>
      </c>
      <c r="H18" s="11">
        <f t="shared" si="1"/>
        <v>2.8025782297609325E-2</v>
      </c>
    </row>
    <row r="19" spans="1:8" x14ac:dyDescent="0.2">
      <c r="A19" s="7" t="s">
        <v>48</v>
      </c>
      <c r="B19" s="16">
        <v>0.12000369242130501</v>
      </c>
      <c r="C19" s="17">
        <v>5.2590060478569595E-2</v>
      </c>
      <c r="D19" s="16">
        <v>8.6724170260641303E-2</v>
      </c>
      <c r="E19" s="17">
        <v>3.3483787150261797E-2</v>
      </c>
      <c r="F19" s="12"/>
      <c r="G19" s="10">
        <f t="shared" si="0"/>
        <v>6.7413631942735419E-2</v>
      </c>
      <c r="H19" s="11">
        <f t="shared" si="1"/>
        <v>5.3240383110379506E-2</v>
      </c>
    </row>
    <row r="20" spans="1:8" x14ac:dyDescent="0.2">
      <c r="A20" s="7" t="s">
        <v>49</v>
      </c>
      <c r="B20" s="16">
        <v>1.0892642850549199</v>
      </c>
      <c r="C20" s="17">
        <v>0.5221441718943689</v>
      </c>
      <c r="D20" s="16">
        <v>0.99732795799737495</v>
      </c>
      <c r="E20" s="17">
        <v>0.43662858443941399</v>
      </c>
      <c r="F20" s="12"/>
      <c r="G20" s="10">
        <f t="shared" si="0"/>
        <v>0.567120113160551</v>
      </c>
      <c r="H20" s="11">
        <f t="shared" si="1"/>
        <v>0.56069937355796096</v>
      </c>
    </row>
    <row r="21" spans="1:8" x14ac:dyDescent="0.2">
      <c r="A21" s="7" t="s">
        <v>51</v>
      </c>
      <c r="B21" s="16">
        <v>0</v>
      </c>
      <c r="C21" s="17">
        <v>5.2627624807482798</v>
      </c>
      <c r="D21" s="16">
        <v>0</v>
      </c>
      <c r="E21" s="17">
        <v>3.0684542544499998</v>
      </c>
      <c r="F21" s="12"/>
      <c r="G21" s="10">
        <f t="shared" si="0"/>
        <v>-5.2627624807482798</v>
      </c>
      <c r="H21" s="11">
        <f t="shared" si="1"/>
        <v>-3.0684542544499998</v>
      </c>
    </row>
    <row r="22" spans="1:8" x14ac:dyDescent="0.2">
      <c r="A22" s="7" t="s">
        <v>52</v>
      </c>
      <c r="B22" s="16">
        <v>2.38161174189975</v>
      </c>
      <c r="C22" s="17">
        <v>3.77521505578303</v>
      </c>
      <c r="D22" s="16">
        <v>2.6204762797674901</v>
      </c>
      <c r="E22" s="17">
        <v>4.2403868047091597</v>
      </c>
      <c r="F22" s="12"/>
      <c r="G22" s="10">
        <f t="shared" si="0"/>
        <v>-1.39360331388328</v>
      </c>
      <c r="H22" s="11">
        <f t="shared" si="1"/>
        <v>-1.6199105249416696</v>
      </c>
    </row>
    <row r="23" spans="1:8" x14ac:dyDescent="0.2">
      <c r="A23" s="7" t="s">
        <v>53</v>
      </c>
      <c r="B23" s="16">
        <v>6.8340564325056192</v>
      </c>
      <c r="C23" s="17">
        <v>6.7465534728222103</v>
      </c>
      <c r="D23" s="16">
        <v>7.3281923870241901</v>
      </c>
      <c r="E23" s="17">
        <v>7.4454549107322201</v>
      </c>
      <c r="F23" s="12"/>
      <c r="G23" s="10">
        <f t="shared" si="0"/>
        <v>8.7502959683408932E-2</v>
      </c>
      <c r="H23" s="11">
        <f t="shared" si="1"/>
        <v>-0.11726252370803003</v>
      </c>
    </row>
    <row r="24" spans="1:8" x14ac:dyDescent="0.2">
      <c r="A24" s="7" t="s">
        <v>55</v>
      </c>
      <c r="B24" s="16">
        <v>0</v>
      </c>
      <c r="C24" s="17">
        <v>4.5077194695916804E-2</v>
      </c>
      <c r="D24" s="16">
        <v>0</v>
      </c>
      <c r="E24" s="17">
        <v>3.4823138636272302E-2</v>
      </c>
      <c r="F24" s="12"/>
      <c r="G24" s="10">
        <f t="shared" si="0"/>
        <v>-4.5077194695916804E-2</v>
      </c>
      <c r="H24" s="11">
        <f t="shared" si="1"/>
        <v>-3.4823138636272302E-2</v>
      </c>
    </row>
    <row r="25" spans="1:8" x14ac:dyDescent="0.2">
      <c r="A25" s="7" t="s">
        <v>58</v>
      </c>
      <c r="B25" s="16">
        <v>2.74469983691806</v>
      </c>
      <c r="C25" s="17">
        <v>2.4980278727320502</v>
      </c>
      <c r="D25" s="16">
        <v>2.6943090193137098</v>
      </c>
      <c r="E25" s="17">
        <v>1.9594712240333201</v>
      </c>
      <c r="F25" s="12"/>
      <c r="G25" s="10">
        <f t="shared" si="0"/>
        <v>0.24667196418600978</v>
      </c>
      <c r="H25" s="11">
        <f t="shared" si="1"/>
        <v>0.73483779528038973</v>
      </c>
    </row>
    <row r="26" spans="1:8" x14ac:dyDescent="0.2">
      <c r="A26" s="7" t="s">
        <v>60</v>
      </c>
      <c r="B26" s="16">
        <v>0.104618603649343</v>
      </c>
      <c r="C26" s="17">
        <v>0.18782164456632</v>
      </c>
      <c r="D26" s="16">
        <v>0.10078754922182599</v>
      </c>
      <c r="E26" s="17">
        <v>0.23974391599587502</v>
      </c>
      <c r="F26" s="12"/>
      <c r="G26" s="10">
        <f t="shared" si="0"/>
        <v>-8.3203040916977E-2</v>
      </c>
      <c r="H26" s="11">
        <f t="shared" si="1"/>
        <v>-0.13895636677404904</v>
      </c>
    </row>
    <row r="27" spans="1:8" x14ac:dyDescent="0.2">
      <c r="A27" s="7" t="s">
        <v>61</v>
      </c>
      <c r="B27" s="16">
        <v>0.58155635558017194</v>
      </c>
      <c r="C27" s="17">
        <v>0.300514631306112</v>
      </c>
      <c r="D27" s="16">
        <v>0.601209450590662</v>
      </c>
      <c r="E27" s="17">
        <v>0.44600404484148803</v>
      </c>
      <c r="F27" s="12"/>
      <c r="G27" s="10">
        <f t="shared" si="0"/>
        <v>0.28104172427405993</v>
      </c>
      <c r="H27" s="11">
        <f t="shared" si="1"/>
        <v>0.15520540574917396</v>
      </c>
    </row>
    <row r="28" spans="1:8" x14ac:dyDescent="0.2">
      <c r="A28" s="7" t="s">
        <v>63</v>
      </c>
      <c r="B28" s="16">
        <v>6.1632665620480598</v>
      </c>
      <c r="C28" s="17">
        <v>6.5775139927125208</v>
      </c>
      <c r="D28" s="16">
        <v>6.6355709731858195</v>
      </c>
      <c r="E28" s="17">
        <v>7.0932054699114708</v>
      </c>
      <c r="F28" s="12"/>
      <c r="G28" s="10">
        <f t="shared" si="0"/>
        <v>-0.41424743066446101</v>
      </c>
      <c r="H28" s="11">
        <f t="shared" si="1"/>
        <v>-0.45763449672565137</v>
      </c>
    </row>
    <row r="29" spans="1:8" x14ac:dyDescent="0.2">
      <c r="A29" s="7" t="s">
        <v>64</v>
      </c>
      <c r="B29" s="16">
        <v>1.8462106526354702E-2</v>
      </c>
      <c r="C29" s="17">
        <v>1.8782164456632E-2</v>
      </c>
      <c r="D29" s="16">
        <v>1.2891430714419701E-2</v>
      </c>
      <c r="E29" s="17">
        <v>1.07148118880838E-2</v>
      </c>
      <c r="F29" s="12"/>
      <c r="G29" s="10">
        <f t="shared" si="0"/>
        <v>-3.2005793027729823E-4</v>
      </c>
      <c r="H29" s="11">
        <f t="shared" si="1"/>
        <v>2.1766188263359007E-3</v>
      </c>
    </row>
    <row r="30" spans="1:8" x14ac:dyDescent="0.2">
      <c r="A30" s="7" t="s">
        <v>65</v>
      </c>
      <c r="B30" s="16">
        <v>0.67386688821194496</v>
      </c>
      <c r="C30" s="17">
        <v>0.95037752150557797</v>
      </c>
      <c r="D30" s="16">
        <v>0.76996999812488309</v>
      </c>
      <c r="E30" s="17">
        <v>1.05674832246226</v>
      </c>
      <c r="F30" s="12"/>
      <c r="G30" s="10">
        <f t="shared" si="0"/>
        <v>-0.27651063329363301</v>
      </c>
      <c r="H30" s="11">
        <f t="shared" si="1"/>
        <v>-0.28677832433737693</v>
      </c>
    </row>
    <row r="31" spans="1:8" x14ac:dyDescent="0.2">
      <c r="A31" s="7" t="s">
        <v>66</v>
      </c>
      <c r="B31" s="16">
        <v>1.8462106526354698</v>
      </c>
      <c r="C31" s="17">
        <v>0.788850907178543</v>
      </c>
      <c r="D31" s="16">
        <v>1.5118132383274001</v>
      </c>
      <c r="E31" s="17">
        <v>0.80361089160628407</v>
      </c>
      <c r="F31" s="12"/>
      <c r="G31" s="10">
        <f t="shared" si="0"/>
        <v>1.0573597454569268</v>
      </c>
      <c r="H31" s="11">
        <f t="shared" si="1"/>
        <v>0.70820234672111604</v>
      </c>
    </row>
    <row r="32" spans="1:8" x14ac:dyDescent="0.2">
      <c r="A32" s="7" t="s">
        <v>67</v>
      </c>
      <c r="B32" s="16">
        <v>1.15695867565156</v>
      </c>
      <c r="C32" s="17">
        <v>1.0968784042673101</v>
      </c>
      <c r="D32" s="16">
        <v>1.20124695293456</v>
      </c>
      <c r="E32" s="17">
        <v>1.16791449580113</v>
      </c>
      <c r="F32" s="12"/>
      <c r="G32" s="10">
        <f t="shared" si="0"/>
        <v>6.0080271384249873E-2</v>
      </c>
      <c r="H32" s="11">
        <f t="shared" si="1"/>
        <v>3.3332457133429916E-2</v>
      </c>
    </row>
    <row r="33" spans="1:8" x14ac:dyDescent="0.2">
      <c r="A33" s="7" t="s">
        <v>68</v>
      </c>
      <c r="B33" s="16">
        <v>3.07701775439244E-3</v>
      </c>
      <c r="C33" s="17">
        <v>3.7564328913263995E-3</v>
      </c>
      <c r="D33" s="16">
        <v>3.5158447402962698E-3</v>
      </c>
      <c r="E33" s="17">
        <v>5.3574059440418898E-3</v>
      </c>
      <c r="F33" s="12"/>
      <c r="G33" s="10">
        <f t="shared" si="0"/>
        <v>-6.7941513693395945E-4</v>
      </c>
      <c r="H33" s="11">
        <f t="shared" si="1"/>
        <v>-1.84156120374562E-3</v>
      </c>
    </row>
    <row r="34" spans="1:8" x14ac:dyDescent="0.2">
      <c r="A34" s="7" t="s">
        <v>71</v>
      </c>
      <c r="B34" s="16">
        <v>2.7693159789532001E-2</v>
      </c>
      <c r="C34" s="17">
        <v>5.2590060478569595E-2</v>
      </c>
      <c r="D34" s="16">
        <v>5.3909619351209401E-2</v>
      </c>
      <c r="E34" s="17">
        <v>6.6967574300523691E-2</v>
      </c>
      <c r="F34" s="12"/>
      <c r="G34" s="10">
        <f t="shared" si="0"/>
        <v>-2.4896900689037594E-2</v>
      </c>
      <c r="H34" s="11">
        <f t="shared" si="1"/>
        <v>-1.305795494931429E-2</v>
      </c>
    </row>
    <row r="35" spans="1:8" x14ac:dyDescent="0.2">
      <c r="A35" s="7" t="s">
        <v>72</v>
      </c>
      <c r="B35" s="16">
        <v>10.532631773285301</v>
      </c>
      <c r="C35" s="17">
        <v>8.8276172946170295</v>
      </c>
      <c r="D35" s="16">
        <v>10.597927995499699</v>
      </c>
      <c r="E35" s="17">
        <v>8.5986365401872398</v>
      </c>
      <c r="F35" s="12"/>
      <c r="G35" s="10">
        <f t="shared" si="0"/>
        <v>1.7050144786682715</v>
      </c>
      <c r="H35" s="11">
        <f t="shared" si="1"/>
        <v>1.9992914553124592</v>
      </c>
    </row>
    <row r="36" spans="1:8" x14ac:dyDescent="0.2">
      <c r="A36" s="7" t="s">
        <v>73</v>
      </c>
      <c r="B36" s="16">
        <v>0</v>
      </c>
      <c r="C36" s="17">
        <v>3.0051463130611196E-2</v>
      </c>
      <c r="D36" s="16">
        <v>1.0547534220888801E-2</v>
      </c>
      <c r="E36" s="17">
        <v>1.47328663461152E-2</v>
      </c>
      <c r="F36" s="12"/>
      <c r="G36" s="10">
        <f t="shared" si="0"/>
        <v>-3.0051463130611196E-2</v>
      </c>
      <c r="H36" s="11">
        <f t="shared" si="1"/>
        <v>-4.1853321252263986E-3</v>
      </c>
    </row>
    <row r="37" spans="1:8" x14ac:dyDescent="0.2">
      <c r="A37" s="7" t="s">
        <v>74</v>
      </c>
      <c r="B37" s="16">
        <v>2.8862426536201102</v>
      </c>
      <c r="C37" s="17">
        <v>3.8165358175876198</v>
      </c>
      <c r="D37" s="16">
        <v>3.1525407837989898</v>
      </c>
      <c r="E37" s="17">
        <v>3.2479273535753999</v>
      </c>
      <c r="F37" s="12"/>
      <c r="G37" s="10">
        <f t="shared" si="0"/>
        <v>-0.93029316396750961</v>
      </c>
      <c r="H37" s="11">
        <f t="shared" si="1"/>
        <v>-9.5386569776410024E-2</v>
      </c>
    </row>
    <row r="38" spans="1:8" x14ac:dyDescent="0.2">
      <c r="A38" s="7" t="s">
        <v>76</v>
      </c>
      <c r="B38" s="16">
        <v>0.37231914828148599</v>
      </c>
      <c r="C38" s="17">
        <v>0.63483715863416101</v>
      </c>
      <c r="D38" s="16">
        <v>0.32111381961372604</v>
      </c>
      <c r="E38" s="17">
        <v>0.53306189143216898</v>
      </c>
      <c r="F38" s="12"/>
      <c r="G38" s="10">
        <f t="shared" ref="G38:G72" si="2">B38-C38</f>
        <v>-0.26251801035267502</v>
      </c>
      <c r="H38" s="11">
        <f t="shared" ref="H38:H72" si="3">D38-E38</f>
        <v>-0.21194807181844294</v>
      </c>
    </row>
    <row r="39" spans="1:8" x14ac:dyDescent="0.2">
      <c r="A39" s="7" t="s">
        <v>77</v>
      </c>
      <c r="B39" s="16">
        <v>3.8062709621834498</v>
      </c>
      <c r="C39" s="17">
        <v>1.8368956838586099</v>
      </c>
      <c r="D39" s="16">
        <v>3.6271798237389805</v>
      </c>
      <c r="E39" s="17">
        <v>1.60320372875454</v>
      </c>
      <c r="F39" s="12"/>
      <c r="G39" s="10">
        <f t="shared" si="2"/>
        <v>1.9693752783248399</v>
      </c>
      <c r="H39" s="11">
        <f t="shared" si="3"/>
        <v>2.0239760949844405</v>
      </c>
    </row>
    <row r="40" spans="1:8" x14ac:dyDescent="0.2">
      <c r="A40" s="7" t="s">
        <v>78</v>
      </c>
      <c r="B40" s="16">
        <v>0.37847318379027001</v>
      </c>
      <c r="C40" s="17">
        <v>0.21036024191427799</v>
      </c>
      <c r="D40" s="16">
        <v>0.34338083630226901</v>
      </c>
      <c r="E40" s="17">
        <v>0.29599667840831501</v>
      </c>
      <c r="F40" s="12"/>
      <c r="G40" s="10">
        <f t="shared" si="2"/>
        <v>0.16811294187599202</v>
      </c>
      <c r="H40" s="11">
        <f t="shared" si="3"/>
        <v>4.7384157893954004E-2</v>
      </c>
    </row>
    <row r="41" spans="1:8" x14ac:dyDescent="0.2">
      <c r="A41" s="7" t="s">
        <v>79</v>
      </c>
      <c r="B41" s="16">
        <v>5.5047847626080806</v>
      </c>
      <c r="C41" s="17">
        <v>6.1906014049058999</v>
      </c>
      <c r="D41" s="16">
        <v>5.6054284642790195</v>
      </c>
      <c r="E41" s="17">
        <v>6.1623561871341899</v>
      </c>
      <c r="F41" s="12"/>
      <c r="G41" s="10">
        <f t="shared" si="2"/>
        <v>-0.68581664229781936</v>
      </c>
      <c r="H41" s="11">
        <f t="shared" si="3"/>
        <v>-0.55692772285517034</v>
      </c>
    </row>
    <row r="42" spans="1:8" x14ac:dyDescent="0.2">
      <c r="A42" s="7" t="s">
        <v>80</v>
      </c>
      <c r="B42" s="16">
        <v>0</v>
      </c>
      <c r="C42" s="17">
        <v>0</v>
      </c>
      <c r="D42" s="16">
        <v>0</v>
      </c>
      <c r="E42" s="17">
        <v>2.6787029720209501E-3</v>
      </c>
      <c r="F42" s="12"/>
      <c r="G42" s="10">
        <f t="shared" si="2"/>
        <v>0</v>
      </c>
      <c r="H42" s="11">
        <f t="shared" si="3"/>
        <v>-2.6787029720209501E-3</v>
      </c>
    </row>
    <row r="43" spans="1:8" x14ac:dyDescent="0.2">
      <c r="A43" s="7" t="s">
        <v>81</v>
      </c>
      <c r="B43" s="16">
        <v>3.53857041755131</v>
      </c>
      <c r="C43" s="17">
        <v>3.5122647533901796</v>
      </c>
      <c r="D43" s="16">
        <v>3.63186761672605</v>
      </c>
      <c r="E43" s="17">
        <v>4.2417261561951696</v>
      </c>
      <c r="F43" s="12"/>
      <c r="G43" s="10">
        <f t="shared" si="2"/>
        <v>2.6305664161130338E-2</v>
      </c>
      <c r="H43" s="11">
        <f t="shared" si="3"/>
        <v>-0.60985853946911961</v>
      </c>
    </row>
    <row r="44" spans="1:8" x14ac:dyDescent="0.2">
      <c r="A44" s="7" t="s">
        <v>82</v>
      </c>
      <c r="B44" s="16">
        <v>0.36924213052709298</v>
      </c>
      <c r="C44" s="17">
        <v>0.28173246684948</v>
      </c>
      <c r="D44" s="16">
        <v>0.23438964935308501</v>
      </c>
      <c r="E44" s="17">
        <v>0.28929992097826202</v>
      </c>
      <c r="F44" s="12"/>
      <c r="G44" s="10">
        <f t="shared" si="2"/>
        <v>8.7509663677612981E-2</v>
      </c>
      <c r="H44" s="11">
        <f t="shared" si="3"/>
        <v>-5.4910271625177004E-2</v>
      </c>
    </row>
    <row r="45" spans="1:8" x14ac:dyDescent="0.2">
      <c r="A45" s="7" t="s">
        <v>83</v>
      </c>
      <c r="B45" s="16">
        <v>0.76310040308932603</v>
      </c>
      <c r="C45" s="17">
        <v>0.53341347056834798</v>
      </c>
      <c r="D45" s="16">
        <v>0.56956684792799606</v>
      </c>
      <c r="E45" s="17">
        <v>0.49957810428190697</v>
      </c>
      <c r="F45" s="12"/>
      <c r="G45" s="10">
        <f t="shared" si="2"/>
        <v>0.22968693252097805</v>
      </c>
      <c r="H45" s="11">
        <f t="shared" si="3"/>
        <v>6.9988743646089091E-2</v>
      </c>
    </row>
    <row r="46" spans="1:8" x14ac:dyDescent="0.2">
      <c r="A46" s="7" t="s">
        <v>84</v>
      </c>
      <c r="B46" s="16">
        <v>0.313855810948029</v>
      </c>
      <c r="C46" s="17">
        <v>0.33056609443672302</v>
      </c>
      <c r="D46" s="16">
        <v>0.27657978623663998</v>
      </c>
      <c r="E46" s="17">
        <v>0.27054900017411598</v>
      </c>
      <c r="F46" s="12"/>
      <c r="G46" s="10">
        <f t="shared" si="2"/>
        <v>-1.6710283488694022E-2</v>
      </c>
      <c r="H46" s="11">
        <f t="shared" si="3"/>
        <v>6.0307860625239962E-3</v>
      </c>
    </row>
    <row r="47" spans="1:8" x14ac:dyDescent="0.2">
      <c r="A47" s="7" t="s">
        <v>85</v>
      </c>
      <c r="B47" s="16">
        <v>0.50155389396596795</v>
      </c>
      <c r="C47" s="17">
        <v>0.27046316817550098</v>
      </c>
      <c r="D47" s="16">
        <v>0.38439902493905898</v>
      </c>
      <c r="E47" s="17">
        <v>0.33483787150261801</v>
      </c>
      <c r="F47" s="12"/>
      <c r="G47" s="10">
        <f t="shared" si="2"/>
        <v>0.23109072579046697</v>
      </c>
      <c r="H47" s="11">
        <f t="shared" si="3"/>
        <v>4.9561153436440963E-2</v>
      </c>
    </row>
    <row r="48" spans="1:8" x14ac:dyDescent="0.2">
      <c r="A48" s="7" t="s">
        <v>86</v>
      </c>
      <c r="B48" s="16">
        <v>3.07701775439244E-3</v>
      </c>
      <c r="C48" s="17">
        <v>0</v>
      </c>
      <c r="D48" s="16">
        <v>8.2036377273579601E-3</v>
      </c>
      <c r="E48" s="17">
        <v>4.0180544580314202E-3</v>
      </c>
      <c r="F48" s="12"/>
      <c r="G48" s="10">
        <f t="shared" si="2"/>
        <v>3.07701775439244E-3</v>
      </c>
      <c r="H48" s="11">
        <f t="shared" si="3"/>
        <v>4.1855832693265399E-3</v>
      </c>
    </row>
    <row r="49" spans="1:8" x14ac:dyDescent="0.2">
      <c r="A49" s="7" t="s">
        <v>88</v>
      </c>
      <c r="B49" s="16">
        <v>1.12618849810763</v>
      </c>
      <c r="C49" s="17">
        <v>0.60478569550354999</v>
      </c>
      <c r="D49" s="16">
        <v>1.09342771423214</v>
      </c>
      <c r="E49" s="17">
        <v>0.81030764903633701</v>
      </c>
      <c r="F49" s="12"/>
      <c r="G49" s="10">
        <f t="shared" si="2"/>
        <v>0.52140280260408001</v>
      </c>
      <c r="H49" s="11">
        <f t="shared" si="3"/>
        <v>0.28312006519580302</v>
      </c>
    </row>
    <row r="50" spans="1:8" x14ac:dyDescent="0.2">
      <c r="A50" s="7" t="s">
        <v>89</v>
      </c>
      <c r="B50" s="16">
        <v>0.21539124280747099</v>
      </c>
      <c r="C50" s="17">
        <v>0.16528304721836101</v>
      </c>
      <c r="D50" s="16">
        <v>0.183995874742171</v>
      </c>
      <c r="E50" s="17">
        <v>0.12188098522695301</v>
      </c>
      <c r="F50" s="12"/>
      <c r="G50" s="10">
        <f t="shared" si="2"/>
        <v>5.0108195589109977E-2</v>
      </c>
      <c r="H50" s="11">
        <f t="shared" si="3"/>
        <v>6.2114889515217986E-2</v>
      </c>
    </row>
    <row r="51" spans="1:8" x14ac:dyDescent="0.2">
      <c r="A51" s="7" t="s">
        <v>90</v>
      </c>
      <c r="B51" s="16">
        <v>4.9909227976245401</v>
      </c>
      <c r="C51" s="17">
        <v>4.4626422748957602</v>
      </c>
      <c r="D51" s="16">
        <v>4.5037971123195204</v>
      </c>
      <c r="E51" s="17">
        <v>4.0836826808459303</v>
      </c>
      <c r="F51" s="12"/>
      <c r="G51" s="10">
        <f t="shared" si="2"/>
        <v>0.5282805227287799</v>
      </c>
      <c r="H51" s="11">
        <f t="shared" si="3"/>
        <v>0.42011443147359007</v>
      </c>
    </row>
    <row r="52" spans="1:8" x14ac:dyDescent="0.2">
      <c r="A52" s="7" t="s">
        <v>91</v>
      </c>
      <c r="B52" s="16">
        <v>1.11080340933567</v>
      </c>
      <c r="C52" s="17">
        <v>1.88948574433718</v>
      </c>
      <c r="D52" s="16">
        <v>1.44852803300206</v>
      </c>
      <c r="E52" s="17">
        <v>1.6728500060270799</v>
      </c>
      <c r="F52" s="12"/>
      <c r="G52" s="10">
        <f t="shared" si="2"/>
        <v>-0.77868233500150996</v>
      </c>
      <c r="H52" s="11">
        <f t="shared" si="3"/>
        <v>-0.22432197302501988</v>
      </c>
    </row>
    <row r="53" spans="1:8" x14ac:dyDescent="0.2">
      <c r="A53" s="7" t="s">
        <v>92</v>
      </c>
      <c r="B53" s="16">
        <v>21.4868149789224</v>
      </c>
      <c r="C53" s="17">
        <v>21.821118665715002</v>
      </c>
      <c r="D53" s="16">
        <v>21.5861147571723</v>
      </c>
      <c r="E53" s="17">
        <v>21.193897914629702</v>
      </c>
      <c r="F53" s="12"/>
      <c r="G53" s="10">
        <f t="shared" si="2"/>
        <v>-0.3343036867926017</v>
      </c>
      <c r="H53" s="11">
        <f t="shared" si="3"/>
        <v>0.3922168425425987</v>
      </c>
    </row>
    <row r="54" spans="1:8" x14ac:dyDescent="0.2">
      <c r="A54" s="7" t="s">
        <v>94</v>
      </c>
      <c r="B54" s="16">
        <v>3.7047293762884999</v>
      </c>
      <c r="C54" s="17">
        <v>4.0231396266105701</v>
      </c>
      <c r="D54" s="16">
        <v>3.7115600975060898</v>
      </c>
      <c r="E54" s="17">
        <v>4.9837268794449701</v>
      </c>
      <c r="F54" s="12"/>
      <c r="G54" s="10">
        <f t="shared" si="2"/>
        <v>-0.31841025032207027</v>
      </c>
      <c r="H54" s="11">
        <f t="shared" si="3"/>
        <v>-1.2721667819388802</v>
      </c>
    </row>
    <row r="55" spans="1:8" x14ac:dyDescent="0.2">
      <c r="A55" s="7" t="s">
        <v>95</v>
      </c>
      <c r="B55" s="16">
        <v>1.40004307824856</v>
      </c>
      <c r="C55" s="17">
        <v>0.58224709815559106</v>
      </c>
      <c r="D55" s="16">
        <v>1.4028220513782099</v>
      </c>
      <c r="E55" s="17">
        <v>0.89066873819696502</v>
      </c>
      <c r="F55" s="12"/>
      <c r="G55" s="10">
        <f t="shared" si="2"/>
        <v>0.81779598009296894</v>
      </c>
      <c r="H55" s="11">
        <f t="shared" si="3"/>
        <v>0.51215331318124491</v>
      </c>
    </row>
    <row r="56" spans="1:8" x14ac:dyDescent="0.2">
      <c r="A56" s="142" t="s">
        <v>40</v>
      </c>
      <c r="B56" s="153">
        <v>4.9232284070279103E-2</v>
      </c>
      <c r="C56" s="154">
        <v>6.0102926261222295E-2</v>
      </c>
      <c r="D56" s="153">
        <v>4.2190136883555204E-2</v>
      </c>
      <c r="E56" s="154">
        <v>3.3483787150261797E-2</v>
      </c>
      <c r="F56" s="155"/>
      <c r="G56" s="156">
        <f t="shared" si="2"/>
        <v>-1.0870642190943192E-2</v>
      </c>
      <c r="H56" s="157">
        <f t="shared" si="3"/>
        <v>8.7063497332934073E-3</v>
      </c>
    </row>
    <row r="57" spans="1:8" x14ac:dyDescent="0.2">
      <c r="A57" s="7" t="s">
        <v>41</v>
      </c>
      <c r="B57" s="16">
        <v>4.3078248561494205E-2</v>
      </c>
      <c r="C57" s="17">
        <v>0</v>
      </c>
      <c r="D57" s="16">
        <v>2.69548096756047E-2</v>
      </c>
      <c r="E57" s="17">
        <v>1.3393514860104701E-3</v>
      </c>
      <c r="F57" s="12"/>
      <c r="G57" s="10">
        <f t="shared" si="2"/>
        <v>4.3078248561494205E-2</v>
      </c>
      <c r="H57" s="11">
        <f t="shared" si="3"/>
        <v>2.561545818959423E-2</v>
      </c>
    </row>
    <row r="58" spans="1:8" x14ac:dyDescent="0.2">
      <c r="A58" s="7" t="s">
        <v>46</v>
      </c>
      <c r="B58" s="16">
        <v>2.7693159789532001E-2</v>
      </c>
      <c r="C58" s="17">
        <v>2.2538597347958402E-2</v>
      </c>
      <c r="D58" s="16">
        <v>2.5782861428839298E-2</v>
      </c>
      <c r="E58" s="17">
        <v>2.1429623776167601E-2</v>
      </c>
      <c r="F58" s="12"/>
      <c r="G58" s="10">
        <f t="shared" si="2"/>
        <v>5.1545624415735986E-3</v>
      </c>
      <c r="H58" s="11">
        <f t="shared" si="3"/>
        <v>4.3532376526716973E-3</v>
      </c>
    </row>
    <row r="59" spans="1:8" x14ac:dyDescent="0.2">
      <c r="A59" s="7" t="s">
        <v>47</v>
      </c>
      <c r="B59" s="16">
        <v>0.37231914828148599</v>
      </c>
      <c r="C59" s="17">
        <v>0.236655272153563</v>
      </c>
      <c r="D59" s="16">
        <v>0.35392837052315801</v>
      </c>
      <c r="E59" s="17">
        <v>0.28796056949225202</v>
      </c>
      <c r="F59" s="12"/>
      <c r="G59" s="10">
        <f t="shared" si="2"/>
        <v>0.13566387612792299</v>
      </c>
      <c r="H59" s="11">
        <f t="shared" si="3"/>
        <v>6.5967801030905993E-2</v>
      </c>
    </row>
    <row r="60" spans="1:8" x14ac:dyDescent="0.2">
      <c r="A60" s="7" t="s">
        <v>50</v>
      </c>
      <c r="B60" s="16">
        <v>0.584633373334564</v>
      </c>
      <c r="C60" s="17">
        <v>0.53716990345967497</v>
      </c>
      <c r="D60" s="16">
        <v>0.57073879617476098</v>
      </c>
      <c r="E60" s="17">
        <v>0.46609431713164495</v>
      </c>
      <c r="F60" s="12"/>
      <c r="G60" s="10">
        <f t="shared" si="2"/>
        <v>4.746346987488903E-2</v>
      </c>
      <c r="H60" s="11">
        <f t="shared" si="3"/>
        <v>0.10464447904311602</v>
      </c>
    </row>
    <row r="61" spans="1:8" x14ac:dyDescent="0.2">
      <c r="A61" s="7" t="s">
        <v>54</v>
      </c>
      <c r="B61" s="16">
        <v>2.1539124280747102E-2</v>
      </c>
      <c r="C61" s="17">
        <v>1.8782164456632E-2</v>
      </c>
      <c r="D61" s="16">
        <v>2.2267016688542998E-2</v>
      </c>
      <c r="E61" s="17">
        <v>1.47328663461152E-2</v>
      </c>
      <c r="F61" s="12"/>
      <c r="G61" s="10">
        <f t="shared" si="2"/>
        <v>2.7569598241151023E-3</v>
      </c>
      <c r="H61" s="11">
        <f t="shared" si="3"/>
        <v>7.5341503424277978E-3</v>
      </c>
    </row>
    <row r="62" spans="1:8" x14ac:dyDescent="0.2">
      <c r="A62" s="7" t="s">
        <v>56</v>
      </c>
      <c r="B62" s="16">
        <v>0</v>
      </c>
      <c r="C62" s="17">
        <v>0</v>
      </c>
      <c r="D62" s="16">
        <v>5.8597412338271104E-3</v>
      </c>
      <c r="E62" s="17">
        <v>1.3393514860104701E-3</v>
      </c>
      <c r="F62" s="12"/>
      <c r="G62" s="10">
        <f t="shared" si="2"/>
        <v>0</v>
      </c>
      <c r="H62" s="11">
        <f t="shared" si="3"/>
        <v>4.5203897478166399E-3</v>
      </c>
    </row>
    <row r="63" spans="1:8" x14ac:dyDescent="0.2">
      <c r="A63" s="7" t="s">
        <v>57</v>
      </c>
      <c r="B63" s="16">
        <v>0.75386934982614795</v>
      </c>
      <c r="C63" s="17">
        <v>0.68742721911273097</v>
      </c>
      <c r="D63" s="16">
        <v>0.72660791299456207</v>
      </c>
      <c r="E63" s="17">
        <v>0.65226417368710099</v>
      </c>
      <c r="F63" s="12"/>
      <c r="G63" s="10">
        <f t="shared" si="2"/>
        <v>6.644213071341698E-2</v>
      </c>
      <c r="H63" s="11">
        <f t="shared" si="3"/>
        <v>7.4343739307461076E-2</v>
      </c>
    </row>
    <row r="64" spans="1:8" x14ac:dyDescent="0.2">
      <c r="A64" s="7" t="s">
        <v>59</v>
      </c>
      <c r="B64" s="16">
        <v>0.166158958737192</v>
      </c>
      <c r="C64" s="17">
        <v>0.123962285413771</v>
      </c>
      <c r="D64" s="16">
        <v>0.12657041065066599</v>
      </c>
      <c r="E64" s="17">
        <v>0.16072217832125699</v>
      </c>
      <c r="F64" s="12"/>
      <c r="G64" s="10">
        <f t="shared" si="2"/>
        <v>4.2196673323421002E-2</v>
      </c>
      <c r="H64" s="11">
        <f t="shared" si="3"/>
        <v>-3.4151767670590999E-2</v>
      </c>
    </row>
    <row r="65" spans="1:8" x14ac:dyDescent="0.2">
      <c r="A65" s="7" t="s">
        <v>62</v>
      </c>
      <c r="B65" s="16">
        <v>0.18462106526354699</v>
      </c>
      <c r="C65" s="17">
        <v>0.123962285413771</v>
      </c>
      <c r="D65" s="16">
        <v>0.16641665104069001</v>
      </c>
      <c r="E65" s="17">
        <v>0.129917094143016</v>
      </c>
      <c r="F65" s="12"/>
      <c r="G65" s="10">
        <f t="shared" si="2"/>
        <v>6.0658779849775996E-2</v>
      </c>
      <c r="H65" s="11">
        <f t="shared" si="3"/>
        <v>3.6499556897674007E-2</v>
      </c>
    </row>
    <row r="66" spans="1:8" x14ac:dyDescent="0.2">
      <c r="A66" s="7" t="s">
        <v>69</v>
      </c>
      <c r="B66" s="16">
        <v>6.7694390596633708E-2</v>
      </c>
      <c r="C66" s="17">
        <v>6.0102926261222295E-2</v>
      </c>
      <c r="D66" s="16">
        <v>4.2190136883555204E-2</v>
      </c>
      <c r="E66" s="17">
        <v>4.8216653496377097E-2</v>
      </c>
      <c r="F66" s="12"/>
      <c r="G66" s="10">
        <f t="shared" si="2"/>
        <v>7.5914643354114131E-3</v>
      </c>
      <c r="H66" s="11">
        <f t="shared" si="3"/>
        <v>-6.026516612821893E-3</v>
      </c>
    </row>
    <row r="67" spans="1:8" x14ac:dyDescent="0.2">
      <c r="A67" s="7" t="s">
        <v>70</v>
      </c>
      <c r="B67" s="16">
        <v>1.5385088771962201E-2</v>
      </c>
      <c r="C67" s="17">
        <v>0</v>
      </c>
      <c r="D67" s="16">
        <v>1.4063378961185102E-2</v>
      </c>
      <c r="E67" s="17">
        <v>4.0180544580314202E-3</v>
      </c>
      <c r="F67" s="12"/>
      <c r="G67" s="10">
        <f t="shared" si="2"/>
        <v>1.5385088771962201E-2</v>
      </c>
      <c r="H67" s="11">
        <f t="shared" si="3"/>
        <v>1.0045324503153681E-2</v>
      </c>
    </row>
    <row r="68" spans="1:8" x14ac:dyDescent="0.2">
      <c r="A68" s="7" t="s">
        <v>75</v>
      </c>
      <c r="B68" s="16">
        <v>5.5386319579064001E-2</v>
      </c>
      <c r="C68" s="17">
        <v>6.38593591525487E-2</v>
      </c>
      <c r="D68" s="16">
        <v>6.0941308831802002E-2</v>
      </c>
      <c r="E68" s="17">
        <v>4.2859247552335202E-2</v>
      </c>
      <c r="F68" s="12"/>
      <c r="G68" s="10">
        <f t="shared" si="2"/>
        <v>-8.4730395734846989E-3</v>
      </c>
      <c r="H68" s="11">
        <f t="shared" si="3"/>
        <v>1.80820612794668E-2</v>
      </c>
    </row>
    <row r="69" spans="1:8" x14ac:dyDescent="0.2">
      <c r="A69" s="7" t="s">
        <v>87</v>
      </c>
      <c r="B69" s="16">
        <v>7.0771408351026202E-2</v>
      </c>
      <c r="C69" s="17">
        <v>4.8833627587243203E-2</v>
      </c>
      <c r="D69" s="16">
        <v>5.7425464091505701E-2</v>
      </c>
      <c r="E69" s="17">
        <v>6.8306925786534203E-2</v>
      </c>
      <c r="F69" s="12"/>
      <c r="G69" s="10">
        <f t="shared" si="2"/>
        <v>2.1937780763782999E-2</v>
      </c>
      <c r="H69" s="11">
        <f t="shared" si="3"/>
        <v>-1.0881461695028502E-2</v>
      </c>
    </row>
    <row r="70" spans="1:8" x14ac:dyDescent="0.2">
      <c r="A70" s="7" t="s">
        <v>93</v>
      </c>
      <c r="B70" s="16">
        <v>1.5385088771962201E-2</v>
      </c>
      <c r="C70" s="17">
        <v>2.2538597347958402E-2</v>
      </c>
      <c r="D70" s="16">
        <v>2.5782861428839298E-2</v>
      </c>
      <c r="E70" s="17">
        <v>2.41083267481885E-2</v>
      </c>
      <c r="F70" s="12"/>
      <c r="G70" s="10">
        <f t="shared" si="2"/>
        <v>-7.1535085759962015E-3</v>
      </c>
      <c r="H70" s="11">
        <f t="shared" si="3"/>
        <v>1.674534680650798E-3</v>
      </c>
    </row>
    <row r="71" spans="1:8" x14ac:dyDescent="0.2">
      <c r="A71" s="7" t="s">
        <v>96</v>
      </c>
      <c r="B71" s="16">
        <v>4.3078248561494205E-2</v>
      </c>
      <c r="C71" s="17">
        <v>0.150257315653056</v>
      </c>
      <c r="D71" s="16">
        <v>4.9221826364147798E-2</v>
      </c>
      <c r="E71" s="17">
        <v>0.12455968819897401</v>
      </c>
      <c r="F71" s="12"/>
      <c r="G71" s="10">
        <f t="shared" si="2"/>
        <v>-0.1071790670915618</v>
      </c>
      <c r="H71" s="11">
        <f t="shared" si="3"/>
        <v>-7.5337861834826214E-2</v>
      </c>
    </row>
    <row r="72" spans="1:8" x14ac:dyDescent="0.2">
      <c r="A72" s="7" t="s">
        <v>97</v>
      </c>
      <c r="B72" s="16">
        <v>3.3847195298316902E-2</v>
      </c>
      <c r="C72" s="17">
        <v>1.8782164456632E-2</v>
      </c>
      <c r="D72" s="16">
        <v>1.8751171948246801E-2</v>
      </c>
      <c r="E72" s="17">
        <v>1.07148118880838E-2</v>
      </c>
      <c r="F72" s="12"/>
      <c r="G72" s="10">
        <f t="shared" si="2"/>
        <v>1.5065030841684902E-2</v>
      </c>
      <c r="H72" s="11">
        <f t="shared" si="3"/>
        <v>8.0363600601630007E-3</v>
      </c>
    </row>
    <row r="73" spans="1:8" x14ac:dyDescent="0.2">
      <c r="A73" s="1"/>
      <c r="B73" s="18"/>
      <c r="C73" s="19"/>
      <c r="D73" s="18"/>
      <c r="E73" s="19"/>
      <c r="F73" s="15"/>
      <c r="G73" s="13"/>
      <c r="H73" s="14"/>
    </row>
    <row r="74" spans="1:8" s="43" customFormat="1" x14ac:dyDescent="0.2">
      <c r="A74" s="27" t="s">
        <v>5</v>
      </c>
      <c r="B74" s="44">
        <f>SUM(B6:B73)</f>
        <v>99.999999999999915</v>
      </c>
      <c r="C74" s="45">
        <f>SUM(C6:C73)</f>
        <v>99.999999999999972</v>
      </c>
      <c r="D74" s="44">
        <f>SUM(D6:D73)</f>
        <v>99.999999999999972</v>
      </c>
      <c r="E74" s="45">
        <f>SUM(E6:E73)</f>
        <v>99.999999999999915</v>
      </c>
      <c r="F74" s="49"/>
      <c r="G74" s="50">
        <f>SUM(G6:G73)</f>
        <v>-3.4743041776863492E-14</v>
      </c>
      <c r="H74" s="51">
        <f>SUM(H6:H73)</f>
        <v>5.7679555576228836E-15</v>
      </c>
    </row>
  </sheetData>
  <mergeCells count="5">
    <mergeCell ref="B1:H1"/>
    <mergeCell ref="B4:C4"/>
    <mergeCell ref="D4:E4"/>
    <mergeCell ref="G4:H4"/>
    <mergeCell ref="B2:H2"/>
  </mergeCells>
  <phoneticPr fontId="3" type="noConversion"/>
  <printOptions horizontalCentered="1"/>
  <pageMargins left="0.39370078740157483" right="0.39370078740157483" top="0.39370078740157483" bottom="0.59055118110236227" header="0.39370078740157483" footer="0.19685039370078741"/>
  <pageSetup paperSize="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J33"/>
  <sheetViews>
    <sheetView tabSelected="1" workbookViewId="0">
      <selection activeCell="M1" sqref="M1"/>
    </sheetView>
  </sheetViews>
  <sheetFormatPr defaultRowHeight="12.75" x14ac:dyDescent="0.2"/>
  <cols>
    <col min="1" max="1" width="26.85546875" customWidth="1"/>
    <col min="2" max="5" width="8.28515625" customWidth="1"/>
    <col min="6" max="6" width="1.7109375" customWidth="1"/>
    <col min="7" max="10" width="8.28515625" customWidth="1"/>
  </cols>
  <sheetData>
    <row r="1" spans="1:10" s="52" customFormat="1" ht="20.25" x14ac:dyDescent="0.3">
      <c r="A1" s="4" t="s">
        <v>10</v>
      </c>
      <c r="B1" s="198" t="s">
        <v>19</v>
      </c>
      <c r="C1" s="199"/>
      <c r="D1" s="199"/>
      <c r="E1" s="199"/>
      <c r="F1" s="199"/>
      <c r="G1" s="199"/>
      <c r="H1" s="199"/>
      <c r="I1" s="199"/>
      <c r="J1" s="199"/>
    </row>
    <row r="2" spans="1:10" s="52" customFormat="1" ht="20.25" x14ac:dyDescent="0.3">
      <c r="A2" s="4" t="s">
        <v>109</v>
      </c>
      <c r="B2" s="202" t="s">
        <v>99</v>
      </c>
      <c r="C2" s="203"/>
      <c r="D2" s="203"/>
      <c r="E2" s="203"/>
      <c r="F2" s="203"/>
      <c r="G2" s="203"/>
      <c r="H2" s="203"/>
      <c r="I2" s="203"/>
      <c r="J2" s="203"/>
    </row>
    <row r="4" spans="1:10" x14ac:dyDescent="0.2">
      <c r="A4" s="3"/>
      <c r="B4" s="196" t="s">
        <v>1</v>
      </c>
      <c r="C4" s="197"/>
      <c r="D4" s="196" t="s">
        <v>2</v>
      </c>
      <c r="E4" s="197"/>
      <c r="F4" s="59"/>
      <c r="G4" s="196" t="s">
        <v>3</v>
      </c>
      <c r="H4" s="200"/>
      <c r="I4" s="200"/>
      <c r="J4" s="197"/>
    </row>
    <row r="5" spans="1:10" x14ac:dyDescent="0.2">
      <c r="A5" s="27" t="s">
        <v>0</v>
      </c>
      <c r="B5" s="57">
        <f>VALUE(RIGHT(B2, 4))</f>
        <v>2021</v>
      </c>
      <c r="C5" s="58">
        <f>B5-1</f>
        <v>2020</v>
      </c>
      <c r="D5" s="57">
        <f>B5</f>
        <v>2021</v>
      </c>
      <c r="E5" s="58">
        <f>C5</f>
        <v>2020</v>
      </c>
      <c r="F5" s="64"/>
      <c r="G5" s="57" t="s">
        <v>4</v>
      </c>
      <c r="H5" s="58" t="s">
        <v>2</v>
      </c>
      <c r="I5" s="57" t="s">
        <v>4</v>
      </c>
      <c r="J5" s="58" t="s">
        <v>2</v>
      </c>
    </row>
    <row r="6" spans="1:10" x14ac:dyDescent="0.2">
      <c r="A6" s="22"/>
      <c r="B6" s="74"/>
      <c r="C6" s="75"/>
      <c r="D6" s="74"/>
      <c r="E6" s="75"/>
      <c r="F6" s="76"/>
      <c r="G6" s="74"/>
      <c r="H6" s="75"/>
      <c r="I6" s="23"/>
      <c r="J6" s="24"/>
    </row>
    <row r="7" spans="1:10" s="160" customFormat="1" x14ac:dyDescent="0.2">
      <c r="A7" s="159" t="s">
        <v>110</v>
      </c>
      <c r="B7" s="78">
        <f>SUM($B8:$B11)</f>
        <v>7610</v>
      </c>
      <c r="C7" s="79">
        <f>SUM($C8:$C11)</f>
        <v>7552</v>
      </c>
      <c r="D7" s="78">
        <f>SUM($D8:$D11)</f>
        <v>20745</v>
      </c>
      <c r="E7" s="79">
        <f>SUM($E8:$E11)</f>
        <v>22365</v>
      </c>
      <c r="F7" s="80"/>
      <c r="G7" s="78">
        <f>B7-C7</f>
        <v>58</v>
      </c>
      <c r="H7" s="79">
        <f>D7-E7</f>
        <v>-1620</v>
      </c>
      <c r="I7" s="54">
        <f>IF(C7=0, "-", IF(G7/C7&lt;10, G7/C7, "&gt;999%"))</f>
        <v>7.6800847457627122E-3</v>
      </c>
      <c r="J7" s="55">
        <f>IF(E7=0, "-", IF(H7/E7&lt;10, H7/E7, "&gt;999%"))</f>
        <v>-7.2434607645875254E-2</v>
      </c>
    </row>
    <row r="8" spans="1:10" x14ac:dyDescent="0.2">
      <c r="A8" s="158" t="s">
        <v>159</v>
      </c>
      <c r="B8" s="65">
        <v>4556</v>
      </c>
      <c r="C8" s="66">
        <v>4373</v>
      </c>
      <c r="D8" s="65">
        <v>12936</v>
      </c>
      <c r="E8" s="66">
        <v>12604</v>
      </c>
      <c r="F8" s="67"/>
      <c r="G8" s="65">
        <f>B8-C8</f>
        <v>183</v>
      </c>
      <c r="H8" s="66">
        <f>D8-E8</f>
        <v>332</v>
      </c>
      <c r="I8" s="8">
        <f>IF(C8=0, "-", IF(G8/C8&lt;10, G8/C8, "&gt;999%"))</f>
        <v>4.1847701806540134E-2</v>
      </c>
      <c r="J8" s="9">
        <f>IF(E8=0, "-", IF(H8/E8&lt;10, H8/E8, "&gt;999%"))</f>
        <v>2.6340844176451921E-2</v>
      </c>
    </row>
    <row r="9" spans="1:10" x14ac:dyDescent="0.2">
      <c r="A9" s="158" t="s">
        <v>160</v>
      </c>
      <c r="B9" s="65">
        <v>2130</v>
      </c>
      <c r="C9" s="66">
        <v>2425</v>
      </c>
      <c r="D9" s="65">
        <v>5831</v>
      </c>
      <c r="E9" s="66">
        <v>7087</v>
      </c>
      <c r="F9" s="67"/>
      <c r="G9" s="65">
        <f>B9-C9</f>
        <v>-295</v>
      </c>
      <c r="H9" s="66">
        <f>D9-E9</f>
        <v>-1256</v>
      </c>
      <c r="I9" s="8">
        <f>IF(C9=0, "-", IF(G9/C9&lt;10, G9/C9, "&gt;999%"))</f>
        <v>-0.12164948453608247</v>
      </c>
      <c r="J9" s="9">
        <f>IF(E9=0, "-", IF(H9/E9&lt;10, H9/E9, "&gt;999%"))</f>
        <v>-0.17722590658953014</v>
      </c>
    </row>
    <row r="10" spans="1:10" x14ac:dyDescent="0.2">
      <c r="A10" s="158" t="s">
        <v>161</v>
      </c>
      <c r="B10" s="65">
        <v>136</v>
      </c>
      <c r="C10" s="66">
        <v>223</v>
      </c>
      <c r="D10" s="65">
        <v>440</v>
      </c>
      <c r="E10" s="66">
        <v>654</v>
      </c>
      <c r="F10" s="67"/>
      <c r="G10" s="65">
        <f>B10-C10</f>
        <v>-87</v>
      </c>
      <c r="H10" s="66">
        <f>D10-E10</f>
        <v>-214</v>
      </c>
      <c r="I10" s="8">
        <f>IF(C10=0, "-", IF(G10/C10&lt;10, G10/C10, "&gt;999%"))</f>
        <v>-0.39013452914798208</v>
      </c>
      <c r="J10" s="9">
        <f>IF(E10=0, "-", IF(H10/E10&lt;10, H10/E10, "&gt;999%"))</f>
        <v>-0.327217125382263</v>
      </c>
    </row>
    <row r="11" spans="1:10" x14ac:dyDescent="0.2">
      <c r="A11" s="158" t="s">
        <v>162</v>
      </c>
      <c r="B11" s="65">
        <v>788</v>
      </c>
      <c r="C11" s="66">
        <v>531</v>
      </c>
      <c r="D11" s="65">
        <v>1538</v>
      </c>
      <c r="E11" s="66">
        <v>2020</v>
      </c>
      <c r="F11" s="67"/>
      <c r="G11" s="65">
        <f>B11-C11</f>
        <v>257</v>
      </c>
      <c r="H11" s="66">
        <f>D11-E11</f>
        <v>-482</v>
      </c>
      <c r="I11" s="8">
        <f>IF(C11=0, "-", IF(G11/C11&lt;10, G11/C11, "&gt;999%"))</f>
        <v>0.4839924670433145</v>
      </c>
      <c r="J11" s="9">
        <f>IF(E11=0, "-", IF(H11/E11&lt;10, H11/E11, "&gt;999%"))</f>
        <v>-0.2386138613861386</v>
      </c>
    </row>
    <row r="12" spans="1:10" x14ac:dyDescent="0.2">
      <c r="A12" s="7"/>
      <c r="B12" s="65"/>
      <c r="C12" s="66"/>
      <c r="D12" s="65"/>
      <c r="E12" s="66"/>
      <c r="F12" s="67"/>
      <c r="G12" s="65"/>
      <c r="H12" s="66"/>
      <c r="I12" s="8"/>
      <c r="J12" s="9"/>
    </row>
    <row r="13" spans="1:10" s="160" customFormat="1" x14ac:dyDescent="0.2">
      <c r="A13" s="159" t="s">
        <v>119</v>
      </c>
      <c r="B13" s="78">
        <f>SUM($B14:$B17)</f>
        <v>16654</v>
      </c>
      <c r="C13" s="79">
        <f>SUM($C14:$C17)</f>
        <v>12803</v>
      </c>
      <c r="D13" s="78">
        <f>SUM($D14:$D17)</f>
        <v>43683</v>
      </c>
      <c r="E13" s="79">
        <f>SUM($E14:$E17)</f>
        <v>36080</v>
      </c>
      <c r="F13" s="80"/>
      <c r="G13" s="78">
        <f>B13-C13</f>
        <v>3851</v>
      </c>
      <c r="H13" s="79">
        <f>D13-E13</f>
        <v>7603</v>
      </c>
      <c r="I13" s="54">
        <f>IF(C13=0, "-", IF(G13/C13&lt;10, G13/C13, "&gt;999%"))</f>
        <v>0.30078887760681089</v>
      </c>
      <c r="J13" s="55">
        <f>IF(E13=0, "-", IF(H13/E13&lt;10, H13/E13, "&gt;999%"))</f>
        <v>0.21072616407982261</v>
      </c>
    </row>
    <row r="14" spans="1:10" x14ac:dyDescent="0.2">
      <c r="A14" s="158" t="s">
        <v>159</v>
      </c>
      <c r="B14" s="65">
        <v>10528</v>
      </c>
      <c r="C14" s="66">
        <v>7435</v>
      </c>
      <c r="D14" s="65">
        <v>27807</v>
      </c>
      <c r="E14" s="66">
        <v>20575</v>
      </c>
      <c r="F14" s="67"/>
      <c r="G14" s="65">
        <f>B14-C14</f>
        <v>3093</v>
      </c>
      <c r="H14" s="66">
        <f>D14-E14</f>
        <v>7232</v>
      </c>
      <c r="I14" s="8">
        <f>IF(C14=0, "-", IF(G14/C14&lt;10, G14/C14, "&gt;999%"))</f>
        <v>0.41600537995965031</v>
      </c>
      <c r="J14" s="9">
        <f>IF(E14=0, "-", IF(H14/E14&lt;10, H14/E14, "&gt;999%"))</f>
        <v>0.35149453219927096</v>
      </c>
    </row>
    <row r="15" spans="1:10" x14ac:dyDescent="0.2">
      <c r="A15" s="158" t="s">
        <v>160</v>
      </c>
      <c r="B15" s="65">
        <v>4948</v>
      </c>
      <c r="C15" s="66">
        <v>4515</v>
      </c>
      <c r="D15" s="65">
        <v>13402</v>
      </c>
      <c r="E15" s="66">
        <v>12834</v>
      </c>
      <c r="F15" s="67"/>
      <c r="G15" s="65">
        <f>B15-C15</f>
        <v>433</v>
      </c>
      <c r="H15" s="66">
        <f>D15-E15</f>
        <v>568</v>
      </c>
      <c r="I15" s="8">
        <f>IF(C15=0, "-", IF(G15/C15&lt;10, G15/C15, "&gt;999%"))</f>
        <v>9.5902547065337768E-2</v>
      </c>
      <c r="J15" s="9">
        <f>IF(E15=0, "-", IF(H15/E15&lt;10, H15/E15, "&gt;999%"))</f>
        <v>4.4257441171887173E-2</v>
      </c>
    </row>
    <row r="16" spans="1:10" x14ac:dyDescent="0.2">
      <c r="A16" s="158" t="s">
        <v>161</v>
      </c>
      <c r="B16" s="65">
        <v>232</v>
      </c>
      <c r="C16" s="66">
        <v>320</v>
      </c>
      <c r="D16" s="65">
        <v>716</v>
      </c>
      <c r="E16" s="66">
        <v>874</v>
      </c>
      <c r="F16" s="67"/>
      <c r="G16" s="65">
        <f>B16-C16</f>
        <v>-88</v>
      </c>
      <c r="H16" s="66">
        <f>D16-E16</f>
        <v>-158</v>
      </c>
      <c r="I16" s="8">
        <f>IF(C16=0, "-", IF(G16/C16&lt;10, G16/C16, "&gt;999%"))</f>
        <v>-0.27500000000000002</v>
      </c>
      <c r="J16" s="9">
        <f>IF(E16=0, "-", IF(H16/E16&lt;10, H16/E16, "&gt;999%"))</f>
        <v>-0.18077803203661327</v>
      </c>
    </row>
    <row r="17" spans="1:10" x14ac:dyDescent="0.2">
      <c r="A17" s="158" t="s">
        <v>162</v>
      </c>
      <c r="B17" s="65">
        <v>946</v>
      </c>
      <c r="C17" s="66">
        <v>533</v>
      </c>
      <c r="D17" s="65">
        <v>1758</v>
      </c>
      <c r="E17" s="66">
        <v>1797</v>
      </c>
      <c r="F17" s="67"/>
      <c r="G17" s="65">
        <f>B17-C17</f>
        <v>413</v>
      </c>
      <c r="H17" s="66">
        <f>D17-E17</f>
        <v>-39</v>
      </c>
      <c r="I17" s="8">
        <f>IF(C17=0, "-", IF(G17/C17&lt;10, G17/C17, "&gt;999%"))</f>
        <v>0.77485928705440899</v>
      </c>
      <c r="J17" s="9">
        <f>IF(E17=0, "-", IF(H17/E17&lt;10, H17/E17, "&gt;999%"))</f>
        <v>-2.1702838063439065E-2</v>
      </c>
    </row>
    <row r="18" spans="1:10" x14ac:dyDescent="0.2">
      <c r="A18" s="22"/>
      <c r="B18" s="74"/>
      <c r="C18" s="75"/>
      <c r="D18" s="74"/>
      <c r="E18" s="75"/>
      <c r="F18" s="76"/>
      <c r="G18" s="74"/>
      <c r="H18" s="75"/>
      <c r="I18" s="23"/>
      <c r="J18" s="24"/>
    </row>
    <row r="19" spans="1:10" s="160" customFormat="1" x14ac:dyDescent="0.2">
      <c r="A19" s="159" t="s">
        <v>125</v>
      </c>
      <c r="B19" s="78">
        <f>SUM($B20:$B23)</f>
        <v>7111</v>
      </c>
      <c r="C19" s="79">
        <f>SUM($C20:$C23)</f>
        <v>5536</v>
      </c>
      <c r="D19" s="78">
        <f>SUM($D20:$D23)</f>
        <v>18279</v>
      </c>
      <c r="E19" s="79">
        <f>SUM($E20:$E23)</f>
        <v>14308</v>
      </c>
      <c r="F19" s="80"/>
      <c r="G19" s="78">
        <f>B19-C19</f>
        <v>1575</v>
      </c>
      <c r="H19" s="79">
        <f>D19-E19</f>
        <v>3971</v>
      </c>
      <c r="I19" s="54">
        <f>IF(C19=0, "-", IF(G19/C19&lt;10, G19/C19, "&gt;999%"))</f>
        <v>0.28450144508670522</v>
      </c>
      <c r="J19" s="55">
        <f>IF(E19=0, "-", IF(H19/E19&lt;10, H19/E19, "&gt;999%"))</f>
        <v>0.27753704221414593</v>
      </c>
    </row>
    <row r="20" spans="1:10" x14ac:dyDescent="0.2">
      <c r="A20" s="158" t="s">
        <v>159</v>
      </c>
      <c r="B20" s="65">
        <v>2208</v>
      </c>
      <c r="C20" s="66">
        <v>1770</v>
      </c>
      <c r="D20" s="65">
        <v>5861</v>
      </c>
      <c r="E20" s="66">
        <v>4277</v>
      </c>
      <c r="F20" s="67"/>
      <c r="G20" s="65">
        <f>B20-C20</f>
        <v>438</v>
      </c>
      <c r="H20" s="66">
        <f>D20-E20</f>
        <v>1584</v>
      </c>
      <c r="I20" s="8">
        <f>IF(C20=0, "-", IF(G20/C20&lt;10, G20/C20, "&gt;999%"))</f>
        <v>0.24745762711864408</v>
      </c>
      <c r="J20" s="9">
        <f>IF(E20=0, "-", IF(H20/E20&lt;10, H20/E20, "&gt;999%"))</f>
        <v>0.37035305120411505</v>
      </c>
    </row>
    <row r="21" spans="1:10" x14ac:dyDescent="0.2">
      <c r="A21" s="158" t="s">
        <v>160</v>
      </c>
      <c r="B21" s="65">
        <v>4505</v>
      </c>
      <c r="C21" s="66">
        <v>3315</v>
      </c>
      <c r="D21" s="65">
        <v>11376</v>
      </c>
      <c r="E21" s="66">
        <v>8961</v>
      </c>
      <c r="F21" s="67"/>
      <c r="G21" s="65">
        <f>B21-C21</f>
        <v>1190</v>
      </c>
      <c r="H21" s="66">
        <f>D21-E21</f>
        <v>2415</v>
      </c>
      <c r="I21" s="8">
        <f>IF(C21=0, "-", IF(G21/C21&lt;10, G21/C21, "&gt;999%"))</f>
        <v>0.35897435897435898</v>
      </c>
      <c r="J21" s="9">
        <f>IF(E21=0, "-", IF(H21/E21&lt;10, H21/E21, "&gt;999%"))</f>
        <v>0.269501171744225</v>
      </c>
    </row>
    <row r="22" spans="1:10" x14ac:dyDescent="0.2">
      <c r="A22" s="158" t="s">
        <v>161</v>
      </c>
      <c r="B22" s="65">
        <v>297</v>
      </c>
      <c r="C22" s="66">
        <v>358</v>
      </c>
      <c r="D22" s="65">
        <v>813</v>
      </c>
      <c r="E22" s="66">
        <v>874</v>
      </c>
      <c r="F22" s="67"/>
      <c r="G22" s="65">
        <f>B22-C22</f>
        <v>-61</v>
      </c>
      <c r="H22" s="66">
        <f>D22-E22</f>
        <v>-61</v>
      </c>
      <c r="I22" s="8">
        <f>IF(C22=0, "-", IF(G22/C22&lt;10, G22/C22, "&gt;999%"))</f>
        <v>-0.17039106145251395</v>
      </c>
      <c r="J22" s="9">
        <f>IF(E22=0, "-", IF(H22/E22&lt;10, H22/E22, "&gt;999%"))</f>
        <v>-6.9794050343249425E-2</v>
      </c>
    </row>
    <row r="23" spans="1:10" x14ac:dyDescent="0.2">
      <c r="A23" s="158" t="s">
        <v>162</v>
      </c>
      <c r="B23" s="65">
        <v>101</v>
      </c>
      <c r="C23" s="66">
        <v>93</v>
      </c>
      <c r="D23" s="65">
        <v>229</v>
      </c>
      <c r="E23" s="66">
        <v>196</v>
      </c>
      <c r="F23" s="67"/>
      <c r="G23" s="65">
        <f>B23-C23</f>
        <v>8</v>
      </c>
      <c r="H23" s="66">
        <f>D23-E23</f>
        <v>33</v>
      </c>
      <c r="I23" s="8">
        <f>IF(C23=0, "-", IF(G23/C23&lt;10, G23/C23, "&gt;999%"))</f>
        <v>8.6021505376344093E-2</v>
      </c>
      <c r="J23" s="9">
        <f>IF(E23=0, "-", IF(H23/E23&lt;10, H23/E23, "&gt;999%"))</f>
        <v>0.1683673469387755</v>
      </c>
    </row>
    <row r="24" spans="1:10" x14ac:dyDescent="0.2">
      <c r="A24" s="7"/>
      <c r="B24" s="65"/>
      <c r="C24" s="66"/>
      <c r="D24" s="65"/>
      <c r="E24" s="66"/>
      <c r="F24" s="67"/>
      <c r="G24" s="65"/>
      <c r="H24" s="66"/>
      <c r="I24" s="8"/>
      <c r="J24" s="9"/>
    </row>
    <row r="25" spans="1:10" s="43" customFormat="1" x14ac:dyDescent="0.2">
      <c r="A25" s="53" t="s">
        <v>29</v>
      </c>
      <c r="B25" s="78">
        <f>SUM($B26:$B29)</f>
        <v>31375</v>
      </c>
      <c r="C25" s="79">
        <f>SUM($C26:$C29)</f>
        <v>25891</v>
      </c>
      <c r="D25" s="78">
        <f>SUM($D26:$D29)</f>
        <v>82707</v>
      </c>
      <c r="E25" s="79">
        <f>SUM($E26:$E29)</f>
        <v>72753</v>
      </c>
      <c r="F25" s="80"/>
      <c r="G25" s="78">
        <f>B25-C25</f>
        <v>5484</v>
      </c>
      <c r="H25" s="79">
        <f>D25-E25</f>
        <v>9954</v>
      </c>
      <c r="I25" s="54">
        <f>IF(C25=0, "-", IF(G25/C25&lt;10, G25/C25, "&gt;999%"))</f>
        <v>0.21181105403422038</v>
      </c>
      <c r="J25" s="55">
        <f>IF(E25=0, "-", IF(H25/E25&lt;10, H25/E25, "&gt;999%"))</f>
        <v>0.13681910024328894</v>
      </c>
    </row>
    <row r="26" spans="1:10" x14ac:dyDescent="0.2">
      <c r="A26" s="158" t="s">
        <v>159</v>
      </c>
      <c r="B26" s="65">
        <v>17292</v>
      </c>
      <c r="C26" s="66">
        <v>13578</v>
      </c>
      <c r="D26" s="65">
        <v>46604</v>
      </c>
      <c r="E26" s="66">
        <v>37456</v>
      </c>
      <c r="F26" s="67"/>
      <c r="G26" s="65">
        <f>B26-C26</f>
        <v>3714</v>
      </c>
      <c r="H26" s="66">
        <f>D26-E26</f>
        <v>9148</v>
      </c>
      <c r="I26" s="8">
        <f>IF(C26=0, "-", IF(G26/C26&lt;10, G26/C26, "&gt;999%"))</f>
        <v>0.27353071144498453</v>
      </c>
      <c r="J26" s="9">
        <f>IF(E26=0, "-", IF(H26/E26&lt;10, H26/E26, "&gt;999%"))</f>
        <v>0.24423323366082872</v>
      </c>
    </row>
    <row r="27" spans="1:10" x14ac:dyDescent="0.2">
      <c r="A27" s="158" t="s">
        <v>160</v>
      </c>
      <c r="B27" s="65">
        <v>11583</v>
      </c>
      <c r="C27" s="66">
        <v>10255</v>
      </c>
      <c r="D27" s="65">
        <v>30609</v>
      </c>
      <c r="E27" s="66">
        <v>28882</v>
      </c>
      <c r="F27" s="67"/>
      <c r="G27" s="65">
        <f>B27-C27</f>
        <v>1328</v>
      </c>
      <c r="H27" s="66">
        <f>D27-E27</f>
        <v>1727</v>
      </c>
      <c r="I27" s="8">
        <f>IF(C27=0, "-", IF(G27/C27&lt;10, G27/C27, "&gt;999%"))</f>
        <v>0.12949780594831789</v>
      </c>
      <c r="J27" s="9">
        <f>IF(E27=0, "-", IF(H27/E27&lt;10, H27/E27, "&gt;999%"))</f>
        <v>5.9795028045149225E-2</v>
      </c>
    </row>
    <row r="28" spans="1:10" x14ac:dyDescent="0.2">
      <c r="A28" s="158" t="s">
        <v>161</v>
      </c>
      <c r="B28" s="65">
        <v>665</v>
      </c>
      <c r="C28" s="66">
        <v>901</v>
      </c>
      <c r="D28" s="65">
        <v>1969</v>
      </c>
      <c r="E28" s="66">
        <v>2402</v>
      </c>
      <c r="F28" s="67"/>
      <c r="G28" s="65">
        <f>B28-C28</f>
        <v>-236</v>
      </c>
      <c r="H28" s="66">
        <f>D28-E28</f>
        <v>-433</v>
      </c>
      <c r="I28" s="8">
        <f>IF(C28=0, "-", IF(G28/C28&lt;10, G28/C28, "&gt;999%"))</f>
        <v>-0.2619311875693674</v>
      </c>
      <c r="J28" s="9">
        <f>IF(E28=0, "-", IF(H28/E28&lt;10, H28/E28, "&gt;999%"))</f>
        <v>-0.18026644462947544</v>
      </c>
    </row>
    <row r="29" spans="1:10" x14ac:dyDescent="0.2">
      <c r="A29" s="158" t="s">
        <v>162</v>
      </c>
      <c r="B29" s="65">
        <v>1835</v>
      </c>
      <c r="C29" s="66">
        <v>1157</v>
      </c>
      <c r="D29" s="65">
        <v>3525</v>
      </c>
      <c r="E29" s="66">
        <v>4013</v>
      </c>
      <c r="F29" s="67"/>
      <c r="G29" s="65">
        <f>B29-C29</f>
        <v>678</v>
      </c>
      <c r="H29" s="66">
        <f>D29-E29</f>
        <v>-488</v>
      </c>
      <c r="I29" s="8">
        <f>IF(C29=0, "-", IF(G29/C29&lt;10, G29/C29, "&gt;999%"))</f>
        <v>0.58599827139152982</v>
      </c>
      <c r="J29" s="9">
        <f>IF(E29=0, "-", IF(H29/E29&lt;10, H29/E29, "&gt;999%"))</f>
        <v>-0.12160478445053576</v>
      </c>
    </row>
    <row r="30" spans="1:10" x14ac:dyDescent="0.2">
      <c r="A30" s="7"/>
      <c r="B30" s="65"/>
      <c r="C30" s="66"/>
      <c r="D30" s="65"/>
      <c r="E30" s="66"/>
      <c r="F30" s="67"/>
      <c r="G30" s="65"/>
      <c r="H30" s="66"/>
      <c r="I30" s="8"/>
      <c r="J30" s="9"/>
    </row>
    <row r="31" spans="1:10" s="43" customFormat="1" x14ac:dyDescent="0.2">
      <c r="A31" s="22" t="s">
        <v>126</v>
      </c>
      <c r="B31" s="78">
        <v>1124</v>
      </c>
      <c r="C31" s="79">
        <v>730</v>
      </c>
      <c r="D31" s="78">
        <v>2621</v>
      </c>
      <c r="E31" s="79">
        <v>1910</v>
      </c>
      <c r="F31" s="80"/>
      <c r="G31" s="78">
        <f>B31-C31</f>
        <v>394</v>
      </c>
      <c r="H31" s="79">
        <f>D31-E31</f>
        <v>711</v>
      </c>
      <c r="I31" s="54">
        <f>IF(C31=0, "-", IF(G31/C31&lt;10, G31/C31, "&gt;999%"))</f>
        <v>0.53972602739726028</v>
      </c>
      <c r="J31" s="55">
        <f>IF(E31=0, "-", IF(H31/E31&lt;10, H31/E31, "&gt;999%"))</f>
        <v>0.37225130890052355</v>
      </c>
    </row>
    <row r="32" spans="1:10" x14ac:dyDescent="0.2">
      <c r="A32" s="1"/>
      <c r="B32" s="68"/>
      <c r="C32" s="69"/>
      <c r="D32" s="68"/>
      <c r="E32" s="69"/>
      <c r="F32" s="70"/>
      <c r="G32" s="68"/>
      <c r="H32" s="69"/>
      <c r="I32" s="5"/>
      <c r="J32" s="6"/>
    </row>
    <row r="33" spans="1:10" s="43" customFormat="1" x14ac:dyDescent="0.2">
      <c r="A33" s="27" t="s">
        <v>5</v>
      </c>
      <c r="B33" s="71">
        <f>SUM(B26:B32)</f>
        <v>32499</v>
      </c>
      <c r="C33" s="77">
        <f>SUM(C26:C32)</f>
        <v>26621</v>
      </c>
      <c r="D33" s="71">
        <f>SUM(D26:D32)</f>
        <v>85328</v>
      </c>
      <c r="E33" s="77">
        <f>SUM(E26:E32)</f>
        <v>74663</v>
      </c>
      <c r="F33" s="73"/>
      <c r="G33" s="71">
        <f>B33-C33</f>
        <v>5878</v>
      </c>
      <c r="H33" s="72">
        <f>D33-E33</f>
        <v>10665</v>
      </c>
      <c r="I33" s="37">
        <f>IF(C33=0, 0, G33/C33)</f>
        <v>0.22080312535216559</v>
      </c>
      <c r="J33" s="38">
        <f>IF(E33=0, 0, H33/E33)</f>
        <v>0.14284183598301703</v>
      </c>
    </row>
  </sheetData>
  <mergeCells count="5">
    <mergeCell ref="B1:J1"/>
    <mergeCell ref="B2:J2"/>
    <mergeCell ref="B4:C4"/>
    <mergeCell ref="D4:E4"/>
    <mergeCell ref="G4:J4"/>
  </mergeCells>
  <phoneticPr fontId="3" type="noConversion"/>
  <printOptions horizontalCentered="1"/>
  <pageMargins left="0.39370078740157483" right="0.39370078740157483" top="0.39370078740157483" bottom="0.59055118110236227" header="0.39370078740157483" footer="0.19685039370078741"/>
  <pageSetup paperSize="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pageSetUpPr fitToPage="1"/>
  </sheetPr>
  <dimension ref="A1:J41"/>
  <sheetViews>
    <sheetView tabSelected="1" workbookViewId="0">
      <selection activeCell="M1" sqref="M1"/>
    </sheetView>
  </sheetViews>
  <sheetFormatPr defaultRowHeight="12.75" x14ac:dyDescent="0.2"/>
  <cols>
    <col min="1" max="1" width="32.7109375" customWidth="1"/>
    <col min="2" max="5" width="10.140625" customWidth="1"/>
    <col min="6" max="6" width="1.7109375" customWidth="1"/>
    <col min="7" max="10" width="10.140625" customWidth="1"/>
  </cols>
  <sheetData>
    <row r="1" spans="1:10" s="52" customFormat="1" ht="20.25" x14ac:dyDescent="0.3">
      <c r="A1" s="4" t="s">
        <v>10</v>
      </c>
      <c r="B1" s="198" t="s">
        <v>30</v>
      </c>
      <c r="C1" s="199"/>
      <c r="D1" s="199"/>
      <c r="E1" s="199"/>
      <c r="F1" s="199"/>
      <c r="G1" s="199"/>
      <c r="H1" s="199"/>
      <c r="I1" s="199"/>
      <c r="J1" s="199"/>
    </row>
    <row r="2" spans="1:10" s="52" customFormat="1" ht="20.25" x14ac:dyDescent="0.3">
      <c r="A2" s="4" t="s">
        <v>109</v>
      </c>
      <c r="B2" s="202" t="s">
        <v>99</v>
      </c>
      <c r="C2" s="203"/>
      <c r="D2" s="203"/>
      <c r="E2" s="203"/>
      <c r="F2" s="203"/>
      <c r="G2" s="203"/>
      <c r="H2" s="203"/>
      <c r="I2" s="203"/>
      <c r="J2" s="203"/>
    </row>
    <row r="4" spans="1:10" x14ac:dyDescent="0.2">
      <c r="A4" s="3"/>
      <c r="B4" s="196" t="s">
        <v>1</v>
      </c>
      <c r="C4" s="197"/>
      <c r="D4" s="196" t="s">
        <v>2</v>
      </c>
      <c r="E4" s="197"/>
      <c r="F4" s="59"/>
      <c r="G4" s="196" t="s">
        <v>3</v>
      </c>
      <c r="H4" s="200"/>
      <c r="I4" s="200"/>
      <c r="J4" s="197"/>
    </row>
    <row r="5" spans="1:10" x14ac:dyDescent="0.2">
      <c r="A5" s="27" t="s">
        <v>0</v>
      </c>
      <c r="B5" s="57">
        <f>VALUE(RIGHT(B2, 4))</f>
        <v>2021</v>
      </c>
      <c r="C5" s="58">
        <f>B5-1</f>
        <v>2020</v>
      </c>
      <c r="D5" s="57">
        <f>B5</f>
        <v>2021</v>
      </c>
      <c r="E5" s="58">
        <f>C5</f>
        <v>2020</v>
      </c>
      <c r="F5" s="64"/>
      <c r="G5" s="57" t="s">
        <v>4</v>
      </c>
      <c r="H5" s="58" t="s">
        <v>2</v>
      </c>
      <c r="I5" s="57" t="s">
        <v>4</v>
      </c>
      <c r="J5" s="58" t="s">
        <v>2</v>
      </c>
    </row>
    <row r="6" spans="1:10" x14ac:dyDescent="0.2">
      <c r="A6" s="22"/>
      <c r="B6" s="74"/>
      <c r="C6" s="75"/>
      <c r="D6" s="74"/>
      <c r="E6" s="75"/>
      <c r="F6" s="76"/>
      <c r="G6" s="74"/>
      <c r="H6" s="75"/>
      <c r="I6" s="23"/>
      <c r="J6" s="24"/>
    </row>
    <row r="7" spans="1:10" s="139" customFormat="1" x14ac:dyDescent="0.2">
      <c r="A7" s="159" t="s">
        <v>110</v>
      </c>
      <c r="B7" s="65"/>
      <c r="C7" s="66"/>
      <c r="D7" s="65"/>
      <c r="E7" s="66"/>
      <c r="F7" s="67"/>
      <c r="G7" s="65"/>
      <c r="H7" s="66"/>
      <c r="I7" s="20"/>
      <c r="J7" s="21"/>
    </row>
    <row r="8" spans="1:10" x14ac:dyDescent="0.2">
      <c r="A8" s="158" t="s">
        <v>163</v>
      </c>
      <c r="B8" s="65">
        <v>341</v>
      </c>
      <c r="C8" s="66">
        <v>165</v>
      </c>
      <c r="D8" s="65">
        <v>758</v>
      </c>
      <c r="E8" s="66">
        <v>586</v>
      </c>
      <c r="F8" s="67"/>
      <c r="G8" s="65">
        <f>B8-C8</f>
        <v>176</v>
      </c>
      <c r="H8" s="66">
        <f>D8-E8</f>
        <v>172</v>
      </c>
      <c r="I8" s="20">
        <f>IF(C8=0, "-", IF(G8/C8&lt;10, G8/C8, "&gt;999%"))</f>
        <v>1.0666666666666667</v>
      </c>
      <c r="J8" s="21">
        <f>IF(E8=0, "-", IF(H8/E8&lt;10, H8/E8, "&gt;999%"))</f>
        <v>0.29351535836177473</v>
      </c>
    </row>
    <row r="9" spans="1:10" x14ac:dyDescent="0.2">
      <c r="A9" s="158" t="s">
        <v>164</v>
      </c>
      <c r="B9" s="65">
        <v>79</v>
      </c>
      <c r="C9" s="66">
        <v>11</v>
      </c>
      <c r="D9" s="65">
        <v>127</v>
      </c>
      <c r="E9" s="66">
        <v>54</v>
      </c>
      <c r="F9" s="67"/>
      <c r="G9" s="65">
        <f>B9-C9</f>
        <v>68</v>
      </c>
      <c r="H9" s="66">
        <f>D9-E9</f>
        <v>73</v>
      </c>
      <c r="I9" s="20">
        <f>IF(C9=0, "-", IF(G9/C9&lt;10, G9/C9, "&gt;999%"))</f>
        <v>6.1818181818181817</v>
      </c>
      <c r="J9" s="21">
        <f>IF(E9=0, "-", IF(H9/E9&lt;10, H9/E9, "&gt;999%"))</f>
        <v>1.3518518518518519</v>
      </c>
    </row>
    <row r="10" spans="1:10" x14ac:dyDescent="0.2">
      <c r="A10" s="158" t="s">
        <v>165</v>
      </c>
      <c r="B10" s="65">
        <v>944</v>
      </c>
      <c r="C10" s="66">
        <v>833</v>
      </c>
      <c r="D10" s="65">
        <v>2450</v>
      </c>
      <c r="E10" s="66">
        <v>2198</v>
      </c>
      <c r="F10" s="67"/>
      <c r="G10" s="65">
        <f>B10-C10</f>
        <v>111</v>
      </c>
      <c r="H10" s="66">
        <f>D10-E10</f>
        <v>252</v>
      </c>
      <c r="I10" s="20">
        <f>IF(C10=0, "-", IF(G10/C10&lt;10, G10/C10, "&gt;999%"))</f>
        <v>0.13325330132052821</v>
      </c>
      <c r="J10" s="21">
        <f>IF(E10=0, "-", IF(H10/E10&lt;10, H10/E10, "&gt;999%"))</f>
        <v>0.11464968152866242</v>
      </c>
    </row>
    <row r="11" spans="1:10" x14ac:dyDescent="0.2">
      <c r="A11" s="158" t="s">
        <v>167</v>
      </c>
      <c r="B11" s="65">
        <v>6237</v>
      </c>
      <c r="C11" s="66">
        <v>6538</v>
      </c>
      <c r="D11" s="65">
        <v>17387</v>
      </c>
      <c r="E11" s="66">
        <v>19505</v>
      </c>
      <c r="F11" s="67"/>
      <c r="G11" s="65">
        <f>B11-C11</f>
        <v>-301</v>
      </c>
      <c r="H11" s="66">
        <f>D11-E11</f>
        <v>-2118</v>
      </c>
      <c r="I11" s="20">
        <f>IF(C11=0, "-", IF(G11/C11&lt;10, G11/C11, "&gt;999%"))</f>
        <v>-4.6038543897216275E-2</v>
      </c>
      <c r="J11" s="21">
        <f>IF(E11=0, "-", IF(H11/E11&lt;10, H11/E11, "&gt;999%"))</f>
        <v>-0.10858754165598565</v>
      </c>
    </row>
    <row r="12" spans="1:10" x14ac:dyDescent="0.2">
      <c r="A12" s="158" t="s">
        <v>168</v>
      </c>
      <c r="B12" s="65">
        <v>9</v>
      </c>
      <c r="C12" s="66">
        <v>5</v>
      </c>
      <c r="D12" s="65">
        <v>23</v>
      </c>
      <c r="E12" s="66">
        <v>22</v>
      </c>
      <c r="F12" s="67"/>
      <c r="G12" s="65">
        <f>B12-C12</f>
        <v>4</v>
      </c>
      <c r="H12" s="66">
        <f>D12-E12</f>
        <v>1</v>
      </c>
      <c r="I12" s="20">
        <f>IF(C12=0, "-", IF(G12/C12&lt;10, G12/C12, "&gt;999%"))</f>
        <v>0.8</v>
      </c>
      <c r="J12" s="21">
        <f>IF(E12=0, "-", IF(H12/E12&lt;10, H12/E12, "&gt;999%"))</f>
        <v>4.5454545454545456E-2</v>
      </c>
    </row>
    <row r="13" spans="1:10" x14ac:dyDescent="0.2">
      <c r="A13" s="7"/>
      <c r="B13" s="65"/>
      <c r="C13" s="66"/>
      <c r="D13" s="65"/>
      <c r="E13" s="66"/>
      <c r="F13" s="67"/>
      <c r="G13" s="65"/>
      <c r="H13" s="66"/>
      <c r="I13" s="20"/>
      <c r="J13" s="21"/>
    </row>
    <row r="14" spans="1:10" s="139" customFormat="1" x14ac:dyDescent="0.2">
      <c r="A14" s="159" t="s">
        <v>119</v>
      </c>
      <c r="B14" s="65"/>
      <c r="C14" s="66"/>
      <c r="D14" s="65"/>
      <c r="E14" s="66"/>
      <c r="F14" s="67"/>
      <c r="G14" s="65"/>
      <c r="H14" s="66"/>
      <c r="I14" s="20"/>
      <c r="J14" s="21"/>
    </row>
    <row r="15" spans="1:10" x14ac:dyDescent="0.2">
      <c r="A15" s="158" t="s">
        <v>163</v>
      </c>
      <c r="B15" s="65">
        <v>2816</v>
      </c>
      <c r="C15" s="66">
        <v>2419</v>
      </c>
      <c r="D15" s="65">
        <v>7656</v>
      </c>
      <c r="E15" s="66">
        <v>6810</v>
      </c>
      <c r="F15" s="67"/>
      <c r="G15" s="65">
        <f t="shared" ref="G15:G20" si="0">B15-C15</f>
        <v>397</v>
      </c>
      <c r="H15" s="66">
        <f t="shared" ref="H15:H20" si="1">D15-E15</f>
        <v>846</v>
      </c>
      <c r="I15" s="20">
        <f t="shared" ref="I15:I20" si="2">IF(C15=0, "-", IF(G15/C15&lt;10, G15/C15, "&gt;999%"))</f>
        <v>0.16411740388590326</v>
      </c>
      <c r="J15" s="21">
        <f t="shared" ref="J15:J20" si="3">IF(E15=0, "-", IF(H15/E15&lt;10, H15/E15, "&gt;999%"))</f>
        <v>0.12422907488986784</v>
      </c>
    </row>
    <row r="16" spans="1:10" x14ac:dyDescent="0.2">
      <c r="A16" s="158" t="s">
        <v>164</v>
      </c>
      <c r="B16" s="65">
        <v>76</v>
      </c>
      <c r="C16" s="66">
        <v>30</v>
      </c>
      <c r="D16" s="65">
        <v>198</v>
      </c>
      <c r="E16" s="66">
        <v>61</v>
      </c>
      <c r="F16" s="67"/>
      <c r="G16" s="65">
        <f t="shared" si="0"/>
        <v>46</v>
      </c>
      <c r="H16" s="66">
        <f t="shared" si="1"/>
        <v>137</v>
      </c>
      <c r="I16" s="20">
        <f t="shared" si="2"/>
        <v>1.5333333333333334</v>
      </c>
      <c r="J16" s="21">
        <f t="shared" si="3"/>
        <v>2.2459016393442623</v>
      </c>
    </row>
    <row r="17" spans="1:10" x14ac:dyDescent="0.2">
      <c r="A17" s="158" t="s">
        <v>165</v>
      </c>
      <c r="B17" s="65">
        <v>1388</v>
      </c>
      <c r="C17" s="66">
        <v>750</v>
      </c>
      <c r="D17" s="65">
        <v>3450</v>
      </c>
      <c r="E17" s="66">
        <v>1962</v>
      </c>
      <c r="F17" s="67"/>
      <c r="G17" s="65">
        <f t="shared" si="0"/>
        <v>638</v>
      </c>
      <c r="H17" s="66">
        <f t="shared" si="1"/>
        <v>1488</v>
      </c>
      <c r="I17" s="20">
        <f t="shared" si="2"/>
        <v>0.85066666666666668</v>
      </c>
      <c r="J17" s="21">
        <f t="shared" si="3"/>
        <v>0.75840978593272168</v>
      </c>
    </row>
    <row r="18" spans="1:10" x14ac:dyDescent="0.2">
      <c r="A18" s="158" t="s">
        <v>166</v>
      </c>
      <c r="B18" s="65">
        <v>0</v>
      </c>
      <c r="C18" s="66">
        <v>0</v>
      </c>
      <c r="D18" s="65">
        <v>20</v>
      </c>
      <c r="E18" s="66">
        <v>0</v>
      </c>
      <c r="F18" s="67"/>
      <c r="G18" s="65">
        <f t="shared" si="0"/>
        <v>0</v>
      </c>
      <c r="H18" s="66">
        <f t="shared" si="1"/>
        <v>20</v>
      </c>
      <c r="I18" s="20" t="str">
        <f t="shared" si="2"/>
        <v>-</v>
      </c>
      <c r="J18" s="21" t="str">
        <f t="shared" si="3"/>
        <v>-</v>
      </c>
    </row>
    <row r="19" spans="1:10" x14ac:dyDescent="0.2">
      <c r="A19" s="158" t="s">
        <v>167</v>
      </c>
      <c r="B19" s="65">
        <v>12267</v>
      </c>
      <c r="C19" s="66">
        <v>9572</v>
      </c>
      <c r="D19" s="65">
        <v>32143</v>
      </c>
      <c r="E19" s="66">
        <v>27167</v>
      </c>
      <c r="F19" s="67"/>
      <c r="G19" s="65">
        <f t="shared" si="0"/>
        <v>2695</v>
      </c>
      <c r="H19" s="66">
        <f t="shared" si="1"/>
        <v>4976</v>
      </c>
      <c r="I19" s="20">
        <f t="shared" si="2"/>
        <v>0.28155035520267446</v>
      </c>
      <c r="J19" s="21">
        <f t="shared" si="3"/>
        <v>0.18316339676813781</v>
      </c>
    </row>
    <row r="20" spans="1:10" x14ac:dyDescent="0.2">
      <c r="A20" s="158" t="s">
        <v>168</v>
      </c>
      <c r="B20" s="65">
        <v>107</v>
      </c>
      <c r="C20" s="66">
        <v>32</v>
      </c>
      <c r="D20" s="65">
        <v>216</v>
      </c>
      <c r="E20" s="66">
        <v>80</v>
      </c>
      <c r="F20" s="67"/>
      <c r="G20" s="65">
        <f t="shared" si="0"/>
        <v>75</v>
      </c>
      <c r="H20" s="66">
        <f t="shared" si="1"/>
        <v>136</v>
      </c>
      <c r="I20" s="20">
        <f t="shared" si="2"/>
        <v>2.34375</v>
      </c>
      <c r="J20" s="21">
        <f t="shared" si="3"/>
        <v>1.7</v>
      </c>
    </row>
    <row r="21" spans="1:10" x14ac:dyDescent="0.2">
      <c r="A21" s="7"/>
      <c r="B21" s="65"/>
      <c r="C21" s="66"/>
      <c r="D21" s="65"/>
      <c r="E21" s="66"/>
      <c r="F21" s="67"/>
      <c r="G21" s="65"/>
      <c r="H21" s="66"/>
      <c r="I21" s="20"/>
      <c r="J21" s="21"/>
    </row>
    <row r="22" spans="1:10" s="139" customFormat="1" x14ac:dyDescent="0.2">
      <c r="A22" s="159" t="s">
        <v>125</v>
      </c>
      <c r="B22" s="65"/>
      <c r="C22" s="66"/>
      <c r="D22" s="65"/>
      <c r="E22" s="66"/>
      <c r="F22" s="67"/>
      <c r="G22" s="65"/>
      <c r="H22" s="66"/>
      <c r="I22" s="20"/>
      <c r="J22" s="21"/>
    </row>
    <row r="23" spans="1:10" x14ac:dyDescent="0.2">
      <c r="A23" s="158" t="s">
        <v>163</v>
      </c>
      <c r="B23" s="65">
        <v>6510</v>
      </c>
      <c r="C23" s="66">
        <v>5126</v>
      </c>
      <c r="D23" s="65">
        <v>16753</v>
      </c>
      <c r="E23" s="66">
        <v>13233</v>
      </c>
      <c r="F23" s="67"/>
      <c r="G23" s="65">
        <f>B23-C23</f>
        <v>1384</v>
      </c>
      <c r="H23" s="66">
        <f>D23-E23</f>
        <v>3520</v>
      </c>
      <c r="I23" s="20">
        <f>IF(C23=0, "-", IF(G23/C23&lt;10, G23/C23, "&gt;999%"))</f>
        <v>0.26999609832227855</v>
      </c>
      <c r="J23" s="21">
        <f>IF(E23=0, "-", IF(H23/E23&lt;10, H23/E23, "&gt;999%"))</f>
        <v>0.2660016625103907</v>
      </c>
    </row>
    <row r="24" spans="1:10" x14ac:dyDescent="0.2">
      <c r="A24" s="158" t="s">
        <v>164</v>
      </c>
      <c r="B24" s="65">
        <v>1</v>
      </c>
      <c r="C24" s="66">
        <v>0</v>
      </c>
      <c r="D24" s="65">
        <v>7</v>
      </c>
      <c r="E24" s="66">
        <v>5</v>
      </c>
      <c r="F24" s="67"/>
      <c r="G24" s="65">
        <f>B24-C24</f>
        <v>1</v>
      </c>
      <c r="H24" s="66">
        <f>D24-E24</f>
        <v>2</v>
      </c>
      <c r="I24" s="20" t="str">
        <f>IF(C24=0, "-", IF(G24/C24&lt;10, G24/C24, "&gt;999%"))</f>
        <v>-</v>
      </c>
      <c r="J24" s="21">
        <f>IF(E24=0, "-", IF(H24/E24&lt;10, H24/E24, "&gt;999%"))</f>
        <v>0.4</v>
      </c>
    </row>
    <row r="25" spans="1:10" x14ac:dyDescent="0.2">
      <c r="A25" s="158" t="s">
        <v>167</v>
      </c>
      <c r="B25" s="65">
        <v>600</v>
      </c>
      <c r="C25" s="66">
        <v>410</v>
      </c>
      <c r="D25" s="65">
        <v>1519</v>
      </c>
      <c r="E25" s="66">
        <v>1070</v>
      </c>
      <c r="F25" s="67"/>
      <c r="G25" s="65">
        <f>B25-C25</f>
        <v>190</v>
      </c>
      <c r="H25" s="66">
        <f>D25-E25</f>
        <v>449</v>
      </c>
      <c r="I25" s="20">
        <f>IF(C25=0, "-", IF(G25/C25&lt;10, G25/C25, "&gt;999%"))</f>
        <v>0.46341463414634149</v>
      </c>
      <c r="J25" s="21">
        <f>IF(E25=0, "-", IF(H25/E25&lt;10, H25/E25, "&gt;999%"))</f>
        <v>0.41962616822429905</v>
      </c>
    </row>
    <row r="26" spans="1:10" x14ac:dyDescent="0.2">
      <c r="A26" s="7"/>
      <c r="B26" s="65"/>
      <c r="C26" s="66"/>
      <c r="D26" s="65"/>
      <c r="E26" s="66"/>
      <c r="F26" s="67"/>
      <c r="G26" s="65"/>
      <c r="H26" s="66"/>
      <c r="I26" s="20"/>
      <c r="J26" s="21"/>
    </row>
    <row r="27" spans="1:10" x14ac:dyDescent="0.2">
      <c r="A27" s="7" t="s">
        <v>126</v>
      </c>
      <c r="B27" s="65">
        <v>1124</v>
      </c>
      <c r="C27" s="66">
        <v>730</v>
      </c>
      <c r="D27" s="65">
        <v>2621</v>
      </c>
      <c r="E27" s="66">
        <v>1910</v>
      </c>
      <c r="F27" s="67"/>
      <c r="G27" s="65">
        <f>B27-C27</f>
        <v>394</v>
      </c>
      <c r="H27" s="66">
        <f>D27-E27</f>
        <v>711</v>
      </c>
      <c r="I27" s="20">
        <f>IF(C27=0, "-", IF(G27/C27&lt;10, G27/C27, "&gt;999%"))</f>
        <v>0.53972602739726028</v>
      </c>
      <c r="J27" s="21">
        <f>IF(E27=0, "-", IF(H27/E27&lt;10, H27/E27, "&gt;999%"))</f>
        <v>0.37225130890052355</v>
      </c>
    </row>
    <row r="28" spans="1:10" x14ac:dyDescent="0.2">
      <c r="A28" s="1"/>
      <c r="B28" s="68"/>
      <c r="C28" s="69"/>
      <c r="D28" s="68"/>
      <c r="E28" s="69"/>
      <c r="F28" s="70"/>
      <c r="G28" s="68"/>
      <c r="H28" s="69"/>
      <c r="I28" s="5"/>
      <c r="J28" s="6"/>
    </row>
    <row r="29" spans="1:10" s="43" customFormat="1" x14ac:dyDescent="0.2">
      <c r="A29" s="27" t="s">
        <v>5</v>
      </c>
      <c r="B29" s="71">
        <f>SUM(B6:B28)</f>
        <v>32499</v>
      </c>
      <c r="C29" s="77">
        <f>SUM(C6:C28)</f>
        <v>26621</v>
      </c>
      <c r="D29" s="71">
        <f>SUM(D6:D28)</f>
        <v>85328</v>
      </c>
      <c r="E29" s="77">
        <f>SUM(E6:E28)</f>
        <v>74663</v>
      </c>
      <c r="F29" s="73"/>
      <c r="G29" s="71">
        <f>B29-C29</f>
        <v>5878</v>
      </c>
      <c r="H29" s="72">
        <f>D29-E29</f>
        <v>10665</v>
      </c>
      <c r="I29" s="37">
        <f>IF(C29=0, 0, G29/C29)</f>
        <v>0.22080312535216559</v>
      </c>
      <c r="J29" s="38">
        <f>IF(E29=0, 0, H29/E29)</f>
        <v>0.14284183598301703</v>
      </c>
    </row>
    <row r="30" spans="1:10" s="43" customFormat="1" x14ac:dyDescent="0.2">
      <c r="A30" s="22"/>
      <c r="B30" s="78"/>
      <c r="C30" s="98"/>
      <c r="D30" s="78"/>
      <c r="E30" s="98"/>
      <c r="F30" s="80"/>
      <c r="G30" s="78"/>
      <c r="H30" s="79"/>
      <c r="I30" s="54"/>
      <c r="J30" s="55"/>
    </row>
    <row r="31" spans="1:10" s="139" customFormat="1" x14ac:dyDescent="0.2">
      <c r="A31" s="161" t="s">
        <v>169</v>
      </c>
      <c r="B31" s="74"/>
      <c r="C31" s="75"/>
      <c r="D31" s="74"/>
      <c r="E31" s="75"/>
      <c r="F31" s="76"/>
      <c r="G31" s="74"/>
      <c r="H31" s="75"/>
      <c r="I31" s="23"/>
      <c r="J31" s="24"/>
    </row>
    <row r="32" spans="1:10" x14ac:dyDescent="0.2">
      <c r="A32" s="7" t="s">
        <v>163</v>
      </c>
      <c r="B32" s="65">
        <v>9667</v>
      </c>
      <c r="C32" s="66">
        <v>7710</v>
      </c>
      <c r="D32" s="65">
        <v>25167</v>
      </c>
      <c r="E32" s="66">
        <v>20629</v>
      </c>
      <c r="F32" s="67"/>
      <c r="G32" s="65">
        <f t="shared" ref="G32:G37" si="4">B32-C32</f>
        <v>1957</v>
      </c>
      <c r="H32" s="66">
        <f t="shared" ref="H32:H37" si="5">D32-E32</f>
        <v>4538</v>
      </c>
      <c r="I32" s="20">
        <f t="shared" ref="I32:I37" si="6">IF(C32=0, "-", IF(G32/C32&lt;10, G32/C32, "&gt;999%"))</f>
        <v>0.25382619974059661</v>
      </c>
      <c r="J32" s="21">
        <f t="shared" ref="J32:J37" si="7">IF(E32=0, "-", IF(H32/E32&lt;10, H32/E32, "&gt;999%"))</f>
        <v>0.21998157933006932</v>
      </c>
    </row>
    <row r="33" spans="1:10" x14ac:dyDescent="0.2">
      <c r="A33" s="7" t="s">
        <v>164</v>
      </c>
      <c r="B33" s="65">
        <v>156</v>
      </c>
      <c r="C33" s="66">
        <v>41</v>
      </c>
      <c r="D33" s="65">
        <v>332</v>
      </c>
      <c r="E33" s="66">
        <v>120</v>
      </c>
      <c r="F33" s="67"/>
      <c r="G33" s="65">
        <f t="shared" si="4"/>
        <v>115</v>
      </c>
      <c r="H33" s="66">
        <f t="shared" si="5"/>
        <v>212</v>
      </c>
      <c r="I33" s="20">
        <f t="shared" si="6"/>
        <v>2.8048780487804876</v>
      </c>
      <c r="J33" s="21">
        <f t="shared" si="7"/>
        <v>1.7666666666666666</v>
      </c>
    </row>
    <row r="34" spans="1:10" x14ac:dyDescent="0.2">
      <c r="A34" s="7" t="s">
        <v>165</v>
      </c>
      <c r="B34" s="65">
        <v>2332</v>
      </c>
      <c r="C34" s="66">
        <v>1583</v>
      </c>
      <c r="D34" s="65">
        <v>5900</v>
      </c>
      <c r="E34" s="66">
        <v>4160</v>
      </c>
      <c r="F34" s="67"/>
      <c r="G34" s="65">
        <f t="shared" si="4"/>
        <v>749</v>
      </c>
      <c r="H34" s="66">
        <f t="shared" si="5"/>
        <v>1740</v>
      </c>
      <c r="I34" s="20">
        <f t="shared" si="6"/>
        <v>0.4731522425773847</v>
      </c>
      <c r="J34" s="21">
        <f t="shared" si="7"/>
        <v>0.41826923076923078</v>
      </c>
    </row>
    <row r="35" spans="1:10" x14ac:dyDescent="0.2">
      <c r="A35" s="7" t="s">
        <v>166</v>
      </c>
      <c r="B35" s="65">
        <v>0</v>
      </c>
      <c r="C35" s="66">
        <v>0</v>
      </c>
      <c r="D35" s="65">
        <v>20</v>
      </c>
      <c r="E35" s="66">
        <v>0</v>
      </c>
      <c r="F35" s="67"/>
      <c r="G35" s="65">
        <f t="shared" si="4"/>
        <v>0</v>
      </c>
      <c r="H35" s="66">
        <f t="shared" si="5"/>
        <v>20</v>
      </c>
      <c r="I35" s="20" t="str">
        <f t="shared" si="6"/>
        <v>-</v>
      </c>
      <c r="J35" s="21" t="str">
        <f t="shared" si="7"/>
        <v>-</v>
      </c>
    </row>
    <row r="36" spans="1:10" x14ac:dyDescent="0.2">
      <c r="A36" s="7" t="s">
        <v>167</v>
      </c>
      <c r="B36" s="65">
        <v>19104</v>
      </c>
      <c r="C36" s="66">
        <v>16520</v>
      </c>
      <c r="D36" s="65">
        <v>51049</v>
      </c>
      <c r="E36" s="66">
        <v>47742</v>
      </c>
      <c r="F36" s="67"/>
      <c r="G36" s="65">
        <f t="shared" si="4"/>
        <v>2584</v>
      </c>
      <c r="H36" s="66">
        <f t="shared" si="5"/>
        <v>3307</v>
      </c>
      <c r="I36" s="20">
        <f t="shared" si="6"/>
        <v>0.15641646489104116</v>
      </c>
      <c r="J36" s="21">
        <f t="shared" si="7"/>
        <v>6.9268149637635626E-2</v>
      </c>
    </row>
    <row r="37" spans="1:10" x14ac:dyDescent="0.2">
      <c r="A37" s="7" t="s">
        <v>168</v>
      </c>
      <c r="B37" s="65">
        <v>116</v>
      </c>
      <c r="C37" s="66">
        <v>37</v>
      </c>
      <c r="D37" s="65">
        <v>239</v>
      </c>
      <c r="E37" s="66">
        <v>102</v>
      </c>
      <c r="F37" s="67"/>
      <c r="G37" s="65">
        <f t="shared" si="4"/>
        <v>79</v>
      </c>
      <c r="H37" s="66">
        <f t="shared" si="5"/>
        <v>137</v>
      </c>
      <c r="I37" s="20">
        <f t="shared" si="6"/>
        <v>2.1351351351351351</v>
      </c>
      <c r="J37" s="21">
        <f t="shared" si="7"/>
        <v>1.3431372549019607</v>
      </c>
    </row>
    <row r="38" spans="1:10" x14ac:dyDescent="0.2">
      <c r="A38" s="7"/>
      <c r="B38" s="65"/>
      <c r="C38" s="66"/>
      <c r="D38" s="65"/>
      <c r="E38" s="66"/>
      <c r="F38" s="67"/>
      <c r="G38" s="65"/>
      <c r="H38" s="66"/>
      <c r="I38" s="20"/>
      <c r="J38" s="21"/>
    </row>
    <row r="39" spans="1:10" x14ac:dyDescent="0.2">
      <c r="A39" s="7" t="s">
        <v>126</v>
      </c>
      <c r="B39" s="65">
        <v>1124</v>
      </c>
      <c r="C39" s="66">
        <v>730</v>
      </c>
      <c r="D39" s="65">
        <v>2621</v>
      </c>
      <c r="E39" s="66">
        <v>1910</v>
      </c>
      <c r="F39" s="67"/>
      <c r="G39" s="65">
        <f>B39-C39</f>
        <v>394</v>
      </c>
      <c r="H39" s="66">
        <f>D39-E39</f>
        <v>711</v>
      </c>
      <c r="I39" s="20">
        <f>IF(C39=0, "-", IF(G39/C39&lt;10, G39/C39, "&gt;999%"))</f>
        <v>0.53972602739726028</v>
      </c>
      <c r="J39" s="21">
        <f>IF(E39=0, "-", IF(H39/E39&lt;10, H39/E39, "&gt;999%"))</f>
        <v>0.37225130890052355</v>
      </c>
    </row>
    <row r="40" spans="1:10" x14ac:dyDescent="0.2">
      <c r="A40" s="7"/>
      <c r="B40" s="65"/>
      <c r="C40" s="66"/>
      <c r="D40" s="65"/>
      <c r="E40" s="66"/>
      <c r="F40" s="67"/>
      <c r="G40" s="65"/>
      <c r="H40" s="66"/>
      <c r="I40" s="20"/>
      <c r="J40" s="21"/>
    </row>
    <row r="41" spans="1:10" s="43" customFormat="1" x14ac:dyDescent="0.2">
      <c r="A41" s="27" t="s">
        <v>5</v>
      </c>
      <c r="B41" s="71">
        <f>SUM(B30:B40)</f>
        <v>32499</v>
      </c>
      <c r="C41" s="77">
        <f>SUM(C30:C40)</f>
        <v>26621</v>
      </c>
      <c r="D41" s="71">
        <f>SUM(D30:D40)</f>
        <v>85328</v>
      </c>
      <c r="E41" s="77">
        <f>SUM(E30:E40)</f>
        <v>74663</v>
      </c>
      <c r="F41" s="73"/>
      <c r="G41" s="71">
        <f>B41-C41</f>
        <v>5878</v>
      </c>
      <c r="H41" s="72">
        <f>D41-E41</f>
        <v>10665</v>
      </c>
      <c r="I41" s="37">
        <f>IF(C41=0, 0, G41/C41)</f>
        <v>0.22080312535216559</v>
      </c>
      <c r="J41" s="38">
        <f>IF(E41=0, 0, H41/E41)</f>
        <v>0.14284183598301703</v>
      </c>
    </row>
  </sheetData>
  <mergeCells count="5">
    <mergeCell ref="B1:J1"/>
    <mergeCell ref="B2:J2"/>
    <mergeCell ref="B4:C4"/>
    <mergeCell ref="D4:E4"/>
    <mergeCell ref="G4:J4"/>
  </mergeCells>
  <phoneticPr fontId="3" type="noConversion"/>
  <printOptions horizontalCentered="1"/>
  <pageMargins left="0.39370078740157483" right="0.39370078740157483" top="0.39370078740157483" bottom="0.59055118110236227" header="0.39370078740157483" footer="0.19685039370078741"/>
  <pageSetup paperSize="9" scale="83"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3"/>
  <dimension ref="A1:J44"/>
  <sheetViews>
    <sheetView tabSelected="1" workbookViewId="0">
      <selection activeCell="M1" sqref="M1"/>
    </sheetView>
  </sheetViews>
  <sheetFormatPr defaultRowHeight="12.75" x14ac:dyDescent="0.2"/>
  <cols>
    <col min="1" max="1" width="25.7109375" customWidth="1"/>
    <col min="2" max="5" width="8.5703125" customWidth="1"/>
    <col min="6" max="6" width="1.7109375" customWidth="1"/>
    <col min="7" max="10" width="8.28515625" customWidth="1"/>
  </cols>
  <sheetData>
    <row r="1" spans="1:10" s="52" customFormat="1" ht="20.25" x14ac:dyDescent="0.3">
      <c r="A1" s="4" t="s">
        <v>10</v>
      </c>
      <c r="B1" s="198" t="s">
        <v>20</v>
      </c>
      <c r="C1" s="199"/>
      <c r="D1" s="199"/>
      <c r="E1" s="199"/>
      <c r="F1" s="199"/>
      <c r="G1" s="199"/>
      <c r="H1" s="199"/>
      <c r="I1" s="199"/>
      <c r="J1" s="199"/>
    </row>
    <row r="2" spans="1:10" s="52" customFormat="1" ht="20.25" x14ac:dyDescent="0.3">
      <c r="A2" s="4" t="s">
        <v>109</v>
      </c>
      <c r="B2" s="202" t="s">
        <v>99</v>
      </c>
      <c r="C2" s="203"/>
      <c r="D2" s="203"/>
      <c r="E2" s="203"/>
      <c r="F2" s="203"/>
      <c r="G2" s="203"/>
      <c r="H2" s="203"/>
      <c r="I2" s="203"/>
      <c r="J2" s="203"/>
    </row>
    <row r="4" spans="1:10" x14ac:dyDescent="0.2">
      <c r="A4" s="3"/>
      <c r="B4" s="196" t="s">
        <v>1</v>
      </c>
      <c r="C4" s="197"/>
      <c r="D4" s="196" t="s">
        <v>2</v>
      </c>
      <c r="E4" s="197"/>
      <c r="F4" s="59"/>
      <c r="G4" s="196" t="s">
        <v>3</v>
      </c>
      <c r="H4" s="200"/>
      <c r="I4" s="200"/>
      <c r="J4" s="197"/>
    </row>
    <row r="5" spans="1:10" x14ac:dyDescent="0.2">
      <c r="A5" s="27"/>
      <c r="B5" s="57">
        <f>VALUE(RIGHT(B2, 4))</f>
        <v>2021</v>
      </c>
      <c r="C5" s="58">
        <f>B5-1</f>
        <v>2020</v>
      </c>
      <c r="D5" s="57">
        <f>B5</f>
        <v>2021</v>
      </c>
      <c r="E5" s="58">
        <f>C5</f>
        <v>2020</v>
      </c>
      <c r="F5" s="64"/>
      <c r="G5" s="57" t="s">
        <v>4</v>
      </c>
      <c r="H5" s="58" t="s">
        <v>2</v>
      </c>
      <c r="I5" s="57" t="s">
        <v>4</v>
      </c>
      <c r="J5" s="58" t="s">
        <v>2</v>
      </c>
    </row>
    <row r="6" spans="1:10" x14ac:dyDescent="0.2">
      <c r="A6" s="22"/>
      <c r="B6" s="74"/>
      <c r="C6" s="75"/>
      <c r="D6" s="74"/>
      <c r="E6" s="75"/>
      <c r="F6" s="76"/>
      <c r="G6" s="74"/>
      <c r="H6" s="75"/>
      <c r="I6" s="23"/>
      <c r="J6" s="24"/>
    </row>
    <row r="7" spans="1:10" x14ac:dyDescent="0.2">
      <c r="A7" s="22" t="s">
        <v>25</v>
      </c>
      <c r="B7" s="74"/>
      <c r="C7" s="75"/>
      <c r="D7" s="74"/>
      <c r="E7" s="75"/>
      <c r="F7" s="76"/>
      <c r="G7" s="74"/>
      <c r="H7" s="75"/>
      <c r="I7" s="23"/>
      <c r="J7" s="24"/>
    </row>
    <row r="8" spans="1:10" x14ac:dyDescent="0.2">
      <c r="A8" s="22"/>
      <c r="B8" s="74"/>
      <c r="C8" s="75"/>
      <c r="D8" s="74"/>
      <c r="E8" s="75"/>
      <c r="F8" s="76"/>
      <c r="G8" s="74"/>
      <c r="H8" s="75"/>
      <c r="I8" s="23"/>
      <c r="J8" s="24"/>
    </row>
    <row r="9" spans="1:10" x14ac:dyDescent="0.2">
      <c r="A9" s="7"/>
      <c r="B9" s="65"/>
      <c r="C9" s="66"/>
      <c r="D9" s="65"/>
      <c r="E9" s="66"/>
      <c r="F9" s="67"/>
      <c r="G9" s="65">
        <f>B9-C9</f>
        <v>0</v>
      </c>
      <c r="H9" s="66">
        <f>D9-E9</f>
        <v>0</v>
      </c>
      <c r="I9" s="20" t="str">
        <f>IF(C9=0, "-", IF(G9/C9&lt;10, G9/C9, "&gt;999%"))</f>
        <v>-</v>
      </c>
      <c r="J9" s="21" t="str">
        <f>IF(E9=0, "-", IF(H9/E9&lt;10, H9/E9, "&gt;999%"))</f>
        <v>-</v>
      </c>
    </row>
    <row r="10" spans="1:10" x14ac:dyDescent="0.2">
      <c r="A10" s="1"/>
      <c r="B10" s="68"/>
      <c r="C10" s="69"/>
      <c r="D10" s="68"/>
      <c r="E10" s="69"/>
      <c r="F10" s="70"/>
      <c r="G10" s="68"/>
      <c r="H10" s="69"/>
      <c r="I10" s="5"/>
      <c r="J10" s="6"/>
    </row>
    <row r="11" spans="1:10" s="43" customFormat="1" x14ac:dyDescent="0.2">
      <c r="A11" s="27" t="s">
        <v>26</v>
      </c>
      <c r="B11" s="71">
        <f>SUM(B9:B10)</f>
        <v>0</v>
      </c>
      <c r="C11" s="72">
        <f>SUM(C9:C10)</f>
        <v>0</v>
      </c>
      <c r="D11" s="71">
        <f>SUM(D9:D10)</f>
        <v>0</v>
      </c>
      <c r="E11" s="72">
        <f>SUM(E9:E10)</f>
        <v>0</v>
      </c>
      <c r="F11" s="73"/>
      <c r="G11" s="71">
        <f>B11-C11</f>
        <v>0</v>
      </c>
      <c r="H11" s="72">
        <f>D11-E11</f>
        <v>0</v>
      </c>
      <c r="I11" s="37" t="str">
        <f>IF(C11=0, "-", IF(G11/C11&lt;10, G11/C11, "&gt;999%"))</f>
        <v>-</v>
      </c>
      <c r="J11" s="38" t="str">
        <f>IF(E11=0, "-", IF(H11/E11&lt;10, H11/E11, "&gt;999%"))</f>
        <v>-</v>
      </c>
    </row>
    <row r="12" spans="1:10" s="43" customFormat="1" x14ac:dyDescent="0.2">
      <c r="A12" s="22"/>
      <c r="B12" s="78"/>
      <c r="C12" s="79"/>
      <c r="D12" s="78"/>
      <c r="E12" s="79"/>
      <c r="F12" s="80"/>
      <c r="G12" s="78"/>
      <c r="H12" s="79"/>
      <c r="I12" s="54"/>
      <c r="J12" s="55"/>
    </row>
    <row r="13" spans="1:10" x14ac:dyDescent="0.2">
      <c r="A13" s="22" t="s">
        <v>27</v>
      </c>
      <c r="B13" s="65"/>
      <c r="C13" s="66"/>
      <c r="D13" s="65"/>
      <c r="E13" s="66"/>
      <c r="F13" s="67"/>
      <c r="G13" s="65"/>
      <c r="H13" s="66"/>
      <c r="I13" s="20"/>
      <c r="J13" s="21"/>
    </row>
    <row r="14" spans="1:10" x14ac:dyDescent="0.2">
      <c r="A14" s="22"/>
      <c r="B14" s="65"/>
      <c r="C14" s="66"/>
      <c r="D14" s="65"/>
      <c r="E14" s="66"/>
      <c r="F14" s="67"/>
      <c r="G14" s="65"/>
      <c r="H14" s="66"/>
      <c r="I14" s="20"/>
      <c r="J14" s="21"/>
    </row>
    <row r="15" spans="1:10" x14ac:dyDescent="0.2">
      <c r="A15" s="7" t="s">
        <v>196</v>
      </c>
      <c r="B15" s="65">
        <v>226</v>
      </c>
      <c r="C15" s="66">
        <v>107</v>
      </c>
      <c r="D15" s="65">
        <v>647</v>
      </c>
      <c r="E15" s="66">
        <v>276</v>
      </c>
      <c r="F15" s="67"/>
      <c r="G15" s="65">
        <f t="shared" ref="G15:G41" si="0">B15-C15</f>
        <v>119</v>
      </c>
      <c r="H15" s="66">
        <f t="shared" ref="H15:H41" si="1">D15-E15</f>
        <v>371</v>
      </c>
      <c r="I15" s="20">
        <f t="shared" ref="I15:I41" si="2">IF(C15=0, "-", IF(G15/C15&lt;10, G15/C15, "&gt;999%"))</f>
        <v>1.1121495327102804</v>
      </c>
      <c r="J15" s="21">
        <f t="shared" ref="J15:J41" si="3">IF(E15=0, "-", IF(H15/E15&lt;10, H15/E15, "&gt;999%"))</f>
        <v>1.3442028985507246</v>
      </c>
    </row>
    <row r="16" spans="1:10" x14ac:dyDescent="0.2">
      <c r="A16" s="7" t="s">
        <v>195</v>
      </c>
      <c r="B16" s="65">
        <v>67</v>
      </c>
      <c r="C16" s="66">
        <v>45</v>
      </c>
      <c r="D16" s="65">
        <v>260</v>
      </c>
      <c r="E16" s="66">
        <v>112</v>
      </c>
      <c r="F16" s="67"/>
      <c r="G16" s="65">
        <f t="shared" si="0"/>
        <v>22</v>
      </c>
      <c r="H16" s="66">
        <f t="shared" si="1"/>
        <v>148</v>
      </c>
      <c r="I16" s="20">
        <f t="shared" si="2"/>
        <v>0.48888888888888887</v>
      </c>
      <c r="J16" s="21">
        <f t="shared" si="3"/>
        <v>1.3214285714285714</v>
      </c>
    </row>
    <row r="17" spans="1:10" x14ac:dyDescent="0.2">
      <c r="A17" s="7" t="s">
        <v>194</v>
      </c>
      <c r="B17" s="65">
        <v>85</v>
      </c>
      <c r="C17" s="66">
        <v>61</v>
      </c>
      <c r="D17" s="65">
        <v>199</v>
      </c>
      <c r="E17" s="66">
        <v>213</v>
      </c>
      <c r="F17" s="67"/>
      <c r="G17" s="65">
        <f t="shared" si="0"/>
        <v>24</v>
      </c>
      <c r="H17" s="66">
        <f t="shared" si="1"/>
        <v>-14</v>
      </c>
      <c r="I17" s="20">
        <f t="shared" si="2"/>
        <v>0.39344262295081966</v>
      </c>
      <c r="J17" s="21">
        <f t="shared" si="3"/>
        <v>-6.5727699530516437E-2</v>
      </c>
    </row>
    <row r="18" spans="1:10" x14ac:dyDescent="0.2">
      <c r="A18" s="7" t="s">
        <v>193</v>
      </c>
      <c r="B18" s="65">
        <v>0</v>
      </c>
      <c r="C18" s="66">
        <v>22</v>
      </c>
      <c r="D18" s="65">
        <v>2</v>
      </c>
      <c r="E18" s="66">
        <v>67</v>
      </c>
      <c r="F18" s="67"/>
      <c r="G18" s="65">
        <f t="shared" si="0"/>
        <v>-22</v>
      </c>
      <c r="H18" s="66">
        <f t="shared" si="1"/>
        <v>-65</v>
      </c>
      <c r="I18" s="20">
        <f t="shared" si="2"/>
        <v>-1</v>
      </c>
      <c r="J18" s="21">
        <f t="shared" si="3"/>
        <v>-0.97014925373134331</v>
      </c>
    </row>
    <row r="19" spans="1:10" x14ac:dyDescent="0.2">
      <c r="A19" s="7" t="s">
        <v>192</v>
      </c>
      <c r="B19" s="65">
        <v>2335</v>
      </c>
      <c r="C19" s="66">
        <v>840</v>
      </c>
      <c r="D19" s="65">
        <v>5556</v>
      </c>
      <c r="E19" s="66">
        <v>2136</v>
      </c>
      <c r="F19" s="67"/>
      <c r="G19" s="65">
        <f t="shared" si="0"/>
        <v>1495</v>
      </c>
      <c r="H19" s="66">
        <f t="shared" si="1"/>
        <v>3420</v>
      </c>
      <c r="I19" s="20">
        <f t="shared" si="2"/>
        <v>1.7797619047619047</v>
      </c>
      <c r="J19" s="21">
        <f t="shared" si="3"/>
        <v>1.601123595505618</v>
      </c>
    </row>
    <row r="20" spans="1:10" x14ac:dyDescent="0.2">
      <c r="A20" s="7" t="s">
        <v>191</v>
      </c>
      <c r="B20" s="65">
        <v>396</v>
      </c>
      <c r="C20" s="66">
        <v>269</v>
      </c>
      <c r="D20" s="65">
        <v>1057</v>
      </c>
      <c r="E20" s="66">
        <v>1019</v>
      </c>
      <c r="F20" s="67"/>
      <c r="G20" s="65">
        <f t="shared" si="0"/>
        <v>127</v>
      </c>
      <c r="H20" s="66">
        <f t="shared" si="1"/>
        <v>38</v>
      </c>
      <c r="I20" s="20">
        <f t="shared" si="2"/>
        <v>0.47211895910780671</v>
      </c>
      <c r="J20" s="21">
        <f t="shared" si="3"/>
        <v>3.7291462217860651E-2</v>
      </c>
    </row>
    <row r="21" spans="1:10" x14ac:dyDescent="0.2">
      <c r="A21" s="7" t="s">
        <v>190</v>
      </c>
      <c r="B21" s="65">
        <v>668</v>
      </c>
      <c r="C21" s="66">
        <v>542</v>
      </c>
      <c r="D21" s="65">
        <v>1873</v>
      </c>
      <c r="E21" s="66">
        <v>1852</v>
      </c>
      <c r="F21" s="67"/>
      <c r="G21" s="65">
        <f t="shared" si="0"/>
        <v>126</v>
      </c>
      <c r="H21" s="66">
        <f t="shared" si="1"/>
        <v>21</v>
      </c>
      <c r="I21" s="20">
        <f t="shared" si="2"/>
        <v>0.23247232472324722</v>
      </c>
      <c r="J21" s="21">
        <f t="shared" si="3"/>
        <v>1.1339092872570195E-2</v>
      </c>
    </row>
    <row r="22" spans="1:10" x14ac:dyDescent="0.2">
      <c r="A22" s="7" t="s">
        <v>189</v>
      </c>
      <c r="B22" s="65">
        <v>65</v>
      </c>
      <c r="C22" s="66">
        <v>96</v>
      </c>
      <c r="D22" s="65">
        <v>178</v>
      </c>
      <c r="E22" s="66">
        <v>298</v>
      </c>
      <c r="F22" s="67"/>
      <c r="G22" s="65">
        <f t="shared" si="0"/>
        <v>-31</v>
      </c>
      <c r="H22" s="66">
        <f t="shared" si="1"/>
        <v>-120</v>
      </c>
      <c r="I22" s="20">
        <f t="shared" si="2"/>
        <v>-0.32291666666666669</v>
      </c>
      <c r="J22" s="21">
        <f t="shared" si="3"/>
        <v>-0.40268456375838924</v>
      </c>
    </row>
    <row r="23" spans="1:10" x14ac:dyDescent="0.2">
      <c r="A23" s="7" t="s">
        <v>188</v>
      </c>
      <c r="B23" s="65">
        <v>266</v>
      </c>
      <c r="C23" s="66">
        <v>120</v>
      </c>
      <c r="D23" s="65">
        <v>507</v>
      </c>
      <c r="E23" s="66">
        <v>369</v>
      </c>
      <c r="F23" s="67"/>
      <c r="G23" s="65">
        <f t="shared" si="0"/>
        <v>146</v>
      </c>
      <c r="H23" s="66">
        <f t="shared" si="1"/>
        <v>138</v>
      </c>
      <c r="I23" s="20">
        <f t="shared" si="2"/>
        <v>1.2166666666666666</v>
      </c>
      <c r="J23" s="21">
        <f t="shared" si="3"/>
        <v>0.37398373983739835</v>
      </c>
    </row>
    <row r="24" spans="1:10" x14ac:dyDescent="0.2">
      <c r="A24" s="7" t="s">
        <v>187</v>
      </c>
      <c r="B24" s="65">
        <v>1523</v>
      </c>
      <c r="C24" s="66">
        <v>1720</v>
      </c>
      <c r="D24" s="65">
        <v>3736</v>
      </c>
      <c r="E24" s="66">
        <v>5593</v>
      </c>
      <c r="F24" s="67"/>
      <c r="G24" s="65">
        <f t="shared" si="0"/>
        <v>-197</v>
      </c>
      <c r="H24" s="66">
        <f t="shared" si="1"/>
        <v>-1857</v>
      </c>
      <c r="I24" s="20">
        <f t="shared" si="2"/>
        <v>-0.11453488372093024</v>
      </c>
      <c r="J24" s="21">
        <f t="shared" si="3"/>
        <v>-0.33202217057035582</v>
      </c>
    </row>
    <row r="25" spans="1:10" x14ac:dyDescent="0.2">
      <c r="A25" s="7" t="s">
        <v>186</v>
      </c>
      <c r="B25" s="65">
        <v>553</v>
      </c>
      <c r="C25" s="66">
        <v>548</v>
      </c>
      <c r="D25" s="65">
        <v>1146</v>
      </c>
      <c r="E25" s="66">
        <v>1132</v>
      </c>
      <c r="F25" s="67"/>
      <c r="G25" s="65">
        <f t="shared" si="0"/>
        <v>5</v>
      </c>
      <c r="H25" s="66">
        <f t="shared" si="1"/>
        <v>14</v>
      </c>
      <c r="I25" s="20">
        <f t="shared" si="2"/>
        <v>9.1240875912408752E-3</v>
      </c>
      <c r="J25" s="21">
        <f t="shared" si="3"/>
        <v>1.2367491166077738E-2</v>
      </c>
    </row>
    <row r="26" spans="1:10" x14ac:dyDescent="0.2">
      <c r="A26" s="7" t="s">
        <v>185</v>
      </c>
      <c r="B26" s="65">
        <v>153</v>
      </c>
      <c r="C26" s="66">
        <v>97</v>
      </c>
      <c r="D26" s="65">
        <v>473</v>
      </c>
      <c r="E26" s="66">
        <v>309</v>
      </c>
      <c r="F26" s="67"/>
      <c r="G26" s="65">
        <f t="shared" si="0"/>
        <v>56</v>
      </c>
      <c r="H26" s="66">
        <f t="shared" si="1"/>
        <v>164</v>
      </c>
      <c r="I26" s="20">
        <f t="shared" si="2"/>
        <v>0.57731958762886593</v>
      </c>
      <c r="J26" s="21">
        <f t="shared" si="3"/>
        <v>0.53074433656957931</v>
      </c>
    </row>
    <row r="27" spans="1:10" x14ac:dyDescent="0.2">
      <c r="A27" s="7" t="s">
        <v>184</v>
      </c>
      <c r="B27" s="65">
        <v>68</v>
      </c>
      <c r="C27" s="66">
        <v>69</v>
      </c>
      <c r="D27" s="65">
        <v>178</v>
      </c>
      <c r="E27" s="66">
        <v>174</v>
      </c>
      <c r="F27" s="67"/>
      <c r="G27" s="65">
        <f t="shared" si="0"/>
        <v>-1</v>
      </c>
      <c r="H27" s="66">
        <f t="shared" si="1"/>
        <v>4</v>
      </c>
      <c r="I27" s="20">
        <f t="shared" si="2"/>
        <v>-1.4492753623188406E-2</v>
      </c>
      <c r="J27" s="21">
        <f t="shared" si="3"/>
        <v>2.2988505747126436E-2</v>
      </c>
    </row>
    <row r="28" spans="1:10" x14ac:dyDescent="0.2">
      <c r="A28" s="7" t="s">
        <v>183</v>
      </c>
      <c r="B28" s="65">
        <v>11592</v>
      </c>
      <c r="C28" s="66">
        <v>9122</v>
      </c>
      <c r="D28" s="65">
        <v>30771</v>
      </c>
      <c r="E28" s="66">
        <v>24588</v>
      </c>
      <c r="F28" s="67"/>
      <c r="G28" s="65">
        <f t="shared" si="0"/>
        <v>2470</v>
      </c>
      <c r="H28" s="66">
        <f t="shared" si="1"/>
        <v>6183</v>
      </c>
      <c r="I28" s="20">
        <f t="shared" si="2"/>
        <v>0.27077395308046481</v>
      </c>
      <c r="J28" s="21">
        <f t="shared" si="3"/>
        <v>0.25146412884333819</v>
      </c>
    </row>
    <row r="29" spans="1:10" x14ac:dyDescent="0.2">
      <c r="A29" s="7" t="s">
        <v>182</v>
      </c>
      <c r="B29" s="65">
        <v>4336</v>
      </c>
      <c r="C29" s="66">
        <v>3786</v>
      </c>
      <c r="D29" s="65">
        <v>12086</v>
      </c>
      <c r="E29" s="66">
        <v>10987</v>
      </c>
      <c r="F29" s="67"/>
      <c r="G29" s="65">
        <f t="shared" si="0"/>
        <v>550</v>
      </c>
      <c r="H29" s="66">
        <f t="shared" si="1"/>
        <v>1099</v>
      </c>
      <c r="I29" s="20">
        <f t="shared" si="2"/>
        <v>0.14527205493924986</v>
      </c>
      <c r="J29" s="21">
        <f t="shared" si="3"/>
        <v>0.10002730499681442</v>
      </c>
    </row>
    <row r="30" spans="1:10" x14ac:dyDescent="0.2">
      <c r="A30" s="7" t="s">
        <v>181</v>
      </c>
      <c r="B30" s="65">
        <v>787</v>
      </c>
      <c r="C30" s="66">
        <v>409</v>
      </c>
      <c r="D30" s="65">
        <v>1649</v>
      </c>
      <c r="E30" s="66">
        <v>1124</v>
      </c>
      <c r="F30" s="67"/>
      <c r="G30" s="65">
        <f t="shared" si="0"/>
        <v>378</v>
      </c>
      <c r="H30" s="66">
        <f t="shared" si="1"/>
        <v>525</v>
      </c>
      <c r="I30" s="20">
        <f t="shared" si="2"/>
        <v>0.92420537897310517</v>
      </c>
      <c r="J30" s="21">
        <f t="shared" si="3"/>
        <v>0.46708185053380785</v>
      </c>
    </row>
    <row r="31" spans="1:10" x14ac:dyDescent="0.2">
      <c r="A31" s="7" t="s">
        <v>179</v>
      </c>
      <c r="B31" s="65">
        <v>114</v>
      </c>
      <c r="C31" s="66">
        <v>221</v>
      </c>
      <c r="D31" s="65">
        <v>281</v>
      </c>
      <c r="E31" s="66">
        <v>439</v>
      </c>
      <c r="F31" s="67"/>
      <c r="G31" s="65">
        <f t="shared" si="0"/>
        <v>-107</v>
      </c>
      <c r="H31" s="66">
        <f t="shared" si="1"/>
        <v>-158</v>
      </c>
      <c r="I31" s="20">
        <f t="shared" si="2"/>
        <v>-0.48416289592760181</v>
      </c>
      <c r="J31" s="21">
        <f t="shared" si="3"/>
        <v>-0.35990888382687924</v>
      </c>
    </row>
    <row r="32" spans="1:10" x14ac:dyDescent="0.2">
      <c r="A32" s="7" t="s">
        <v>178</v>
      </c>
      <c r="B32" s="65">
        <v>59</v>
      </c>
      <c r="C32" s="66">
        <v>3</v>
      </c>
      <c r="D32" s="65">
        <v>161</v>
      </c>
      <c r="E32" s="66">
        <v>3</v>
      </c>
      <c r="F32" s="67"/>
      <c r="G32" s="65">
        <f t="shared" si="0"/>
        <v>56</v>
      </c>
      <c r="H32" s="66">
        <f t="shared" si="1"/>
        <v>158</v>
      </c>
      <c r="I32" s="20" t="str">
        <f t="shared" si="2"/>
        <v>&gt;999%</v>
      </c>
      <c r="J32" s="21" t="str">
        <f t="shared" si="3"/>
        <v>&gt;999%</v>
      </c>
    </row>
    <row r="33" spans="1:10" x14ac:dyDescent="0.2">
      <c r="A33" s="7" t="s">
        <v>177</v>
      </c>
      <c r="B33" s="65">
        <v>91</v>
      </c>
      <c r="C33" s="66">
        <v>0</v>
      </c>
      <c r="D33" s="65">
        <v>172</v>
      </c>
      <c r="E33" s="66">
        <v>0</v>
      </c>
      <c r="F33" s="67"/>
      <c r="G33" s="65">
        <f t="shared" si="0"/>
        <v>91</v>
      </c>
      <c r="H33" s="66">
        <f t="shared" si="1"/>
        <v>172</v>
      </c>
      <c r="I33" s="20" t="str">
        <f t="shared" si="2"/>
        <v>-</v>
      </c>
      <c r="J33" s="21" t="str">
        <f t="shared" si="3"/>
        <v>-</v>
      </c>
    </row>
    <row r="34" spans="1:10" x14ac:dyDescent="0.2">
      <c r="A34" s="7" t="s">
        <v>176</v>
      </c>
      <c r="B34" s="65">
        <v>173</v>
      </c>
      <c r="C34" s="66">
        <v>169</v>
      </c>
      <c r="D34" s="65">
        <v>638</v>
      </c>
      <c r="E34" s="66">
        <v>612</v>
      </c>
      <c r="F34" s="67"/>
      <c r="G34" s="65">
        <f t="shared" si="0"/>
        <v>4</v>
      </c>
      <c r="H34" s="66">
        <f t="shared" si="1"/>
        <v>26</v>
      </c>
      <c r="I34" s="20">
        <f t="shared" si="2"/>
        <v>2.3668639053254437E-2</v>
      </c>
      <c r="J34" s="21">
        <f t="shared" si="3"/>
        <v>4.2483660130718956E-2</v>
      </c>
    </row>
    <row r="35" spans="1:10" x14ac:dyDescent="0.2">
      <c r="A35" s="7" t="s">
        <v>175</v>
      </c>
      <c r="B35" s="65">
        <v>311</v>
      </c>
      <c r="C35" s="66">
        <v>198</v>
      </c>
      <c r="D35" s="65">
        <v>1145</v>
      </c>
      <c r="E35" s="66">
        <v>579</v>
      </c>
      <c r="F35" s="67"/>
      <c r="G35" s="65">
        <f t="shared" si="0"/>
        <v>113</v>
      </c>
      <c r="H35" s="66">
        <f t="shared" si="1"/>
        <v>566</v>
      </c>
      <c r="I35" s="20">
        <f t="shared" si="2"/>
        <v>0.57070707070707072</v>
      </c>
      <c r="J35" s="21">
        <f t="shared" si="3"/>
        <v>0.97754749568221067</v>
      </c>
    </row>
    <row r="36" spans="1:10" x14ac:dyDescent="0.2">
      <c r="A36" s="7" t="s">
        <v>174</v>
      </c>
      <c r="B36" s="65">
        <v>466</v>
      </c>
      <c r="C36" s="66">
        <v>208</v>
      </c>
      <c r="D36" s="65">
        <v>1108</v>
      </c>
      <c r="E36" s="66">
        <v>619</v>
      </c>
      <c r="F36" s="67"/>
      <c r="G36" s="65">
        <f t="shared" si="0"/>
        <v>258</v>
      </c>
      <c r="H36" s="66">
        <f t="shared" si="1"/>
        <v>489</v>
      </c>
      <c r="I36" s="20">
        <f t="shared" si="2"/>
        <v>1.2403846153846154</v>
      </c>
      <c r="J36" s="21">
        <f t="shared" si="3"/>
        <v>0.78998384491114704</v>
      </c>
    </row>
    <row r="37" spans="1:10" x14ac:dyDescent="0.2">
      <c r="A37" s="7" t="s">
        <v>173</v>
      </c>
      <c r="B37" s="65">
        <v>226</v>
      </c>
      <c r="C37" s="66">
        <v>88</v>
      </c>
      <c r="D37" s="65">
        <v>677</v>
      </c>
      <c r="E37" s="66">
        <v>423</v>
      </c>
      <c r="F37" s="67"/>
      <c r="G37" s="65">
        <f t="shared" si="0"/>
        <v>138</v>
      </c>
      <c r="H37" s="66">
        <f t="shared" si="1"/>
        <v>254</v>
      </c>
      <c r="I37" s="20">
        <f t="shared" si="2"/>
        <v>1.5681818181818181</v>
      </c>
      <c r="J37" s="21">
        <f t="shared" si="3"/>
        <v>0.60047281323877066</v>
      </c>
    </row>
    <row r="38" spans="1:10" x14ac:dyDescent="0.2">
      <c r="A38" s="7" t="s">
        <v>172</v>
      </c>
      <c r="B38" s="65">
        <v>6395</v>
      </c>
      <c r="C38" s="66">
        <v>6187</v>
      </c>
      <c r="D38" s="65">
        <v>16560</v>
      </c>
      <c r="E38" s="66">
        <v>16984</v>
      </c>
      <c r="F38" s="67"/>
      <c r="G38" s="65">
        <f t="shared" si="0"/>
        <v>208</v>
      </c>
      <c r="H38" s="66">
        <f t="shared" si="1"/>
        <v>-424</v>
      </c>
      <c r="I38" s="20">
        <f t="shared" si="2"/>
        <v>3.361887829319541E-2</v>
      </c>
      <c r="J38" s="21">
        <f t="shared" si="3"/>
        <v>-2.4964672633066416E-2</v>
      </c>
    </row>
    <row r="39" spans="1:10" x14ac:dyDescent="0.2">
      <c r="A39" s="7" t="s">
        <v>171</v>
      </c>
      <c r="B39" s="65">
        <v>112</v>
      </c>
      <c r="C39" s="66">
        <v>73</v>
      </c>
      <c r="D39" s="65">
        <v>363</v>
      </c>
      <c r="E39" s="66">
        <v>217</v>
      </c>
      <c r="F39" s="67"/>
      <c r="G39" s="65">
        <f t="shared" si="0"/>
        <v>39</v>
      </c>
      <c r="H39" s="66">
        <f t="shared" si="1"/>
        <v>146</v>
      </c>
      <c r="I39" s="20">
        <f t="shared" si="2"/>
        <v>0.53424657534246578</v>
      </c>
      <c r="J39" s="21">
        <f t="shared" si="3"/>
        <v>0.67281105990783407</v>
      </c>
    </row>
    <row r="40" spans="1:10" x14ac:dyDescent="0.2">
      <c r="A40" s="7" t="s">
        <v>170</v>
      </c>
      <c r="B40" s="65">
        <v>625</v>
      </c>
      <c r="C40" s="66">
        <v>1047</v>
      </c>
      <c r="D40" s="65">
        <v>1931</v>
      </c>
      <c r="E40" s="66">
        <v>2987</v>
      </c>
      <c r="F40" s="67"/>
      <c r="G40" s="65">
        <f t="shared" si="0"/>
        <v>-422</v>
      </c>
      <c r="H40" s="66">
        <f t="shared" si="1"/>
        <v>-1056</v>
      </c>
      <c r="I40" s="20">
        <f t="shared" si="2"/>
        <v>-0.40305635148042024</v>
      </c>
      <c r="J40" s="21">
        <f t="shared" si="3"/>
        <v>-0.35353197187813862</v>
      </c>
    </row>
    <row r="41" spans="1:10" x14ac:dyDescent="0.2">
      <c r="A41" s="7" t="s">
        <v>180</v>
      </c>
      <c r="B41" s="65">
        <v>807</v>
      </c>
      <c r="C41" s="66">
        <v>574</v>
      </c>
      <c r="D41" s="65">
        <v>1974</v>
      </c>
      <c r="E41" s="66">
        <v>1551</v>
      </c>
      <c r="F41" s="67"/>
      <c r="G41" s="65">
        <f t="shared" si="0"/>
        <v>233</v>
      </c>
      <c r="H41" s="66">
        <f t="shared" si="1"/>
        <v>423</v>
      </c>
      <c r="I41" s="20">
        <f t="shared" si="2"/>
        <v>0.40592334494773519</v>
      </c>
      <c r="J41" s="21">
        <f t="shared" si="3"/>
        <v>0.27272727272727271</v>
      </c>
    </row>
    <row r="42" spans="1:10" x14ac:dyDescent="0.2">
      <c r="A42" s="7"/>
      <c r="B42" s="65"/>
      <c r="C42" s="66"/>
      <c r="D42" s="65"/>
      <c r="E42" s="66"/>
      <c r="F42" s="67"/>
      <c r="G42" s="65"/>
      <c r="H42" s="66"/>
      <c r="I42" s="20"/>
      <c r="J42" s="21"/>
    </row>
    <row r="43" spans="1:10" s="43" customFormat="1" x14ac:dyDescent="0.2">
      <c r="A43" s="27" t="s">
        <v>28</v>
      </c>
      <c r="B43" s="71">
        <f>SUM(B15:B42)</f>
        <v>32499</v>
      </c>
      <c r="C43" s="72">
        <f>SUM(C15:C42)</f>
        <v>26621</v>
      </c>
      <c r="D43" s="71">
        <f>SUM(D15:D42)</f>
        <v>85328</v>
      </c>
      <c r="E43" s="72">
        <f>SUM(E15:E42)</f>
        <v>74663</v>
      </c>
      <c r="F43" s="73"/>
      <c r="G43" s="71">
        <f>B43-C43</f>
        <v>5878</v>
      </c>
      <c r="H43" s="72">
        <f>D43-E43</f>
        <v>10665</v>
      </c>
      <c r="I43" s="37">
        <f>IF(C43=0, "-", G43/C43)</f>
        <v>0.22080312535216559</v>
      </c>
      <c r="J43" s="38">
        <f>IF(E43=0, "-", H43/E43)</f>
        <v>0.14284183598301703</v>
      </c>
    </row>
    <row r="44" spans="1:10" s="43" customFormat="1" x14ac:dyDescent="0.2">
      <c r="A44" s="27" t="s">
        <v>0</v>
      </c>
      <c r="B44" s="71">
        <f>B11+B43</f>
        <v>32499</v>
      </c>
      <c r="C44" s="77">
        <f>C11+C43</f>
        <v>26621</v>
      </c>
      <c r="D44" s="71">
        <f>D11+D43</f>
        <v>85328</v>
      </c>
      <c r="E44" s="77">
        <f>E11+E43</f>
        <v>74663</v>
      </c>
      <c r="F44" s="73"/>
      <c r="G44" s="71">
        <f>B44-C44</f>
        <v>5878</v>
      </c>
      <c r="H44" s="72">
        <f>D44-E44</f>
        <v>10665</v>
      </c>
      <c r="I44" s="37">
        <f>IF(C44=0, "-", G44/C44)</f>
        <v>0.22080312535216559</v>
      </c>
      <c r="J44" s="38">
        <f>IF(E44=0, "-", H44/E44)</f>
        <v>0.14284183598301703</v>
      </c>
    </row>
  </sheetData>
  <mergeCells count="5">
    <mergeCell ref="B1:J1"/>
    <mergeCell ref="B4:C4"/>
    <mergeCell ref="D4:E4"/>
    <mergeCell ref="G4:J4"/>
    <mergeCell ref="B2:J2"/>
  </mergeCells>
  <phoneticPr fontId="3" type="noConversion"/>
  <printOptions horizontalCentered="1"/>
  <pageMargins left="0.39370078740157483" right="0.39370078740157483" top="0.39370078740157483" bottom="0.59055118110236227" header="0.39370078740157483" footer="0.19685039370078741"/>
  <pageSetup paperSize="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dimension ref="A1:K262"/>
  <sheetViews>
    <sheetView tabSelected="1" zoomScaleNormal="100" workbookViewId="0">
      <selection activeCell="M1" sqref="M1"/>
    </sheetView>
  </sheetViews>
  <sheetFormatPr defaultRowHeight="12.75" x14ac:dyDescent="0.2"/>
  <cols>
    <col min="1" max="1" width="30.28515625" bestFit="1" customWidth="1"/>
    <col min="2" max="2" width="7.28515625" bestFit="1" customWidth="1"/>
    <col min="3" max="3" width="7.28515625" customWidth="1"/>
    <col min="4" max="4" width="7.28515625" bestFit="1" customWidth="1"/>
    <col min="5" max="5" width="7.28515625" customWidth="1"/>
    <col min="6" max="6" width="7.28515625" bestFit="1" customWidth="1"/>
    <col min="7" max="7" width="7.28515625" customWidth="1"/>
    <col min="8" max="8" width="7.28515625" bestFit="1" customWidth="1"/>
    <col min="9" max="9" width="7.28515625" customWidth="1"/>
    <col min="10" max="11" width="7.7109375" customWidth="1"/>
  </cols>
  <sheetData>
    <row r="1" spans="1:11" s="52" customFormat="1" ht="20.25" x14ac:dyDescent="0.3">
      <c r="A1" s="4" t="s">
        <v>10</v>
      </c>
      <c r="B1" s="198" t="s">
        <v>17</v>
      </c>
      <c r="C1" s="198"/>
      <c r="D1" s="198"/>
      <c r="E1" s="199"/>
      <c r="F1" s="199"/>
      <c r="G1" s="199"/>
      <c r="H1" s="199"/>
      <c r="I1" s="199"/>
      <c r="J1" s="199"/>
      <c r="K1" s="199"/>
    </row>
    <row r="2" spans="1:11" s="52" customFormat="1" ht="20.25" x14ac:dyDescent="0.3">
      <c r="A2" s="4" t="s">
        <v>109</v>
      </c>
      <c r="B2" s="202" t="s">
        <v>99</v>
      </c>
      <c r="C2" s="198"/>
      <c r="D2" s="198"/>
      <c r="E2" s="203"/>
      <c r="F2" s="203"/>
      <c r="G2" s="203"/>
      <c r="H2" s="203"/>
      <c r="I2" s="203"/>
      <c r="J2" s="203"/>
      <c r="K2" s="203"/>
    </row>
    <row r="4" spans="1:11" ht="15.75" x14ac:dyDescent="0.25">
      <c r="A4" s="164" t="s">
        <v>111</v>
      </c>
      <c r="B4" s="196" t="s">
        <v>1</v>
      </c>
      <c r="C4" s="200"/>
      <c r="D4" s="200"/>
      <c r="E4" s="197"/>
      <c r="F4" s="196" t="s">
        <v>14</v>
      </c>
      <c r="G4" s="200"/>
      <c r="H4" s="200"/>
      <c r="I4" s="197"/>
      <c r="J4" s="196" t="s">
        <v>15</v>
      </c>
      <c r="K4" s="197"/>
    </row>
    <row r="5" spans="1:11" x14ac:dyDescent="0.2">
      <c r="A5" s="22"/>
      <c r="B5" s="196">
        <f>VALUE(RIGHT($B$2, 4))</f>
        <v>2021</v>
      </c>
      <c r="C5" s="197"/>
      <c r="D5" s="196">
        <f>B5-1</f>
        <v>2020</v>
      </c>
      <c r="E5" s="204"/>
      <c r="F5" s="196">
        <f>B5</f>
        <v>2021</v>
      </c>
      <c r="G5" s="204"/>
      <c r="H5" s="196">
        <f>D5</f>
        <v>2020</v>
      </c>
      <c r="I5" s="204"/>
      <c r="J5" s="140" t="s">
        <v>4</v>
      </c>
      <c r="K5" s="141" t="s">
        <v>2</v>
      </c>
    </row>
    <row r="6" spans="1:11" x14ac:dyDescent="0.2">
      <c r="A6" s="163" t="s">
        <v>111</v>
      </c>
      <c r="B6" s="61" t="s">
        <v>12</v>
      </c>
      <c r="C6" s="62" t="s">
        <v>13</v>
      </c>
      <c r="D6" s="61" t="s">
        <v>12</v>
      </c>
      <c r="E6" s="63" t="s">
        <v>13</v>
      </c>
      <c r="F6" s="62" t="s">
        <v>12</v>
      </c>
      <c r="G6" s="62" t="s">
        <v>13</v>
      </c>
      <c r="H6" s="61" t="s">
        <v>12</v>
      </c>
      <c r="I6" s="63" t="s">
        <v>13</v>
      </c>
      <c r="J6" s="61"/>
      <c r="K6" s="63"/>
    </row>
    <row r="7" spans="1:11" x14ac:dyDescent="0.2">
      <c r="A7" s="7" t="s">
        <v>197</v>
      </c>
      <c r="B7" s="65">
        <v>27</v>
      </c>
      <c r="C7" s="34">
        <f>IF(B11=0, "-", B7/B11)</f>
        <v>0.12796208530805686</v>
      </c>
      <c r="D7" s="65">
        <v>11</v>
      </c>
      <c r="E7" s="9">
        <f>IF(D11=0, "-", D7/D11)</f>
        <v>8.7301587301587297E-2</v>
      </c>
      <c r="F7" s="81">
        <v>55</v>
      </c>
      <c r="G7" s="34">
        <f>IF(F11=0, "-", F7/F11)</f>
        <v>9.3062605752961089E-2</v>
      </c>
      <c r="H7" s="65">
        <v>38</v>
      </c>
      <c r="I7" s="9">
        <f>IF(H11=0, "-", H7/H11)</f>
        <v>8.8578088578088576E-2</v>
      </c>
      <c r="J7" s="8">
        <f>IF(D7=0, "-", IF((B7-D7)/D7&lt;10, (B7-D7)/D7, "&gt;999%"))</f>
        <v>1.4545454545454546</v>
      </c>
      <c r="K7" s="9">
        <f>IF(H7=0, "-", IF((F7-H7)/H7&lt;10, (F7-H7)/H7, "&gt;999%"))</f>
        <v>0.44736842105263158</v>
      </c>
    </row>
    <row r="8" spans="1:11" x14ac:dyDescent="0.2">
      <c r="A8" s="7" t="s">
        <v>198</v>
      </c>
      <c r="B8" s="65">
        <v>143</v>
      </c>
      <c r="C8" s="34">
        <f>IF(B11=0, "-", B8/B11)</f>
        <v>0.67772511848341233</v>
      </c>
      <c r="D8" s="65">
        <v>103</v>
      </c>
      <c r="E8" s="9">
        <f>IF(D11=0, "-", D8/D11)</f>
        <v>0.81746031746031744</v>
      </c>
      <c r="F8" s="81">
        <v>462</v>
      </c>
      <c r="G8" s="34">
        <f>IF(F11=0, "-", F8/F11)</f>
        <v>0.78172588832487311</v>
      </c>
      <c r="H8" s="65">
        <v>353</v>
      </c>
      <c r="I8" s="9">
        <f>IF(H11=0, "-", H8/H11)</f>
        <v>0.82284382284382285</v>
      </c>
      <c r="J8" s="8">
        <f>IF(D8=0, "-", IF((B8-D8)/D8&lt;10, (B8-D8)/D8, "&gt;999%"))</f>
        <v>0.38834951456310679</v>
      </c>
      <c r="K8" s="9">
        <f>IF(H8=0, "-", IF((F8-H8)/H8&lt;10, (F8-H8)/H8, "&gt;999%"))</f>
        <v>0.30878186968838528</v>
      </c>
    </row>
    <row r="9" spans="1:11" x14ac:dyDescent="0.2">
      <c r="A9" s="7" t="s">
        <v>199</v>
      </c>
      <c r="B9" s="65">
        <v>41</v>
      </c>
      <c r="C9" s="34">
        <f>IF(B11=0, "-", B9/B11)</f>
        <v>0.19431279620853081</v>
      </c>
      <c r="D9" s="65">
        <v>12</v>
      </c>
      <c r="E9" s="9">
        <f>IF(D11=0, "-", D9/D11)</f>
        <v>9.5238095238095233E-2</v>
      </c>
      <c r="F9" s="81">
        <v>74</v>
      </c>
      <c r="G9" s="34">
        <f>IF(F11=0, "-", F9/F11)</f>
        <v>0.12521150592216582</v>
      </c>
      <c r="H9" s="65">
        <v>38</v>
      </c>
      <c r="I9" s="9">
        <f>IF(H11=0, "-", H9/H11)</f>
        <v>8.8578088578088576E-2</v>
      </c>
      <c r="J9" s="8">
        <f>IF(D9=0, "-", IF((B9-D9)/D9&lt;10, (B9-D9)/D9, "&gt;999%"))</f>
        <v>2.4166666666666665</v>
      </c>
      <c r="K9" s="9">
        <f>IF(H9=0, "-", IF((F9-H9)/H9&lt;10, (F9-H9)/H9, "&gt;999%"))</f>
        <v>0.94736842105263153</v>
      </c>
    </row>
    <row r="10" spans="1:11" x14ac:dyDescent="0.2">
      <c r="A10" s="2"/>
      <c r="B10" s="68"/>
      <c r="C10" s="33"/>
      <c r="D10" s="68"/>
      <c r="E10" s="6"/>
      <c r="F10" s="82"/>
      <c r="G10" s="33"/>
      <c r="H10" s="68"/>
      <c r="I10" s="6"/>
      <c r="J10" s="5"/>
      <c r="K10" s="6"/>
    </row>
    <row r="11" spans="1:11" s="43" customFormat="1" x14ac:dyDescent="0.2">
      <c r="A11" s="162" t="s">
        <v>603</v>
      </c>
      <c r="B11" s="71">
        <f>SUM(B7:B10)</f>
        <v>211</v>
      </c>
      <c r="C11" s="40">
        <f>B11/32499</f>
        <v>6.4925074617680541E-3</v>
      </c>
      <c r="D11" s="71">
        <f>SUM(D7:D10)</f>
        <v>126</v>
      </c>
      <c r="E11" s="41">
        <f>D11/26621</f>
        <v>4.7331054430712598E-3</v>
      </c>
      <c r="F11" s="77">
        <f>SUM(F7:F10)</f>
        <v>591</v>
      </c>
      <c r="G11" s="42">
        <f>F11/85328</f>
        <v>6.9262141383836491E-3</v>
      </c>
      <c r="H11" s="71">
        <f>SUM(H7:H10)</f>
        <v>429</v>
      </c>
      <c r="I11" s="41">
        <f>H11/74663</f>
        <v>5.745817874984932E-3</v>
      </c>
      <c r="J11" s="37">
        <f>IF(D11=0, "-", IF((B11-D11)/D11&lt;10, (B11-D11)/D11, "&gt;999%"))</f>
        <v>0.67460317460317465</v>
      </c>
      <c r="K11" s="38">
        <f>IF(H11=0, "-", IF((F11-H11)/H11&lt;10, (F11-H11)/H11, "&gt;999%"))</f>
        <v>0.3776223776223776</v>
      </c>
    </row>
    <row r="12" spans="1:11" x14ac:dyDescent="0.2">
      <c r="B12" s="83"/>
      <c r="D12" s="83"/>
      <c r="F12" s="83"/>
      <c r="H12" s="83"/>
    </row>
    <row r="13" spans="1:11" s="43" customFormat="1" x14ac:dyDescent="0.2">
      <c r="A13" s="162" t="s">
        <v>603</v>
      </c>
      <c r="B13" s="71">
        <v>211</v>
      </c>
      <c r="C13" s="40">
        <f>B13/32499</f>
        <v>6.4925074617680541E-3</v>
      </c>
      <c r="D13" s="71">
        <v>126</v>
      </c>
      <c r="E13" s="41">
        <f>D13/26621</f>
        <v>4.7331054430712598E-3</v>
      </c>
      <c r="F13" s="77">
        <v>591</v>
      </c>
      <c r="G13" s="42">
        <f>F13/85328</f>
        <v>6.9262141383836491E-3</v>
      </c>
      <c r="H13" s="71">
        <v>429</v>
      </c>
      <c r="I13" s="41">
        <f>H13/74663</f>
        <v>5.745817874984932E-3</v>
      </c>
      <c r="J13" s="37">
        <f>IF(D13=0, "-", IF((B13-D13)/D13&lt;10, (B13-D13)/D13, "&gt;999%"))</f>
        <v>0.67460317460317465</v>
      </c>
      <c r="K13" s="38">
        <f>IF(H13=0, "-", IF((F13-H13)/H13&lt;10, (F13-H13)/H13, "&gt;999%"))</f>
        <v>0.3776223776223776</v>
      </c>
    </row>
    <row r="14" spans="1:11" x14ac:dyDescent="0.2">
      <c r="B14" s="83"/>
      <c r="D14" s="83"/>
      <c r="F14" s="83"/>
      <c r="H14" s="83"/>
    </row>
    <row r="15" spans="1:11" ht="15.75" x14ac:dyDescent="0.25">
      <c r="A15" s="164" t="s">
        <v>112</v>
      </c>
      <c r="B15" s="196" t="s">
        <v>1</v>
      </c>
      <c r="C15" s="200"/>
      <c r="D15" s="200"/>
      <c r="E15" s="197"/>
      <c r="F15" s="196" t="s">
        <v>14</v>
      </c>
      <c r="G15" s="200"/>
      <c r="H15" s="200"/>
      <c r="I15" s="197"/>
      <c r="J15" s="196" t="s">
        <v>15</v>
      </c>
      <c r="K15" s="197"/>
    </row>
    <row r="16" spans="1:11" x14ac:dyDescent="0.2">
      <c r="A16" s="22"/>
      <c r="B16" s="196">
        <f>VALUE(RIGHT($B$2, 4))</f>
        <v>2021</v>
      </c>
      <c r="C16" s="197"/>
      <c r="D16" s="196">
        <f>B16-1</f>
        <v>2020</v>
      </c>
      <c r="E16" s="204"/>
      <c r="F16" s="196">
        <f>B16</f>
        <v>2021</v>
      </c>
      <c r="G16" s="204"/>
      <c r="H16" s="196">
        <f>D16</f>
        <v>2020</v>
      </c>
      <c r="I16" s="204"/>
      <c r="J16" s="140" t="s">
        <v>4</v>
      </c>
      <c r="K16" s="141" t="s">
        <v>2</v>
      </c>
    </row>
    <row r="17" spans="1:11" x14ac:dyDescent="0.2">
      <c r="A17" s="163" t="s">
        <v>136</v>
      </c>
      <c r="B17" s="61" t="s">
        <v>12</v>
      </c>
      <c r="C17" s="62" t="s">
        <v>13</v>
      </c>
      <c r="D17" s="61" t="s">
        <v>12</v>
      </c>
      <c r="E17" s="63" t="s">
        <v>13</v>
      </c>
      <c r="F17" s="62" t="s">
        <v>12</v>
      </c>
      <c r="G17" s="62" t="s">
        <v>13</v>
      </c>
      <c r="H17" s="61" t="s">
        <v>12</v>
      </c>
      <c r="I17" s="63" t="s">
        <v>13</v>
      </c>
      <c r="J17" s="61"/>
      <c r="K17" s="63"/>
    </row>
    <row r="18" spans="1:11" x14ac:dyDescent="0.2">
      <c r="A18" s="7" t="s">
        <v>200</v>
      </c>
      <c r="B18" s="65">
        <v>14</v>
      </c>
      <c r="C18" s="34">
        <f>IF(B33=0, "-", B18/B33)</f>
        <v>1.0630220197418374E-2</v>
      </c>
      <c r="D18" s="65">
        <v>0</v>
      </c>
      <c r="E18" s="9">
        <f>IF(D33=0, "-", D18/D33)</f>
        <v>0</v>
      </c>
      <c r="F18" s="81">
        <v>45</v>
      </c>
      <c r="G18" s="34">
        <f>IF(F33=0, "-", F18/F33)</f>
        <v>1.1661052086032651E-2</v>
      </c>
      <c r="H18" s="65">
        <v>0</v>
      </c>
      <c r="I18" s="9">
        <f>IF(H33=0, "-", H18/H33)</f>
        <v>0</v>
      </c>
      <c r="J18" s="8" t="str">
        <f t="shared" ref="J18:J31" si="0">IF(D18=0, "-", IF((B18-D18)/D18&lt;10, (B18-D18)/D18, "&gt;999%"))</f>
        <v>-</v>
      </c>
      <c r="K18" s="9" t="str">
        <f t="shared" ref="K18:K31" si="1">IF(H18=0, "-", IF((F18-H18)/H18&lt;10, (F18-H18)/H18, "&gt;999%"))</f>
        <v>-</v>
      </c>
    </row>
    <row r="19" spans="1:11" x14ac:dyDescent="0.2">
      <c r="A19" s="7" t="s">
        <v>201</v>
      </c>
      <c r="B19" s="65">
        <v>0</v>
      </c>
      <c r="C19" s="34">
        <f>IF(B33=0, "-", B19/B33)</f>
        <v>0</v>
      </c>
      <c r="D19" s="65">
        <v>4</v>
      </c>
      <c r="E19" s="9">
        <f>IF(D33=0, "-", D19/D33)</f>
        <v>3.3305578684429643E-3</v>
      </c>
      <c r="F19" s="81">
        <v>1</v>
      </c>
      <c r="G19" s="34">
        <f>IF(F33=0, "-", F19/F33)</f>
        <v>2.5913449080072558E-4</v>
      </c>
      <c r="H19" s="65">
        <v>20</v>
      </c>
      <c r="I19" s="9">
        <f>IF(H33=0, "-", H19/H33)</f>
        <v>5.2246603970741903E-3</v>
      </c>
      <c r="J19" s="8">
        <f t="shared" si="0"/>
        <v>-1</v>
      </c>
      <c r="K19" s="9">
        <f t="shared" si="1"/>
        <v>-0.95</v>
      </c>
    </row>
    <row r="20" spans="1:11" x14ac:dyDescent="0.2">
      <c r="A20" s="7" t="s">
        <v>202</v>
      </c>
      <c r="B20" s="65">
        <v>9</v>
      </c>
      <c r="C20" s="34">
        <f>IF(B33=0, "-", B20/B33)</f>
        <v>6.8337129840546698E-3</v>
      </c>
      <c r="D20" s="65">
        <v>95</v>
      </c>
      <c r="E20" s="9">
        <f>IF(D33=0, "-", D20/D33)</f>
        <v>7.9100749375520404E-2</v>
      </c>
      <c r="F20" s="81">
        <v>116</v>
      </c>
      <c r="G20" s="34">
        <f>IF(F33=0, "-", F20/F33)</f>
        <v>3.0059600932884168E-2</v>
      </c>
      <c r="H20" s="65">
        <v>277</v>
      </c>
      <c r="I20" s="9">
        <f>IF(H33=0, "-", H20/H33)</f>
        <v>7.2361546499477528E-2</v>
      </c>
      <c r="J20" s="8">
        <f t="shared" si="0"/>
        <v>-0.90526315789473688</v>
      </c>
      <c r="K20" s="9">
        <f t="shared" si="1"/>
        <v>-0.58122743682310474</v>
      </c>
    </row>
    <row r="21" spans="1:11" x14ac:dyDescent="0.2">
      <c r="A21" s="7" t="s">
        <v>203</v>
      </c>
      <c r="B21" s="65">
        <v>0</v>
      </c>
      <c r="C21" s="34">
        <f>IF(B33=0, "-", B21/B33)</f>
        <v>0</v>
      </c>
      <c r="D21" s="65">
        <v>0</v>
      </c>
      <c r="E21" s="9">
        <f>IF(D33=0, "-", D21/D33)</f>
        <v>0</v>
      </c>
      <c r="F21" s="81">
        <v>0</v>
      </c>
      <c r="G21" s="34">
        <f>IF(F33=0, "-", F21/F33)</f>
        <v>0</v>
      </c>
      <c r="H21" s="65">
        <v>10</v>
      </c>
      <c r="I21" s="9">
        <f>IF(H33=0, "-", H21/H33)</f>
        <v>2.6123301985370951E-3</v>
      </c>
      <c r="J21" s="8" t="str">
        <f t="shared" si="0"/>
        <v>-</v>
      </c>
      <c r="K21" s="9">
        <f t="shared" si="1"/>
        <v>-1</v>
      </c>
    </row>
    <row r="22" spans="1:11" x14ac:dyDescent="0.2">
      <c r="A22" s="7" t="s">
        <v>204</v>
      </c>
      <c r="B22" s="65">
        <v>151</v>
      </c>
      <c r="C22" s="34">
        <f>IF(B33=0, "-", B22/B33)</f>
        <v>0.11465451784358391</v>
      </c>
      <c r="D22" s="65">
        <v>169</v>
      </c>
      <c r="E22" s="9">
        <f>IF(D33=0, "-", D22/D33)</f>
        <v>0.14071606994171523</v>
      </c>
      <c r="F22" s="81">
        <v>362</v>
      </c>
      <c r="G22" s="34">
        <f>IF(F33=0, "-", F22/F33)</f>
        <v>9.3806685669862652E-2</v>
      </c>
      <c r="H22" s="65">
        <v>529</v>
      </c>
      <c r="I22" s="9">
        <f>IF(H33=0, "-", H22/H33)</f>
        <v>0.13819226750261232</v>
      </c>
      <c r="J22" s="8">
        <f t="shared" si="0"/>
        <v>-0.10650887573964497</v>
      </c>
      <c r="K22" s="9">
        <f t="shared" si="1"/>
        <v>-0.31568998109640833</v>
      </c>
    </row>
    <row r="23" spans="1:11" x14ac:dyDescent="0.2">
      <c r="A23" s="7" t="s">
        <v>205</v>
      </c>
      <c r="B23" s="65">
        <v>121</v>
      </c>
      <c r="C23" s="34">
        <f>IF(B33=0, "-", B23/B33)</f>
        <v>9.1875474563401671E-2</v>
      </c>
      <c r="D23" s="65">
        <v>89</v>
      </c>
      <c r="E23" s="9">
        <f>IF(D33=0, "-", D23/D33)</f>
        <v>7.4104912572855952E-2</v>
      </c>
      <c r="F23" s="81">
        <v>367</v>
      </c>
      <c r="G23" s="34">
        <f>IF(F33=0, "-", F23/F33)</f>
        <v>9.510235812386629E-2</v>
      </c>
      <c r="H23" s="65">
        <v>272</v>
      </c>
      <c r="I23" s="9">
        <f>IF(H33=0, "-", H23/H33)</f>
        <v>7.1055381400208992E-2</v>
      </c>
      <c r="J23" s="8">
        <f t="shared" si="0"/>
        <v>0.3595505617977528</v>
      </c>
      <c r="K23" s="9">
        <f t="shared" si="1"/>
        <v>0.34926470588235292</v>
      </c>
    </row>
    <row r="24" spans="1:11" x14ac:dyDescent="0.2">
      <c r="A24" s="7" t="s">
        <v>206</v>
      </c>
      <c r="B24" s="65">
        <v>457</v>
      </c>
      <c r="C24" s="34">
        <f>IF(B33=0, "-", B24/B33)</f>
        <v>0.3470007593014427</v>
      </c>
      <c r="D24" s="65">
        <v>234</v>
      </c>
      <c r="E24" s="9">
        <f>IF(D33=0, "-", D24/D33)</f>
        <v>0.1948376353039134</v>
      </c>
      <c r="F24" s="81">
        <v>1087</v>
      </c>
      <c r="G24" s="34">
        <f>IF(F33=0, "-", F24/F33)</f>
        <v>0.28167919150038873</v>
      </c>
      <c r="H24" s="65">
        <v>579</v>
      </c>
      <c r="I24" s="9">
        <f>IF(H33=0, "-", H24/H33)</f>
        <v>0.15125391849529782</v>
      </c>
      <c r="J24" s="8">
        <f t="shared" si="0"/>
        <v>0.95299145299145294</v>
      </c>
      <c r="K24" s="9">
        <f t="shared" si="1"/>
        <v>0.87737478411053538</v>
      </c>
    </row>
    <row r="25" spans="1:11" x14ac:dyDescent="0.2">
      <c r="A25" s="7" t="s">
        <v>207</v>
      </c>
      <c r="B25" s="65">
        <v>0</v>
      </c>
      <c r="C25" s="34">
        <f>IF(B33=0, "-", B25/B33)</f>
        <v>0</v>
      </c>
      <c r="D25" s="65">
        <v>1</v>
      </c>
      <c r="E25" s="9">
        <f>IF(D33=0, "-", D25/D33)</f>
        <v>8.3263946711074107E-4</v>
      </c>
      <c r="F25" s="81">
        <v>0</v>
      </c>
      <c r="G25" s="34">
        <f>IF(F33=0, "-", F25/F33)</f>
        <v>0</v>
      </c>
      <c r="H25" s="65">
        <v>4</v>
      </c>
      <c r="I25" s="9">
        <f>IF(H33=0, "-", H25/H33)</f>
        <v>1.0449320794148381E-3</v>
      </c>
      <c r="J25" s="8">
        <f t="shared" si="0"/>
        <v>-1</v>
      </c>
      <c r="K25" s="9">
        <f t="shared" si="1"/>
        <v>-1</v>
      </c>
    </row>
    <row r="26" spans="1:11" x14ac:dyDescent="0.2">
      <c r="A26" s="7" t="s">
        <v>208</v>
      </c>
      <c r="B26" s="65">
        <v>16</v>
      </c>
      <c r="C26" s="34">
        <f>IF(B33=0, "-", B26/B33)</f>
        <v>1.2148823082763858E-2</v>
      </c>
      <c r="D26" s="65">
        <v>22</v>
      </c>
      <c r="E26" s="9">
        <f>IF(D33=0, "-", D26/D33)</f>
        <v>1.8318068276436304E-2</v>
      </c>
      <c r="F26" s="81">
        <v>50</v>
      </c>
      <c r="G26" s="34">
        <f>IF(F33=0, "-", F26/F33)</f>
        <v>1.2956724540036279E-2</v>
      </c>
      <c r="H26" s="65">
        <v>79</v>
      </c>
      <c r="I26" s="9">
        <f>IF(H33=0, "-", H26/H33)</f>
        <v>2.0637408568443052E-2</v>
      </c>
      <c r="J26" s="8">
        <f t="shared" si="0"/>
        <v>-0.27272727272727271</v>
      </c>
      <c r="K26" s="9">
        <f t="shared" si="1"/>
        <v>-0.36708860759493672</v>
      </c>
    </row>
    <row r="27" spans="1:11" x14ac:dyDescent="0.2">
      <c r="A27" s="7" t="s">
        <v>209</v>
      </c>
      <c r="B27" s="65">
        <v>114</v>
      </c>
      <c r="C27" s="34">
        <f>IF(B33=0, "-", B27/B33)</f>
        <v>8.656036446469248E-2</v>
      </c>
      <c r="D27" s="65">
        <v>86</v>
      </c>
      <c r="E27" s="9">
        <f>IF(D33=0, "-", D27/D33)</f>
        <v>7.1606994171523733E-2</v>
      </c>
      <c r="F27" s="81">
        <v>383</v>
      </c>
      <c r="G27" s="34">
        <f>IF(F33=0, "-", F27/F33)</f>
        <v>9.924850997667789E-2</v>
      </c>
      <c r="H27" s="65">
        <v>255</v>
      </c>
      <c r="I27" s="9">
        <f>IF(H33=0, "-", H27/H33)</f>
        <v>6.6614420062695925E-2</v>
      </c>
      <c r="J27" s="8">
        <f t="shared" si="0"/>
        <v>0.32558139534883723</v>
      </c>
      <c r="K27" s="9">
        <f t="shared" si="1"/>
        <v>0.50196078431372548</v>
      </c>
    </row>
    <row r="28" spans="1:11" x14ac:dyDescent="0.2">
      <c r="A28" s="7" t="s">
        <v>210</v>
      </c>
      <c r="B28" s="65">
        <v>98</v>
      </c>
      <c r="C28" s="34">
        <f>IF(B33=0, "-", B28/B33)</f>
        <v>7.4411541381928625E-2</v>
      </c>
      <c r="D28" s="65">
        <v>146</v>
      </c>
      <c r="E28" s="9">
        <f>IF(D33=0, "-", D28/D33)</f>
        <v>0.12156536219816819</v>
      </c>
      <c r="F28" s="81">
        <v>391</v>
      </c>
      <c r="G28" s="34">
        <f>IF(F33=0, "-", F28/F33)</f>
        <v>0.1013215859030837</v>
      </c>
      <c r="H28" s="65">
        <v>372</v>
      </c>
      <c r="I28" s="9">
        <f>IF(H33=0, "-", H28/H33)</f>
        <v>9.7178683385579931E-2</v>
      </c>
      <c r="J28" s="8">
        <f t="shared" si="0"/>
        <v>-0.32876712328767121</v>
      </c>
      <c r="K28" s="9">
        <f t="shared" si="1"/>
        <v>5.1075268817204304E-2</v>
      </c>
    </row>
    <row r="29" spans="1:11" x14ac:dyDescent="0.2">
      <c r="A29" s="7" t="s">
        <v>211</v>
      </c>
      <c r="B29" s="65">
        <v>0</v>
      </c>
      <c r="C29" s="34">
        <f>IF(B33=0, "-", B29/B33)</f>
        <v>0</v>
      </c>
      <c r="D29" s="65">
        <v>0</v>
      </c>
      <c r="E29" s="9">
        <f>IF(D33=0, "-", D29/D33)</f>
        <v>0</v>
      </c>
      <c r="F29" s="81">
        <v>0</v>
      </c>
      <c r="G29" s="34">
        <f>IF(F33=0, "-", F29/F33)</f>
        <v>0</v>
      </c>
      <c r="H29" s="65">
        <v>3</v>
      </c>
      <c r="I29" s="9">
        <f>IF(H33=0, "-", H29/H33)</f>
        <v>7.836990595611285E-4</v>
      </c>
      <c r="J29" s="8" t="str">
        <f t="shared" si="0"/>
        <v>-</v>
      </c>
      <c r="K29" s="9">
        <f t="shared" si="1"/>
        <v>-1</v>
      </c>
    </row>
    <row r="30" spans="1:11" x14ac:dyDescent="0.2">
      <c r="A30" s="7" t="s">
        <v>212</v>
      </c>
      <c r="B30" s="65">
        <v>225</v>
      </c>
      <c r="C30" s="34">
        <f>IF(B33=0, "-", B30/B33)</f>
        <v>0.17084282460136674</v>
      </c>
      <c r="D30" s="65">
        <v>265</v>
      </c>
      <c r="E30" s="9">
        <f>IF(D33=0, "-", D30/D33)</f>
        <v>0.22064945878434639</v>
      </c>
      <c r="F30" s="81">
        <v>600</v>
      </c>
      <c r="G30" s="34">
        <f>IF(F33=0, "-", F30/F33)</f>
        <v>0.15548069448043533</v>
      </c>
      <c r="H30" s="65">
        <v>1112</v>
      </c>
      <c r="I30" s="9">
        <f>IF(H33=0, "-", H30/H33)</f>
        <v>0.29049111807732497</v>
      </c>
      <c r="J30" s="8">
        <f t="shared" si="0"/>
        <v>-0.15094339622641509</v>
      </c>
      <c r="K30" s="9">
        <f t="shared" si="1"/>
        <v>-0.46043165467625902</v>
      </c>
    </row>
    <row r="31" spans="1:11" x14ac:dyDescent="0.2">
      <c r="A31" s="7" t="s">
        <v>213</v>
      </c>
      <c r="B31" s="65">
        <v>112</v>
      </c>
      <c r="C31" s="34">
        <f>IF(B33=0, "-", B31/B33)</f>
        <v>8.5041761579346994E-2</v>
      </c>
      <c r="D31" s="65">
        <v>90</v>
      </c>
      <c r="E31" s="9">
        <f>IF(D33=0, "-", D31/D33)</f>
        <v>7.4937552039966701E-2</v>
      </c>
      <c r="F31" s="81">
        <v>457</v>
      </c>
      <c r="G31" s="34">
        <f>IF(F33=0, "-", F31/F33)</f>
        <v>0.11842446229593159</v>
      </c>
      <c r="H31" s="65">
        <v>316</v>
      </c>
      <c r="I31" s="9">
        <f>IF(H33=0, "-", H31/H33)</f>
        <v>8.254963427377221E-2</v>
      </c>
      <c r="J31" s="8">
        <f t="shared" si="0"/>
        <v>0.24444444444444444</v>
      </c>
      <c r="K31" s="9">
        <f t="shared" si="1"/>
        <v>0.44620253164556961</v>
      </c>
    </row>
    <row r="32" spans="1:11" x14ac:dyDescent="0.2">
      <c r="A32" s="2"/>
      <c r="B32" s="68"/>
      <c r="C32" s="33"/>
      <c r="D32" s="68"/>
      <c r="E32" s="6"/>
      <c r="F32" s="82"/>
      <c r="G32" s="33"/>
      <c r="H32" s="68"/>
      <c r="I32" s="6"/>
      <c r="J32" s="5"/>
      <c r="K32" s="6"/>
    </row>
    <row r="33" spans="1:11" s="43" customFormat="1" x14ac:dyDescent="0.2">
      <c r="A33" s="162" t="s">
        <v>602</v>
      </c>
      <c r="B33" s="71">
        <f>SUM(B18:B32)</f>
        <v>1317</v>
      </c>
      <c r="C33" s="40">
        <f>B33/32499</f>
        <v>4.0524323825348471E-2</v>
      </c>
      <c r="D33" s="71">
        <f>SUM(D18:D32)</f>
        <v>1201</v>
      </c>
      <c r="E33" s="41">
        <f>D33/26621</f>
        <v>4.5114759024830024E-2</v>
      </c>
      <c r="F33" s="77">
        <f>SUM(F18:F32)</f>
        <v>3859</v>
      </c>
      <c r="G33" s="42">
        <f>F33/85328</f>
        <v>4.5225482842677668E-2</v>
      </c>
      <c r="H33" s="71">
        <f>SUM(H18:H32)</f>
        <v>3828</v>
      </c>
      <c r="I33" s="41">
        <f>H33/74663</f>
        <v>5.1270374884480933E-2</v>
      </c>
      <c r="J33" s="37">
        <f>IF(D33=0, "-", IF((B33-D33)/D33&lt;10, (B33-D33)/D33, "&gt;999%"))</f>
        <v>9.6586178184845967E-2</v>
      </c>
      <c r="K33" s="38">
        <f>IF(H33=0, "-", IF((F33-H33)/H33&lt;10, (F33-H33)/H33, "&gt;999%"))</f>
        <v>8.0982236154649948E-3</v>
      </c>
    </row>
    <row r="34" spans="1:11" x14ac:dyDescent="0.2">
      <c r="B34" s="83"/>
      <c r="D34" s="83"/>
      <c r="F34" s="83"/>
      <c r="H34" s="83"/>
    </row>
    <row r="35" spans="1:11" x14ac:dyDescent="0.2">
      <c r="A35" s="163" t="s">
        <v>137</v>
      </c>
      <c r="B35" s="61" t="s">
        <v>12</v>
      </c>
      <c r="C35" s="62" t="s">
        <v>13</v>
      </c>
      <c r="D35" s="61" t="s">
        <v>12</v>
      </c>
      <c r="E35" s="63" t="s">
        <v>13</v>
      </c>
      <c r="F35" s="62" t="s">
        <v>12</v>
      </c>
      <c r="G35" s="62" t="s">
        <v>13</v>
      </c>
      <c r="H35" s="61" t="s">
        <v>12</v>
      </c>
      <c r="I35" s="63" t="s">
        <v>13</v>
      </c>
      <c r="J35" s="61"/>
      <c r="K35" s="63"/>
    </row>
    <row r="36" spans="1:11" x14ac:dyDescent="0.2">
      <c r="A36" s="7" t="s">
        <v>214</v>
      </c>
      <c r="B36" s="65">
        <v>66</v>
      </c>
      <c r="C36" s="34">
        <f>IF(B41=0, "-", B36/B41)</f>
        <v>0.56896551724137934</v>
      </c>
      <c r="D36" s="65">
        <v>15</v>
      </c>
      <c r="E36" s="9">
        <f>IF(D41=0, "-", D36/D41)</f>
        <v>0.35714285714285715</v>
      </c>
      <c r="F36" s="81">
        <v>148</v>
      </c>
      <c r="G36" s="34">
        <f>IF(F41=0, "-", F36/F41)</f>
        <v>0.51388888888888884</v>
      </c>
      <c r="H36" s="65">
        <v>67</v>
      </c>
      <c r="I36" s="9">
        <f>IF(H41=0, "-", H36/H41)</f>
        <v>0.36216216216216218</v>
      </c>
      <c r="J36" s="8">
        <f>IF(D36=0, "-", IF((B36-D36)/D36&lt;10, (B36-D36)/D36, "&gt;999%"))</f>
        <v>3.4</v>
      </c>
      <c r="K36" s="9">
        <f>IF(H36=0, "-", IF((F36-H36)/H36&lt;10, (F36-H36)/H36, "&gt;999%"))</f>
        <v>1.208955223880597</v>
      </c>
    </row>
    <row r="37" spans="1:11" x14ac:dyDescent="0.2">
      <c r="A37" s="7" t="s">
        <v>215</v>
      </c>
      <c r="B37" s="65">
        <v>1</v>
      </c>
      <c r="C37" s="34">
        <f>IF(B41=0, "-", B37/B41)</f>
        <v>8.6206896551724137E-3</v>
      </c>
      <c r="D37" s="65">
        <v>4</v>
      </c>
      <c r="E37" s="9">
        <f>IF(D41=0, "-", D37/D41)</f>
        <v>9.5238095238095233E-2</v>
      </c>
      <c r="F37" s="81">
        <v>6</v>
      </c>
      <c r="G37" s="34">
        <f>IF(F41=0, "-", F37/F41)</f>
        <v>2.0833333333333332E-2</v>
      </c>
      <c r="H37" s="65">
        <v>7</v>
      </c>
      <c r="I37" s="9">
        <f>IF(H41=0, "-", H37/H41)</f>
        <v>3.783783783783784E-2</v>
      </c>
      <c r="J37" s="8">
        <f>IF(D37=0, "-", IF((B37-D37)/D37&lt;10, (B37-D37)/D37, "&gt;999%"))</f>
        <v>-0.75</v>
      </c>
      <c r="K37" s="9">
        <f>IF(H37=0, "-", IF((F37-H37)/H37&lt;10, (F37-H37)/H37, "&gt;999%"))</f>
        <v>-0.14285714285714285</v>
      </c>
    </row>
    <row r="38" spans="1:11" x14ac:dyDescent="0.2">
      <c r="A38" s="7" t="s">
        <v>216</v>
      </c>
      <c r="B38" s="65">
        <v>49</v>
      </c>
      <c r="C38" s="34">
        <f>IF(B41=0, "-", B38/B41)</f>
        <v>0.42241379310344829</v>
      </c>
      <c r="D38" s="65">
        <v>23</v>
      </c>
      <c r="E38" s="9">
        <f>IF(D41=0, "-", D38/D41)</f>
        <v>0.54761904761904767</v>
      </c>
      <c r="F38" s="81">
        <v>134</v>
      </c>
      <c r="G38" s="34">
        <f>IF(F41=0, "-", F38/F41)</f>
        <v>0.46527777777777779</v>
      </c>
      <c r="H38" s="65">
        <v>110</v>
      </c>
      <c r="I38" s="9">
        <f>IF(H41=0, "-", H38/H41)</f>
        <v>0.59459459459459463</v>
      </c>
      <c r="J38" s="8">
        <f>IF(D38=0, "-", IF((B38-D38)/D38&lt;10, (B38-D38)/D38, "&gt;999%"))</f>
        <v>1.1304347826086956</v>
      </c>
      <c r="K38" s="9">
        <f>IF(H38=0, "-", IF((F38-H38)/H38&lt;10, (F38-H38)/H38, "&gt;999%"))</f>
        <v>0.21818181818181817</v>
      </c>
    </row>
    <row r="39" spans="1:11" x14ac:dyDescent="0.2">
      <c r="A39" s="7" t="s">
        <v>217</v>
      </c>
      <c r="B39" s="65">
        <v>0</v>
      </c>
      <c r="C39" s="34">
        <f>IF(B41=0, "-", B39/B41)</f>
        <v>0</v>
      </c>
      <c r="D39" s="65">
        <v>0</v>
      </c>
      <c r="E39" s="9">
        <f>IF(D41=0, "-", D39/D41)</f>
        <v>0</v>
      </c>
      <c r="F39" s="81">
        <v>0</v>
      </c>
      <c r="G39" s="34">
        <f>IF(F41=0, "-", F39/F41)</f>
        <v>0</v>
      </c>
      <c r="H39" s="65">
        <v>1</v>
      </c>
      <c r="I39" s="9">
        <f>IF(H41=0, "-", H39/H41)</f>
        <v>5.4054054054054057E-3</v>
      </c>
      <c r="J39" s="8" t="str">
        <f>IF(D39=0, "-", IF((B39-D39)/D39&lt;10, (B39-D39)/D39, "&gt;999%"))</f>
        <v>-</v>
      </c>
      <c r="K39" s="9">
        <f>IF(H39=0, "-", IF((F39-H39)/H39&lt;10, (F39-H39)/H39, "&gt;999%"))</f>
        <v>-1</v>
      </c>
    </row>
    <row r="40" spans="1:11" x14ac:dyDescent="0.2">
      <c r="A40" s="2"/>
      <c r="B40" s="68"/>
      <c r="C40" s="33"/>
      <c r="D40" s="68"/>
      <c r="E40" s="6"/>
      <c r="F40" s="82"/>
      <c r="G40" s="33"/>
      <c r="H40" s="68"/>
      <c r="I40" s="6"/>
      <c r="J40" s="5"/>
      <c r="K40" s="6"/>
    </row>
    <row r="41" spans="1:11" s="43" customFormat="1" x14ac:dyDescent="0.2">
      <c r="A41" s="162" t="s">
        <v>601</v>
      </c>
      <c r="B41" s="71">
        <f>SUM(B36:B40)</f>
        <v>116</v>
      </c>
      <c r="C41" s="40">
        <f>B41/32499</f>
        <v>3.5693405950952338E-3</v>
      </c>
      <c r="D41" s="71">
        <f>SUM(D36:D40)</f>
        <v>42</v>
      </c>
      <c r="E41" s="41">
        <f>D41/26621</f>
        <v>1.5777018143570865E-3</v>
      </c>
      <c r="F41" s="77">
        <f>SUM(F36:F40)</f>
        <v>288</v>
      </c>
      <c r="G41" s="42">
        <f>F41/85328</f>
        <v>3.3752109506844179E-3</v>
      </c>
      <c r="H41" s="71">
        <f>SUM(H36:H40)</f>
        <v>185</v>
      </c>
      <c r="I41" s="41">
        <f>H41/74663</f>
        <v>2.4778002491193762E-3</v>
      </c>
      <c r="J41" s="37">
        <f>IF(D41=0, "-", IF((B41-D41)/D41&lt;10, (B41-D41)/D41, "&gt;999%"))</f>
        <v>1.7619047619047619</v>
      </c>
      <c r="K41" s="38">
        <f>IF(H41=0, "-", IF((F41-H41)/H41&lt;10, (F41-H41)/H41, "&gt;999%"))</f>
        <v>0.55675675675675673</v>
      </c>
    </row>
    <row r="42" spans="1:11" x14ac:dyDescent="0.2">
      <c r="B42" s="83"/>
      <c r="D42" s="83"/>
      <c r="F42" s="83"/>
      <c r="H42" s="83"/>
    </row>
    <row r="43" spans="1:11" s="43" customFormat="1" x14ac:dyDescent="0.2">
      <c r="A43" s="162" t="s">
        <v>600</v>
      </c>
      <c r="B43" s="71">
        <v>1433</v>
      </c>
      <c r="C43" s="40">
        <f>B43/32499</f>
        <v>4.4093664420443705E-2</v>
      </c>
      <c r="D43" s="71">
        <v>1243</v>
      </c>
      <c r="E43" s="41">
        <f>D43/26621</f>
        <v>4.6692460839187107E-2</v>
      </c>
      <c r="F43" s="77">
        <v>4147</v>
      </c>
      <c r="G43" s="42">
        <f>F43/85328</f>
        <v>4.8600693793362085E-2</v>
      </c>
      <c r="H43" s="71">
        <v>4013</v>
      </c>
      <c r="I43" s="41">
        <f>H43/74663</f>
        <v>5.3748175133600314E-2</v>
      </c>
      <c r="J43" s="37">
        <f>IF(D43=0, "-", IF((B43-D43)/D43&lt;10, (B43-D43)/D43, "&gt;999%"))</f>
        <v>0.15285599356395815</v>
      </c>
      <c r="K43" s="38">
        <f>IF(H43=0, "-", IF((F43-H43)/H43&lt;10, (F43-H43)/H43, "&gt;999%"))</f>
        <v>3.3391477697483178E-2</v>
      </c>
    </row>
    <row r="44" spans="1:11" x14ac:dyDescent="0.2">
      <c r="B44" s="83"/>
      <c r="D44" s="83"/>
      <c r="F44" s="83"/>
      <c r="H44" s="83"/>
    </row>
    <row r="45" spans="1:11" ht="15.75" x14ac:dyDescent="0.25">
      <c r="A45" s="164" t="s">
        <v>113</v>
      </c>
      <c r="B45" s="196" t="s">
        <v>1</v>
      </c>
      <c r="C45" s="200"/>
      <c r="D45" s="200"/>
      <c r="E45" s="197"/>
      <c r="F45" s="196" t="s">
        <v>14</v>
      </c>
      <c r="G45" s="200"/>
      <c r="H45" s="200"/>
      <c r="I45" s="197"/>
      <c r="J45" s="196" t="s">
        <v>15</v>
      </c>
      <c r="K45" s="197"/>
    </row>
    <row r="46" spans="1:11" x14ac:dyDescent="0.2">
      <c r="A46" s="22"/>
      <c r="B46" s="196">
        <f>VALUE(RIGHT($B$2, 4))</f>
        <v>2021</v>
      </c>
      <c r="C46" s="197"/>
      <c r="D46" s="196">
        <f>B46-1</f>
        <v>2020</v>
      </c>
      <c r="E46" s="204"/>
      <c r="F46" s="196">
        <f>B46</f>
        <v>2021</v>
      </c>
      <c r="G46" s="204"/>
      <c r="H46" s="196">
        <f>D46</f>
        <v>2020</v>
      </c>
      <c r="I46" s="204"/>
      <c r="J46" s="140" t="s">
        <v>4</v>
      </c>
      <c r="K46" s="141" t="s">
        <v>2</v>
      </c>
    </row>
    <row r="47" spans="1:11" x14ac:dyDescent="0.2">
      <c r="A47" s="163" t="s">
        <v>138</v>
      </c>
      <c r="B47" s="61" t="s">
        <v>12</v>
      </c>
      <c r="C47" s="62" t="s">
        <v>13</v>
      </c>
      <c r="D47" s="61" t="s">
        <v>12</v>
      </c>
      <c r="E47" s="63" t="s">
        <v>13</v>
      </c>
      <c r="F47" s="62" t="s">
        <v>12</v>
      </c>
      <c r="G47" s="62" t="s">
        <v>13</v>
      </c>
      <c r="H47" s="61" t="s">
        <v>12</v>
      </c>
      <c r="I47" s="63" t="s">
        <v>13</v>
      </c>
      <c r="J47" s="61"/>
      <c r="K47" s="63"/>
    </row>
    <row r="48" spans="1:11" x14ac:dyDescent="0.2">
      <c r="A48" s="7" t="s">
        <v>218</v>
      </c>
      <c r="B48" s="65">
        <v>4</v>
      </c>
      <c r="C48" s="34">
        <f>IF(B68=0, "-", B48/B68)</f>
        <v>1.1415525114155251E-3</v>
      </c>
      <c r="D48" s="65">
        <v>2</v>
      </c>
      <c r="E48" s="9">
        <f>IF(D68=0, "-", D48/D68)</f>
        <v>5.1506567087303637E-4</v>
      </c>
      <c r="F48" s="81">
        <v>10</v>
      </c>
      <c r="G48" s="34">
        <f>IF(F68=0, "-", F48/F68)</f>
        <v>1.0222858311183807E-3</v>
      </c>
      <c r="H48" s="65">
        <v>6</v>
      </c>
      <c r="I48" s="9">
        <f>IF(H68=0, "-", H48/H68)</f>
        <v>5.2751890276068222E-4</v>
      </c>
      <c r="J48" s="8">
        <f t="shared" ref="J48:J66" si="2">IF(D48=0, "-", IF((B48-D48)/D48&lt;10, (B48-D48)/D48, "&gt;999%"))</f>
        <v>1</v>
      </c>
      <c r="K48" s="9">
        <f t="shared" ref="K48:K66" si="3">IF(H48=0, "-", IF((F48-H48)/H48&lt;10, (F48-H48)/H48, "&gt;999%"))</f>
        <v>0.66666666666666663</v>
      </c>
    </row>
    <row r="49" spans="1:11" x14ac:dyDescent="0.2">
      <c r="A49" s="7" t="s">
        <v>219</v>
      </c>
      <c r="B49" s="65">
        <v>35</v>
      </c>
      <c r="C49" s="34">
        <f>IF(B68=0, "-", B49/B68)</f>
        <v>9.9885844748858442E-3</v>
      </c>
      <c r="D49" s="65">
        <v>36</v>
      </c>
      <c r="E49" s="9">
        <f>IF(D68=0, "-", D49/D68)</f>
        <v>9.2711820757146544E-3</v>
      </c>
      <c r="F49" s="81">
        <v>86</v>
      </c>
      <c r="G49" s="34">
        <f>IF(F68=0, "-", F49/F68)</f>
        <v>8.7916581476180748E-3</v>
      </c>
      <c r="H49" s="65">
        <v>105</v>
      </c>
      <c r="I49" s="9">
        <f>IF(H68=0, "-", H49/H68)</f>
        <v>9.2315807983119388E-3</v>
      </c>
      <c r="J49" s="8">
        <f t="shared" si="2"/>
        <v>-2.7777777777777776E-2</v>
      </c>
      <c r="K49" s="9">
        <f t="shared" si="3"/>
        <v>-0.18095238095238095</v>
      </c>
    </row>
    <row r="50" spans="1:11" x14ac:dyDescent="0.2">
      <c r="A50" s="7" t="s">
        <v>220</v>
      </c>
      <c r="B50" s="65">
        <v>0</v>
      </c>
      <c r="C50" s="34">
        <f>IF(B68=0, "-", B50/B68)</f>
        <v>0</v>
      </c>
      <c r="D50" s="65">
        <v>143</v>
      </c>
      <c r="E50" s="9">
        <f>IF(D68=0, "-", D50/D68)</f>
        <v>3.6827195467422094E-2</v>
      </c>
      <c r="F50" s="81">
        <v>0</v>
      </c>
      <c r="G50" s="34">
        <f>IF(F68=0, "-", F50/F68)</f>
        <v>0</v>
      </c>
      <c r="H50" s="65">
        <v>181</v>
      </c>
      <c r="I50" s="9">
        <f>IF(H68=0, "-", H50/H68)</f>
        <v>1.591348689994725E-2</v>
      </c>
      <c r="J50" s="8">
        <f t="shared" si="2"/>
        <v>-1</v>
      </c>
      <c r="K50" s="9">
        <f t="shared" si="3"/>
        <v>-1</v>
      </c>
    </row>
    <row r="51" spans="1:11" x14ac:dyDescent="0.2">
      <c r="A51" s="7" t="s">
        <v>221</v>
      </c>
      <c r="B51" s="65">
        <v>153</v>
      </c>
      <c r="C51" s="34">
        <f>IF(B68=0, "-", B51/B68)</f>
        <v>4.3664383561643837E-2</v>
      </c>
      <c r="D51" s="65">
        <v>238</v>
      </c>
      <c r="E51" s="9">
        <f>IF(D68=0, "-", D51/D68)</f>
        <v>6.1292814833891318E-2</v>
      </c>
      <c r="F51" s="81">
        <v>498</v>
      </c>
      <c r="G51" s="34">
        <f>IF(F68=0, "-", F51/F68)</f>
        <v>5.090983438969536E-2</v>
      </c>
      <c r="H51" s="65">
        <v>774</v>
      </c>
      <c r="I51" s="9">
        <f>IF(H68=0, "-", H51/H68)</f>
        <v>6.8049938456128015E-2</v>
      </c>
      <c r="J51" s="8">
        <f t="shared" si="2"/>
        <v>-0.35714285714285715</v>
      </c>
      <c r="K51" s="9">
        <f t="shared" si="3"/>
        <v>-0.35658914728682173</v>
      </c>
    </row>
    <row r="52" spans="1:11" x14ac:dyDescent="0.2">
      <c r="A52" s="7" t="s">
        <v>222</v>
      </c>
      <c r="B52" s="65">
        <v>1</v>
      </c>
      <c r="C52" s="34">
        <f>IF(B68=0, "-", B52/B68)</f>
        <v>2.8538812785388126E-4</v>
      </c>
      <c r="D52" s="65">
        <v>49</v>
      </c>
      <c r="E52" s="9">
        <f>IF(D68=0, "-", D52/D68)</f>
        <v>1.261910893638939E-2</v>
      </c>
      <c r="F52" s="81">
        <v>3</v>
      </c>
      <c r="G52" s="34">
        <f>IF(F68=0, "-", F52/F68)</f>
        <v>3.0668574933551422E-4</v>
      </c>
      <c r="H52" s="65">
        <v>146</v>
      </c>
      <c r="I52" s="9">
        <f>IF(H68=0, "-", H52/H68)</f>
        <v>1.2836293300509935E-2</v>
      </c>
      <c r="J52" s="8">
        <f t="shared" si="2"/>
        <v>-0.97959183673469385</v>
      </c>
      <c r="K52" s="9">
        <f t="shared" si="3"/>
        <v>-0.97945205479452058</v>
      </c>
    </row>
    <row r="53" spans="1:11" x14ac:dyDescent="0.2">
      <c r="A53" s="7" t="s">
        <v>223</v>
      </c>
      <c r="B53" s="65">
        <v>810</v>
      </c>
      <c r="C53" s="34">
        <f>IF(B68=0, "-", B53/B68)</f>
        <v>0.23116438356164384</v>
      </c>
      <c r="D53" s="65">
        <v>614</v>
      </c>
      <c r="E53" s="9">
        <f>IF(D68=0, "-", D53/D68)</f>
        <v>0.15812516095802215</v>
      </c>
      <c r="F53" s="81">
        <v>2237</v>
      </c>
      <c r="G53" s="34">
        <f>IF(F68=0, "-", F53/F68)</f>
        <v>0.22868534042118177</v>
      </c>
      <c r="H53" s="65">
        <v>2125</v>
      </c>
      <c r="I53" s="9">
        <f>IF(H68=0, "-", H53/H68)</f>
        <v>0.18682961139440829</v>
      </c>
      <c r="J53" s="8">
        <f t="shared" si="2"/>
        <v>0.31921824104234525</v>
      </c>
      <c r="K53" s="9">
        <f t="shared" si="3"/>
        <v>5.2705882352941179E-2</v>
      </c>
    </row>
    <row r="54" spans="1:11" x14ac:dyDescent="0.2">
      <c r="A54" s="7" t="s">
        <v>224</v>
      </c>
      <c r="B54" s="65">
        <v>9</v>
      </c>
      <c r="C54" s="34">
        <f>IF(B68=0, "-", B54/B68)</f>
        <v>2.5684931506849314E-3</v>
      </c>
      <c r="D54" s="65">
        <v>7</v>
      </c>
      <c r="E54" s="9">
        <f>IF(D68=0, "-", D54/D68)</f>
        <v>1.8027298480556271E-3</v>
      </c>
      <c r="F54" s="81">
        <v>25</v>
      </c>
      <c r="G54" s="34">
        <f>IF(F68=0, "-", F54/F68)</f>
        <v>2.5557145777959519E-3</v>
      </c>
      <c r="H54" s="65">
        <v>39</v>
      </c>
      <c r="I54" s="9">
        <f>IF(H68=0, "-", H54/H68)</f>
        <v>3.4288728679444345E-3</v>
      </c>
      <c r="J54" s="8">
        <f t="shared" si="2"/>
        <v>0.2857142857142857</v>
      </c>
      <c r="K54" s="9">
        <f t="shared" si="3"/>
        <v>-0.35897435897435898</v>
      </c>
    </row>
    <row r="55" spans="1:11" x14ac:dyDescent="0.2">
      <c r="A55" s="7" t="s">
        <v>225</v>
      </c>
      <c r="B55" s="65">
        <v>557</v>
      </c>
      <c r="C55" s="34">
        <f>IF(B68=0, "-", B55/B68)</f>
        <v>0.15896118721461186</v>
      </c>
      <c r="D55" s="65">
        <v>593</v>
      </c>
      <c r="E55" s="9">
        <f>IF(D68=0, "-", D55/D68)</f>
        <v>0.15271697141385526</v>
      </c>
      <c r="F55" s="81">
        <v>1604</v>
      </c>
      <c r="G55" s="34">
        <f>IF(F68=0, "-", F55/F68)</f>
        <v>0.16397464731138828</v>
      </c>
      <c r="H55" s="65">
        <v>1957</v>
      </c>
      <c r="I55" s="9">
        <f>IF(H68=0, "-", H55/H68)</f>
        <v>0.17205908211710919</v>
      </c>
      <c r="J55" s="8">
        <f t="shared" si="2"/>
        <v>-6.0708263069139963E-2</v>
      </c>
      <c r="K55" s="9">
        <f t="shared" si="3"/>
        <v>-0.18037812979049567</v>
      </c>
    </row>
    <row r="56" spans="1:11" x14ac:dyDescent="0.2">
      <c r="A56" s="7" t="s">
        <v>226</v>
      </c>
      <c r="B56" s="65">
        <v>550</v>
      </c>
      <c r="C56" s="34">
        <f>IF(B68=0, "-", B56/B68)</f>
        <v>0.1569634703196347</v>
      </c>
      <c r="D56" s="65">
        <v>458</v>
      </c>
      <c r="E56" s="9">
        <f>IF(D68=0, "-", D56/D68)</f>
        <v>0.11795003862992531</v>
      </c>
      <c r="F56" s="81">
        <v>1615</v>
      </c>
      <c r="G56" s="34">
        <f>IF(F68=0, "-", F56/F68)</f>
        <v>0.16509916172561848</v>
      </c>
      <c r="H56" s="65">
        <v>1276</v>
      </c>
      <c r="I56" s="9">
        <f>IF(H68=0, "-", H56/H68)</f>
        <v>0.11218568665377177</v>
      </c>
      <c r="J56" s="8">
        <f t="shared" si="2"/>
        <v>0.20087336244541484</v>
      </c>
      <c r="K56" s="9">
        <f t="shared" si="3"/>
        <v>0.2656739811912226</v>
      </c>
    </row>
    <row r="57" spans="1:11" x14ac:dyDescent="0.2">
      <c r="A57" s="7" t="s">
        <v>227</v>
      </c>
      <c r="B57" s="65">
        <v>0</v>
      </c>
      <c r="C57" s="34">
        <f>IF(B68=0, "-", B57/B68)</f>
        <v>0</v>
      </c>
      <c r="D57" s="65">
        <v>10</v>
      </c>
      <c r="E57" s="9">
        <f>IF(D68=0, "-", D57/D68)</f>
        <v>2.5753283543651817E-3</v>
      </c>
      <c r="F57" s="81">
        <v>2</v>
      </c>
      <c r="G57" s="34">
        <f>IF(F68=0, "-", F57/F68)</f>
        <v>2.0445716622367614E-4</v>
      </c>
      <c r="H57" s="65">
        <v>23</v>
      </c>
      <c r="I57" s="9">
        <f>IF(H68=0, "-", H57/H68)</f>
        <v>2.0221557939159485E-3</v>
      </c>
      <c r="J57" s="8">
        <f t="shared" si="2"/>
        <v>-1</v>
      </c>
      <c r="K57" s="9">
        <f t="shared" si="3"/>
        <v>-0.91304347826086951</v>
      </c>
    </row>
    <row r="58" spans="1:11" x14ac:dyDescent="0.2">
      <c r="A58" s="7" t="s">
        <v>228</v>
      </c>
      <c r="B58" s="65">
        <v>4</v>
      </c>
      <c r="C58" s="34">
        <f>IF(B68=0, "-", B58/B68)</f>
        <v>1.1415525114155251E-3</v>
      </c>
      <c r="D58" s="65">
        <v>2</v>
      </c>
      <c r="E58" s="9">
        <f>IF(D68=0, "-", D58/D68)</f>
        <v>5.1506567087303637E-4</v>
      </c>
      <c r="F58" s="81">
        <v>4</v>
      </c>
      <c r="G58" s="34">
        <f>IF(F68=0, "-", F58/F68)</f>
        <v>4.0891433244735228E-4</v>
      </c>
      <c r="H58" s="65">
        <v>14</v>
      </c>
      <c r="I58" s="9">
        <f>IF(H68=0, "-", H58/H68)</f>
        <v>1.2308774397749253E-3</v>
      </c>
      <c r="J58" s="8">
        <f t="shared" si="2"/>
        <v>1</v>
      </c>
      <c r="K58" s="9">
        <f t="shared" si="3"/>
        <v>-0.7142857142857143</v>
      </c>
    </row>
    <row r="59" spans="1:11" x14ac:dyDescent="0.2">
      <c r="A59" s="7" t="s">
        <v>229</v>
      </c>
      <c r="B59" s="65">
        <v>0</v>
      </c>
      <c r="C59" s="34">
        <f>IF(B68=0, "-", B59/B68)</f>
        <v>0</v>
      </c>
      <c r="D59" s="65">
        <v>4</v>
      </c>
      <c r="E59" s="9">
        <f>IF(D68=0, "-", D59/D68)</f>
        <v>1.0301313417460727E-3</v>
      </c>
      <c r="F59" s="81">
        <v>0</v>
      </c>
      <c r="G59" s="34">
        <f>IF(F68=0, "-", F59/F68)</f>
        <v>0</v>
      </c>
      <c r="H59" s="65">
        <v>39</v>
      </c>
      <c r="I59" s="9">
        <f>IF(H68=0, "-", H59/H68)</f>
        <v>3.4288728679444345E-3</v>
      </c>
      <c r="J59" s="8">
        <f t="shared" si="2"/>
        <v>-1</v>
      </c>
      <c r="K59" s="9">
        <f t="shared" si="3"/>
        <v>-1</v>
      </c>
    </row>
    <row r="60" spans="1:11" x14ac:dyDescent="0.2">
      <c r="A60" s="7" t="s">
        <v>230</v>
      </c>
      <c r="B60" s="65">
        <v>66</v>
      </c>
      <c r="C60" s="34">
        <f>IF(B68=0, "-", B60/B68)</f>
        <v>1.8835616438356163E-2</v>
      </c>
      <c r="D60" s="65">
        <v>0</v>
      </c>
      <c r="E60" s="9">
        <f>IF(D68=0, "-", D60/D68)</f>
        <v>0</v>
      </c>
      <c r="F60" s="81">
        <v>117</v>
      </c>
      <c r="G60" s="34">
        <f>IF(F68=0, "-", F60/F68)</f>
        <v>1.1960744224085055E-2</v>
      </c>
      <c r="H60" s="65">
        <v>0</v>
      </c>
      <c r="I60" s="9">
        <f>IF(H68=0, "-", H60/H68)</f>
        <v>0</v>
      </c>
      <c r="J60" s="8" t="str">
        <f t="shared" si="2"/>
        <v>-</v>
      </c>
      <c r="K60" s="9" t="str">
        <f t="shared" si="3"/>
        <v>-</v>
      </c>
    </row>
    <row r="61" spans="1:11" x14ac:dyDescent="0.2">
      <c r="A61" s="7" t="s">
        <v>231</v>
      </c>
      <c r="B61" s="65">
        <v>117</v>
      </c>
      <c r="C61" s="34">
        <f>IF(B68=0, "-", B61/B68)</f>
        <v>3.3390410958904111E-2</v>
      </c>
      <c r="D61" s="65">
        <v>107</v>
      </c>
      <c r="E61" s="9">
        <f>IF(D68=0, "-", D61/D68)</f>
        <v>2.7556013391707442E-2</v>
      </c>
      <c r="F61" s="81">
        <v>390</v>
      </c>
      <c r="G61" s="34">
        <f>IF(F68=0, "-", F61/F68)</f>
        <v>3.986914741361685E-2</v>
      </c>
      <c r="H61" s="65">
        <v>353</v>
      </c>
      <c r="I61" s="9">
        <f>IF(H68=0, "-", H61/H68)</f>
        <v>3.1035695445753474E-2</v>
      </c>
      <c r="J61" s="8">
        <f t="shared" si="2"/>
        <v>9.3457943925233641E-2</v>
      </c>
      <c r="K61" s="9">
        <f t="shared" si="3"/>
        <v>0.10481586402266289</v>
      </c>
    </row>
    <row r="62" spans="1:11" x14ac:dyDescent="0.2">
      <c r="A62" s="7" t="s">
        <v>232</v>
      </c>
      <c r="B62" s="65">
        <v>79</v>
      </c>
      <c r="C62" s="34">
        <f>IF(B68=0, "-", B62/B68)</f>
        <v>2.254566210045662E-2</v>
      </c>
      <c r="D62" s="65">
        <v>58</v>
      </c>
      <c r="E62" s="9">
        <f>IF(D68=0, "-", D62/D68)</f>
        <v>1.4936904455318053E-2</v>
      </c>
      <c r="F62" s="81">
        <v>173</v>
      </c>
      <c r="G62" s="34">
        <f>IF(F68=0, "-", F62/F68)</f>
        <v>1.7685544878347986E-2</v>
      </c>
      <c r="H62" s="65">
        <v>140</v>
      </c>
      <c r="I62" s="9">
        <f>IF(H68=0, "-", H62/H68)</f>
        <v>1.2308774397749253E-2</v>
      </c>
      <c r="J62" s="8">
        <f t="shared" si="2"/>
        <v>0.36206896551724138</v>
      </c>
      <c r="K62" s="9">
        <f t="shared" si="3"/>
        <v>0.23571428571428571</v>
      </c>
    </row>
    <row r="63" spans="1:11" x14ac:dyDescent="0.2">
      <c r="A63" s="7" t="s">
        <v>233</v>
      </c>
      <c r="B63" s="65">
        <v>1093</v>
      </c>
      <c r="C63" s="34">
        <f>IF(B68=0, "-", B63/B68)</f>
        <v>0.31192922374429222</v>
      </c>
      <c r="D63" s="65">
        <v>1174</v>
      </c>
      <c r="E63" s="9">
        <f>IF(D68=0, "-", D63/D68)</f>
        <v>0.30234354880247233</v>
      </c>
      <c r="F63" s="81">
        <v>2950</v>
      </c>
      <c r="G63" s="34">
        <f>IF(F68=0, "-", F63/F68)</f>
        <v>0.30157432017992231</v>
      </c>
      <c r="H63" s="65">
        <v>2854</v>
      </c>
      <c r="I63" s="9">
        <f>IF(H68=0, "-", H63/H68)</f>
        <v>0.25092315807983118</v>
      </c>
      <c r="J63" s="8">
        <f t="shared" si="2"/>
        <v>-6.8994889267461668E-2</v>
      </c>
      <c r="K63" s="9">
        <f t="shared" si="3"/>
        <v>3.3637000700770851E-2</v>
      </c>
    </row>
    <row r="64" spans="1:11" x14ac:dyDescent="0.2">
      <c r="A64" s="7" t="s">
        <v>234</v>
      </c>
      <c r="B64" s="65">
        <v>1</v>
      </c>
      <c r="C64" s="34">
        <f>IF(B68=0, "-", B64/B68)</f>
        <v>2.8538812785388126E-4</v>
      </c>
      <c r="D64" s="65">
        <v>5</v>
      </c>
      <c r="E64" s="9">
        <f>IF(D68=0, "-", D64/D68)</f>
        <v>1.2876641771825909E-3</v>
      </c>
      <c r="F64" s="81">
        <v>4</v>
      </c>
      <c r="G64" s="34">
        <f>IF(F68=0, "-", F64/F68)</f>
        <v>4.0891433244735228E-4</v>
      </c>
      <c r="H64" s="65">
        <v>14</v>
      </c>
      <c r="I64" s="9">
        <f>IF(H68=0, "-", H64/H68)</f>
        <v>1.2308774397749253E-3</v>
      </c>
      <c r="J64" s="8">
        <f t="shared" si="2"/>
        <v>-0.8</v>
      </c>
      <c r="K64" s="9">
        <f t="shared" si="3"/>
        <v>-0.7142857142857143</v>
      </c>
    </row>
    <row r="65" spans="1:11" x14ac:dyDescent="0.2">
      <c r="A65" s="7" t="s">
        <v>235</v>
      </c>
      <c r="B65" s="65">
        <v>8</v>
      </c>
      <c r="C65" s="34">
        <f>IF(B68=0, "-", B65/B68)</f>
        <v>2.2831050228310501E-3</v>
      </c>
      <c r="D65" s="65">
        <v>11</v>
      </c>
      <c r="E65" s="9">
        <f>IF(D68=0, "-", D65/D68)</f>
        <v>2.8328611898016999E-3</v>
      </c>
      <c r="F65" s="81">
        <v>20</v>
      </c>
      <c r="G65" s="34">
        <f>IF(F68=0, "-", F65/F68)</f>
        <v>2.0445716622367613E-3</v>
      </c>
      <c r="H65" s="65">
        <v>37</v>
      </c>
      <c r="I65" s="9">
        <f>IF(H68=0, "-", H65/H68)</f>
        <v>3.2530332336908737E-3</v>
      </c>
      <c r="J65" s="8">
        <f t="shared" si="2"/>
        <v>-0.27272727272727271</v>
      </c>
      <c r="K65" s="9">
        <f t="shared" si="3"/>
        <v>-0.45945945945945948</v>
      </c>
    </row>
    <row r="66" spans="1:11" x14ac:dyDescent="0.2">
      <c r="A66" s="7" t="s">
        <v>236</v>
      </c>
      <c r="B66" s="65">
        <v>17</v>
      </c>
      <c r="C66" s="34">
        <f>IF(B68=0, "-", B66/B68)</f>
        <v>4.8515981735159815E-3</v>
      </c>
      <c r="D66" s="65">
        <v>372</v>
      </c>
      <c r="E66" s="9">
        <f>IF(D68=0, "-", D66/D68)</f>
        <v>9.5802214782384751E-2</v>
      </c>
      <c r="F66" s="81">
        <v>44</v>
      </c>
      <c r="G66" s="34">
        <f>IF(F68=0, "-", F66/F68)</f>
        <v>4.4980576569208751E-3</v>
      </c>
      <c r="H66" s="65">
        <v>1291</v>
      </c>
      <c r="I66" s="9">
        <f>IF(H68=0, "-", H66/H68)</f>
        <v>0.11350448391067347</v>
      </c>
      <c r="J66" s="8">
        <f t="shared" si="2"/>
        <v>-0.95430107526881724</v>
      </c>
      <c r="K66" s="9">
        <f t="shared" si="3"/>
        <v>-0.96591789310611931</v>
      </c>
    </row>
    <row r="67" spans="1:11" x14ac:dyDescent="0.2">
      <c r="A67" s="2"/>
      <c r="B67" s="68"/>
      <c r="C67" s="33"/>
      <c r="D67" s="68"/>
      <c r="E67" s="6"/>
      <c r="F67" s="82"/>
      <c r="G67" s="33"/>
      <c r="H67" s="68"/>
      <c r="I67" s="6"/>
      <c r="J67" s="5"/>
      <c r="K67" s="6"/>
    </row>
    <row r="68" spans="1:11" s="43" customFormat="1" x14ac:dyDescent="0.2">
      <c r="A68" s="162" t="s">
        <v>599</v>
      </c>
      <c r="B68" s="71">
        <f>SUM(B48:B67)</f>
        <v>3504</v>
      </c>
      <c r="C68" s="40">
        <f>B68/32499</f>
        <v>0.1078187021139112</v>
      </c>
      <c r="D68" s="71">
        <f>SUM(D48:D67)</f>
        <v>3883</v>
      </c>
      <c r="E68" s="41">
        <f>D68/26621</f>
        <v>0.14586228917020397</v>
      </c>
      <c r="F68" s="77">
        <f>SUM(F48:F67)</f>
        <v>9782</v>
      </c>
      <c r="G68" s="42">
        <f>F68/85328</f>
        <v>0.11463997749859366</v>
      </c>
      <c r="H68" s="71">
        <f>SUM(H48:H67)</f>
        <v>11374</v>
      </c>
      <c r="I68" s="41">
        <f>H68/74663</f>
        <v>0.15233783801883127</v>
      </c>
      <c r="J68" s="37">
        <f>IF(D68=0, "-", IF((B68-D68)/D68&lt;10, (B68-D68)/D68, "&gt;999%"))</f>
        <v>-9.7604944630440379E-2</v>
      </c>
      <c r="K68" s="38">
        <f>IF(H68=0, "-", IF((F68-H68)/H68&lt;10, (F68-H68)/H68, "&gt;999%"))</f>
        <v>-0.13996834886583437</v>
      </c>
    </row>
    <row r="69" spans="1:11" x14ac:dyDescent="0.2">
      <c r="B69" s="83"/>
      <c r="D69" s="83"/>
      <c r="F69" s="83"/>
      <c r="H69" s="83"/>
    </row>
    <row r="70" spans="1:11" x14ac:dyDescent="0.2">
      <c r="A70" s="163" t="s">
        <v>139</v>
      </c>
      <c r="B70" s="61" t="s">
        <v>12</v>
      </c>
      <c r="C70" s="62" t="s">
        <v>13</v>
      </c>
      <c r="D70" s="61" t="s">
        <v>12</v>
      </c>
      <c r="E70" s="63" t="s">
        <v>13</v>
      </c>
      <c r="F70" s="62" t="s">
        <v>12</v>
      </c>
      <c r="G70" s="62" t="s">
        <v>13</v>
      </c>
      <c r="H70" s="61" t="s">
        <v>12</v>
      </c>
      <c r="I70" s="63" t="s">
        <v>13</v>
      </c>
      <c r="J70" s="61"/>
      <c r="K70" s="63"/>
    </row>
    <row r="71" spans="1:11" x14ac:dyDescent="0.2">
      <c r="A71" s="7" t="s">
        <v>237</v>
      </c>
      <c r="B71" s="65">
        <v>9</v>
      </c>
      <c r="C71" s="34">
        <f>IF(B82=0, "-", B71/B82)</f>
        <v>2.2058823529411766E-2</v>
      </c>
      <c r="D71" s="65">
        <v>76</v>
      </c>
      <c r="E71" s="9">
        <f>IF(D82=0, "-", D71/D82)</f>
        <v>0.13451327433628318</v>
      </c>
      <c r="F71" s="81">
        <v>67</v>
      </c>
      <c r="G71" s="34">
        <f>IF(F82=0, "-", F71/F82)</f>
        <v>6.6205533596837951E-2</v>
      </c>
      <c r="H71" s="65">
        <v>211</v>
      </c>
      <c r="I71" s="9">
        <f>IF(H82=0, "-", H71/H82)</f>
        <v>0.15652818991097922</v>
      </c>
      <c r="J71" s="8">
        <f t="shared" ref="J71:J80" si="4">IF(D71=0, "-", IF((B71-D71)/D71&lt;10, (B71-D71)/D71, "&gt;999%"))</f>
        <v>-0.88157894736842102</v>
      </c>
      <c r="K71" s="9">
        <f t="shared" ref="K71:K80" si="5">IF(H71=0, "-", IF((F71-H71)/H71&lt;10, (F71-H71)/H71, "&gt;999%"))</f>
        <v>-0.68246445497630337</v>
      </c>
    </row>
    <row r="72" spans="1:11" x14ac:dyDescent="0.2">
      <c r="A72" s="7" t="s">
        <v>238</v>
      </c>
      <c r="B72" s="65">
        <v>146</v>
      </c>
      <c r="C72" s="34">
        <f>IF(B82=0, "-", B72/B82)</f>
        <v>0.35784313725490197</v>
      </c>
      <c r="D72" s="65">
        <v>61</v>
      </c>
      <c r="E72" s="9">
        <f>IF(D82=0, "-", D72/D82)</f>
        <v>0.1079646017699115</v>
      </c>
      <c r="F72" s="81">
        <v>305</v>
      </c>
      <c r="G72" s="34">
        <f>IF(F82=0, "-", F72/F82)</f>
        <v>0.30138339920948615</v>
      </c>
      <c r="H72" s="65">
        <v>247</v>
      </c>
      <c r="I72" s="9">
        <f>IF(H82=0, "-", H72/H82)</f>
        <v>0.18323442136498516</v>
      </c>
      <c r="J72" s="8">
        <f t="shared" si="4"/>
        <v>1.3934426229508197</v>
      </c>
      <c r="K72" s="9">
        <f t="shared" si="5"/>
        <v>0.23481781376518218</v>
      </c>
    </row>
    <row r="73" spans="1:11" x14ac:dyDescent="0.2">
      <c r="A73" s="7" t="s">
        <v>239</v>
      </c>
      <c r="B73" s="65">
        <v>0</v>
      </c>
      <c r="C73" s="34">
        <f>IF(B82=0, "-", B73/B82)</f>
        <v>0</v>
      </c>
      <c r="D73" s="65">
        <v>1</v>
      </c>
      <c r="E73" s="9">
        <f>IF(D82=0, "-", D73/D82)</f>
        <v>1.7699115044247787E-3</v>
      </c>
      <c r="F73" s="81">
        <v>0</v>
      </c>
      <c r="G73" s="34">
        <f>IF(F82=0, "-", F73/F82)</f>
        <v>0</v>
      </c>
      <c r="H73" s="65">
        <v>6</v>
      </c>
      <c r="I73" s="9">
        <f>IF(H82=0, "-", H73/H82)</f>
        <v>4.4510385756676559E-3</v>
      </c>
      <c r="J73" s="8">
        <f t="shared" si="4"/>
        <v>-1</v>
      </c>
      <c r="K73" s="9">
        <f t="shared" si="5"/>
        <v>-1</v>
      </c>
    </row>
    <row r="74" spans="1:11" x14ac:dyDescent="0.2">
      <c r="A74" s="7" t="s">
        <v>240</v>
      </c>
      <c r="B74" s="65">
        <v>83</v>
      </c>
      <c r="C74" s="34">
        <f>IF(B82=0, "-", B74/B82)</f>
        <v>0.20343137254901961</v>
      </c>
      <c r="D74" s="65">
        <v>48</v>
      </c>
      <c r="E74" s="9">
        <f>IF(D82=0, "-", D74/D82)</f>
        <v>8.4955752212389379E-2</v>
      </c>
      <c r="F74" s="81">
        <v>168</v>
      </c>
      <c r="G74" s="34">
        <f>IF(F82=0, "-", F74/F82)</f>
        <v>0.16600790513833993</v>
      </c>
      <c r="H74" s="65">
        <v>69</v>
      </c>
      <c r="I74" s="9">
        <f>IF(H82=0, "-", H74/H82)</f>
        <v>5.118694362017804E-2</v>
      </c>
      <c r="J74" s="8">
        <f t="shared" si="4"/>
        <v>0.72916666666666663</v>
      </c>
      <c r="K74" s="9">
        <f t="shared" si="5"/>
        <v>1.4347826086956521</v>
      </c>
    </row>
    <row r="75" spans="1:11" x14ac:dyDescent="0.2">
      <c r="A75" s="7" t="s">
        <v>241</v>
      </c>
      <c r="B75" s="65">
        <v>4</v>
      </c>
      <c r="C75" s="34">
        <f>IF(B82=0, "-", B75/B82)</f>
        <v>9.8039215686274508E-3</v>
      </c>
      <c r="D75" s="65">
        <v>2</v>
      </c>
      <c r="E75" s="9">
        <f>IF(D82=0, "-", D75/D82)</f>
        <v>3.5398230088495575E-3</v>
      </c>
      <c r="F75" s="81">
        <v>9</v>
      </c>
      <c r="G75" s="34">
        <f>IF(F82=0, "-", F75/F82)</f>
        <v>8.8932806324110679E-3</v>
      </c>
      <c r="H75" s="65">
        <v>9</v>
      </c>
      <c r="I75" s="9">
        <f>IF(H82=0, "-", H75/H82)</f>
        <v>6.6765578635014835E-3</v>
      </c>
      <c r="J75" s="8">
        <f t="shared" si="4"/>
        <v>1</v>
      </c>
      <c r="K75" s="9">
        <f t="shared" si="5"/>
        <v>0</v>
      </c>
    </row>
    <row r="76" spans="1:11" x14ac:dyDescent="0.2">
      <c r="A76" s="7" t="s">
        <v>242</v>
      </c>
      <c r="B76" s="65">
        <v>3</v>
      </c>
      <c r="C76" s="34">
        <f>IF(B82=0, "-", B76/B82)</f>
        <v>7.3529411764705881E-3</v>
      </c>
      <c r="D76" s="65">
        <v>4</v>
      </c>
      <c r="E76" s="9">
        <f>IF(D82=0, "-", D76/D82)</f>
        <v>7.0796460176991149E-3</v>
      </c>
      <c r="F76" s="81">
        <v>11</v>
      </c>
      <c r="G76" s="34">
        <f>IF(F82=0, "-", F76/F82)</f>
        <v>1.0869565217391304E-2</v>
      </c>
      <c r="H76" s="65">
        <v>19</v>
      </c>
      <c r="I76" s="9">
        <f>IF(H82=0, "-", H76/H82)</f>
        <v>1.4094955489614243E-2</v>
      </c>
      <c r="J76" s="8">
        <f t="shared" si="4"/>
        <v>-0.25</v>
      </c>
      <c r="K76" s="9">
        <f t="shared" si="5"/>
        <v>-0.42105263157894735</v>
      </c>
    </row>
    <row r="77" spans="1:11" x14ac:dyDescent="0.2">
      <c r="A77" s="7" t="s">
        <v>243</v>
      </c>
      <c r="B77" s="65">
        <v>126</v>
      </c>
      <c r="C77" s="34">
        <f>IF(B82=0, "-", B77/B82)</f>
        <v>0.30882352941176472</v>
      </c>
      <c r="D77" s="65">
        <v>352</v>
      </c>
      <c r="E77" s="9">
        <f>IF(D82=0, "-", D77/D82)</f>
        <v>0.62300884955752212</v>
      </c>
      <c r="F77" s="81">
        <v>355</v>
      </c>
      <c r="G77" s="34">
        <f>IF(F82=0, "-", F77/F82)</f>
        <v>0.35079051383399207</v>
      </c>
      <c r="H77" s="65">
        <v>718</v>
      </c>
      <c r="I77" s="9">
        <f>IF(H82=0, "-", H77/H82)</f>
        <v>0.53264094955489616</v>
      </c>
      <c r="J77" s="8">
        <f t="shared" si="4"/>
        <v>-0.64204545454545459</v>
      </c>
      <c r="K77" s="9">
        <f t="shared" si="5"/>
        <v>-0.50557103064066855</v>
      </c>
    </row>
    <row r="78" spans="1:11" x14ac:dyDescent="0.2">
      <c r="A78" s="7" t="s">
        <v>244</v>
      </c>
      <c r="B78" s="65">
        <v>17</v>
      </c>
      <c r="C78" s="34">
        <f>IF(B82=0, "-", B78/B82)</f>
        <v>4.1666666666666664E-2</v>
      </c>
      <c r="D78" s="65">
        <v>9</v>
      </c>
      <c r="E78" s="9">
        <f>IF(D82=0, "-", D78/D82)</f>
        <v>1.5929203539823009E-2</v>
      </c>
      <c r="F78" s="81">
        <v>41</v>
      </c>
      <c r="G78" s="34">
        <f>IF(F82=0, "-", F78/F82)</f>
        <v>4.0513833992094864E-2</v>
      </c>
      <c r="H78" s="65">
        <v>31</v>
      </c>
      <c r="I78" s="9">
        <f>IF(H82=0, "-", H78/H82)</f>
        <v>2.2997032640949554E-2</v>
      </c>
      <c r="J78" s="8">
        <f t="shared" si="4"/>
        <v>0.88888888888888884</v>
      </c>
      <c r="K78" s="9">
        <f t="shared" si="5"/>
        <v>0.32258064516129031</v>
      </c>
    </row>
    <row r="79" spans="1:11" x14ac:dyDescent="0.2">
      <c r="A79" s="7" t="s">
        <v>245</v>
      </c>
      <c r="B79" s="65">
        <v>16</v>
      </c>
      <c r="C79" s="34">
        <f>IF(B82=0, "-", B79/B82)</f>
        <v>3.9215686274509803E-2</v>
      </c>
      <c r="D79" s="65">
        <v>8</v>
      </c>
      <c r="E79" s="9">
        <f>IF(D82=0, "-", D79/D82)</f>
        <v>1.415929203539823E-2</v>
      </c>
      <c r="F79" s="81">
        <v>37</v>
      </c>
      <c r="G79" s="34">
        <f>IF(F82=0, "-", F79/F82)</f>
        <v>3.6561264822134384E-2</v>
      </c>
      <c r="H79" s="65">
        <v>24</v>
      </c>
      <c r="I79" s="9">
        <f>IF(H82=0, "-", H79/H82)</f>
        <v>1.7804154302670624E-2</v>
      </c>
      <c r="J79" s="8">
        <f t="shared" si="4"/>
        <v>1</v>
      </c>
      <c r="K79" s="9">
        <f t="shared" si="5"/>
        <v>0.54166666666666663</v>
      </c>
    </row>
    <row r="80" spans="1:11" x14ac:dyDescent="0.2">
      <c r="A80" s="7" t="s">
        <v>246</v>
      </c>
      <c r="B80" s="65">
        <v>4</v>
      </c>
      <c r="C80" s="34">
        <f>IF(B82=0, "-", B80/B82)</f>
        <v>9.8039215686274508E-3</v>
      </c>
      <c r="D80" s="65">
        <v>4</v>
      </c>
      <c r="E80" s="9">
        <f>IF(D82=0, "-", D80/D82)</f>
        <v>7.0796460176991149E-3</v>
      </c>
      <c r="F80" s="81">
        <v>19</v>
      </c>
      <c r="G80" s="34">
        <f>IF(F82=0, "-", F80/F82)</f>
        <v>1.8774703557312252E-2</v>
      </c>
      <c r="H80" s="65">
        <v>14</v>
      </c>
      <c r="I80" s="9">
        <f>IF(H82=0, "-", H80/H82)</f>
        <v>1.0385756676557863E-2</v>
      </c>
      <c r="J80" s="8">
        <f t="shared" si="4"/>
        <v>0</v>
      </c>
      <c r="K80" s="9">
        <f t="shared" si="5"/>
        <v>0.35714285714285715</v>
      </c>
    </row>
    <row r="81" spans="1:11" x14ac:dyDescent="0.2">
      <c r="A81" s="2"/>
      <c r="B81" s="68"/>
      <c r="C81" s="33"/>
      <c r="D81" s="68"/>
      <c r="E81" s="6"/>
      <c r="F81" s="82"/>
      <c r="G81" s="33"/>
      <c r="H81" s="68"/>
      <c r="I81" s="6"/>
      <c r="J81" s="5"/>
      <c r="K81" s="6"/>
    </row>
    <row r="82" spans="1:11" s="43" customFormat="1" x14ac:dyDescent="0.2">
      <c r="A82" s="162" t="s">
        <v>598</v>
      </c>
      <c r="B82" s="71">
        <f>SUM(B71:B81)</f>
        <v>408</v>
      </c>
      <c r="C82" s="40">
        <f>B82/32499</f>
        <v>1.2554232437921167E-2</v>
      </c>
      <c r="D82" s="71">
        <f>SUM(D71:D81)</f>
        <v>565</v>
      </c>
      <c r="E82" s="41">
        <f>D82/26621</f>
        <v>2.122384583599414E-2</v>
      </c>
      <c r="F82" s="77">
        <f>SUM(F71:F81)</f>
        <v>1012</v>
      </c>
      <c r="G82" s="42">
        <f>F82/85328</f>
        <v>1.1860116257266079E-2</v>
      </c>
      <c r="H82" s="71">
        <f>SUM(H71:H81)</f>
        <v>1348</v>
      </c>
      <c r="I82" s="41">
        <f>H82/74663</f>
        <v>1.8054458031421187E-2</v>
      </c>
      <c r="J82" s="37">
        <f>IF(D82=0, "-", IF((B82-D82)/D82&lt;10, (B82-D82)/D82, "&gt;999%"))</f>
        <v>-0.27787610619469028</v>
      </c>
      <c r="K82" s="38">
        <f>IF(H82=0, "-", IF((F82-H82)/H82&lt;10, (F82-H82)/H82, "&gt;999%"))</f>
        <v>-0.24925816023738873</v>
      </c>
    </row>
    <row r="83" spans="1:11" x14ac:dyDescent="0.2">
      <c r="B83" s="83"/>
      <c r="D83" s="83"/>
      <c r="F83" s="83"/>
      <c r="H83" s="83"/>
    </row>
    <row r="84" spans="1:11" s="43" customFormat="1" x14ac:dyDescent="0.2">
      <c r="A84" s="162" t="s">
        <v>597</v>
      </c>
      <c r="B84" s="71">
        <v>3912</v>
      </c>
      <c r="C84" s="40">
        <f>B84/32499</f>
        <v>0.12037293455183236</v>
      </c>
      <c r="D84" s="71">
        <v>4448</v>
      </c>
      <c r="E84" s="41">
        <f>D84/26621</f>
        <v>0.16708613500619812</v>
      </c>
      <c r="F84" s="77">
        <v>10794</v>
      </c>
      <c r="G84" s="42">
        <f>F84/85328</f>
        <v>0.12650009375585974</v>
      </c>
      <c r="H84" s="71">
        <v>12722</v>
      </c>
      <c r="I84" s="41">
        <f>H84/74663</f>
        <v>0.17039229605025247</v>
      </c>
      <c r="J84" s="37">
        <f>IF(D84=0, "-", IF((B84-D84)/D84&lt;10, (B84-D84)/D84, "&gt;999%"))</f>
        <v>-0.12050359712230216</v>
      </c>
      <c r="K84" s="38">
        <f>IF(H84=0, "-", IF((F84-H84)/H84&lt;10, (F84-H84)/H84, "&gt;999%"))</f>
        <v>-0.15154849866373213</v>
      </c>
    </row>
    <row r="85" spans="1:11" x14ac:dyDescent="0.2">
      <c r="B85" s="83"/>
      <c r="D85" s="83"/>
      <c r="F85" s="83"/>
      <c r="H85" s="83"/>
    </row>
    <row r="86" spans="1:11" ht="15.75" x14ac:dyDescent="0.25">
      <c r="A86" s="164" t="s">
        <v>114</v>
      </c>
      <c r="B86" s="196" t="s">
        <v>1</v>
      </c>
      <c r="C86" s="200"/>
      <c r="D86" s="200"/>
      <c r="E86" s="197"/>
      <c r="F86" s="196" t="s">
        <v>14</v>
      </c>
      <c r="G86" s="200"/>
      <c r="H86" s="200"/>
      <c r="I86" s="197"/>
      <c r="J86" s="196" t="s">
        <v>15</v>
      </c>
      <c r="K86" s="197"/>
    </row>
    <row r="87" spans="1:11" x14ac:dyDescent="0.2">
      <c r="A87" s="22"/>
      <c r="B87" s="196">
        <f>VALUE(RIGHT($B$2, 4))</f>
        <v>2021</v>
      </c>
      <c r="C87" s="197"/>
      <c r="D87" s="196">
        <f>B87-1</f>
        <v>2020</v>
      </c>
      <c r="E87" s="204"/>
      <c r="F87" s="196">
        <f>B87</f>
        <v>2021</v>
      </c>
      <c r="G87" s="204"/>
      <c r="H87" s="196">
        <f>D87</f>
        <v>2020</v>
      </c>
      <c r="I87" s="204"/>
      <c r="J87" s="140" t="s">
        <v>4</v>
      </c>
      <c r="K87" s="141" t="s">
        <v>2</v>
      </c>
    </row>
    <row r="88" spans="1:11" x14ac:dyDescent="0.2">
      <c r="A88" s="163" t="s">
        <v>140</v>
      </c>
      <c r="B88" s="61" t="s">
        <v>12</v>
      </c>
      <c r="C88" s="62" t="s">
        <v>13</v>
      </c>
      <c r="D88" s="61" t="s">
        <v>12</v>
      </c>
      <c r="E88" s="63" t="s">
        <v>13</v>
      </c>
      <c r="F88" s="62" t="s">
        <v>12</v>
      </c>
      <c r="G88" s="62" t="s">
        <v>13</v>
      </c>
      <c r="H88" s="61" t="s">
        <v>12</v>
      </c>
      <c r="I88" s="63" t="s">
        <v>13</v>
      </c>
      <c r="J88" s="61"/>
      <c r="K88" s="63"/>
    </row>
    <row r="89" spans="1:11" x14ac:dyDescent="0.2">
      <c r="A89" s="7" t="s">
        <v>247</v>
      </c>
      <c r="B89" s="65">
        <v>1</v>
      </c>
      <c r="C89" s="34">
        <f>IF(B101=0, "-", B89/B101)</f>
        <v>2.3148148148148147E-3</v>
      </c>
      <c r="D89" s="65">
        <v>9</v>
      </c>
      <c r="E89" s="9">
        <f>IF(D101=0, "-", D89/D101)</f>
        <v>1.4516129032258065E-2</v>
      </c>
      <c r="F89" s="81">
        <v>1</v>
      </c>
      <c r="G89" s="34">
        <f>IF(F101=0, "-", F89/F101)</f>
        <v>7.6628352490421458E-4</v>
      </c>
      <c r="H89" s="65">
        <v>26</v>
      </c>
      <c r="I89" s="9">
        <f>IF(H101=0, "-", H89/H101)</f>
        <v>1.3933547695605574E-2</v>
      </c>
      <c r="J89" s="8">
        <f t="shared" ref="J89:J99" si="6">IF(D89=0, "-", IF((B89-D89)/D89&lt;10, (B89-D89)/D89, "&gt;999%"))</f>
        <v>-0.88888888888888884</v>
      </c>
      <c r="K89" s="9">
        <f t="shared" ref="K89:K99" si="7">IF(H89=0, "-", IF((F89-H89)/H89&lt;10, (F89-H89)/H89, "&gt;999%"))</f>
        <v>-0.96153846153846156</v>
      </c>
    </row>
    <row r="90" spans="1:11" x14ac:dyDescent="0.2">
      <c r="A90" s="7" t="s">
        <v>248</v>
      </c>
      <c r="B90" s="65">
        <v>2</v>
      </c>
      <c r="C90" s="34">
        <f>IF(B101=0, "-", B90/B101)</f>
        <v>4.6296296296296294E-3</v>
      </c>
      <c r="D90" s="65">
        <v>1</v>
      </c>
      <c r="E90" s="9">
        <f>IF(D101=0, "-", D90/D101)</f>
        <v>1.6129032258064516E-3</v>
      </c>
      <c r="F90" s="81">
        <v>7</v>
      </c>
      <c r="G90" s="34">
        <f>IF(F101=0, "-", F90/F101)</f>
        <v>5.3639846743295016E-3</v>
      </c>
      <c r="H90" s="65">
        <v>11</v>
      </c>
      <c r="I90" s="9">
        <f>IF(H101=0, "-", H90/H101)</f>
        <v>5.8949624866023584E-3</v>
      </c>
      <c r="J90" s="8">
        <f t="shared" si="6"/>
        <v>1</v>
      </c>
      <c r="K90" s="9">
        <f t="shared" si="7"/>
        <v>-0.36363636363636365</v>
      </c>
    </row>
    <row r="91" spans="1:11" x14ac:dyDescent="0.2">
      <c r="A91" s="7" t="s">
        <v>249</v>
      </c>
      <c r="B91" s="65">
        <v>0</v>
      </c>
      <c r="C91" s="34">
        <f>IF(B101=0, "-", B91/B101)</f>
        <v>0</v>
      </c>
      <c r="D91" s="65">
        <v>17</v>
      </c>
      <c r="E91" s="9">
        <f>IF(D101=0, "-", D91/D101)</f>
        <v>2.7419354838709678E-2</v>
      </c>
      <c r="F91" s="81">
        <v>5</v>
      </c>
      <c r="G91" s="34">
        <f>IF(F101=0, "-", F91/F101)</f>
        <v>3.8314176245210726E-3</v>
      </c>
      <c r="H91" s="65">
        <v>45</v>
      </c>
      <c r="I91" s="9">
        <f>IF(H101=0, "-", H91/H101)</f>
        <v>2.4115755627009645E-2</v>
      </c>
      <c r="J91" s="8">
        <f t="shared" si="6"/>
        <v>-1</v>
      </c>
      <c r="K91" s="9">
        <f t="shared" si="7"/>
        <v>-0.88888888888888884</v>
      </c>
    </row>
    <row r="92" spans="1:11" x14ac:dyDescent="0.2">
      <c r="A92" s="7" t="s">
        <v>250</v>
      </c>
      <c r="B92" s="65">
        <v>0</v>
      </c>
      <c r="C92" s="34">
        <f>IF(B101=0, "-", B92/B101)</f>
        <v>0</v>
      </c>
      <c r="D92" s="65">
        <v>30</v>
      </c>
      <c r="E92" s="9">
        <f>IF(D101=0, "-", D92/D101)</f>
        <v>4.8387096774193547E-2</v>
      </c>
      <c r="F92" s="81">
        <v>0</v>
      </c>
      <c r="G92" s="34">
        <f>IF(F101=0, "-", F92/F101)</f>
        <v>0</v>
      </c>
      <c r="H92" s="65">
        <v>43</v>
      </c>
      <c r="I92" s="9">
        <f>IF(H101=0, "-", H92/H101)</f>
        <v>2.3043944265809219E-2</v>
      </c>
      <c r="J92" s="8">
        <f t="shared" si="6"/>
        <v>-1</v>
      </c>
      <c r="K92" s="9">
        <f t="shared" si="7"/>
        <v>-1</v>
      </c>
    </row>
    <row r="93" spans="1:11" x14ac:dyDescent="0.2">
      <c r="A93" s="7" t="s">
        <v>251</v>
      </c>
      <c r="B93" s="65">
        <v>33</v>
      </c>
      <c r="C93" s="34">
        <f>IF(B101=0, "-", B93/B101)</f>
        <v>7.6388888888888895E-2</v>
      </c>
      <c r="D93" s="65">
        <v>49</v>
      </c>
      <c r="E93" s="9">
        <f>IF(D101=0, "-", D93/D101)</f>
        <v>7.9032258064516123E-2</v>
      </c>
      <c r="F93" s="81">
        <v>99</v>
      </c>
      <c r="G93" s="34">
        <f>IF(F101=0, "-", F93/F101)</f>
        <v>7.586206896551724E-2</v>
      </c>
      <c r="H93" s="65">
        <v>137</v>
      </c>
      <c r="I93" s="9">
        <f>IF(H101=0, "-", H93/H101)</f>
        <v>7.3419078242229374E-2</v>
      </c>
      <c r="J93" s="8">
        <f t="shared" si="6"/>
        <v>-0.32653061224489793</v>
      </c>
      <c r="K93" s="9">
        <f t="shared" si="7"/>
        <v>-0.27737226277372262</v>
      </c>
    </row>
    <row r="94" spans="1:11" x14ac:dyDescent="0.2">
      <c r="A94" s="7" t="s">
        <v>252</v>
      </c>
      <c r="B94" s="65">
        <v>14</v>
      </c>
      <c r="C94" s="34">
        <f>IF(B101=0, "-", B94/B101)</f>
        <v>3.2407407407407406E-2</v>
      </c>
      <c r="D94" s="65">
        <v>8</v>
      </c>
      <c r="E94" s="9">
        <f>IF(D101=0, "-", D94/D101)</f>
        <v>1.2903225806451613E-2</v>
      </c>
      <c r="F94" s="81">
        <v>25</v>
      </c>
      <c r="G94" s="34">
        <f>IF(F101=0, "-", F94/F101)</f>
        <v>1.9157088122605363E-2</v>
      </c>
      <c r="H94" s="65">
        <v>24</v>
      </c>
      <c r="I94" s="9">
        <f>IF(H101=0, "-", H94/H101)</f>
        <v>1.2861736334405145E-2</v>
      </c>
      <c r="J94" s="8">
        <f t="shared" si="6"/>
        <v>0.75</v>
      </c>
      <c r="K94" s="9">
        <f t="shared" si="7"/>
        <v>4.1666666666666664E-2</v>
      </c>
    </row>
    <row r="95" spans="1:11" x14ac:dyDescent="0.2">
      <c r="A95" s="7" t="s">
        <v>253</v>
      </c>
      <c r="B95" s="65">
        <v>62</v>
      </c>
      <c r="C95" s="34">
        <f>IF(B101=0, "-", B95/B101)</f>
        <v>0.14351851851851852</v>
      </c>
      <c r="D95" s="65">
        <v>43</v>
      </c>
      <c r="E95" s="9">
        <f>IF(D101=0, "-", D95/D101)</f>
        <v>6.9354838709677416E-2</v>
      </c>
      <c r="F95" s="81">
        <v>153</v>
      </c>
      <c r="G95" s="34">
        <f>IF(F101=0, "-", F95/F101)</f>
        <v>0.11724137931034483</v>
      </c>
      <c r="H95" s="65">
        <v>160</v>
      </c>
      <c r="I95" s="9">
        <f>IF(H101=0, "-", H95/H101)</f>
        <v>8.5744908896034297E-2</v>
      </c>
      <c r="J95" s="8">
        <f t="shared" si="6"/>
        <v>0.44186046511627908</v>
      </c>
      <c r="K95" s="9">
        <f t="shared" si="7"/>
        <v>-4.3749999999999997E-2</v>
      </c>
    </row>
    <row r="96" spans="1:11" x14ac:dyDescent="0.2">
      <c r="A96" s="7" t="s">
        <v>254</v>
      </c>
      <c r="B96" s="65">
        <v>0</v>
      </c>
      <c r="C96" s="34">
        <f>IF(B101=0, "-", B96/B101)</f>
        <v>0</v>
      </c>
      <c r="D96" s="65">
        <v>19</v>
      </c>
      <c r="E96" s="9">
        <f>IF(D101=0, "-", D96/D101)</f>
        <v>3.0645161290322579E-2</v>
      </c>
      <c r="F96" s="81">
        <v>2</v>
      </c>
      <c r="G96" s="34">
        <f>IF(F101=0, "-", F96/F101)</f>
        <v>1.5325670498084292E-3</v>
      </c>
      <c r="H96" s="65">
        <v>44</v>
      </c>
      <c r="I96" s="9">
        <f>IF(H101=0, "-", H96/H101)</f>
        <v>2.3579849946409433E-2</v>
      </c>
      <c r="J96" s="8">
        <f t="shared" si="6"/>
        <v>-1</v>
      </c>
      <c r="K96" s="9">
        <f t="shared" si="7"/>
        <v>-0.95454545454545459</v>
      </c>
    </row>
    <row r="97" spans="1:11" x14ac:dyDescent="0.2">
      <c r="A97" s="7" t="s">
        <v>255</v>
      </c>
      <c r="B97" s="65">
        <v>6</v>
      </c>
      <c r="C97" s="34">
        <f>IF(B101=0, "-", B97/B101)</f>
        <v>1.3888888888888888E-2</v>
      </c>
      <c r="D97" s="65">
        <v>28</v>
      </c>
      <c r="E97" s="9">
        <f>IF(D101=0, "-", D97/D101)</f>
        <v>4.5161290322580643E-2</v>
      </c>
      <c r="F97" s="81">
        <v>85</v>
      </c>
      <c r="G97" s="34">
        <f>IF(F101=0, "-", F97/F101)</f>
        <v>6.5134099616858232E-2</v>
      </c>
      <c r="H97" s="65">
        <v>68</v>
      </c>
      <c r="I97" s="9">
        <f>IF(H101=0, "-", H97/H101)</f>
        <v>3.6441586280814578E-2</v>
      </c>
      <c r="J97" s="8">
        <f t="shared" si="6"/>
        <v>-0.7857142857142857</v>
      </c>
      <c r="K97" s="9">
        <f t="shared" si="7"/>
        <v>0.25</v>
      </c>
    </row>
    <row r="98" spans="1:11" x14ac:dyDescent="0.2">
      <c r="A98" s="7" t="s">
        <v>256</v>
      </c>
      <c r="B98" s="65">
        <v>309</v>
      </c>
      <c r="C98" s="34">
        <f>IF(B101=0, "-", B98/B101)</f>
        <v>0.71527777777777779</v>
      </c>
      <c r="D98" s="65">
        <v>409</v>
      </c>
      <c r="E98" s="9">
        <f>IF(D101=0, "-", D98/D101)</f>
        <v>0.6596774193548387</v>
      </c>
      <c r="F98" s="81">
        <v>917</v>
      </c>
      <c r="G98" s="34">
        <f>IF(F101=0, "-", F98/F101)</f>
        <v>0.70268199233716477</v>
      </c>
      <c r="H98" s="65">
        <v>1269</v>
      </c>
      <c r="I98" s="9">
        <f>IF(H101=0, "-", H98/H101)</f>
        <v>0.680064308681672</v>
      </c>
      <c r="J98" s="8">
        <f t="shared" si="6"/>
        <v>-0.24449877750611246</v>
      </c>
      <c r="K98" s="9">
        <f t="shared" si="7"/>
        <v>-0.27738376674546888</v>
      </c>
    </row>
    <row r="99" spans="1:11" x14ac:dyDescent="0.2">
      <c r="A99" s="7" t="s">
        <v>257</v>
      </c>
      <c r="B99" s="65">
        <v>5</v>
      </c>
      <c r="C99" s="34">
        <f>IF(B101=0, "-", B99/B101)</f>
        <v>1.1574074074074073E-2</v>
      </c>
      <c r="D99" s="65">
        <v>7</v>
      </c>
      <c r="E99" s="9">
        <f>IF(D101=0, "-", D99/D101)</f>
        <v>1.1290322580645161E-2</v>
      </c>
      <c r="F99" s="81">
        <v>11</v>
      </c>
      <c r="G99" s="34">
        <f>IF(F101=0, "-", F99/F101)</f>
        <v>8.4291187739463595E-3</v>
      </c>
      <c r="H99" s="65">
        <v>39</v>
      </c>
      <c r="I99" s="9">
        <f>IF(H101=0, "-", H99/H101)</f>
        <v>2.0900321543408359E-2</v>
      </c>
      <c r="J99" s="8">
        <f t="shared" si="6"/>
        <v>-0.2857142857142857</v>
      </c>
      <c r="K99" s="9">
        <f t="shared" si="7"/>
        <v>-0.71794871794871795</v>
      </c>
    </row>
    <row r="100" spans="1:11" x14ac:dyDescent="0.2">
      <c r="A100" s="2"/>
      <c r="B100" s="68"/>
      <c r="C100" s="33"/>
      <c r="D100" s="68"/>
      <c r="E100" s="6"/>
      <c r="F100" s="82"/>
      <c r="G100" s="33"/>
      <c r="H100" s="68"/>
      <c r="I100" s="6"/>
      <c r="J100" s="5"/>
      <c r="K100" s="6"/>
    </row>
    <row r="101" spans="1:11" s="43" customFormat="1" x14ac:dyDescent="0.2">
      <c r="A101" s="162" t="s">
        <v>596</v>
      </c>
      <c r="B101" s="71">
        <f>SUM(B89:B100)</f>
        <v>432</v>
      </c>
      <c r="C101" s="40">
        <f>B101/32499</f>
        <v>1.3292716698975353E-2</v>
      </c>
      <c r="D101" s="71">
        <f>SUM(D89:D100)</f>
        <v>620</v>
      </c>
      <c r="E101" s="41">
        <f>D101/26621</f>
        <v>2.3289883926223658E-2</v>
      </c>
      <c r="F101" s="77">
        <f>SUM(F89:F100)</f>
        <v>1305</v>
      </c>
      <c r="G101" s="42">
        <f>F101/85328</f>
        <v>1.5293924620288769E-2</v>
      </c>
      <c r="H101" s="71">
        <f>SUM(H89:H100)</f>
        <v>1866</v>
      </c>
      <c r="I101" s="41">
        <f>H101/74663</f>
        <v>2.4992298728955441E-2</v>
      </c>
      <c r="J101" s="37">
        <f>IF(D101=0, "-", IF((B101-D101)/D101&lt;10, (B101-D101)/D101, "&gt;999%"))</f>
        <v>-0.3032258064516129</v>
      </c>
      <c r="K101" s="38">
        <f>IF(H101=0, "-", IF((F101-H101)/H101&lt;10, (F101-H101)/H101, "&gt;999%"))</f>
        <v>-0.30064308681672025</v>
      </c>
    </row>
    <row r="102" spans="1:11" x14ac:dyDescent="0.2">
      <c r="B102" s="83"/>
      <c r="D102" s="83"/>
      <c r="F102" s="83"/>
      <c r="H102" s="83"/>
    </row>
    <row r="103" spans="1:11" x14ac:dyDescent="0.2">
      <c r="A103" s="163" t="s">
        <v>141</v>
      </c>
      <c r="B103" s="61" t="s">
        <v>12</v>
      </c>
      <c r="C103" s="62" t="s">
        <v>13</v>
      </c>
      <c r="D103" s="61" t="s">
        <v>12</v>
      </c>
      <c r="E103" s="63" t="s">
        <v>13</v>
      </c>
      <c r="F103" s="62" t="s">
        <v>12</v>
      </c>
      <c r="G103" s="62" t="s">
        <v>13</v>
      </c>
      <c r="H103" s="61" t="s">
        <v>12</v>
      </c>
      <c r="I103" s="63" t="s">
        <v>13</v>
      </c>
      <c r="J103" s="61"/>
      <c r="K103" s="63"/>
    </row>
    <row r="104" spans="1:11" x14ac:dyDescent="0.2">
      <c r="A104" s="7" t="s">
        <v>258</v>
      </c>
      <c r="B104" s="65">
        <v>4</v>
      </c>
      <c r="C104" s="34">
        <f>IF(B120=0, "-", B104/B120)</f>
        <v>8.3160083160083165E-3</v>
      </c>
      <c r="D104" s="65">
        <v>5</v>
      </c>
      <c r="E104" s="9">
        <f>IF(D120=0, "-", D104/D120)</f>
        <v>1.4005602240896359E-2</v>
      </c>
      <c r="F104" s="81">
        <v>13</v>
      </c>
      <c r="G104" s="34">
        <f>IF(F120=0, "-", F104/F120)</f>
        <v>1.1187607573149742E-2</v>
      </c>
      <c r="H104" s="65">
        <v>11</v>
      </c>
      <c r="I104" s="9">
        <f>IF(H120=0, "-", H104/H120)</f>
        <v>1.1011011011011011E-2</v>
      </c>
      <c r="J104" s="8">
        <f t="shared" ref="J104:J118" si="8">IF(D104=0, "-", IF((B104-D104)/D104&lt;10, (B104-D104)/D104, "&gt;999%"))</f>
        <v>-0.2</v>
      </c>
      <c r="K104" s="9">
        <f t="shared" ref="K104:K118" si="9">IF(H104=0, "-", IF((F104-H104)/H104&lt;10, (F104-H104)/H104, "&gt;999%"))</f>
        <v>0.18181818181818182</v>
      </c>
    </row>
    <row r="105" spans="1:11" x14ac:dyDescent="0.2">
      <c r="A105" s="7" t="s">
        <v>259</v>
      </c>
      <c r="B105" s="65">
        <v>37</v>
      </c>
      <c r="C105" s="34">
        <f>IF(B120=0, "-", B105/B120)</f>
        <v>7.6923076923076927E-2</v>
      </c>
      <c r="D105" s="65">
        <v>29</v>
      </c>
      <c r="E105" s="9">
        <f>IF(D120=0, "-", D105/D120)</f>
        <v>8.1232492997198882E-2</v>
      </c>
      <c r="F105" s="81">
        <v>108</v>
      </c>
      <c r="G105" s="34">
        <f>IF(F120=0, "-", F105/F120)</f>
        <v>9.2943201376936319E-2</v>
      </c>
      <c r="H105" s="65">
        <v>79</v>
      </c>
      <c r="I105" s="9">
        <f>IF(H120=0, "-", H105/H120)</f>
        <v>7.9079079079079073E-2</v>
      </c>
      <c r="J105" s="8">
        <f t="shared" si="8"/>
        <v>0.27586206896551724</v>
      </c>
      <c r="K105" s="9">
        <f t="shared" si="9"/>
        <v>0.36708860759493672</v>
      </c>
    </row>
    <row r="106" spans="1:11" x14ac:dyDescent="0.2">
      <c r="A106" s="7" t="s">
        <v>260</v>
      </c>
      <c r="B106" s="65">
        <v>27</v>
      </c>
      <c r="C106" s="34">
        <f>IF(B120=0, "-", B106/B120)</f>
        <v>5.6133056133056136E-2</v>
      </c>
      <c r="D106" s="65">
        <v>22</v>
      </c>
      <c r="E106" s="9">
        <f>IF(D120=0, "-", D106/D120)</f>
        <v>6.1624649859943981E-2</v>
      </c>
      <c r="F106" s="81">
        <v>96</v>
      </c>
      <c r="G106" s="34">
        <f>IF(F120=0, "-", F106/F120)</f>
        <v>8.2616179001721177E-2</v>
      </c>
      <c r="H106" s="65">
        <v>98</v>
      </c>
      <c r="I106" s="9">
        <f>IF(H120=0, "-", H106/H120)</f>
        <v>9.8098098098098094E-2</v>
      </c>
      <c r="J106" s="8">
        <f t="shared" si="8"/>
        <v>0.22727272727272727</v>
      </c>
      <c r="K106" s="9">
        <f t="shared" si="9"/>
        <v>-2.0408163265306121E-2</v>
      </c>
    </row>
    <row r="107" spans="1:11" x14ac:dyDescent="0.2">
      <c r="A107" s="7" t="s">
        <v>261</v>
      </c>
      <c r="B107" s="65">
        <v>192</v>
      </c>
      <c r="C107" s="34">
        <f>IF(B120=0, "-", B107/B120)</f>
        <v>0.39916839916839919</v>
      </c>
      <c r="D107" s="65">
        <v>77</v>
      </c>
      <c r="E107" s="9">
        <f>IF(D120=0, "-", D107/D120)</f>
        <v>0.21568627450980393</v>
      </c>
      <c r="F107" s="81">
        <v>257</v>
      </c>
      <c r="G107" s="34">
        <f>IF(F120=0, "-", F107/F120)</f>
        <v>0.22117039586919104</v>
      </c>
      <c r="H107" s="65">
        <v>244</v>
      </c>
      <c r="I107" s="9">
        <f>IF(H120=0, "-", H107/H120)</f>
        <v>0.24424424424424424</v>
      </c>
      <c r="J107" s="8">
        <f t="shared" si="8"/>
        <v>1.4935064935064934</v>
      </c>
      <c r="K107" s="9">
        <f t="shared" si="9"/>
        <v>5.3278688524590161E-2</v>
      </c>
    </row>
    <row r="108" spans="1:11" x14ac:dyDescent="0.2">
      <c r="A108" s="7" t="s">
        <v>262</v>
      </c>
      <c r="B108" s="65">
        <v>0</v>
      </c>
      <c r="C108" s="34">
        <f>IF(B120=0, "-", B108/B120)</f>
        <v>0</v>
      </c>
      <c r="D108" s="65">
        <v>2</v>
      </c>
      <c r="E108" s="9">
        <f>IF(D120=0, "-", D108/D120)</f>
        <v>5.6022408963585435E-3</v>
      </c>
      <c r="F108" s="81">
        <v>0</v>
      </c>
      <c r="G108" s="34">
        <f>IF(F120=0, "-", F108/F120)</f>
        <v>0</v>
      </c>
      <c r="H108" s="65">
        <v>7</v>
      </c>
      <c r="I108" s="9">
        <f>IF(H120=0, "-", H108/H120)</f>
        <v>7.0070070070070069E-3</v>
      </c>
      <c r="J108" s="8">
        <f t="shared" si="8"/>
        <v>-1</v>
      </c>
      <c r="K108" s="9">
        <f t="shared" si="9"/>
        <v>-1</v>
      </c>
    </row>
    <row r="109" spans="1:11" x14ac:dyDescent="0.2">
      <c r="A109" s="7" t="s">
        <v>263</v>
      </c>
      <c r="B109" s="65">
        <v>8</v>
      </c>
      <c r="C109" s="34">
        <f>IF(B120=0, "-", B109/B120)</f>
        <v>1.6632016632016633E-2</v>
      </c>
      <c r="D109" s="65">
        <v>13</v>
      </c>
      <c r="E109" s="9">
        <f>IF(D120=0, "-", D109/D120)</f>
        <v>3.6414565826330535E-2</v>
      </c>
      <c r="F109" s="81">
        <v>20</v>
      </c>
      <c r="G109" s="34">
        <f>IF(F120=0, "-", F109/F120)</f>
        <v>1.7211703958691909E-2</v>
      </c>
      <c r="H109" s="65">
        <v>19</v>
      </c>
      <c r="I109" s="9">
        <f>IF(H120=0, "-", H109/H120)</f>
        <v>1.9019019019019021E-2</v>
      </c>
      <c r="J109" s="8">
        <f t="shared" si="8"/>
        <v>-0.38461538461538464</v>
      </c>
      <c r="K109" s="9">
        <f t="shared" si="9"/>
        <v>5.2631578947368418E-2</v>
      </c>
    </row>
    <row r="110" spans="1:11" x14ac:dyDescent="0.2">
      <c r="A110" s="7" t="s">
        <v>264</v>
      </c>
      <c r="B110" s="65">
        <v>0</v>
      </c>
      <c r="C110" s="34">
        <f>IF(B120=0, "-", B110/B120)</f>
        <v>0</v>
      </c>
      <c r="D110" s="65">
        <v>8</v>
      </c>
      <c r="E110" s="9">
        <f>IF(D120=0, "-", D110/D120)</f>
        <v>2.2408963585434174E-2</v>
      </c>
      <c r="F110" s="81">
        <v>0</v>
      </c>
      <c r="G110" s="34">
        <f>IF(F120=0, "-", F110/F120)</f>
        <v>0</v>
      </c>
      <c r="H110" s="65">
        <v>14</v>
      </c>
      <c r="I110" s="9">
        <f>IF(H120=0, "-", H110/H120)</f>
        <v>1.4014014014014014E-2</v>
      </c>
      <c r="J110" s="8">
        <f t="shared" si="8"/>
        <v>-1</v>
      </c>
      <c r="K110" s="9">
        <f t="shared" si="9"/>
        <v>-1</v>
      </c>
    </row>
    <row r="111" spans="1:11" x14ac:dyDescent="0.2">
      <c r="A111" s="7" t="s">
        <v>265</v>
      </c>
      <c r="B111" s="65">
        <v>2</v>
      </c>
      <c r="C111" s="34">
        <f>IF(B120=0, "-", B111/B120)</f>
        <v>4.1580041580041582E-3</v>
      </c>
      <c r="D111" s="65">
        <v>4</v>
      </c>
      <c r="E111" s="9">
        <f>IF(D120=0, "-", D111/D120)</f>
        <v>1.1204481792717087E-2</v>
      </c>
      <c r="F111" s="81">
        <v>4</v>
      </c>
      <c r="G111" s="34">
        <f>IF(F120=0, "-", F111/F120)</f>
        <v>3.4423407917383822E-3</v>
      </c>
      <c r="H111" s="65">
        <v>23</v>
      </c>
      <c r="I111" s="9">
        <f>IF(H120=0, "-", H111/H120)</f>
        <v>2.3023023023023025E-2</v>
      </c>
      <c r="J111" s="8">
        <f t="shared" si="8"/>
        <v>-0.5</v>
      </c>
      <c r="K111" s="9">
        <f t="shared" si="9"/>
        <v>-0.82608695652173914</v>
      </c>
    </row>
    <row r="112" spans="1:11" x14ac:dyDescent="0.2">
      <c r="A112" s="7" t="s">
        <v>266</v>
      </c>
      <c r="B112" s="65">
        <v>27</v>
      </c>
      <c r="C112" s="34">
        <f>IF(B120=0, "-", B112/B120)</f>
        <v>5.6133056133056136E-2</v>
      </c>
      <c r="D112" s="65">
        <v>15</v>
      </c>
      <c r="E112" s="9">
        <f>IF(D120=0, "-", D112/D120)</f>
        <v>4.2016806722689079E-2</v>
      </c>
      <c r="F112" s="81">
        <v>73</v>
      </c>
      <c r="G112" s="34">
        <f>IF(F120=0, "-", F112/F120)</f>
        <v>6.2822719449225475E-2</v>
      </c>
      <c r="H112" s="65">
        <v>53</v>
      </c>
      <c r="I112" s="9">
        <f>IF(H120=0, "-", H112/H120)</f>
        <v>5.3053053053053051E-2</v>
      </c>
      <c r="J112" s="8">
        <f t="shared" si="8"/>
        <v>0.8</v>
      </c>
      <c r="K112" s="9">
        <f t="shared" si="9"/>
        <v>0.37735849056603776</v>
      </c>
    </row>
    <row r="113" spans="1:11" x14ac:dyDescent="0.2">
      <c r="A113" s="7" t="s">
        <v>267</v>
      </c>
      <c r="B113" s="65">
        <v>54</v>
      </c>
      <c r="C113" s="34">
        <f>IF(B120=0, "-", B113/B120)</f>
        <v>0.11226611226611227</v>
      </c>
      <c r="D113" s="65">
        <v>20</v>
      </c>
      <c r="E113" s="9">
        <f>IF(D120=0, "-", D113/D120)</f>
        <v>5.6022408963585436E-2</v>
      </c>
      <c r="F113" s="81">
        <v>166</v>
      </c>
      <c r="G113" s="34">
        <f>IF(F120=0, "-", F113/F120)</f>
        <v>0.14285714285714285</v>
      </c>
      <c r="H113" s="65">
        <v>59</v>
      </c>
      <c r="I113" s="9">
        <f>IF(H120=0, "-", H113/H120)</f>
        <v>5.905905905905906E-2</v>
      </c>
      <c r="J113" s="8">
        <f t="shared" si="8"/>
        <v>1.7</v>
      </c>
      <c r="K113" s="9">
        <f t="shared" si="9"/>
        <v>1.8135593220338984</v>
      </c>
    </row>
    <row r="114" spans="1:11" x14ac:dyDescent="0.2">
      <c r="A114" s="7" t="s">
        <v>268</v>
      </c>
      <c r="B114" s="65">
        <v>113</v>
      </c>
      <c r="C114" s="34">
        <f>IF(B120=0, "-", B114/B120)</f>
        <v>0.23492723492723494</v>
      </c>
      <c r="D114" s="65">
        <v>61</v>
      </c>
      <c r="E114" s="9">
        <f>IF(D120=0, "-", D114/D120)</f>
        <v>0.17086834733893558</v>
      </c>
      <c r="F114" s="81">
        <v>357</v>
      </c>
      <c r="G114" s="34">
        <f>IF(F120=0, "-", F114/F120)</f>
        <v>0.30722891566265059</v>
      </c>
      <c r="H114" s="65">
        <v>234</v>
      </c>
      <c r="I114" s="9">
        <f>IF(H120=0, "-", H114/H120)</f>
        <v>0.23423423423423423</v>
      </c>
      <c r="J114" s="8">
        <f t="shared" si="8"/>
        <v>0.85245901639344257</v>
      </c>
      <c r="K114" s="9">
        <f t="shared" si="9"/>
        <v>0.52564102564102566</v>
      </c>
    </row>
    <row r="115" spans="1:11" x14ac:dyDescent="0.2">
      <c r="A115" s="7" t="s">
        <v>269</v>
      </c>
      <c r="B115" s="65">
        <v>16</v>
      </c>
      <c r="C115" s="34">
        <f>IF(B120=0, "-", B115/B120)</f>
        <v>3.3264033264033266E-2</v>
      </c>
      <c r="D115" s="65">
        <v>89</v>
      </c>
      <c r="E115" s="9">
        <f>IF(D120=0, "-", D115/D120)</f>
        <v>0.24929971988795518</v>
      </c>
      <c r="F115" s="81">
        <v>66</v>
      </c>
      <c r="G115" s="34">
        <f>IF(F120=0, "-", F115/F120)</f>
        <v>5.6798623063683308E-2</v>
      </c>
      <c r="H115" s="65">
        <v>115</v>
      </c>
      <c r="I115" s="9">
        <f>IF(H120=0, "-", H115/H120)</f>
        <v>0.11511511511511512</v>
      </c>
      <c r="J115" s="8">
        <f t="shared" si="8"/>
        <v>-0.8202247191011236</v>
      </c>
      <c r="K115" s="9">
        <f t="shared" si="9"/>
        <v>-0.42608695652173911</v>
      </c>
    </row>
    <row r="116" spans="1:11" x14ac:dyDescent="0.2">
      <c r="A116" s="7" t="s">
        <v>270</v>
      </c>
      <c r="B116" s="65">
        <v>0</v>
      </c>
      <c r="C116" s="34">
        <f>IF(B120=0, "-", B116/B120)</f>
        <v>0</v>
      </c>
      <c r="D116" s="65">
        <v>1</v>
      </c>
      <c r="E116" s="9">
        <f>IF(D120=0, "-", D116/D120)</f>
        <v>2.8011204481792717E-3</v>
      </c>
      <c r="F116" s="81">
        <v>0</v>
      </c>
      <c r="G116" s="34">
        <f>IF(F120=0, "-", F116/F120)</f>
        <v>0</v>
      </c>
      <c r="H116" s="65">
        <v>7</v>
      </c>
      <c r="I116" s="9">
        <f>IF(H120=0, "-", H116/H120)</f>
        <v>7.0070070070070069E-3</v>
      </c>
      <c r="J116" s="8">
        <f t="shared" si="8"/>
        <v>-1</v>
      </c>
      <c r="K116" s="9">
        <f t="shared" si="9"/>
        <v>-1</v>
      </c>
    </row>
    <row r="117" spans="1:11" x14ac:dyDescent="0.2">
      <c r="A117" s="7" t="s">
        <v>271</v>
      </c>
      <c r="B117" s="65">
        <v>0</v>
      </c>
      <c r="C117" s="34">
        <f>IF(B120=0, "-", B117/B120)</f>
        <v>0</v>
      </c>
      <c r="D117" s="65">
        <v>4</v>
      </c>
      <c r="E117" s="9">
        <f>IF(D120=0, "-", D117/D120)</f>
        <v>1.1204481792717087E-2</v>
      </c>
      <c r="F117" s="81">
        <v>1</v>
      </c>
      <c r="G117" s="34">
        <f>IF(F120=0, "-", F117/F120)</f>
        <v>8.6058519793459555E-4</v>
      </c>
      <c r="H117" s="65">
        <v>16</v>
      </c>
      <c r="I117" s="9">
        <f>IF(H120=0, "-", H117/H120)</f>
        <v>1.6016016016016016E-2</v>
      </c>
      <c r="J117" s="8">
        <f t="shared" si="8"/>
        <v>-1</v>
      </c>
      <c r="K117" s="9">
        <f t="shared" si="9"/>
        <v>-0.9375</v>
      </c>
    </row>
    <row r="118" spans="1:11" x14ac:dyDescent="0.2">
      <c r="A118" s="7" t="s">
        <v>272</v>
      </c>
      <c r="B118" s="65">
        <v>1</v>
      </c>
      <c r="C118" s="34">
        <f>IF(B120=0, "-", B118/B120)</f>
        <v>2.0790020790020791E-3</v>
      </c>
      <c r="D118" s="65">
        <v>7</v>
      </c>
      <c r="E118" s="9">
        <f>IF(D120=0, "-", D118/D120)</f>
        <v>1.9607843137254902E-2</v>
      </c>
      <c r="F118" s="81">
        <v>1</v>
      </c>
      <c r="G118" s="34">
        <f>IF(F120=0, "-", F118/F120)</f>
        <v>8.6058519793459555E-4</v>
      </c>
      <c r="H118" s="65">
        <v>20</v>
      </c>
      <c r="I118" s="9">
        <f>IF(H120=0, "-", H118/H120)</f>
        <v>2.002002002002002E-2</v>
      </c>
      <c r="J118" s="8">
        <f t="shared" si="8"/>
        <v>-0.8571428571428571</v>
      </c>
      <c r="K118" s="9">
        <f t="shared" si="9"/>
        <v>-0.95</v>
      </c>
    </row>
    <row r="119" spans="1:11" x14ac:dyDescent="0.2">
      <c r="A119" s="2"/>
      <c r="B119" s="68"/>
      <c r="C119" s="33"/>
      <c r="D119" s="68"/>
      <c r="E119" s="6"/>
      <c r="F119" s="82"/>
      <c r="G119" s="33"/>
      <c r="H119" s="68"/>
      <c r="I119" s="6"/>
      <c r="J119" s="5"/>
      <c r="K119" s="6"/>
    </row>
    <row r="120" spans="1:11" s="43" customFormat="1" x14ac:dyDescent="0.2">
      <c r="A120" s="162" t="s">
        <v>595</v>
      </c>
      <c r="B120" s="71">
        <f>SUM(B104:B119)</f>
        <v>481</v>
      </c>
      <c r="C120" s="40">
        <f>B120/32499</f>
        <v>1.4800455398627651E-2</v>
      </c>
      <c r="D120" s="71">
        <f>SUM(D104:D119)</f>
        <v>357</v>
      </c>
      <c r="E120" s="41">
        <f>D120/26621</f>
        <v>1.3410465422035235E-2</v>
      </c>
      <c r="F120" s="77">
        <f>SUM(F104:F119)</f>
        <v>1162</v>
      </c>
      <c r="G120" s="42">
        <f>F120/85328</f>
        <v>1.3618038627414213E-2</v>
      </c>
      <c r="H120" s="71">
        <f>SUM(H104:H119)</f>
        <v>999</v>
      </c>
      <c r="I120" s="41">
        <f>H120/74663</f>
        <v>1.3380121345244633E-2</v>
      </c>
      <c r="J120" s="37">
        <f>IF(D120=0, "-", IF((B120-D120)/D120&lt;10, (B120-D120)/D120, "&gt;999%"))</f>
        <v>0.34733893557422968</v>
      </c>
      <c r="K120" s="38">
        <f>IF(H120=0, "-", IF((F120-H120)/H120&lt;10, (F120-H120)/H120, "&gt;999%"))</f>
        <v>0.16316316316316315</v>
      </c>
    </row>
    <row r="121" spans="1:11" x14ac:dyDescent="0.2">
      <c r="B121" s="83"/>
      <c r="D121" s="83"/>
      <c r="F121" s="83"/>
      <c r="H121" s="83"/>
    </row>
    <row r="122" spans="1:11" s="43" customFormat="1" x14ac:dyDescent="0.2">
      <c r="A122" s="162" t="s">
        <v>594</v>
      </c>
      <c r="B122" s="71">
        <v>913</v>
      </c>
      <c r="C122" s="40">
        <f>B122/32499</f>
        <v>2.8093172097603002E-2</v>
      </c>
      <c r="D122" s="71">
        <v>977</v>
      </c>
      <c r="E122" s="41">
        <f>D122/26621</f>
        <v>3.6700349348258894E-2</v>
      </c>
      <c r="F122" s="77">
        <v>2467</v>
      </c>
      <c r="G122" s="42">
        <f>F122/85328</f>
        <v>2.8911963247702982E-2</v>
      </c>
      <c r="H122" s="71">
        <v>2865</v>
      </c>
      <c r="I122" s="41">
        <f>H122/74663</f>
        <v>3.8372420074200074E-2</v>
      </c>
      <c r="J122" s="37">
        <f>IF(D122=0, "-", IF((B122-D122)/D122&lt;10, (B122-D122)/D122, "&gt;999%"))</f>
        <v>-6.5506653019447289E-2</v>
      </c>
      <c r="K122" s="38">
        <f>IF(H122=0, "-", IF((F122-H122)/H122&lt;10, (F122-H122)/H122, "&gt;999%"))</f>
        <v>-0.13891797556719024</v>
      </c>
    </row>
    <row r="123" spans="1:11" x14ac:dyDescent="0.2">
      <c r="B123" s="83"/>
      <c r="D123" s="83"/>
      <c r="F123" s="83"/>
      <c r="H123" s="83"/>
    </row>
    <row r="124" spans="1:11" ht="15.75" x14ac:dyDescent="0.25">
      <c r="A124" s="164" t="s">
        <v>115</v>
      </c>
      <c r="B124" s="196" t="s">
        <v>1</v>
      </c>
      <c r="C124" s="200"/>
      <c r="D124" s="200"/>
      <c r="E124" s="197"/>
      <c r="F124" s="196" t="s">
        <v>14</v>
      </c>
      <c r="G124" s="200"/>
      <c r="H124" s="200"/>
      <c r="I124" s="197"/>
      <c r="J124" s="196" t="s">
        <v>15</v>
      </c>
      <c r="K124" s="197"/>
    </row>
    <row r="125" spans="1:11" x14ac:dyDescent="0.2">
      <c r="A125" s="22"/>
      <c r="B125" s="196">
        <f>VALUE(RIGHT($B$2, 4))</f>
        <v>2021</v>
      </c>
      <c r="C125" s="197"/>
      <c r="D125" s="196">
        <f>B125-1</f>
        <v>2020</v>
      </c>
      <c r="E125" s="204"/>
      <c r="F125" s="196">
        <f>B125</f>
        <v>2021</v>
      </c>
      <c r="G125" s="204"/>
      <c r="H125" s="196">
        <f>D125</f>
        <v>2020</v>
      </c>
      <c r="I125" s="204"/>
      <c r="J125" s="140" t="s">
        <v>4</v>
      </c>
      <c r="K125" s="141" t="s">
        <v>2</v>
      </c>
    </row>
    <row r="126" spans="1:11" x14ac:dyDescent="0.2">
      <c r="A126" s="163" t="s">
        <v>142</v>
      </c>
      <c r="B126" s="61" t="s">
        <v>12</v>
      </c>
      <c r="C126" s="62" t="s">
        <v>13</v>
      </c>
      <c r="D126" s="61" t="s">
        <v>12</v>
      </c>
      <c r="E126" s="63" t="s">
        <v>13</v>
      </c>
      <c r="F126" s="62" t="s">
        <v>12</v>
      </c>
      <c r="G126" s="62" t="s">
        <v>13</v>
      </c>
      <c r="H126" s="61" t="s">
        <v>12</v>
      </c>
      <c r="I126" s="63" t="s">
        <v>13</v>
      </c>
      <c r="J126" s="61"/>
      <c r="K126" s="63"/>
    </row>
    <row r="127" spans="1:11" x14ac:dyDescent="0.2">
      <c r="A127" s="7" t="s">
        <v>273</v>
      </c>
      <c r="B127" s="65">
        <v>0</v>
      </c>
      <c r="C127" s="34">
        <f>IF(B131=0, "-", B127/B131)</f>
        <v>0</v>
      </c>
      <c r="D127" s="65">
        <v>13</v>
      </c>
      <c r="E127" s="9">
        <f>IF(D131=0, "-", D127/D131)</f>
        <v>0.15294117647058825</v>
      </c>
      <c r="F127" s="81">
        <v>0</v>
      </c>
      <c r="G127" s="34">
        <f>IF(F131=0, "-", F127/F131)</f>
        <v>0</v>
      </c>
      <c r="H127" s="65">
        <v>95</v>
      </c>
      <c r="I127" s="9">
        <f>IF(H131=0, "-", H127/H131)</f>
        <v>0.35055350553505538</v>
      </c>
      <c r="J127" s="8">
        <f>IF(D127=0, "-", IF((B127-D127)/D127&lt;10, (B127-D127)/D127, "&gt;999%"))</f>
        <v>-1</v>
      </c>
      <c r="K127" s="9">
        <f>IF(H127=0, "-", IF((F127-H127)/H127&lt;10, (F127-H127)/H127, "&gt;999%"))</f>
        <v>-1</v>
      </c>
    </row>
    <row r="128" spans="1:11" x14ac:dyDescent="0.2">
      <c r="A128" s="7" t="s">
        <v>274</v>
      </c>
      <c r="B128" s="65">
        <v>52</v>
      </c>
      <c r="C128" s="34">
        <f>IF(B131=0, "-", B128/B131)</f>
        <v>0.70270270270270274</v>
      </c>
      <c r="D128" s="65">
        <v>64</v>
      </c>
      <c r="E128" s="9">
        <f>IF(D131=0, "-", D128/D131)</f>
        <v>0.75294117647058822</v>
      </c>
      <c r="F128" s="81">
        <v>180</v>
      </c>
      <c r="G128" s="34">
        <f>IF(F131=0, "-", F128/F131)</f>
        <v>0.72580645161290325</v>
      </c>
      <c r="H128" s="65">
        <v>154</v>
      </c>
      <c r="I128" s="9">
        <f>IF(H131=0, "-", H128/H131)</f>
        <v>0.56826568265682653</v>
      </c>
      <c r="J128" s="8">
        <f>IF(D128=0, "-", IF((B128-D128)/D128&lt;10, (B128-D128)/D128, "&gt;999%"))</f>
        <v>-0.1875</v>
      </c>
      <c r="K128" s="9">
        <f>IF(H128=0, "-", IF((F128-H128)/H128&lt;10, (F128-H128)/H128, "&gt;999%"))</f>
        <v>0.16883116883116883</v>
      </c>
    </row>
    <row r="129" spans="1:11" x14ac:dyDescent="0.2">
      <c r="A129" s="7" t="s">
        <v>275</v>
      </c>
      <c r="B129" s="65">
        <v>22</v>
      </c>
      <c r="C129" s="34">
        <f>IF(B131=0, "-", B129/B131)</f>
        <v>0.29729729729729731</v>
      </c>
      <c r="D129" s="65">
        <v>8</v>
      </c>
      <c r="E129" s="9">
        <f>IF(D131=0, "-", D129/D131)</f>
        <v>9.4117647058823528E-2</v>
      </c>
      <c r="F129" s="81">
        <v>68</v>
      </c>
      <c r="G129" s="34">
        <f>IF(F131=0, "-", F129/F131)</f>
        <v>0.27419354838709675</v>
      </c>
      <c r="H129" s="65">
        <v>22</v>
      </c>
      <c r="I129" s="9">
        <f>IF(H131=0, "-", H129/H131)</f>
        <v>8.1180811808118078E-2</v>
      </c>
      <c r="J129" s="8">
        <f>IF(D129=0, "-", IF((B129-D129)/D129&lt;10, (B129-D129)/D129, "&gt;999%"))</f>
        <v>1.75</v>
      </c>
      <c r="K129" s="9">
        <f>IF(H129=0, "-", IF((F129-H129)/H129&lt;10, (F129-H129)/H129, "&gt;999%"))</f>
        <v>2.0909090909090908</v>
      </c>
    </row>
    <row r="130" spans="1:11" x14ac:dyDescent="0.2">
      <c r="A130" s="2"/>
      <c r="B130" s="68"/>
      <c r="C130" s="33"/>
      <c r="D130" s="68"/>
      <c r="E130" s="6"/>
      <c r="F130" s="82"/>
      <c r="G130" s="33"/>
      <c r="H130" s="68"/>
      <c r="I130" s="6"/>
      <c r="J130" s="5"/>
      <c r="K130" s="6"/>
    </row>
    <row r="131" spans="1:11" s="43" customFormat="1" x14ac:dyDescent="0.2">
      <c r="A131" s="162" t="s">
        <v>593</v>
      </c>
      <c r="B131" s="71">
        <f>SUM(B127:B130)</f>
        <v>74</v>
      </c>
      <c r="C131" s="40">
        <f>B131/32499</f>
        <v>2.2769931382504078E-3</v>
      </c>
      <c r="D131" s="71">
        <f>SUM(D127:D130)</f>
        <v>85</v>
      </c>
      <c r="E131" s="41">
        <f>D131/26621</f>
        <v>3.1929679576274371E-3</v>
      </c>
      <c r="F131" s="77">
        <f>SUM(F127:F130)</f>
        <v>248</v>
      </c>
      <c r="G131" s="42">
        <f>F131/85328</f>
        <v>2.9064316519782489E-3</v>
      </c>
      <c r="H131" s="71">
        <f>SUM(H127:H130)</f>
        <v>271</v>
      </c>
      <c r="I131" s="41">
        <f>H131/74663</f>
        <v>3.629642527088384E-3</v>
      </c>
      <c r="J131" s="37">
        <f>IF(D131=0, "-", IF((B131-D131)/D131&lt;10, (B131-D131)/D131, "&gt;999%"))</f>
        <v>-0.12941176470588237</v>
      </c>
      <c r="K131" s="38">
        <f>IF(H131=0, "-", IF((F131-H131)/H131&lt;10, (F131-H131)/H131, "&gt;999%"))</f>
        <v>-8.4870848708487087E-2</v>
      </c>
    </row>
    <row r="132" spans="1:11" x14ac:dyDescent="0.2">
      <c r="B132" s="83"/>
      <c r="D132" s="83"/>
      <c r="F132" s="83"/>
      <c r="H132" s="83"/>
    </row>
    <row r="133" spans="1:11" x14ac:dyDescent="0.2">
      <c r="A133" s="163" t="s">
        <v>143</v>
      </c>
      <c r="B133" s="61" t="s">
        <v>12</v>
      </c>
      <c r="C133" s="62" t="s">
        <v>13</v>
      </c>
      <c r="D133" s="61" t="s">
        <v>12</v>
      </c>
      <c r="E133" s="63" t="s">
        <v>13</v>
      </c>
      <c r="F133" s="62" t="s">
        <v>12</v>
      </c>
      <c r="G133" s="62" t="s">
        <v>13</v>
      </c>
      <c r="H133" s="61" t="s">
        <v>12</v>
      </c>
      <c r="I133" s="63" t="s">
        <v>13</v>
      </c>
      <c r="J133" s="61"/>
      <c r="K133" s="63"/>
    </row>
    <row r="134" spans="1:11" x14ac:dyDescent="0.2">
      <c r="A134" s="7" t="s">
        <v>276</v>
      </c>
      <c r="B134" s="65">
        <v>12</v>
      </c>
      <c r="C134" s="34">
        <f>IF(B146=0, "-", B134/B146)</f>
        <v>7.4534161490683232E-2</v>
      </c>
      <c r="D134" s="65">
        <v>16</v>
      </c>
      <c r="E134" s="9">
        <f>IF(D146=0, "-", D134/D146)</f>
        <v>0.23529411764705882</v>
      </c>
      <c r="F134" s="81">
        <v>44</v>
      </c>
      <c r="G134" s="34">
        <f>IF(F146=0, "-", F134/F146)</f>
        <v>0.13836477987421383</v>
      </c>
      <c r="H134" s="65">
        <v>18</v>
      </c>
      <c r="I134" s="9">
        <f>IF(H146=0, "-", H134/H146)</f>
        <v>0.11920529801324503</v>
      </c>
      <c r="J134" s="8">
        <f t="shared" ref="J134:J144" si="10">IF(D134=0, "-", IF((B134-D134)/D134&lt;10, (B134-D134)/D134, "&gt;999%"))</f>
        <v>-0.25</v>
      </c>
      <c r="K134" s="9">
        <f t="shared" ref="K134:K144" si="11">IF(H134=0, "-", IF((F134-H134)/H134&lt;10, (F134-H134)/H134, "&gt;999%"))</f>
        <v>1.4444444444444444</v>
      </c>
    </row>
    <row r="135" spans="1:11" x14ac:dyDescent="0.2">
      <c r="A135" s="7" t="s">
        <v>277</v>
      </c>
      <c r="B135" s="65">
        <v>4</v>
      </c>
      <c r="C135" s="34">
        <f>IF(B146=0, "-", B135/B146)</f>
        <v>2.4844720496894408E-2</v>
      </c>
      <c r="D135" s="65">
        <v>5</v>
      </c>
      <c r="E135" s="9">
        <f>IF(D146=0, "-", D135/D146)</f>
        <v>7.3529411764705885E-2</v>
      </c>
      <c r="F135" s="81">
        <v>17</v>
      </c>
      <c r="G135" s="34">
        <f>IF(F146=0, "-", F135/F146)</f>
        <v>5.3459119496855348E-2</v>
      </c>
      <c r="H135" s="65">
        <v>9</v>
      </c>
      <c r="I135" s="9">
        <f>IF(H146=0, "-", H135/H146)</f>
        <v>5.9602649006622516E-2</v>
      </c>
      <c r="J135" s="8">
        <f t="shared" si="10"/>
        <v>-0.2</v>
      </c>
      <c r="K135" s="9">
        <f t="shared" si="11"/>
        <v>0.88888888888888884</v>
      </c>
    </row>
    <row r="136" spans="1:11" x14ac:dyDescent="0.2">
      <c r="A136" s="7" t="s">
        <v>278</v>
      </c>
      <c r="B136" s="65">
        <v>13</v>
      </c>
      <c r="C136" s="34">
        <f>IF(B146=0, "-", B136/B146)</f>
        <v>8.0745341614906832E-2</v>
      </c>
      <c r="D136" s="65">
        <v>7</v>
      </c>
      <c r="E136" s="9">
        <f>IF(D146=0, "-", D136/D146)</f>
        <v>0.10294117647058823</v>
      </c>
      <c r="F136" s="81">
        <v>34</v>
      </c>
      <c r="G136" s="34">
        <f>IF(F146=0, "-", F136/F146)</f>
        <v>0.1069182389937107</v>
      </c>
      <c r="H136" s="65">
        <v>19</v>
      </c>
      <c r="I136" s="9">
        <f>IF(H146=0, "-", H136/H146)</f>
        <v>0.12582781456953643</v>
      </c>
      <c r="J136" s="8">
        <f t="shared" si="10"/>
        <v>0.8571428571428571</v>
      </c>
      <c r="K136" s="9">
        <f t="shared" si="11"/>
        <v>0.78947368421052633</v>
      </c>
    </row>
    <row r="137" spans="1:11" x14ac:dyDescent="0.2">
      <c r="A137" s="7" t="s">
        <v>279</v>
      </c>
      <c r="B137" s="65">
        <v>3</v>
      </c>
      <c r="C137" s="34">
        <f>IF(B146=0, "-", B137/B146)</f>
        <v>1.8633540372670808E-2</v>
      </c>
      <c r="D137" s="65">
        <v>1</v>
      </c>
      <c r="E137" s="9">
        <f>IF(D146=0, "-", D137/D146)</f>
        <v>1.4705882352941176E-2</v>
      </c>
      <c r="F137" s="81">
        <v>7</v>
      </c>
      <c r="G137" s="34">
        <f>IF(F146=0, "-", F137/F146)</f>
        <v>2.20125786163522E-2</v>
      </c>
      <c r="H137" s="65">
        <v>6</v>
      </c>
      <c r="I137" s="9">
        <f>IF(H146=0, "-", H137/H146)</f>
        <v>3.9735099337748346E-2</v>
      </c>
      <c r="J137" s="8">
        <f t="shared" si="10"/>
        <v>2</v>
      </c>
      <c r="K137" s="9">
        <f t="shared" si="11"/>
        <v>0.16666666666666666</v>
      </c>
    </row>
    <row r="138" spans="1:11" x14ac:dyDescent="0.2">
      <c r="A138" s="7" t="s">
        <v>280</v>
      </c>
      <c r="B138" s="65">
        <v>0</v>
      </c>
      <c r="C138" s="34">
        <f>IF(B146=0, "-", B138/B146)</f>
        <v>0</v>
      </c>
      <c r="D138" s="65">
        <v>1</v>
      </c>
      <c r="E138" s="9">
        <f>IF(D146=0, "-", D138/D146)</f>
        <v>1.4705882352941176E-2</v>
      </c>
      <c r="F138" s="81">
        <v>1</v>
      </c>
      <c r="G138" s="34">
        <f>IF(F146=0, "-", F138/F146)</f>
        <v>3.1446540880503146E-3</v>
      </c>
      <c r="H138" s="65">
        <v>4</v>
      </c>
      <c r="I138" s="9">
        <f>IF(H146=0, "-", H138/H146)</f>
        <v>2.6490066225165563E-2</v>
      </c>
      <c r="J138" s="8">
        <f t="shared" si="10"/>
        <v>-1</v>
      </c>
      <c r="K138" s="9">
        <f t="shared" si="11"/>
        <v>-0.75</v>
      </c>
    </row>
    <row r="139" spans="1:11" x14ac:dyDescent="0.2">
      <c r="A139" s="7" t="s">
        <v>281</v>
      </c>
      <c r="B139" s="65">
        <v>0</v>
      </c>
      <c r="C139" s="34">
        <f>IF(B146=0, "-", B139/B146)</f>
        <v>0</v>
      </c>
      <c r="D139" s="65">
        <v>1</v>
      </c>
      <c r="E139" s="9">
        <f>IF(D146=0, "-", D139/D146)</f>
        <v>1.4705882352941176E-2</v>
      </c>
      <c r="F139" s="81">
        <v>0</v>
      </c>
      <c r="G139" s="34">
        <f>IF(F146=0, "-", F139/F146)</f>
        <v>0</v>
      </c>
      <c r="H139" s="65">
        <v>4</v>
      </c>
      <c r="I139" s="9">
        <f>IF(H146=0, "-", H139/H146)</f>
        <v>2.6490066225165563E-2</v>
      </c>
      <c r="J139" s="8">
        <f t="shared" si="10"/>
        <v>-1</v>
      </c>
      <c r="K139" s="9">
        <f t="shared" si="11"/>
        <v>-1</v>
      </c>
    </row>
    <row r="140" spans="1:11" x14ac:dyDescent="0.2">
      <c r="A140" s="7" t="s">
        <v>282</v>
      </c>
      <c r="B140" s="65">
        <v>3</v>
      </c>
      <c r="C140" s="34">
        <f>IF(B146=0, "-", B140/B146)</f>
        <v>1.8633540372670808E-2</v>
      </c>
      <c r="D140" s="65">
        <v>2</v>
      </c>
      <c r="E140" s="9">
        <f>IF(D146=0, "-", D140/D146)</f>
        <v>2.9411764705882353E-2</v>
      </c>
      <c r="F140" s="81">
        <v>15</v>
      </c>
      <c r="G140" s="34">
        <f>IF(F146=0, "-", F140/F146)</f>
        <v>4.716981132075472E-2</v>
      </c>
      <c r="H140" s="65">
        <v>12</v>
      </c>
      <c r="I140" s="9">
        <f>IF(H146=0, "-", H140/H146)</f>
        <v>7.9470198675496692E-2</v>
      </c>
      <c r="J140" s="8">
        <f t="shared" si="10"/>
        <v>0.5</v>
      </c>
      <c r="K140" s="9">
        <f t="shared" si="11"/>
        <v>0.25</v>
      </c>
    </row>
    <row r="141" spans="1:11" x14ac:dyDescent="0.2">
      <c r="A141" s="7" t="s">
        <v>283</v>
      </c>
      <c r="B141" s="65">
        <v>0</v>
      </c>
      <c r="C141" s="34">
        <f>IF(B146=0, "-", B141/B146)</f>
        <v>0</v>
      </c>
      <c r="D141" s="65">
        <v>7</v>
      </c>
      <c r="E141" s="9">
        <f>IF(D146=0, "-", D141/D146)</f>
        <v>0.10294117647058823</v>
      </c>
      <c r="F141" s="81">
        <v>4</v>
      </c>
      <c r="G141" s="34">
        <f>IF(F146=0, "-", F141/F146)</f>
        <v>1.2578616352201259E-2</v>
      </c>
      <c r="H141" s="65">
        <v>11</v>
      </c>
      <c r="I141" s="9">
        <f>IF(H146=0, "-", H141/H146)</f>
        <v>7.2847682119205295E-2</v>
      </c>
      <c r="J141" s="8">
        <f t="shared" si="10"/>
        <v>-1</v>
      </c>
      <c r="K141" s="9">
        <f t="shared" si="11"/>
        <v>-0.63636363636363635</v>
      </c>
    </row>
    <row r="142" spans="1:11" x14ac:dyDescent="0.2">
      <c r="A142" s="7" t="s">
        <v>284</v>
      </c>
      <c r="B142" s="65">
        <v>67</v>
      </c>
      <c r="C142" s="34">
        <f>IF(B146=0, "-", B142/B146)</f>
        <v>0.41614906832298137</v>
      </c>
      <c r="D142" s="65">
        <v>22</v>
      </c>
      <c r="E142" s="9">
        <f>IF(D146=0, "-", D142/D146)</f>
        <v>0.3235294117647059</v>
      </c>
      <c r="F142" s="81">
        <v>121</v>
      </c>
      <c r="G142" s="34">
        <f>IF(F146=0, "-", F142/F146)</f>
        <v>0.38050314465408808</v>
      </c>
      <c r="H142" s="65">
        <v>53</v>
      </c>
      <c r="I142" s="9">
        <f>IF(H146=0, "-", H142/H146)</f>
        <v>0.35099337748344372</v>
      </c>
      <c r="J142" s="8">
        <f t="shared" si="10"/>
        <v>2.0454545454545454</v>
      </c>
      <c r="K142" s="9">
        <f t="shared" si="11"/>
        <v>1.2830188679245282</v>
      </c>
    </row>
    <row r="143" spans="1:11" x14ac:dyDescent="0.2">
      <c r="A143" s="7" t="s">
        <v>285</v>
      </c>
      <c r="B143" s="65">
        <v>59</v>
      </c>
      <c r="C143" s="34">
        <f>IF(B146=0, "-", B143/B146)</f>
        <v>0.36645962732919257</v>
      </c>
      <c r="D143" s="65">
        <v>0</v>
      </c>
      <c r="E143" s="9">
        <f>IF(D146=0, "-", D143/D146)</f>
        <v>0</v>
      </c>
      <c r="F143" s="81">
        <v>75</v>
      </c>
      <c r="G143" s="34">
        <f>IF(F146=0, "-", F143/F146)</f>
        <v>0.23584905660377359</v>
      </c>
      <c r="H143" s="65">
        <v>0</v>
      </c>
      <c r="I143" s="9">
        <f>IF(H146=0, "-", H143/H146)</f>
        <v>0</v>
      </c>
      <c r="J143" s="8" t="str">
        <f t="shared" si="10"/>
        <v>-</v>
      </c>
      <c r="K143" s="9" t="str">
        <f t="shared" si="11"/>
        <v>-</v>
      </c>
    </row>
    <row r="144" spans="1:11" x14ac:dyDescent="0.2">
      <c r="A144" s="7" t="s">
        <v>286</v>
      </c>
      <c r="B144" s="65">
        <v>0</v>
      </c>
      <c r="C144" s="34">
        <f>IF(B146=0, "-", B144/B146)</f>
        <v>0</v>
      </c>
      <c r="D144" s="65">
        <v>6</v>
      </c>
      <c r="E144" s="9">
        <f>IF(D146=0, "-", D144/D146)</f>
        <v>8.8235294117647065E-2</v>
      </c>
      <c r="F144" s="81">
        <v>0</v>
      </c>
      <c r="G144" s="34">
        <f>IF(F146=0, "-", F144/F146)</f>
        <v>0</v>
      </c>
      <c r="H144" s="65">
        <v>15</v>
      </c>
      <c r="I144" s="9">
        <f>IF(H146=0, "-", H144/H146)</f>
        <v>9.9337748344370855E-2</v>
      </c>
      <c r="J144" s="8">
        <f t="shared" si="10"/>
        <v>-1</v>
      </c>
      <c r="K144" s="9">
        <f t="shared" si="11"/>
        <v>-1</v>
      </c>
    </row>
    <row r="145" spans="1:11" x14ac:dyDescent="0.2">
      <c r="A145" s="2"/>
      <c r="B145" s="68"/>
      <c r="C145" s="33"/>
      <c r="D145" s="68"/>
      <c r="E145" s="6"/>
      <c r="F145" s="82"/>
      <c r="G145" s="33"/>
      <c r="H145" s="68"/>
      <c r="I145" s="6"/>
      <c r="J145" s="5"/>
      <c r="K145" s="6"/>
    </row>
    <row r="146" spans="1:11" s="43" customFormat="1" x14ac:dyDescent="0.2">
      <c r="A146" s="162" t="s">
        <v>592</v>
      </c>
      <c r="B146" s="71">
        <f>SUM(B134:B145)</f>
        <v>161</v>
      </c>
      <c r="C146" s="40">
        <f>B146/32499</f>
        <v>4.953998584571833E-3</v>
      </c>
      <c r="D146" s="71">
        <f>SUM(D134:D145)</f>
        <v>68</v>
      </c>
      <c r="E146" s="41">
        <f>D146/26621</f>
        <v>2.5543743661019494E-3</v>
      </c>
      <c r="F146" s="77">
        <f>SUM(F134:F145)</f>
        <v>318</v>
      </c>
      <c r="G146" s="42">
        <f>F146/85328</f>
        <v>3.7267954247140445E-3</v>
      </c>
      <c r="H146" s="71">
        <f>SUM(H134:H145)</f>
        <v>151</v>
      </c>
      <c r="I146" s="41">
        <f>H146/74663</f>
        <v>2.0224207438758151E-3</v>
      </c>
      <c r="J146" s="37">
        <f>IF(D146=0, "-", IF((B146-D146)/D146&lt;10, (B146-D146)/D146, "&gt;999%"))</f>
        <v>1.3676470588235294</v>
      </c>
      <c r="K146" s="38">
        <f>IF(H146=0, "-", IF((F146-H146)/H146&lt;10, (F146-H146)/H146, "&gt;999%"))</f>
        <v>1.1059602649006623</v>
      </c>
    </row>
    <row r="147" spans="1:11" x14ac:dyDescent="0.2">
      <c r="B147" s="83"/>
      <c r="D147" s="83"/>
      <c r="F147" s="83"/>
      <c r="H147" s="83"/>
    </row>
    <row r="148" spans="1:11" s="43" customFormat="1" x14ac:dyDescent="0.2">
      <c r="A148" s="162" t="s">
        <v>591</v>
      </c>
      <c r="B148" s="71">
        <v>235</v>
      </c>
      <c r="C148" s="40">
        <f>B148/32499</f>
        <v>7.2309917228222404E-3</v>
      </c>
      <c r="D148" s="71">
        <v>153</v>
      </c>
      <c r="E148" s="41">
        <f>D148/26621</f>
        <v>5.7473423237293869E-3</v>
      </c>
      <c r="F148" s="77">
        <v>566</v>
      </c>
      <c r="G148" s="42">
        <f>F148/85328</f>
        <v>6.6332270766922934E-3</v>
      </c>
      <c r="H148" s="71">
        <v>422</v>
      </c>
      <c r="I148" s="41">
        <f>H148/74663</f>
        <v>5.6520632709641996E-3</v>
      </c>
      <c r="J148" s="37">
        <f>IF(D148=0, "-", IF((B148-D148)/D148&lt;10, (B148-D148)/D148, "&gt;999%"))</f>
        <v>0.53594771241830064</v>
      </c>
      <c r="K148" s="38">
        <f>IF(H148=0, "-", IF((F148-H148)/H148&lt;10, (F148-H148)/H148, "&gt;999%"))</f>
        <v>0.34123222748815168</v>
      </c>
    </row>
    <row r="149" spans="1:11" x14ac:dyDescent="0.2">
      <c r="B149" s="83"/>
      <c r="D149" s="83"/>
      <c r="F149" s="83"/>
      <c r="H149" s="83"/>
    </row>
    <row r="150" spans="1:11" ht="15.75" x14ac:dyDescent="0.25">
      <c r="A150" s="164" t="s">
        <v>116</v>
      </c>
      <c r="B150" s="196" t="s">
        <v>1</v>
      </c>
      <c r="C150" s="200"/>
      <c r="D150" s="200"/>
      <c r="E150" s="197"/>
      <c r="F150" s="196" t="s">
        <v>14</v>
      </c>
      <c r="G150" s="200"/>
      <c r="H150" s="200"/>
      <c r="I150" s="197"/>
      <c r="J150" s="196" t="s">
        <v>15</v>
      </c>
      <c r="K150" s="197"/>
    </row>
    <row r="151" spans="1:11" x14ac:dyDescent="0.2">
      <c r="A151" s="22"/>
      <c r="B151" s="196">
        <f>VALUE(RIGHT($B$2, 4))</f>
        <v>2021</v>
      </c>
      <c r="C151" s="197"/>
      <c r="D151" s="196">
        <f>B151-1</f>
        <v>2020</v>
      </c>
      <c r="E151" s="204"/>
      <c r="F151" s="196">
        <f>B151</f>
        <v>2021</v>
      </c>
      <c r="G151" s="204"/>
      <c r="H151" s="196">
        <f>D151</f>
        <v>2020</v>
      </c>
      <c r="I151" s="204"/>
      <c r="J151" s="140" t="s">
        <v>4</v>
      </c>
      <c r="K151" s="141" t="s">
        <v>2</v>
      </c>
    </row>
    <row r="152" spans="1:11" x14ac:dyDescent="0.2">
      <c r="A152" s="163" t="s">
        <v>144</v>
      </c>
      <c r="B152" s="61" t="s">
        <v>12</v>
      </c>
      <c r="C152" s="62" t="s">
        <v>13</v>
      </c>
      <c r="D152" s="61" t="s">
        <v>12</v>
      </c>
      <c r="E152" s="63" t="s">
        <v>13</v>
      </c>
      <c r="F152" s="62" t="s">
        <v>12</v>
      </c>
      <c r="G152" s="62" t="s">
        <v>13</v>
      </c>
      <c r="H152" s="61" t="s">
        <v>12</v>
      </c>
      <c r="I152" s="63" t="s">
        <v>13</v>
      </c>
      <c r="J152" s="61"/>
      <c r="K152" s="63"/>
    </row>
    <row r="153" spans="1:11" x14ac:dyDescent="0.2">
      <c r="A153" s="7" t="s">
        <v>287</v>
      </c>
      <c r="B153" s="65">
        <v>9</v>
      </c>
      <c r="C153" s="34">
        <f>IF(B155=0, "-", B153/B155)</f>
        <v>1</v>
      </c>
      <c r="D153" s="65">
        <v>11</v>
      </c>
      <c r="E153" s="9">
        <f>IF(D155=0, "-", D153/D155)</f>
        <v>1</v>
      </c>
      <c r="F153" s="81">
        <v>29</v>
      </c>
      <c r="G153" s="34">
        <f>IF(F155=0, "-", F153/F155)</f>
        <v>1</v>
      </c>
      <c r="H153" s="65">
        <v>35</v>
      </c>
      <c r="I153" s="9">
        <f>IF(H155=0, "-", H153/H155)</f>
        <v>1</v>
      </c>
      <c r="J153" s="8">
        <f>IF(D153=0, "-", IF((B153-D153)/D153&lt;10, (B153-D153)/D153, "&gt;999%"))</f>
        <v>-0.18181818181818182</v>
      </c>
      <c r="K153" s="9">
        <f>IF(H153=0, "-", IF((F153-H153)/H153&lt;10, (F153-H153)/H153, "&gt;999%"))</f>
        <v>-0.17142857142857143</v>
      </c>
    </row>
    <row r="154" spans="1:11" x14ac:dyDescent="0.2">
      <c r="A154" s="2"/>
      <c r="B154" s="68"/>
      <c r="C154" s="33"/>
      <c r="D154" s="68"/>
      <c r="E154" s="6"/>
      <c r="F154" s="82"/>
      <c r="G154" s="33"/>
      <c r="H154" s="68"/>
      <c r="I154" s="6"/>
      <c r="J154" s="5"/>
      <c r="K154" s="6"/>
    </row>
    <row r="155" spans="1:11" s="43" customFormat="1" x14ac:dyDescent="0.2">
      <c r="A155" s="162" t="s">
        <v>590</v>
      </c>
      <c r="B155" s="71">
        <f>SUM(B153:B154)</f>
        <v>9</v>
      </c>
      <c r="C155" s="40">
        <f>B155/32499</f>
        <v>2.7693159789531985E-4</v>
      </c>
      <c r="D155" s="71">
        <f>SUM(D153:D154)</f>
        <v>11</v>
      </c>
      <c r="E155" s="41">
        <f>D155/26621</f>
        <v>4.1320761804590359E-4</v>
      </c>
      <c r="F155" s="77">
        <f>SUM(F153:F154)</f>
        <v>29</v>
      </c>
      <c r="G155" s="42">
        <f>F155/85328</f>
        <v>3.3986499156197261E-4</v>
      </c>
      <c r="H155" s="71">
        <f>SUM(H153:H154)</f>
        <v>35</v>
      </c>
      <c r="I155" s="41">
        <f>H155/74663</f>
        <v>4.6877302010366582E-4</v>
      </c>
      <c r="J155" s="37">
        <f>IF(D155=0, "-", IF((B155-D155)/D155&lt;10, (B155-D155)/D155, "&gt;999%"))</f>
        <v>-0.18181818181818182</v>
      </c>
      <c r="K155" s="38">
        <f>IF(H155=0, "-", IF((F155-H155)/H155&lt;10, (F155-H155)/H155, "&gt;999%"))</f>
        <v>-0.17142857142857143</v>
      </c>
    </row>
    <row r="156" spans="1:11" x14ac:dyDescent="0.2">
      <c r="B156" s="83"/>
      <c r="D156" s="83"/>
      <c r="F156" s="83"/>
      <c r="H156" s="83"/>
    </row>
    <row r="157" spans="1:11" x14ac:dyDescent="0.2">
      <c r="A157" s="163" t="s">
        <v>145</v>
      </c>
      <c r="B157" s="61" t="s">
        <v>12</v>
      </c>
      <c r="C157" s="62" t="s">
        <v>13</v>
      </c>
      <c r="D157" s="61" t="s">
        <v>12</v>
      </c>
      <c r="E157" s="63" t="s">
        <v>13</v>
      </c>
      <c r="F157" s="62" t="s">
        <v>12</v>
      </c>
      <c r="G157" s="62" t="s">
        <v>13</v>
      </c>
      <c r="H157" s="61" t="s">
        <v>12</v>
      </c>
      <c r="I157" s="63" t="s">
        <v>13</v>
      </c>
      <c r="J157" s="61"/>
      <c r="K157" s="63"/>
    </row>
    <row r="158" spans="1:11" x14ac:dyDescent="0.2">
      <c r="A158" s="7" t="s">
        <v>288</v>
      </c>
      <c r="B158" s="65">
        <v>1</v>
      </c>
      <c r="C158" s="34">
        <f>IF(B171=0, "-", B158/B171)</f>
        <v>3.3333333333333333E-2</v>
      </c>
      <c r="D158" s="65">
        <v>0</v>
      </c>
      <c r="E158" s="9">
        <f>IF(D171=0, "-", D158/D171)</f>
        <v>0</v>
      </c>
      <c r="F158" s="81">
        <v>7</v>
      </c>
      <c r="G158" s="34">
        <f>IF(F171=0, "-", F158/F171)</f>
        <v>0.12962962962962962</v>
      </c>
      <c r="H158" s="65">
        <v>3</v>
      </c>
      <c r="I158" s="9">
        <f>IF(H171=0, "-", H158/H171)</f>
        <v>6.8181818181818177E-2</v>
      </c>
      <c r="J158" s="8" t="str">
        <f t="shared" ref="J158:J169" si="12">IF(D158=0, "-", IF((B158-D158)/D158&lt;10, (B158-D158)/D158, "&gt;999%"))</f>
        <v>-</v>
      </c>
      <c r="K158" s="9">
        <f t="shared" ref="K158:K169" si="13">IF(H158=0, "-", IF((F158-H158)/H158&lt;10, (F158-H158)/H158, "&gt;999%"))</f>
        <v>1.3333333333333333</v>
      </c>
    </row>
    <row r="159" spans="1:11" x14ac:dyDescent="0.2">
      <c r="A159" s="7" t="s">
        <v>289</v>
      </c>
      <c r="B159" s="65">
        <v>1</v>
      </c>
      <c r="C159" s="34">
        <f>IF(B171=0, "-", B159/B171)</f>
        <v>3.3333333333333333E-2</v>
      </c>
      <c r="D159" s="65">
        <v>0</v>
      </c>
      <c r="E159" s="9">
        <f>IF(D171=0, "-", D159/D171)</f>
        <v>0</v>
      </c>
      <c r="F159" s="81">
        <v>3</v>
      </c>
      <c r="G159" s="34">
        <f>IF(F171=0, "-", F159/F171)</f>
        <v>5.5555555555555552E-2</v>
      </c>
      <c r="H159" s="65">
        <v>0</v>
      </c>
      <c r="I159" s="9">
        <f>IF(H171=0, "-", H159/H171)</f>
        <v>0</v>
      </c>
      <c r="J159" s="8" t="str">
        <f t="shared" si="12"/>
        <v>-</v>
      </c>
      <c r="K159" s="9" t="str">
        <f t="shared" si="13"/>
        <v>-</v>
      </c>
    </row>
    <row r="160" spans="1:11" x14ac:dyDescent="0.2">
      <c r="A160" s="7" t="s">
        <v>290</v>
      </c>
      <c r="B160" s="65">
        <v>0</v>
      </c>
      <c r="C160" s="34">
        <f>IF(B171=0, "-", B160/B171)</f>
        <v>0</v>
      </c>
      <c r="D160" s="65">
        <v>0</v>
      </c>
      <c r="E160" s="9">
        <f>IF(D171=0, "-", D160/D171)</f>
        <v>0</v>
      </c>
      <c r="F160" s="81">
        <v>0</v>
      </c>
      <c r="G160" s="34">
        <f>IF(F171=0, "-", F160/F171)</f>
        <v>0</v>
      </c>
      <c r="H160" s="65">
        <v>2</v>
      </c>
      <c r="I160" s="9">
        <f>IF(H171=0, "-", H160/H171)</f>
        <v>4.5454545454545456E-2</v>
      </c>
      <c r="J160" s="8" t="str">
        <f t="shared" si="12"/>
        <v>-</v>
      </c>
      <c r="K160" s="9">
        <f t="shared" si="13"/>
        <v>-1</v>
      </c>
    </row>
    <row r="161" spans="1:11" x14ac:dyDescent="0.2">
      <c r="A161" s="7" t="s">
        <v>291</v>
      </c>
      <c r="B161" s="65">
        <v>10</v>
      </c>
      <c r="C161" s="34">
        <f>IF(B171=0, "-", B161/B171)</f>
        <v>0.33333333333333331</v>
      </c>
      <c r="D161" s="65">
        <v>1</v>
      </c>
      <c r="E161" s="9">
        <f>IF(D171=0, "-", D161/D171)</f>
        <v>0.16666666666666666</v>
      </c>
      <c r="F161" s="81">
        <v>11</v>
      </c>
      <c r="G161" s="34">
        <f>IF(F171=0, "-", F161/F171)</f>
        <v>0.20370370370370369</v>
      </c>
      <c r="H161" s="65">
        <v>8</v>
      </c>
      <c r="I161" s="9">
        <f>IF(H171=0, "-", H161/H171)</f>
        <v>0.18181818181818182</v>
      </c>
      <c r="J161" s="8">
        <f t="shared" si="12"/>
        <v>9</v>
      </c>
      <c r="K161" s="9">
        <f t="shared" si="13"/>
        <v>0.375</v>
      </c>
    </row>
    <row r="162" spans="1:11" x14ac:dyDescent="0.2">
      <c r="A162" s="7" t="s">
        <v>292</v>
      </c>
      <c r="B162" s="65">
        <v>1</v>
      </c>
      <c r="C162" s="34">
        <f>IF(B171=0, "-", B162/B171)</f>
        <v>3.3333333333333333E-2</v>
      </c>
      <c r="D162" s="65">
        <v>1</v>
      </c>
      <c r="E162" s="9">
        <f>IF(D171=0, "-", D162/D171)</f>
        <v>0.16666666666666666</v>
      </c>
      <c r="F162" s="81">
        <v>2</v>
      </c>
      <c r="G162" s="34">
        <f>IF(F171=0, "-", F162/F171)</f>
        <v>3.7037037037037035E-2</v>
      </c>
      <c r="H162" s="65">
        <v>9</v>
      </c>
      <c r="I162" s="9">
        <f>IF(H171=0, "-", H162/H171)</f>
        <v>0.20454545454545456</v>
      </c>
      <c r="J162" s="8">
        <f t="shared" si="12"/>
        <v>0</v>
      </c>
      <c r="K162" s="9">
        <f t="shared" si="13"/>
        <v>-0.77777777777777779</v>
      </c>
    </row>
    <row r="163" spans="1:11" x14ac:dyDescent="0.2">
      <c r="A163" s="7" t="s">
        <v>293</v>
      </c>
      <c r="B163" s="65">
        <v>0</v>
      </c>
      <c r="C163" s="34">
        <f>IF(B171=0, "-", B163/B171)</f>
        <v>0</v>
      </c>
      <c r="D163" s="65">
        <v>0</v>
      </c>
      <c r="E163" s="9">
        <f>IF(D171=0, "-", D163/D171)</f>
        <v>0</v>
      </c>
      <c r="F163" s="81">
        <v>1</v>
      </c>
      <c r="G163" s="34">
        <f>IF(F171=0, "-", F163/F171)</f>
        <v>1.8518518518518517E-2</v>
      </c>
      <c r="H163" s="65">
        <v>2</v>
      </c>
      <c r="I163" s="9">
        <f>IF(H171=0, "-", H163/H171)</f>
        <v>4.5454545454545456E-2</v>
      </c>
      <c r="J163" s="8" t="str">
        <f t="shared" si="12"/>
        <v>-</v>
      </c>
      <c r="K163" s="9">
        <f t="shared" si="13"/>
        <v>-0.5</v>
      </c>
    </row>
    <row r="164" spans="1:11" x14ac:dyDescent="0.2">
      <c r="A164" s="7" t="s">
        <v>294</v>
      </c>
      <c r="B164" s="65">
        <v>1</v>
      </c>
      <c r="C164" s="34">
        <f>IF(B171=0, "-", B164/B171)</f>
        <v>3.3333333333333333E-2</v>
      </c>
      <c r="D164" s="65">
        <v>0</v>
      </c>
      <c r="E164" s="9">
        <f>IF(D171=0, "-", D164/D171)</f>
        <v>0</v>
      </c>
      <c r="F164" s="81">
        <v>2</v>
      </c>
      <c r="G164" s="34">
        <f>IF(F171=0, "-", F164/F171)</f>
        <v>3.7037037037037035E-2</v>
      </c>
      <c r="H164" s="65">
        <v>4</v>
      </c>
      <c r="I164" s="9">
        <f>IF(H171=0, "-", H164/H171)</f>
        <v>9.0909090909090912E-2</v>
      </c>
      <c r="J164" s="8" t="str">
        <f t="shared" si="12"/>
        <v>-</v>
      </c>
      <c r="K164" s="9">
        <f t="shared" si="13"/>
        <v>-0.5</v>
      </c>
    </row>
    <row r="165" spans="1:11" x14ac:dyDescent="0.2">
      <c r="A165" s="7" t="s">
        <v>295</v>
      </c>
      <c r="B165" s="65">
        <v>1</v>
      </c>
      <c r="C165" s="34">
        <f>IF(B171=0, "-", B165/B171)</f>
        <v>3.3333333333333333E-2</v>
      </c>
      <c r="D165" s="65">
        <v>0</v>
      </c>
      <c r="E165" s="9">
        <f>IF(D171=0, "-", D165/D171)</f>
        <v>0</v>
      </c>
      <c r="F165" s="81">
        <v>2</v>
      </c>
      <c r="G165" s="34">
        <f>IF(F171=0, "-", F165/F171)</f>
        <v>3.7037037037037035E-2</v>
      </c>
      <c r="H165" s="65">
        <v>0</v>
      </c>
      <c r="I165" s="9">
        <f>IF(H171=0, "-", H165/H171)</f>
        <v>0</v>
      </c>
      <c r="J165" s="8" t="str">
        <f t="shared" si="12"/>
        <v>-</v>
      </c>
      <c r="K165" s="9" t="str">
        <f t="shared" si="13"/>
        <v>-</v>
      </c>
    </row>
    <row r="166" spans="1:11" x14ac:dyDescent="0.2">
      <c r="A166" s="7" t="s">
        <v>296</v>
      </c>
      <c r="B166" s="65">
        <v>0</v>
      </c>
      <c r="C166" s="34">
        <f>IF(B171=0, "-", B166/B171)</f>
        <v>0</v>
      </c>
      <c r="D166" s="65">
        <v>1</v>
      </c>
      <c r="E166" s="9">
        <f>IF(D171=0, "-", D166/D171)</f>
        <v>0.16666666666666666</v>
      </c>
      <c r="F166" s="81">
        <v>1</v>
      </c>
      <c r="G166" s="34">
        <f>IF(F171=0, "-", F166/F171)</f>
        <v>1.8518518518518517E-2</v>
      </c>
      <c r="H166" s="65">
        <v>4</v>
      </c>
      <c r="I166" s="9">
        <f>IF(H171=0, "-", H166/H171)</f>
        <v>9.0909090909090912E-2</v>
      </c>
      <c r="J166" s="8">
        <f t="shared" si="12"/>
        <v>-1</v>
      </c>
      <c r="K166" s="9">
        <f t="shared" si="13"/>
        <v>-0.75</v>
      </c>
    </row>
    <row r="167" spans="1:11" x14ac:dyDescent="0.2">
      <c r="A167" s="7" t="s">
        <v>297</v>
      </c>
      <c r="B167" s="65">
        <v>14</v>
      </c>
      <c r="C167" s="34">
        <f>IF(B171=0, "-", B167/B171)</f>
        <v>0.46666666666666667</v>
      </c>
      <c r="D167" s="65">
        <v>3</v>
      </c>
      <c r="E167" s="9">
        <f>IF(D171=0, "-", D167/D171)</f>
        <v>0.5</v>
      </c>
      <c r="F167" s="81">
        <v>21</v>
      </c>
      <c r="G167" s="34">
        <f>IF(F171=0, "-", F167/F171)</f>
        <v>0.3888888888888889</v>
      </c>
      <c r="H167" s="65">
        <v>12</v>
      </c>
      <c r="I167" s="9">
        <f>IF(H171=0, "-", H167/H171)</f>
        <v>0.27272727272727271</v>
      </c>
      <c r="J167" s="8">
        <f t="shared" si="12"/>
        <v>3.6666666666666665</v>
      </c>
      <c r="K167" s="9">
        <f t="shared" si="13"/>
        <v>0.75</v>
      </c>
    </row>
    <row r="168" spans="1:11" x14ac:dyDescent="0.2">
      <c r="A168" s="7" t="s">
        <v>298</v>
      </c>
      <c r="B168" s="65">
        <v>1</v>
      </c>
      <c r="C168" s="34">
        <f>IF(B171=0, "-", B168/B171)</f>
        <v>3.3333333333333333E-2</v>
      </c>
      <c r="D168" s="65">
        <v>0</v>
      </c>
      <c r="E168" s="9">
        <f>IF(D171=0, "-", D168/D171)</f>
        <v>0</v>
      </c>
      <c r="F168" s="81">
        <v>3</v>
      </c>
      <c r="G168" s="34">
        <f>IF(F171=0, "-", F168/F171)</f>
        <v>5.5555555555555552E-2</v>
      </c>
      <c r="H168" s="65">
        <v>0</v>
      </c>
      <c r="I168" s="9">
        <f>IF(H171=0, "-", H168/H171)</f>
        <v>0</v>
      </c>
      <c r="J168" s="8" t="str">
        <f t="shared" si="12"/>
        <v>-</v>
      </c>
      <c r="K168" s="9" t="str">
        <f t="shared" si="13"/>
        <v>-</v>
      </c>
    </row>
    <row r="169" spans="1:11" x14ac:dyDescent="0.2">
      <c r="A169" s="7" t="s">
        <v>299</v>
      </c>
      <c r="B169" s="65">
        <v>0</v>
      </c>
      <c r="C169" s="34">
        <f>IF(B171=0, "-", B169/B171)</f>
        <v>0</v>
      </c>
      <c r="D169" s="65">
        <v>0</v>
      </c>
      <c r="E169" s="9">
        <f>IF(D171=0, "-", D169/D171)</f>
        <v>0</v>
      </c>
      <c r="F169" s="81">
        <v>1</v>
      </c>
      <c r="G169" s="34">
        <f>IF(F171=0, "-", F169/F171)</f>
        <v>1.8518518518518517E-2</v>
      </c>
      <c r="H169" s="65">
        <v>0</v>
      </c>
      <c r="I169" s="9">
        <f>IF(H171=0, "-", H169/H171)</f>
        <v>0</v>
      </c>
      <c r="J169" s="8" t="str">
        <f t="shared" si="12"/>
        <v>-</v>
      </c>
      <c r="K169" s="9" t="str">
        <f t="shared" si="13"/>
        <v>-</v>
      </c>
    </row>
    <row r="170" spans="1:11" x14ac:dyDescent="0.2">
      <c r="A170" s="2"/>
      <c r="B170" s="68"/>
      <c r="C170" s="33"/>
      <c r="D170" s="68"/>
      <c r="E170" s="6"/>
      <c r="F170" s="82"/>
      <c r="G170" s="33"/>
      <c r="H170" s="68"/>
      <c r="I170" s="6"/>
      <c r="J170" s="5"/>
      <c r="K170" s="6"/>
    </row>
    <row r="171" spans="1:11" s="43" customFormat="1" x14ac:dyDescent="0.2">
      <c r="A171" s="162" t="s">
        <v>589</v>
      </c>
      <c r="B171" s="71">
        <f>SUM(B158:B170)</f>
        <v>30</v>
      </c>
      <c r="C171" s="40">
        <f>B171/32499</f>
        <v>9.2310532631773284E-4</v>
      </c>
      <c r="D171" s="71">
        <f>SUM(D158:D170)</f>
        <v>6</v>
      </c>
      <c r="E171" s="41">
        <f>D171/26621</f>
        <v>2.2538597347958379E-4</v>
      </c>
      <c r="F171" s="77">
        <f>SUM(F158:F170)</f>
        <v>54</v>
      </c>
      <c r="G171" s="42">
        <f>F171/85328</f>
        <v>6.3285205325332833E-4</v>
      </c>
      <c r="H171" s="71">
        <f>SUM(H158:H170)</f>
        <v>44</v>
      </c>
      <c r="I171" s="41">
        <f>H171/74663</f>
        <v>5.8931465384460841E-4</v>
      </c>
      <c r="J171" s="37">
        <f>IF(D171=0, "-", IF((B171-D171)/D171&lt;10, (B171-D171)/D171, "&gt;999%"))</f>
        <v>4</v>
      </c>
      <c r="K171" s="38">
        <f>IF(H171=0, "-", IF((F171-H171)/H171&lt;10, (F171-H171)/H171, "&gt;999%"))</f>
        <v>0.22727272727272727</v>
      </c>
    </row>
    <row r="172" spans="1:11" x14ac:dyDescent="0.2">
      <c r="B172" s="83"/>
      <c r="D172" s="83"/>
      <c r="F172" s="83"/>
      <c r="H172" s="83"/>
    </row>
    <row r="173" spans="1:11" s="43" customFormat="1" x14ac:dyDescent="0.2">
      <c r="A173" s="162" t="s">
        <v>588</v>
      </c>
      <c r="B173" s="71">
        <v>39</v>
      </c>
      <c r="C173" s="40">
        <f>B173/32499</f>
        <v>1.2000369242130527E-3</v>
      </c>
      <c r="D173" s="71">
        <v>17</v>
      </c>
      <c r="E173" s="41">
        <f>D173/26621</f>
        <v>6.3859359152548735E-4</v>
      </c>
      <c r="F173" s="77">
        <v>83</v>
      </c>
      <c r="G173" s="42">
        <f>F173/85328</f>
        <v>9.72717044815301E-4</v>
      </c>
      <c r="H173" s="71">
        <v>79</v>
      </c>
      <c r="I173" s="41">
        <f>H173/74663</f>
        <v>1.0580876739482742E-3</v>
      </c>
      <c r="J173" s="37">
        <f>IF(D173=0, "-", IF((B173-D173)/D173&lt;10, (B173-D173)/D173, "&gt;999%"))</f>
        <v>1.2941176470588236</v>
      </c>
      <c r="K173" s="38">
        <f>IF(H173=0, "-", IF((F173-H173)/H173&lt;10, (F173-H173)/H173, "&gt;999%"))</f>
        <v>5.0632911392405063E-2</v>
      </c>
    </row>
    <row r="174" spans="1:11" x14ac:dyDescent="0.2">
      <c r="B174" s="83"/>
      <c r="D174" s="83"/>
      <c r="F174" s="83"/>
      <c r="H174" s="83"/>
    </row>
    <row r="175" spans="1:11" ht="15.75" x14ac:dyDescent="0.25">
      <c r="A175" s="164" t="s">
        <v>117</v>
      </c>
      <c r="B175" s="196" t="s">
        <v>1</v>
      </c>
      <c r="C175" s="200"/>
      <c r="D175" s="200"/>
      <c r="E175" s="197"/>
      <c r="F175" s="196" t="s">
        <v>14</v>
      </c>
      <c r="G175" s="200"/>
      <c r="H175" s="200"/>
      <c r="I175" s="197"/>
      <c r="J175" s="196" t="s">
        <v>15</v>
      </c>
      <c r="K175" s="197"/>
    </row>
    <row r="176" spans="1:11" x14ac:dyDescent="0.2">
      <c r="A176" s="22"/>
      <c r="B176" s="196">
        <f>VALUE(RIGHT($B$2, 4))</f>
        <v>2021</v>
      </c>
      <c r="C176" s="197"/>
      <c r="D176" s="196">
        <f>B176-1</f>
        <v>2020</v>
      </c>
      <c r="E176" s="204"/>
      <c r="F176" s="196">
        <f>B176</f>
        <v>2021</v>
      </c>
      <c r="G176" s="204"/>
      <c r="H176" s="196">
        <f>D176</f>
        <v>2020</v>
      </c>
      <c r="I176" s="204"/>
      <c r="J176" s="140" t="s">
        <v>4</v>
      </c>
      <c r="K176" s="141" t="s">
        <v>2</v>
      </c>
    </row>
    <row r="177" spans="1:11" x14ac:dyDescent="0.2">
      <c r="A177" s="163" t="s">
        <v>146</v>
      </c>
      <c r="B177" s="61" t="s">
        <v>12</v>
      </c>
      <c r="C177" s="62" t="s">
        <v>13</v>
      </c>
      <c r="D177" s="61" t="s">
        <v>12</v>
      </c>
      <c r="E177" s="63" t="s">
        <v>13</v>
      </c>
      <c r="F177" s="62" t="s">
        <v>12</v>
      </c>
      <c r="G177" s="62" t="s">
        <v>13</v>
      </c>
      <c r="H177" s="61" t="s">
        <v>12</v>
      </c>
      <c r="I177" s="63" t="s">
        <v>13</v>
      </c>
      <c r="J177" s="61"/>
      <c r="K177" s="63"/>
    </row>
    <row r="178" spans="1:11" x14ac:dyDescent="0.2">
      <c r="A178" s="7" t="s">
        <v>300</v>
      </c>
      <c r="B178" s="65">
        <v>70</v>
      </c>
      <c r="C178" s="34">
        <f>IF(B187=0, "-", B178/B187)</f>
        <v>0.15021459227467812</v>
      </c>
      <c r="D178" s="65">
        <v>56</v>
      </c>
      <c r="E178" s="9">
        <f>IF(D187=0, "-", D178/D187)</f>
        <v>0.21374045801526717</v>
      </c>
      <c r="F178" s="81">
        <v>137</v>
      </c>
      <c r="G178" s="34">
        <f>IF(F187=0, "-", F178/F187)</f>
        <v>0.12779850746268656</v>
      </c>
      <c r="H178" s="65">
        <v>159</v>
      </c>
      <c r="I178" s="9">
        <f>IF(H187=0, "-", H178/H187)</f>
        <v>0.18906064209274673</v>
      </c>
      <c r="J178" s="8">
        <f t="shared" ref="J178:J185" si="14">IF(D178=0, "-", IF((B178-D178)/D178&lt;10, (B178-D178)/D178, "&gt;999%"))</f>
        <v>0.25</v>
      </c>
      <c r="K178" s="9">
        <f t="shared" ref="K178:K185" si="15">IF(H178=0, "-", IF((F178-H178)/H178&lt;10, (F178-H178)/H178, "&gt;999%"))</f>
        <v>-0.13836477987421383</v>
      </c>
    </row>
    <row r="179" spans="1:11" x14ac:dyDescent="0.2">
      <c r="A179" s="7" t="s">
        <v>301</v>
      </c>
      <c r="B179" s="65">
        <v>36</v>
      </c>
      <c r="C179" s="34">
        <f>IF(B187=0, "-", B179/B187)</f>
        <v>7.7253218884120178E-2</v>
      </c>
      <c r="D179" s="65">
        <v>18</v>
      </c>
      <c r="E179" s="9">
        <f>IF(D187=0, "-", D179/D187)</f>
        <v>6.8702290076335881E-2</v>
      </c>
      <c r="F179" s="81">
        <v>88</v>
      </c>
      <c r="G179" s="34">
        <f>IF(F187=0, "-", F179/F187)</f>
        <v>8.2089552238805971E-2</v>
      </c>
      <c r="H179" s="65">
        <v>51</v>
      </c>
      <c r="I179" s="9">
        <f>IF(H187=0, "-", H179/H187)</f>
        <v>6.0642092746730082E-2</v>
      </c>
      <c r="J179" s="8">
        <f t="shared" si="14"/>
        <v>1</v>
      </c>
      <c r="K179" s="9">
        <f t="shared" si="15"/>
        <v>0.72549019607843135</v>
      </c>
    </row>
    <row r="180" spans="1:11" x14ac:dyDescent="0.2">
      <c r="A180" s="7" t="s">
        <v>302</v>
      </c>
      <c r="B180" s="65">
        <v>235</v>
      </c>
      <c r="C180" s="34">
        <f>IF(B187=0, "-", B180/B187)</f>
        <v>0.50429184549356221</v>
      </c>
      <c r="D180" s="65">
        <v>149</v>
      </c>
      <c r="E180" s="9">
        <f>IF(D187=0, "-", D180/D187)</f>
        <v>0.56870229007633588</v>
      </c>
      <c r="F180" s="81">
        <v>596</v>
      </c>
      <c r="G180" s="34">
        <f>IF(F187=0, "-", F180/F187)</f>
        <v>0.55597014925373134</v>
      </c>
      <c r="H180" s="65">
        <v>415</v>
      </c>
      <c r="I180" s="9">
        <f>IF(H187=0, "-", H180/H187)</f>
        <v>0.49346016646848989</v>
      </c>
      <c r="J180" s="8">
        <f t="shared" si="14"/>
        <v>0.57718120805369133</v>
      </c>
      <c r="K180" s="9">
        <f t="shared" si="15"/>
        <v>0.43614457831325304</v>
      </c>
    </row>
    <row r="181" spans="1:11" x14ac:dyDescent="0.2">
      <c r="A181" s="7" t="s">
        <v>303</v>
      </c>
      <c r="B181" s="65">
        <v>46</v>
      </c>
      <c r="C181" s="34">
        <f>IF(B187=0, "-", B181/B187)</f>
        <v>9.8712446351931327E-2</v>
      </c>
      <c r="D181" s="65">
        <v>18</v>
      </c>
      <c r="E181" s="9">
        <f>IF(D187=0, "-", D181/D187)</f>
        <v>6.8702290076335881E-2</v>
      </c>
      <c r="F181" s="81">
        <v>93</v>
      </c>
      <c r="G181" s="34">
        <f>IF(F187=0, "-", F181/F187)</f>
        <v>8.6753731343283583E-2</v>
      </c>
      <c r="H181" s="65">
        <v>99</v>
      </c>
      <c r="I181" s="9">
        <f>IF(H187=0, "-", H181/H187)</f>
        <v>0.11771700356718193</v>
      </c>
      <c r="J181" s="8">
        <f t="shared" si="14"/>
        <v>1.5555555555555556</v>
      </c>
      <c r="K181" s="9">
        <f t="shared" si="15"/>
        <v>-6.0606060606060608E-2</v>
      </c>
    </row>
    <row r="182" spans="1:11" x14ac:dyDescent="0.2">
      <c r="A182" s="7" t="s">
        <v>304</v>
      </c>
      <c r="B182" s="65">
        <v>0</v>
      </c>
      <c r="C182" s="34">
        <f>IF(B187=0, "-", B182/B187)</f>
        <v>0</v>
      </c>
      <c r="D182" s="65">
        <v>6</v>
      </c>
      <c r="E182" s="9">
        <f>IF(D187=0, "-", D182/D187)</f>
        <v>2.2900763358778626E-2</v>
      </c>
      <c r="F182" s="81">
        <v>1</v>
      </c>
      <c r="G182" s="34">
        <f>IF(F187=0, "-", F182/F187)</f>
        <v>9.3283582089552237E-4</v>
      </c>
      <c r="H182" s="65">
        <v>18</v>
      </c>
      <c r="I182" s="9">
        <f>IF(H187=0, "-", H182/H187)</f>
        <v>2.1403091557669441E-2</v>
      </c>
      <c r="J182" s="8">
        <f t="shared" si="14"/>
        <v>-1</v>
      </c>
      <c r="K182" s="9">
        <f t="shared" si="15"/>
        <v>-0.94444444444444442</v>
      </c>
    </row>
    <row r="183" spans="1:11" x14ac:dyDescent="0.2">
      <c r="A183" s="7" t="s">
        <v>305</v>
      </c>
      <c r="B183" s="65">
        <v>9</v>
      </c>
      <c r="C183" s="34">
        <f>IF(B187=0, "-", B183/B187)</f>
        <v>1.9313304721030045E-2</v>
      </c>
      <c r="D183" s="65">
        <v>6</v>
      </c>
      <c r="E183" s="9">
        <f>IF(D187=0, "-", D183/D187)</f>
        <v>2.2900763358778626E-2</v>
      </c>
      <c r="F183" s="81">
        <v>21</v>
      </c>
      <c r="G183" s="34">
        <f>IF(F187=0, "-", F183/F187)</f>
        <v>1.9589552238805971E-2</v>
      </c>
      <c r="H183" s="65">
        <v>20</v>
      </c>
      <c r="I183" s="9">
        <f>IF(H187=0, "-", H183/H187)</f>
        <v>2.3781212841854936E-2</v>
      </c>
      <c r="J183" s="8">
        <f t="shared" si="14"/>
        <v>0.5</v>
      </c>
      <c r="K183" s="9">
        <f t="shared" si="15"/>
        <v>0.05</v>
      </c>
    </row>
    <row r="184" spans="1:11" x14ac:dyDescent="0.2">
      <c r="A184" s="7" t="s">
        <v>306</v>
      </c>
      <c r="B184" s="65">
        <v>3</v>
      </c>
      <c r="C184" s="34">
        <f>IF(B187=0, "-", B184/B187)</f>
        <v>6.4377682403433476E-3</v>
      </c>
      <c r="D184" s="65">
        <v>0</v>
      </c>
      <c r="E184" s="9">
        <f>IF(D187=0, "-", D184/D187)</f>
        <v>0</v>
      </c>
      <c r="F184" s="81">
        <v>7</v>
      </c>
      <c r="G184" s="34">
        <f>IF(F187=0, "-", F184/F187)</f>
        <v>6.5298507462686565E-3</v>
      </c>
      <c r="H184" s="65">
        <v>1</v>
      </c>
      <c r="I184" s="9">
        <f>IF(H187=0, "-", H184/H187)</f>
        <v>1.1890606420927466E-3</v>
      </c>
      <c r="J184" s="8" t="str">
        <f t="shared" si="14"/>
        <v>-</v>
      </c>
      <c r="K184" s="9">
        <f t="shared" si="15"/>
        <v>6</v>
      </c>
    </row>
    <row r="185" spans="1:11" x14ac:dyDescent="0.2">
      <c r="A185" s="7" t="s">
        <v>307</v>
      </c>
      <c r="B185" s="65">
        <v>67</v>
      </c>
      <c r="C185" s="34">
        <f>IF(B187=0, "-", B185/B187)</f>
        <v>0.14377682403433475</v>
      </c>
      <c r="D185" s="65">
        <v>9</v>
      </c>
      <c r="E185" s="9">
        <f>IF(D187=0, "-", D185/D187)</f>
        <v>3.4351145038167941E-2</v>
      </c>
      <c r="F185" s="81">
        <v>129</v>
      </c>
      <c r="G185" s="34">
        <f>IF(F187=0, "-", F185/F187)</f>
        <v>0.12033582089552239</v>
      </c>
      <c r="H185" s="65">
        <v>78</v>
      </c>
      <c r="I185" s="9">
        <f>IF(H187=0, "-", H185/H187)</f>
        <v>9.2746730083234238E-2</v>
      </c>
      <c r="J185" s="8">
        <f t="shared" si="14"/>
        <v>6.4444444444444446</v>
      </c>
      <c r="K185" s="9">
        <f t="shared" si="15"/>
        <v>0.65384615384615385</v>
      </c>
    </row>
    <row r="186" spans="1:11" x14ac:dyDescent="0.2">
      <c r="A186" s="2"/>
      <c r="B186" s="68"/>
      <c r="C186" s="33"/>
      <c r="D186" s="68"/>
      <c r="E186" s="6"/>
      <c r="F186" s="82"/>
      <c r="G186" s="33"/>
      <c r="H186" s="68"/>
      <c r="I186" s="6"/>
      <c r="J186" s="5"/>
      <c r="K186" s="6"/>
    </row>
    <row r="187" spans="1:11" s="43" customFormat="1" x14ac:dyDescent="0.2">
      <c r="A187" s="162" t="s">
        <v>587</v>
      </c>
      <c r="B187" s="71">
        <f>SUM(B178:B186)</f>
        <v>466</v>
      </c>
      <c r="C187" s="40">
        <f>B187/32499</f>
        <v>1.4338902735468784E-2</v>
      </c>
      <c r="D187" s="71">
        <f>SUM(D178:D186)</f>
        <v>262</v>
      </c>
      <c r="E187" s="41">
        <f>D187/26621</f>
        <v>9.8418541752751595E-3</v>
      </c>
      <c r="F187" s="77">
        <f>SUM(F178:F186)</f>
        <v>1072</v>
      </c>
      <c r="G187" s="42">
        <f>F187/85328</f>
        <v>1.2563285205325334E-2</v>
      </c>
      <c r="H187" s="71">
        <f>SUM(H178:H186)</f>
        <v>841</v>
      </c>
      <c r="I187" s="41">
        <f>H187/74663</f>
        <v>1.1263945997348083E-2</v>
      </c>
      <c r="J187" s="37">
        <f>IF(D187=0, "-", IF((B187-D187)/D187&lt;10, (B187-D187)/D187, "&gt;999%"))</f>
        <v>0.77862595419847325</v>
      </c>
      <c r="K187" s="38">
        <f>IF(H187=0, "-", IF((F187-H187)/H187&lt;10, (F187-H187)/H187, "&gt;999%"))</f>
        <v>0.27467300832342451</v>
      </c>
    </row>
    <row r="188" spans="1:11" x14ac:dyDescent="0.2">
      <c r="B188" s="83"/>
      <c r="D188" s="83"/>
      <c r="F188" s="83"/>
      <c r="H188" s="83"/>
    </row>
    <row r="189" spans="1:11" x14ac:dyDescent="0.2">
      <c r="A189" s="163" t="s">
        <v>147</v>
      </c>
      <c r="B189" s="61" t="s">
        <v>12</v>
      </c>
      <c r="C189" s="62" t="s">
        <v>13</v>
      </c>
      <c r="D189" s="61" t="s">
        <v>12</v>
      </c>
      <c r="E189" s="63" t="s">
        <v>13</v>
      </c>
      <c r="F189" s="62" t="s">
        <v>12</v>
      </c>
      <c r="G189" s="62" t="s">
        <v>13</v>
      </c>
      <c r="H189" s="61" t="s">
        <v>12</v>
      </c>
      <c r="I189" s="63" t="s">
        <v>13</v>
      </c>
      <c r="J189" s="61"/>
      <c r="K189" s="63"/>
    </row>
    <row r="190" spans="1:11" x14ac:dyDescent="0.2">
      <c r="A190" s="7" t="s">
        <v>308</v>
      </c>
      <c r="B190" s="65">
        <v>3</v>
      </c>
      <c r="C190" s="34">
        <f>IF(B196=0, "-", B190/B196)</f>
        <v>7.1428571428571425E-2</v>
      </c>
      <c r="D190" s="65">
        <v>1</v>
      </c>
      <c r="E190" s="9">
        <f>IF(D196=0, "-", D190/D196)</f>
        <v>4.1666666666666664E-2</v>
      </c>
      <c r="F190" s="81">
        <v>4</v>
      </c>
      <c r="G190" s="34">
        <f>IF(F196=0, "-", F190/F196)</f>
        <v>4.3478260869565216E-2</v>
      </c>
      <c r="H190" s="65">
        <v>1</v>
      </c>
      <c r="I190" s="9">
        <f>IF(H196=0, "-", H190/H196)</f>
        <v>1.1235955056179775E-2</v>
      </c>
      <c r="J190" s="8">
        <f>IF(D190=0, "-", IF((B190-D190)/D190&lt;10, (B190-D190)/D190, "&gt;999%"))</f>
        <v>2</v>
      </c>
      <c r="K190" s="9">
        <f>IF(H190=0, "-", IF((F190-H190)/H190&lt;10, (F190-H190)/H190, "&gt;999%"))</f>
        <v>3</v>
      </c>
    </row>
    <row r="191" spans="1:11" x14ac:dyDescent="0.2">
      <c r="A191" s="7" t="s">
        <v>309</v>
      </c>
      <c r="B191" s="65">
        <v>11</v>
      </c>
      <c r="C191" s="34">
        <f>IF(B196=0, "-", B191/B196)</f>
        <v>0.26190476190476192</v>
      </c>
      <c r="D191" s="65">
        <v>5</v>
      </c>
      <c r="E191" s="9">
        <f>IF(D196=0, "-", D191/D196)</f>
        <v>0.20833333333333334</v>
      </c>
      <c r="F191" s="81">
        <v>16</v>
      </c>
      <c r="G191" s="34">
        <f>IF(F196=0, "-", F191/F196)</f>
        <v>0.17391304347826086</v>
      </c>
      <c r="H191" s="65">
        <v>14</v>
      </c>
      <c r="I191" s="9">
        <f>IF(H196=0, "-", H191/H196)</f>
        <v>0.15730337078651685</v>
      </c>
      <c r="J191" s="8">
        <f>IF(D191=0, "-", IF((B191-D191)/D191&lt;10, (B191-D191)/D191, "&gt;999%"))</f>
        <v>1.2</v>
      </c>
      <c r="K191" s="9">
        <f>IF(H191=0, "-", IF((F191-H191)/H191&lt;10, (F191-H191)/H191, "&gt;999%"))</f>
        <v>0.14285714285714285</v>
      </c>
    </row>
    <row r="192" spans="1:11" x14ac:dyDescent="0.2">
      <c r="A192" s="7" t="s">
        <v>310</v>
      </c>
      <c r="B192" s="65">
        <v>16</v>
      </c>
      <c r="C192" s="34">
        <f>IF(B196=0, "-", B192/B196)</f>
        <v>0.38095238095238093</v>
      </c>
      <c r="D192" s="65">
        <v>8</v>
      </c>
      <c r="E192" s="9">
        <f>IF(D196=0, "-", D192/D196)</f>
        <v>0.33333333333333331</v>
      </c>
      <c r="F192" s="81">
        <v>38</v>
      </c>
      <c r="G192" s="34">
        <f>IF(F196=0, "-", F192/F196)</f>
        <v>0.41304347826086957</v>
      </c>
      <c r="H192" s="65">
        <v>49</v>
      </c>
      <c r="I192" s="9">
        <f>IF(H196=0, "-", H192/H196)</f>
        <v>0.550561797752809</v>
      </c>
      <c r="J192" s="8">
        <f>IF(D192=0, "-", IF((B192-D192)/D192&lt;10, (B192-D192)/D192, "&gt;999%"))</f>
        <v>1</v>
      </c>
      <c r="K192" s="9">
        <f>IF(H192=0, "-", IF((F192-H192)/H192&lt;10, (F192-H192)/H192, "&gt;999%"))</f>
        <v>-0.22448979591836735</v>
      </c>
    </row>
    <row r="193" spans="1:11" x14ac:dyDescent="0.2">
      <c r="A193" s="7" t="s">
        <v>311</v>
      </c>
      <c r="B193" s="65">
        <v>7</v>
      </c>
      <c r="C193" s="34">
        <f>IF(B196=0, "-", B193/B196)</f>
        <v>0.16666666666666666</v>
      </c>
      <c r="D193" s="65">
        <v>10</v>
      </c>
      <c r="E193" s="9">
        <f>IF(D196=0, "-", D193/D196)</f>
        <v>0.41666666666666669</v>
      </c>
      <c r="F193" s="81">
        <v>12</v>
      </c>
      <c r="G193" s="34">
        <f>IF(F196=0, "-", F193/F196)</f>
        <v>0.13043478260869565</v>
      </c>
      <c r="H193" s="65">
        <v>25</v>
      </c>
      <c r="I193" s="9">
        <f>IF(H196=0, "-", H193/H196)</f>
        <v>0.2808988764044944</v>
      </c>
      <c r="J193" s="8">
        <f>IF(D193=0, "-", IF((B193-D193)/D193&lt;10, (B193-D193)/D193, "&gt;999%"))</f>
        <v>-0.3</v>
      </c>
      <c r="K193" s="9">
        <f>IF(H193=0, "-", IF((F193-H193)/H193&lt;10, (F193-H193)/H193, "&gt;999%"))</f>
        <v>-0.52</v>
      </c>
    </row>
    <row r="194" spans="1:11" x14ac:dyDescent="0.2">
      <c r="A194" s="7" t="s">
        <v>312</v>
      </c>
      <c r="B194" s="65">
        <v>5</v>
      </c>
      <c r="C194" s="34">
        <f>IF(B196=0, "-", B194/B196)</f>
        <v>0.11904761904761904</v>
      </c>
      <c r="D194" s="65">
        <v>0</v>
      </c>
      <c r="E194" s="9">
        <f>IF(D196=0, "-", D194/D196)</f>
        <v>0</v>
      </c>
      <c r="F194" s="81">
        <v>22</v>
      </c>
      <c r="G194" s="34">
        <f>IF(F196=0, "-", F194/F196)</f>
        <v>0.2391304347826087</v>
      </c>
      <c r="H194" s="65">
        <v>0</v>
      </c>
      <c r="I194" s="9">
        <f>IF(H196=0, "-", H194/H196)</f>
        <v>0</v>
      </c>
      <c r="J194" s="8" t="str">
        <f>IF(D194=0, "-", IF((B194-D194)/D194&lt;10, (B194-D194)/D194, "&gt;999%"))</f>
        <v>-</v>
      </c>
      <c r="K194" s="9" t="str">
        <f>IF(H194=0, "-", IF((F194-H194)/H194&lt;10, (F194-H194)/H194, "&gt;999%"))</f>
        <v>-</v>
      </c>
    </row>
    <row r="195" spans="1:11" x14ac:dyDescent="0.2">
      <c r="A195" s="2"/>
      <c r="B195" s="68"/>
      <c r="C195" s="33"/>
      <c r="D195" s="68"/>
      <c r="E195" s="6"/>
      <c r="F195" s="82"/>
      <c r="G195" s="33"/>
      <c r="H195" s="68"/>
      <c r="I195" s="6"/>
      <c r="J195" s="5"/>
      <c r="K195" s="6"/>
    </row>
    <row r="196" spans="1:11" s="43" customFormat="1" x14ac:dyDescent="0.2">
      <c r="A196" s="162" t="s">
        <v>586</v>
      </c>
      <c r="B196" s="71">
        <f>SUM(B190:B195)</f>
        <v>42</v>
      </c>
      <c r="C196" s="40">
        <f>B196/32499</f>
        <v>1.292347456844826E-3</v>
      </c>
      <c r="D196" s="71">
        <f>SUM(D190:D195)</f>
        <v>24</v>
      </c>
      <c r="E196" s="41">
        <f>D196/26621</f>
        <v>9.0154389391833517E-4</v>
      </c>
      <c r="F196" s="77">
        <f>SUM(F190:F195)</f>
        <v>92</v>
      </c>
      <c r="G196" s="42">
        <f>F196/85328</f>
        <v>1.0781923870241889E-3</v>
      </c>
      <c r="H196" s="71">
        <f>SUM(H190:H195)</f>
        <v>89</v>
      </c>
      <c r="I196" s="41">
        <f>H196/74663</f>
        <v>1.1920228225493217E-3</v>
      </c>
      <c r="J196" s="37">
        <f>IF(D196=0, "-", IF((B196-D196)/D196&lt;10, (B196-D196)/D196, "&gt;999%"))</f>
        <v>0.75</v>
      </c>
      <c r="K196" s="38">
        <f>IF(H196=0, "-", IF((F196-H196)/H196&lt;10, (F196-H196)/H196, "&gt;999%"))</f>
        <v>3.3707865168539325E-2</v>
      </c>
    </row>
    <row r="197" spans="1:11" x14ac:dyDescent="0.2">
      <c r="B197" s="83"/>
      <c r="D197" s="83"/>
      <c r="F197" s="83"/>
      <c r="H197" s="83"/>
    </row>
    <row r="198" spans="1:11" s="43" customFormat="1" x14ac:dyDescent="0.2">
      <c r="A198" s="162" t="s">
        <v>585</v>
      </c>
      <c r="B198" s="71">
        <v>508</v>
      </c>
      <c r="C198" s="40">
        <f>B198/32499</f>
        <v>1.5631250192313609E-2</v>
      </c>
      <c r="D198" s="71">
        <v>286</v>
      </c>
      <c r="E198" s="41">
        <f>D198/26621</f>
        <v>1.0743398069193494E-2</v>
      </c>
      <c r="F198" s="77">
        <v>1164</v>
      </c>
      <c r="G198" s="42">
        <f>F198/85328</f>
        <v>1.3641477592349523E-2</v>
      </c>
      <c r="H198" s="71">
        <v>930</v>
      </c>
      <c r="I198" s="41">
        <f>H198/74663</f>
        <v>1.2455968819897406E-2</v>
      </c>
      <c r="J198" s="37">
        <f>IF(D198=0, "-", IF((B198-D198)/D198&lt;10, (B198-D198)/D198, "&gt;999%"))</f>
        <v>0.77622377622377625</v>
      </c>
      <c r="K198" s="38">
        <f>IF(H198=0, "-", IF((F198-H198)/H198&lt;10, (F198-H198)/H198, "&gt;999%"))</f>
        <v>0.25161290322580643</v>
      </c>
    </row>
    <row r="199" spans="1:11" x14ac:dyDescent="0.2">
      <c r="B199" s="83"/>
      <c r="D199" s="83"/>
      <c r="F199" s="83"/>
      <c r="H199" s="83"/>
    </row>
    <row r="200" spans="1:11" ht="15.75" x14ac:dyDescent="0.25">
      <c r="A200" s="164" t="s">
        <v>118</v>
      </c>
      <c r="B200" s="196" t="s">
        <v>1</v>
      </c>
      <c r="C200" s="200"/>
      <c r="D200" s="200"/>
      <c r="E200" s="197"/>
      <c r="F200" s="196" t="s">
        <v>14</v>
      </c>
      <c r="G200" s="200"/>
      <c r="H200" s="200"/>
      <c r="I200" s="197"/>
      <c r="J200" s="196" t="s">
        <v>15</v>
      </c>
      <c r="K200" s="197"/>
    </row>
    <row r="201" spans="1:11" x14ac:dyDescent="0.2">
      <c r="A201" s="22"/>
      <c r="B201" s="196">
        <f>VALUE(RIGHT($B$2, 4))</f>
        <v>2021</v>
      </c>
      <c r="C201" s="197"/>
      <c r="D201" s="196">
        <f>B201-1</f>
        <v>2020</v>
      </c>
      <c r="E201" s="204"/>
      <c r="F201" s="196">
        <f>B201</f>
        <v>2021</v>
      </c>
      <c r="G201" s="204"/>
      <c r="H201" s="196">
        <f>D201</f>
        <v>2020</v>
      </c>
      <c r="I201" s="204"/>
      <c r="J201" s="140" t="s">
        <v>4</v>
      </c>
      <c r="K201" s="141" t="s">
        <v>2</v>
      </c>
    </row>
    <row r="202" spans="1:11" x14ac:dyDescent="0.2">
      <c r="A202" s="163" t="s">
        <v>148</v>
      </c>
      <c r="B202" s="61" t="s">
        <v>12</v>
      </c>
      <c r="C202" s="62" t="s">
        <v>13</v>
      </c>
      <c r="D202" s="61" t="s">
        <v>12</v>
      </c>
      <c r="E202" s="63" t="s">
        <v>13</v>
      </c>
      <c r="F202" s="62" t="s">
        <v>12</v>
      </c>
      <c r="G202" s="62" t="s">
        <v>13</v>
      </c>
      <c r="H202" s="61" t="s">
        <v>12</v>
      </c>
      <c r="I202" s="63" t="s">
        <v>13</v>
      </c>
      <c r="J202" s="61"/>
      <c r="K202" s="63"/>
    </row>
    <row r="203" spans="1:11" x14ac:dyDescent="0.2">
      <c r="A203" s="7" t="s">
        <v>313</v>
      </c>
      <c r="B203" s="65">
        <v>0</v>
      </c>
      <c r="C203" s="34">
        <f>IF(B214=0, "-", B203/B214)</f>
        <v>0</v>
      </c>
      <c r="D203" s="65">
        <v>4</v>
      </c>
      <c r="E203" s="9">
        <f>IF(D214=0, "-", D203/D214)</f>
        <v>2.4844720496894408E-2</v>
      </c>
      <c r="F203" s="81">
        <v>0</v>
      </c>
      <c r="G203" s="34">
        <f>IF(F214=0, "-", F203/F214)</f>
        <v>0</v>
      </c>
      <c r="H203" s="65">
        <v>12</v>
      </c>
      <c r="I203" s="9">
        <f>IF(H214=0, "-", H203/H214)</f>
        <v>2.591792656587473E-2</v>
      </c>
      <c r="J203" s="8">
        <f t="shared" ref="J203:J212" si="16">IF(D203=0, "-", IF((B203-D203)/D203&lt;10, (B203-D203)/D203, "&gt;999%"))</f>
        <v>-1</v>
      </c>
      <c r="K203" s="9">
        <f t="shared" ref="K203:K212" si="17">IF(H203=0, "-", IF((F203-H203)/H203&lt;10, (F203-H203)/H203, "&gt;999%"))</f>
        <v>-1</v>
      </c>
    </row>
    <row r="204" spans="1:11" x14ac:dyDescent="0.2">
      <c r="A204" s="7" t="s">
        <v>314</v>
      </c>
      <c r="B204" s="65">
        <v>0</v>
      </c>
      <c r="C204" s="34">
        <f>IF(B214=0, "-", B204/B214)</f>
        <v>0</v>
      </c>
      <c r="D204" s="65">
        <v>12</v>
      </c>
      <c r="E204" s="9">
        <f>IF(D214=0, "-", D204/D214)</f>
        <v>7.4534161490683232E-2</v>
      </c>
      <c r="F204" s="81">
        <v>1</v>
      </c>
      <c r="G204" s="34">
        <f>IF(F214=0, "-", F204/F214)</f>
        <v>2.070393374741201E-3</v>
      </c>
      <c r="H204" s="65">
        <v>15</v>
      </c>
      <c r="I204" s="9">
        <f>IF(H214=0, "-", H204/H214)</f>
        <v>3.2397408207343416E-2</v>
      </c>
      <c r="J204" s="8">
        <f t="shared" si="16"/>
        <v>-1</v>
      </c>
      <c r="K204" s="9">
        <f t="shared" si="17"/>
        <v>-0.93333333333333335</v>
      </c>
    </row>
    <row r="205" spans="1:11" x14ac:dyDescent="0.2">
      <c r="A205" s="7" t="s">
        <v>315</v>
      </c>
      <c r="B205" s="65">
        <v>33</v>
      </c>
      <c r="C205" s="34">
        <f>IF(B214=0, "-", B205/B214)</f>
        <v>0.19760479041916168</v>
      </c>
      <c r="D205" s="65">
        <v>11</v>
      </c>
      <c r="E205" s="9">
        <f>IF(D214=0, "-", D205/D214)</f>
        <v>6.8322981366459631E-2</v>
      </c>
      <c r="F205" s="81">
        <v>76</v>
      </c>
      <c r="G205" s="34">
        <f>IF(F214=0, "-", F205/F214)</f>
        <v>0.15734989648033126</v>
      </c>
      <c r="H205" s="65">
        <v>89</v>
      </c>
      <c r="I205" s="9">
        <f>IF(H214=0, "-", H205/H214)</f>
        <v>0.19222462203023757</v>
      </c>
      <c r="J205" s="8">
        <f t="shared" si="16"/>
        <v>2</v>
      </c>
      <c r="K205" s="9">
        <f t="shared" si="17"/>
        <v>-0.14606741573033707</v>
      </c>
    </row>
    <row r="206" spans="1:11" x14ac:dyDescent="0.2">
      <c r="A206" s="7" t="s">
        <v>316</v>
      </c>
      <c r="B206" s="65">
        <v>36</v>
      </c>
      <c r="C206" s="34">
        <f>IF(B214=0, "-", B206/B214)</f>
        <v>0.21556886227544911</v>
      </c>
      <c r="D206" s="65">
        <v>86</v>
      </c>
      <c r="E206" s="9">
        <f>IF(D214=0, "-", D206/D214)</f>
        <v>0.53416149068322982</v>
      </c>
      <c r="F206" s="81">
        <v>162</v>
      </c>
      <c r="G206" s="34">
        <f>IF(F214=0, "-", F206/F214)</f>
        <v>0.33540372670807456</v>
      </c>
      <c r="H206" s="65">
        <v>192</v>
      </c>
      <c r="I206" s="9">
        <f>IF(H214=0, "-", H206/H214)</f>
        <v>0.41468682505399568</v>
      </c>
      <c r="J206" s="8">
        <f t="shared" si="16"/>
        <v>-0.58139534883720934</v>
      </c>
      <c r="K206" s="9">
        <f t="shared" si="17"/>
        <v>-0.15625</v>
      </c>
    </row>
    <row r="207" spans="1:11" x14ac:dyDescent="0.2">
      <c r="A207" s="7" t="s">
        <v>317</v>
      </c>
      <c r="B207" s="65">
        <v>4</v>
      </c>
      <c r="C207" s="34">
        <f>IF(B214=0, "-", B207/B214)</f>
        <v>2.3952095808383235E-2</v>
      </c>
      <c r="D207" s="65">
        <v>7</v>
      </c>
      <c r="E207" s="9">
        <f>IF(D214=0, "-", D207/D214)</f>
        <v>4.3478260869565216E-2</v>
      </c>
      <c r="F207" s="81">
        <v>32</v>
      </c>
      <c r="G207" s="34">
        <f>IF(F214=0, "-", F207/F214)</f>
        <v>6.6252587991718431E-2</v>
      </c>
      <c r="H207" s="65">
        <v>45</v>
      </c>
      <c r="I207" s="9">
        <f>IF(H214=0, "-", H207/H214)</f>
        <v>9.719222462203024E-2</v>
      </c>
      <c r="J207" s="8">
        <f t="shared" si="16"/>
        <v>-0.42857142857142855</v>
      </c>
      <c r="K207" s="9">
        <f t="shared" si="17"/>
        <v>-0.28888888888888886</v>
      </c>
    </row>
    <row r="208" spans="1:11" x14ac:dyDescent="0.2">
      <c r="A208" s="7" t="s">
        <v>318</v>
      </c>
      <c r="B208" s="65">
        <v>18</v>
      </c>
      <c r="C208" s="34">
        <f>IF(B214=0, "-", B208/B214)</f>
        <v>0.10778443113772455</v>
      </c>
      <c r="D208" s="65">
        <v>9</v>
      </c>
      <c r="E208" s="9">
        <f>IF(D214=0, "-", D208/D214)</f>
        <v>5.5900621118012424E-2</v>
      </c>
      <c r="F208" s="81">
        <v>51</v>
      </c>
      <c r="G208" s="34">
        <f>IF(F214=0, "-", F208/F214)</f>
        <v>0.10559006211180125</v>
      </c>
      <c r="H208" s="65">
        <v>27</v>
      </c>
      <c r="I208" s="9">
        <f>IF(H214=0, "-", H208/H214)</f>
        <v>5.8315334773218146E-2</v>
      </c>
      <c r="J208" s="8">
        <f t="shared" si="16"/>
        <v>1</v>
      </c>
      <c r="K208" s="9">
        <f t="shared" si="17"/>
        <v>0.88888888888888884</v>
      </c>
    </row>
    <row r="209" spans="1:11" x14ac:dyDescent="0.2">
      <c r="A209" s="7" t="s">
        <v>319</v>
      </c>
      <c r="B209" s="65">
        <v>12</v>
      </c>
      <c r="C209" s="34">
        <f>IF(B214=0, "-", B209/B214)</f>
        <v>7.1856287425149698E-2</v>
      </c>
      <c r="D209" s="65">
        <v>5</v>
      </c>
      <c r="E209" s="9">
        <f>IF(D214=0, "-", D209/D214)</f>
        <v>3.1055900621118012E-2</v>
      </c>
      <c r="F209" s="81">
        <v>23</v>
      </c>
      <c r="G209" s="34">
        <f>IF(F214=0, "-", F209/F214)</f>
        <v>4.7619047619047616E-2</v>
      </c>
      <c r="H209" s="65">
        <v>15</v>
      </c>
      <c r="I209" s="9">
        <f>IF(H214=0, "-", H209/H214)</f>
        <v>3.2397408207343416E-2</v>
      </c>
      <c r="J209" s="8">
        <f t="shared" si="16"/>
        <v>1.4</v>
      </c>
      <c r="K209" s="9">
        <f t="shared" si="17"/>
        <v>0.53333333333333333</v>
      </c>
    </row>
    <row r="210" spans="1:11" x14ac:dyDescent="0.2">
      <c r="A210" s="7" t="s">
        <v>320</v>
      </c>
      <c r="B210" s="65">
        <v>6</v>
      </c>
      <c r="C210" s="34">
        <f>IF(B214=0, "-", B210/B214)</f>
        <v>3.5928143712574849E-2</v>
      </c>
      <c r="D210" s="65">
        <v>3</v>
      </c>
      <c r="E210" s="9">
        <f>IF(D214=0, "-", D210/D214)</f>
        <v>1.8633540372670808E-2</v>
      </c>
      <c r="F210" s="81">
        <v>13</v>
      </c>
      <c r="G210" s="34">
        <f>IF(F214=0, "-", F210/F214)</f>
        <v>2.6915113871635612E-2</v>
      </c>
      <c r="H210" s="65">
        <v>5</v>
      </c>
      <c r="I210" s="9">
        <f>IF(H214=0, "-", H210/H214)</f>
        <v>1.079913606911447E-2</v>
      </c>
      <c r="J210" s="8">
        <f t="shared" si="16"/>
        <v>1</v>
      </c>
      <c r="K210" s="9">
        <f t="shared" si="17"/>
        <v>1.6</v>
      </c>
    </row>
    <row r="211" spans="1:11" x14ac:dyDescent="0.2">
      <c r="A211" s="7" t="s">
        <v>321</v>
      </c>
      <c r="B211" s="65">
        <v>36</v>
      </c>
      <c r="C211" s="34">
        <f>IF(B214=0, "-", B211/B214)</f>
        <v>0.21556886227544911</v>
      </c>
      <c r="D211" s="65">
        <v>12</v>
      </c>
      <c r="E211" s="9">
        <f>IF(D214=0, "-", D211/D214)</f>
        <v>7.4534161490683232E-2</v>
      </c>
      <c r="F211" s="81">
        <v>69</v>
      </c>
      <c r="G211" s="34">
        <f>IF(F214=0, "-", F211/F214)</f>
        <v>0.14285714285714285</v>
      </c>
      <c r="H211" s="65">
        <v>36</v>
      </c>
      <c r="I211" s="9">
        <f>IF(H214=0, "-", H211/H214)</f>
        <v>7.775377969762419E-2</v>
      </c>
      <c r="J211" s="8">
        <f t="shared" si="16"/>
        <v>2</v>
      </c>
      <c r="K211" s="9">
        <f t="shared" si="17"/>
        <v>0.91666666666666663</v>
      </c>
    </row>
    <row r="212" spans="1:11" x14ac:dyDescent="0.2">
      <c r="A212" s="7" t="s">
        <v>322</v>
      </c>
      <c r="B212" s="65">
        <v>22</v>
      </c>
      <c r="C212" s="34">
        <f>IF(B214=0, "-", B212/B214)</f>
        <v>0.1317365269461078</v>
      </c>
      <c r="D212" s="65">
        <v>12</v>
      </c>
      <c r="E212" s="9">
        <f>IF(D214=0, "-", D212/D214)</f>
        <v>7.4534161490683232E-2</v>
      </c>
      <c r="F212" s="81">
        <v>56</v>
      </c>
      <c r="G212" s="34">
        <f>IF(F214=0, "-", F212/F214)</f>
        <v>0.11594202898550725</v>
      </c>
      <c r="H212" s="65">
        <v>27</v>
      </c>
      <c r="I212" s="9">
        <f>IF(H214=0, "-", H212/H214)</f>
        <v>5.8315334773218146E-2</v>
      </c>
      <c r="J212" s="8">
        <f t="shared" si="16"/>
        <v>0.83333333333333337</v>
      </c>
      <c r="K212" s="9">
        <f t="shared" si="17"/>
        <v>1.0740740740740742</v>
      </c>
    </row>
    <row r="213" spans="1:11" x14ac:dyDescent="0.2">
      <c r="A213" s="2"/>
      <c r="B213" s="68"/>
      <c r="C213" s="33"/>
      <c r="D213" s="68"/>
      <c r="E213" s="6"/>
      <c r="F213" s="82"/>
      <c r="G213" s="33"/>
      <c r="H213" s="68"/>
      <c r="I213" s="6"/>
      <c r="J213" s="5"/>
      <c r="K213" s="6"/>
    </row>
    <row r="214" spans="1:11" s="43" customFormat="1" x14ac:dyDescent="0.2">
      <c r="A214" s="162" t="s">
        <v>584</v>
      </c>
      <c r="B214" s="71">
        <f>SUM(B203:B213)</f>
        <v>167</v>
      </c>
      <c r="C214" s="40">
        <f>B214/32499</f>
        <v>5.1386196498353796E-3</v>
      </c>
      <c r="D214" s="71">
        <f>SUM(D203:D213)</f>
        <v>161</v>
      </c>
      <c r="E214" s="41">
        <f>D214/26621</f>
        <v>6.0478569550354985E-3</v>
      </c>
      <c r="F214" s="77">
        <f>SUM(F203:F213)</f>
        <v>483</v>
      </c>
      <c r="G214" s="42">
        <f>F214/85328</f>
        <v>5.660510031876992E-3</v>
      </c>
      <c r="H214" s="71">
        <f>SUM(H203:H213)</f>
        <v>463</v>
      </c>
      <c r="I214" s="41">
        <f>H214/74663</f>
        <v>6.2011973802284931E-3</v>
      </c>
      <c r="J214" s="37">
        <f>IF(D214=0, "-", IF((B214-D214)/D214&lt;10, (B214-D214)/D214, "&gt;999%"))</f>
        <v>3.7267080745341616E-2</v>
      </c>
      <c r="K214" s="38">
        <f>IF(H214=0, "-", IF((F214-H214)/H214&lt;10, (F214-H214)/H214, "&gt;999%"))</f>
        <v>4.3196544276457881E-2</v>
      </c>
    </row>
    <row r="215" spans="1:11" x14ac:dyDescent="0.2">
      <c r="B215" s="83"/>
      <c r="D215" s="83"/>
      <c r="F215" s="83"/>
      <c r="H215" s="83"/>
    </row>
    <row r="216" spans="1:11" x14ac:dyDescent="0.2">
      <c r="A216" s="163" t="s">
        <v>149</v>
      </c>
      <c r="B216" s="61" t="s">
        <v>12</v>
      </c>
      <c r="C216" s="62" t="s">
        <v>13</v>
      </c>
      <c r="D216" s="61" t="s">
        <v>12</v>
      </c>
      <c r="E216" s="63" t="s">
        <v>13</v>
      </c>
      <c r="F216" s="62" t="s">
        <v>12</v>
      </c>
      <c r="G216" s="62" t="s">
        <v>13</v>
      </c>
      <c r="H216" s="61" t="s">
        <v>12</v>
      </c>
      <c r="I216" s="63" t="s">
        <v>13</v>
      </c>
      <c r="J216" s="61"/>
      <c r="K216" s="63"/>
    </row>
    <row r="217" spans="1:11" x14ac:dyDescent="0.2">
      <c r="A217" s="7" t="s">
        <v>323</v>
      </c>
      <c r="B217" s="65">
        <v>0</v>
      </c>
      <c r="C217" s="34">
        <f>IF(B236=0, "-", B217/B236)</f>
        <v>0</v>
      </c>
      <c r="D217" s="65">
        <v>0</v>
      </c>
      <c r="E217" s="9">
        <f>IF(D236=0, "-", D217/D236)</f>
        <v>0</v>
      </c>
      <c r="F217" s="81">
        <v>0</v>
      </c>
      <c r="G217" s="34">
        <f>IF(F236=0, "-", F217/F236)</f>
        <v>0</v>
      </c>
      <c r="H217" s="65">
        <v>1</v>
      </c>
      <c r="I217" s="9">
        <f>IF(H236=0, "-", H217/H236)</f>
        <v>3.205128205128205E-3</v>
      </c>
      <c r="J217" s="8" t="str">
        <f t="shared" ref="J217:J234" si="18">IF(D217=0, "-", IF((B217-D217)/D217&lt;10, (B217-D217)/D217, "&gt;999%"))</f>
        <v>-</v>
      </c>
      <c r="K217" s="9">
        <f t="shared" ref="K217:K234" si="19">IF(H217=0, "-", IF((F217-H217)/H217&lt;10, (F217-H217)/H217, "&gt;999%"))</f>
        <v>-1</v>
      </c>
    </row>
    <row r="218" spans="1:11" x14ac:dyDescent="0.2">
      <c r="A218" s="7" t="s">
        <v>324</v>
      </c>
      <c r="B218" s="65">
        <v>10</v>
      </c>
      <c r="C218" s="34">
        <f>IF(B236=0, "-", B218/B236)</f>
        <v>6.3694267515923567E-2</v>
      </c>
      <c r="D218" s="65">
        <v>3</v>
      </c>
      <c r="E218" s="9">
        <f>IF(D236=0, "-", D218/D236)</f>
        <v>3.2967032967032968E-2</v>
      </c>
      <c r="F218" s="81">
        <v>34</v>
      </c>
      <c r="G218" s="34">
        <f>IF(F236=0, "-", F218/F236)</f>
        <v>9.4972067039106142E-2</v>
      </c>
      <c r="H218" s="65">
        <v>20</v>
      </c>
      <c r="I218" s="9">
        <f>IF(H236=0, "-", H218/H236)</f>
        <v>6.4102564102564097E-2</v>
      </c>
      <c r="J218" s="8">
        <f t="shared" si="18"/>
        <v>2.3333333333333335</v>
      </c>
      <c r="K218" s="9">
        <f t="shared" si="19"/>
        <v>0.7</v>
      </c>
    </row>
    <row r="219" spans="1:11" x14ac:dyDescent="0.2">
      <c r="A219" s="7" t="s">
        <v>325</v>
      </c>
      <c r="B219" s="65">
        <v>4</v>
      </c>
      <c r="C219" s="34">
        <f>IF(B236=0, "-", B219/B236)</f>
        <v>2.5477707006369428E-2</v>
      </c>
      <c r="D219" s="65">
        <v>2</v>
      </c>
      <c r="E219" s="9">
        <f>IF(D236=0, "-", D219/D236)</f>
        <v>2.197802197802198E-2</v>
      </c>
      <c r="F219" s="81">
        <v>5</v>
      </c>
      <c r="G219" s="34">
        <f>IF(F236=0, "-", F219/F236)</f>
        <v>1.3966480446927373E-2</v>
      </c>
      <c r="H219" s="65">
        <v>6</v>
      </c>
      <c r="I219" s="9">
        <f>IF(H236=0, "-", H219/H236)</f>
        <v>1.9230769230769232E-2</v>
      </c>
      <c r="J219" s="8">
        <f t="shared" si="18"/>
        <v>1</v>
      </c>
      <c r="K219" s="9">
        <f t="shared" si="19"/>
        <v>-0.16666666666666666</v>
      </c>
    </row>
    <row r="220" spans="1:11" x14ac:dyDescent="0.2">
      <c r="A220" s="7" t="s">
        <v>326</v>
      </c>
      <c r="B220" s="65">
        <v>35</v>
      </c>
      <c r="C220" s="34">
        <f>IF(B236=0, "-", B220/B236)</f>
        <v>0.22292993630573249</v>
      </c>
      <c r="D220" s="65">
        <v>5</v>
      </c>
      <c r="E220" s="9">
        <f>IF(D236=0, "-", D220/D236)</f>
        <v>5.4945054945054944E-2</v>
      </c>
      <c r="F220" s="81">
        <v>76</v>
      </c>
      <c r="G220" s="34">
        <f>IF(F236=0, "-", F220/F236)</f>
        <v>0.21229050279329609</v>
      </c>
      <c r="H220" s="65">
        <v>23</v>
      </c>
      <c r="I220" s="9">
        <f>IF(H236=0, "-", H220/H236)</f>
        <v>7.371794871794872E-2</v>
      </c>
      <c r="J220" s="8">
        <f t="shared" si="18"/>
        <v>6</v>
      </c>
      <c r="K220" s="9">
        <f t="shared" si="19"/>
        <v>2.3043478260869565</v>
      </c>
    </row>
    <row r="221" spans="1:11" x14ac:dyDescent="0.2">
      <c r="A221" s="7" t="s">
        <v>327</v>
      </c>
      <c r="B221" s="65">
        <v>5</v>
      </c>
      <c r="C221" s="34">
        <f>IF(B236=0, "-", B221/B236)</f>
        <v>3.1847133757961783E-2</v>
      </c>
      <c r="D221" s="65">
        <v>4</v>
      </c>
      <c r="E221" s="9">
        <f>IF(D236=0, "-", D221/D236)</f>
        <v>4.3956043956043959E-2</v>
      </c>
      <c r="F221" s="81">
        <v>8</v>
      </c>
      <c r="G221" s="34">
        <f>IF(F236=0, "-", F221/F236)</f>
        <v>2.23463687150838E-2</v>
      </c>
      <c r="H221" s="65">
        <v>21</v>
      </c>
      <c r="I221" s="9">
        <f>IF(H236=0, "-", H221/H236)</f>
        <v>6.7307692307692304E-2</v>
      </c>
      <c r="J221" s="8">
        <f t="shared" si="18"/>
        <v>0.25</v>
      </c>
      <c r="K221" s="9">
        <f t="shared" si="19"/>
        <v>-0.61904761904761907</v>
      </c>
    </row>
    <row r="222" spans="1:11" x14ac:dyDescent="0.2">
      <c r="A222" s="7" t="s">
        <v>328</v>
      </c>
      <c r="B222" s="65">
        <v>0</v>
      </c>
      <c r="C222" s="34">
        <f>IF(B236=0, "-", B222/B236)</f>
        <v>0</v>
      </c>
      <c r="D222" s="65">
        <v>2</v>
      </c>
      <c r="E222" s="9">
        <f>IF(D236=0, "-", D222/D236)</f>
        <v>2.197802197802198E-2</v>
      </c>
      <c r="F222" s="81">
        <v>0</v>
      </c>
      <c r="G222" s="34">
        <f>IF(F236=0, "-", F222/F236)</f>
        <v>0</v>
      </c>
      <c r="H222" s="65">
        <v>2</v>
      </c>
      <c r="I222" s="9">
        <f>IF(H236=0, "-", H222/H236)</f>
        <v>6.41025641025641E-3</v>
      </c>
      <c r="J222" s="8">
        <f t="shared" si="18"/>
        <v>-1</v>
      </c>
      <c r="K222" s="9">
        <f t="shared" si="19"/>
        <v>-1</v>
      </c>
    </row>
    <row r="223" spans="1:11" x14ac:dyDescent="0.2">
      <c r="A223" s="7" t="s">
        <v>329</v>
      </c>
      <c r="B223" s="65">
        <v>0</v>
      </c>
      <c r="C223" s="34">
        <f>IF(B236=0, "-", B223/B236)</f>
        <v>0</v>
      </c>
      <c r="D223" s="65">
        <v>0</v>
      </c>
      <c r="E223" s="9">
        <f>IF(D236=0, "-", D223/D236)</f>
        <v>0</v>
      </c>
      <c r="F223" s="81">
        <v>3</v>
      </c>
      <c r="G223" s="34">
        <f>IF(F236=0, "-", F223/F236)</f>
        <v>8.3798882681564244E-3</v>
      </c>
      <c r="H223" s="65">
        <v>2</v>
      </c>
      <c r="I223" s="9">
        <f>IF(H236=0, "-", H223/H236)</f>
        <v>6.41025641025641E-3</v>
      </c>
      <c r="J223" s="8" t="str">
        <f t="shared" si="18"/>
        <v>-</v>
      </c>
      <c r="K223" s="9">
        <f t="shared" si="19"/>
        <v>0.5</v>
      </c>
    </row>
    <row r="224" spans="1:11" x14ac:dyDescent="0.2">
      <c r="A224" s="7" t="s">
        <v>330</v>
      </c>
      <c r="B224" s="65">
        <v>2</v>
      </c>
      <c r="C224" s="34">
        <f>IF(B236=0, "-", B224/B236)</f>
        <v>1.2738853503184714E-2</v>
      </c>
      <c r="D224" s="65">
        <v>1</v>
      </c>
      <c r="E224" s="9">
        <f>IF(D236=0, "-", D224/D236)</f>
        <v>1.098901098901099E-2</v>
      </c>
      <c r="F224" s="81">
        <v>4</v>
      </c>
      <c r="G224" s="34">
        <f>IF(F236=0, "-", F224/F236)</f>
        <v>1.11731843575419E-2</v>
      </c>
      <c r="H224" s="65">
        <v>2</v>
      </c>
      <c r="I224" s="9">
        <f>IF(H236=0, "-", H224/H236)</f>
        <v>6.41025641025641E-3</v>
      </c>
      <c r="J224" s="8">
        <f t="shared" si="18"/>
        <v>1</v>
      </c>
      <c r="K224" s="9">
        <f t="shared" si="19"/>
        <v>1</v>
      </c>
    </row>
    <row r="225" spans="1:11" x14ac:dyDescent="0.2">
      <c r="A225" s="7" t="s">
        <v>331</v>
      </c>
      <c r="B225" s="65">
        <v>4</v>
      </c>
      <c r="C225" s="34">
        <f>IF(B236=0, "-", B225/B236)</f>
        <v>2.5477707006369428E-2</v>
      </c>
      <c r="D225" s="65">
        <v>9</v>
      </c>
      <c r="E225" s="9">
        <f>IF(D236=0, "-", D225/D236)</f>
        <v>9.8901098901098897E-2</v>
      </c>
      <c r="F225" s="81">
        <v>15</v>
      </c>
      <c r="G225" s="34">
        <f>IF(F236=0, "-", F225/F236)</f>
        <v>4.189944134078212E-2</v>
      </c>
      <c r="H225" s="65">
        <v>23</v>
      </c>
      <c r="I225" s="9">
        <f>IF(H236=0, "-", H225/H236)</f>
        <v>7.371794871794872E-2</v>
      </c>
      <c r="J225" s="8">
        <f t="shared" si="18"/>
        <v>-0.55555555555555558</v>
      </c>
      <c r="K225" s="9">
        <f t="shared" si="19"/>
        <v>-0.34782608695652173</v>
      </c>
    </row>
    <row r="226" spans="1:11" x14ac:dyDescent="0.2">
      <c r="A226" s="7" t="s">
        <v>332</v>
      </c>
      <c r="B226" s="65">
        <v>0</v>
      </c>
      <c r="C226" s="34">
        <f>IF(B236=0, "-", B226/B236)</f>
        <v>0</v>
      </c>
      <c r="D226" s="65">
        <v>1</v>
      </c>
      <c r="E226" s="9">
        <f>IF(D236=0, "-", D226/D236)</f>
        <v>1.098901098901099E-2</v>
      </c>
      <c r="F226" s="81">
        <v>0</v>
      </c>
      <c r="G226" s="34">
        <f>IF(F236=0, "-", F226/F236)</f>
        <v>0</v>
      </c>
      <c r="H226" s="65">
        <v>2</v>
      </c>
      <c r="I226" s="9">
        <f>IF(H236=0, "-", H226/H236)</f>
        <v>6.41025641025641E-3</v>
      </c>
      <c r="J226" s="8">
        <f t="shared" si="18"/>
        <v>-1</v>
      </c>
      <c r="K226" s="9">
        <f t="shared" si="19"/>
        <v>-1</v>
      </c>
    </row>
    <row r="227" spans="1:11" x14ac:dyDescent="0.2">
      <c r="A227" s="7" t="s">
        <v>333</v>
      </c>
      <c r="B227" s="65">
        <v>1</v>
      </c>
      <c r="C227" s="34">
        <f>IF(B236=0, "-", B227/B236)</f>
        <v>6.369426751592357E-3</v>
      </c>
      <c r="D227" s="65">
        <v>0</v>
      </c>
      <c r="E227" s="9">
        <f>IF(D236=0, "-", D227/D236)</f>
        <v>0</v>
      </c>
      <c r="F227" s="81">
        <v>3</v>
      </c>
      <c r="G227" s="34">
        <f>IF(F236=0, "-", F227/F236)</f>
        <v>8.3798882681564244E-3</v>
      </c>
      <c r="H227" s="65">
        <v>2</v>
      </c>
      <c r="I227" s="9">
        <f>IF(H236=0, "-", H227/H236)</f>
        <v>6.41025641025641E-3</v>
      </c>
      <c r="J227" s="8" t="str">
        <f t="shared" si="18"/>
        <v>-</v>
      </c>
      <c r="K227" s="9">
        <f t="shared" si="19"/>
        <v>0.5</v>
      </c>
    </row>
    <row r="228" spans="1:11" x14ac:dyDescent="0.2">
      <c r="A228" s="7" t="s">
        <v>334</v>
      </c>
      <c r="B228" s="65">
        <v>56</v>
      </c>
      <c r="C228" s="34">
        <f>IF(B236=0, "-", B228/B236)</f>
        <v>0.35668789808917195</v>
      </c>
      <c r="D228" s="65">
        <v>39</v>
      </c>
      <c r="E228" s="9">
        <f>IF(D236=0, "-", D228/D236)</f>
        <v>0.42857142857142855</v>
      </c>
      <c r="F228" s="81">
        <v>134</v>
      </c>
      <c r="G228" s="34">
        <f>IF(F236=0, "-", F228/F236)</f>
        <v>0.37430167597765363</v>
      </c>
      <c r="H228" s="65">
        <v>135</v>
      </c>
      <c r="I228" s="9">
        <f>IF(H236=0, "-", H228/H236)</f>
        <v>0.43269230769230771</v>
      </c>
      <c r="J228" s="8">
        <f t="shared" si="18"/>
        <v>0.4358974358974359</v>
      </c>
      <c r="K228" s="9">
        <f t="shared" si="19"/>
        <v>-7.4074074074074077E-3</v>
      </c>
    </row>
    <row r="229" spans="1:11" x14ac:dyDescent="0.2">
      <c r="A229" s="7" t="s">
        <v>335</v>
      </c>
      <c r="B229" s="65">
        <v>20</v>
      </c>
      <c r="C229" s="34">
        <f>IF(B236=0, "-", B229/B236)</f>
        <v>0.12738853503184713</v>
      </c>
      <c r="D229" s="65">
        <v>10</v>
      </c>
      <c r="E229" s="9">
        <f>IF(D236=0, "-", D229/D236)</f>
        <v>0.10989010989010989</v>
      </c>
      <c r="F229" s="81">
        <v>34</v>
      </c>
      <c r="G229" s="34">
        <f>IF(F236=0, "-", F229/F236)</f>
        <v>9.4972067039106142E-2</v>
      </c>
      <c r="H229" s="65">
        <v>24</v>
      </c>
      <c r="I229" s="9">
        <f>IF(H236=0, "-", H229/H236)</f>
        <v>7.6923076923076927E-2</v>
      </c>
      <c r="J229" s="8">
        <f t="shared" si="18"/>
        <v>1</v>
      </c>
      <c r="K229" s="9">
        <f t="shared" si="19"/>
        <v>0.41666666666666669</v>
      </c>
    </row>
    <row r="230" spans="1:11" x14ac:dyDescent="0.2">
      <c r="A230" s="7" t="s">
        <v>336</v>
      </c>
      <c r="B230" s="65">
        <v>0</v>
      </c>
      <c r="C230" s="34">
        <f>IF(B236=0, "-", B230/B236)</f>
        <v>0</v>
      </c>
      <c r="D230" s="65">
        <v>0</v>
      </c>
      <c r="E230" s="9">
        <f>IF(D236=0, "-", D230/D236)</f>
        <v>0</v>
      </c>
      <c r="F230" s="81">
        <v>0</v>
      </c>
      <c r="G230" s="34">
        <f>IF(F236=0, "-", F230/F236)</f>
        <v>0</v>
      </c>
      <c r="H230" s="65">
        <v>1</v>
      </c>
      <c r="I230" s="9">
        <f>IF(H236=0, "-", H230/H236)</f>
        <v>3.205128205128205E-3</v>
      </c>
      <c r="J230" s="8" t="str">
        <f t="shared" si="18"/>
        <v>-</v>
      </c>
      <c r="K230" s="9">
        <f t="shared" si="19"/>
        <v>-1</v>
      </c>
    </row>
    <row r="231" spans="1:11" x14ac:dyDescent="0.2">
      <c r="A231" s="7" t="s">
        <v>337</v>
      </c>
      <c r="B231" s="65">
        <v>0</v>
      </c>
      <c r="C231" s="34">
        <f>IF(B236=0, "-", B231/B236)</f>
        <v>0</v>
      </c>
      <c r="D231" s="65">
        <v>0</v>
      </c>
      <c r="E231" s="9">
        <f>IF(D236=0, "-", D231/D236)</f>
        <v>0</v>
      </c>
      <c r="F231" s="81">
        <v>0</v>
      </c>
      <c r="G231" s="34">
        <f>IF(F236=0, "-", F231/F236)</f>
        <v>0</v>
      </c>
      <c r="H231" s="65">
        <v>2</v>
      </c>
      <c r="I231" s="9">
        <f>IF(H236=0, "-", H231/H236)</f>
        <v>6.41025641025641E-3</v>
      </c>
      <c r="J231" s="8" t="str">
        <f t="shared" si="18"/>
        <v>-</v>
      </c>
      <c r="K231" s="9">
        <f t="shared" si="19"/>
        <v>-1</v>
      </c>
    </row>
    <row r="232" spans="1:11" x14ac:dyDescent="0.2">
      <c r="A232" s="7" t="s">
        <v>338</v>
      </c>
      <c r="B232" s="65">
        <v>8</v>
      </c>
      <c r="C232" s="34">
        <f>IF(B236=0, "-", B232/B236)</f>
        <v>5.0955414012738856E-2</v>
      </c>
      <c r="D232" s="65">
        <v>2</v>
      </c>
      <c r="E232" s="9">
        <f>IF(D236=0, "-", D232/D236)</f>
        <v>2.197802197802198E-2</v>
      </c>
      <c r="F232" s="81">
        <v>14</v>
      </c>
      <c r="G232" s="34">
        <f>IF(F236=0, "-", F232/F236)</f>
        <v>3.9106145251396648E-2</v>
      </c>
      <c r="H232" s="65">
        <v>9</v>
      </c>
      <c r="I232" s="9">
        <f>IF(H236=0, "-", H232/H236)</f>
        <v>2.8846153846153848E-2</v>
      </c>
      <c r="J232" s="8">
        <f t="shared" si="18"/>
        <v>3</v>
      </c>
      <c r="K232" s="9">
        <f t="shared" si="19"/>
        <v>0.55555555555555558</v>
      </c>
    </row>
    <row r="233" spans="1:11" x14ac:dyDescent="0.2">
      <c r="A233" s="7" t="s">
        <v>339</v>
      </c>
      <c r="B233" s="65">
        <v>7</v>
      </c>
      <c r="C233" s="34">
        <f>IF(B236=0, "-", B233/B236)</f>
        <v>4.4585987261146494E-2</v>
      </c>
      <c r="D233" s="65">
        <v>5</v>
      </c>
      <c r="E233" s="9">
        <f>IF(D236=0, "-", D233/D236)</f>
        <v>5.4945054945054944E-2</v>
      </c>
      <c r="F233" s="81">
        <v>13</v>
      </c>
      <c r="G233" s="34">
        <f>IF(F236=0, "-", F233/F236)</f>
        <v>3.6312849162011177E-2</v>
      </c>
      <c r="H233" s="65">
        <v>16</v>
      </c>
      <c r="I233" s="9">
        <f>IF(H236=0, "-", H233/H236)</f>
        <v>5.128205128205128E-2</v>
      </c>
      <c r="J233" s="8">
        <f t="shared" si="18"/>
        <v>0.4</v>
      </c>
      <c r="K233" s="9">
        <f t="shared" si="19"/>
        <v>-0.1875</v>
      </c>
    </row>
    <row r="234" spans="1:11" x14ac:dyDescent="0.2">
      <c r="A234" s="7" t="s">
        <v>340</v>
      </c>
      <c r="B234" s="65">
        <v>5</v>
      </c>
      <c r="C234" s="34">
        <f>IF(B236=0, "-", B234/B236)</f>
        <v>3.1847133757961783E-2</v>
      </c>
      <c r="D234" s="65">
        <v>8</v>
      </c>
      <c r="E234" s="9">
        <f>IF(D236=0, "-", D234/D236)</f>
        <v>8.7912087912087919E-2</v>
      </c>
      <c r="F234" s="81">
        <v>15</v>
      </c>
      <c r="G234" s="34">
        <f>IF(F236=0, "-", F234/F236)</f>
        <v>4.189944134078212E-2</v>
      </c>
      <c r="H234" s="65">
        <v>21</v>
      </c>
      <c r="I234" s="9">
        <f>IF(H236=0, "-", H234/H236)</f>
        <v>6.7307692307692304E-2</v>
      </c>
      <c r="J234" s="8">
        <f t="shared" si="18"/>
        <v>-0.375</v>
      </c>
      <c r="K234" s="9">
        <f t="shared" si="19"/>
        <v>-0.2857142857142857</v>
      </c>
    </row>
    <row r="235" spans="1:11" x14ac:dyDescent="0.2">
      <c r="A235" s="2"/>
      <c r="B235" s="68"/>
      <c r="C235" s="33"/>
      <c r="D235" s="68"/>
      <c r="E235" s="6"/>
      <c r="F235" s="82"/>
      <c r="G235" s="33"/>
      <c r="H235" s="68"/>
      <c r="I235" s="6"/>
      <c r="J235" s="5"/>
      <c r="K235" s="6"/>
    </row>
    <row r="236" spans="1:11" s="43" customFormat="1" x14ac:dyDescent="0.2">
      <c r="A236" s="162" t="s">
        <v>583</v>
      </c>
      <c r="B236" s="71">
        <f>SUM(B217:B235)</f>
        <v>157</v>
      </c>
      <c r="C236" s="40">
        <f>B236/32499</f>
        <v>4.830917874396135E-3</v>
      </c>
      <c r="D236" s="71">
        <f>SUM(D217:D235)</f>
        <v>91</v>
      </c>
      <c r="E236" s="41">
        <f>D236/26621</f>
        <v>3.4183539311070208E-3</v>
      </c>
      <c r="F236" s="77">
        <f>SUM(F217:F235)</f>
        <v>358</v>
      </c>
      <c r="G236" s="42">
        <f>F236/85328</f>
        <v>4.195574723420214E-3</v>
      </c>
      <c r="H236" s="71">
        <f>SUM(H217:H235)</f>
        <v>312</v>
      </c>
      <c r="I236" s="41">
        <f>H236/74663</f>
        <v>4.1787766363526784E-3</v>
      </c>
      <c r="J236" s="37">
        <f>IF(D236=0, "-", IF((B236-D236)/D236&lt;10, (B236-D236)/D236, "&gt;999%"))</f>
        <v>0.72527472527472525</v>
      </c>
      <c r="K236" s="38">
        <f>IF(H236=0, "-", IF((F236-H236)/H236&lt;10, (F236-H236)/H236, "&gt;999%"))</f>
        <v>0.14743589743589744</v>
      </c>
    </row>
    <row r="237" spans="1:11" x14ac:dyDescent="0.2">
      <c r="B237" s="83"/>
      <c r="D237" s="83"/>
      <c r="F237" s="83"/>
      <c r="H237" s="83"/>
    </row>
    <row r="238" spans="1:11" x14ac:dyDescent="0.2">
      <c r="A238" s="163" t="s">
        <v>150</v>
      </c>
      <c r="B238" s="61" t="s">
        <v>12</v>
      </c>
      <c r="C238" s="62" t="s">
        <v>13</v>
      </c>
      <c r="D238" s="61" t="s">
        <v>12</v>
      </c>
      <c r="E238" s="63" t="s">
        <v>13</v>
      </c>
      <c r="F238" s="62" t="s">
        <v>12</v>
      </c>
      <c r="G238" s="62" t="s">
        <v>13</v>
      </c>
      <c r="H238" s="61" t="s">
        <v>12</v>
      </c>
      <c r="I238" s="63" t="s">
        <v>13</v>
      </c>
      <c r="J238" s="61"/>
      <c r="K238" s="63"/>
    </row>
    <row r="239" spans="1:11" x14ac:dyDescent="0.2">
      <c r="A239" s="7" t="s">
        <v>341</v>
      </c>
      <c r="B239" s="65">
        <v>5</v>
      </c>
      <c r="C239" s="34">
        <f>IF(B254=0, "-", B239/B254)</f>
        <v>0.14285714285714285</v>
      </c>
      <c r="D239" s="65">
        <v>6</v>
      </c>
      <c r="E239" s="9">
        <f>IF(D254=0, "-", D239/D254)</f>
        <v>0.12</v>
      </c>
      <c r="F239" s="81">
        <v>10</v>
      </c>
      <c r="G239" s="34">
        <f>IF(F254=0, "-", F239/F254)</f>
        <v>0.10869565217391304</v>
      </c>
      <c r="H239" s="65">
        <v>14</v>
      </c>
      <c r="I239" s="9">
        <f>IF(H254=0, "-", H239/H254)</f>
        <v>0.1076923076923077</v>
      </c>
      <c r="J239" s="8">
        <f t="shared" ref="J239:J252" si="20">IF(D239=0, "-", IF((B239-D239)/D239&lt;10, (B239-D239)/D239, "&gt;999%"))</f>
        <v>-0.16666666666666666</v>
      </c>
      <c r="K239" s="9">
        <f t="shared" ref="K239:K252" si="21">IF(H239=0, "-", IF((F239-H239)/H239&lt;10, (F239-H239)/H239, "&gt;999%"))</f>
        <v>-0.2857142857142857</v>
      </c>
    </row>
    <row r="240" spans="1:11" x14ac:dyDescent="0.2">
      <c r="A240" s="7" t="s">
        <v>342</v>
      </c>
      <c r="B240" s="65">
        <v>2</v>
      </c>
      <c r="C240" s="34">
        <f>IF(B254=0, "-", B240/B254)</f>
        <v>5.7142857142857141E-2</v>
      </c>
      <c r="D240" s="65">
        <v>0</v>
      </c>
      <c r="E240" s="9">
        <f>IF(D254=0, "-", D240/D254)</f>
        <v>0</v>
      </c>
      <c r="F240" s="81">
        <v>4</v>
      </c>
      <c r="G240" s="34">
        <f>IF(F254=0, "-", F240/F254)</f>
        <v>4.3478260869565216E-2</v>
      </c>
      <c r="H240" s="65">
        <v>0</v>
      </c>
      <c r="I240" s="9">
        <f>IF(H254=0, "-", H240/H254)</f>
        <v>0</v>
      </c>
      <c r="J240" s="8" t="str">
        <f t="shared" si="20"/>
        <v>-</v>
      </c>
      <c r="K240" s="9" t="str">
        <f t="shared" si="21"/>
        <v>-</v>
      </c>
    </row>
    <row r="241" spans="1:11" x14ac:dyDescent="0.2">
      <c r="A241" s="7" t="s">
        <v>343</v>
      </c>
      <c r="B241" s="65">
        <v>2</v>
      </c>
      <c r="C241" s="34">
        <f>IF(B254=0, "-", B241/B254)</f>
        <v>5.7142857142857141E-2</v>
      </c>
      <c r="D241" s="65">
        <v>4</v>
      </c>
      <c r="E241" s="9">
        <f>IF(D254=0, "-", D241/D254)</f>
        <v>0.08</v>
      </c>
      <c r="F241" s="81">
        <v>7</v>
      </c>
      <c r="G241" s="34">
        <f>IF(F254=0, "-", F241/F254)</f>
        <v>7.6086956521739135E-2</v>
      </c>
      <c r="H241" s="65">
        <v>6</v>
      </c>
      <c r="I241" s="9">
        <f>IF(H254=0, "-", H241/H254)</f>
        <v>4.6153846153846156E-2</v>
      </c>
      <c r="J241" s="8">
        <f t="shared" si="20"/>
        <v>-0.5</v>
      </c>
      <c r="K241" s="9">
        <f t="shared" si="21"/>
        <v>0.16666666666666666</v>
      </c>
    </row>
    <row r="242" spans="1:11" x14ac:dyDescent="0.2">
      <c r="A242" s="7" t="s">
        <v>344</v>
      </c>
      <c r="B242" s="65">
        <v>3</v>
      </c>
      <c r="C242" s="34">
        <f>IF(B254=0, "-", B242/B254)</f>
        <v>8.5714285714285715E-2</v>
      </c>
      <c r="D242" s="65">
        <v>5</v>
      </c>
      <c r="E242" s="9">
        <f>IF(D254=0, "-", D242/D254)</f>
        <v>0.1</v>
      </c>
      <c r="F242" s="81">
        <v>4</v>
      </c>
      <c r="G242" s="34">
        <f>IF(F254=0, "-", F242/F254)</f>
        <v>4.3478260869565216E-2</v>
      </c>
      <c r="H242" s="65">
        <v>12</v>
      </c>
      <c r="I242" s="9">
        <f>IF(H254=0, "-", H242/H254)</f>
        <v>9.2307692307692313E-2</v>
      </c>
      <c r="J242" s="8">
        <f t="shared" si="20"/>
        <v>-0.4</v>
      </c>
      <c r="K242" s="9">
        <f t="shared" si="21"/>
        <v>-0.66666666666666663</v>
      </c>
    </row>
    <row r="243" spans="1:11" x14ac:dyDescent="0.2">
      <c r="A243" s="7" t="s">
        <v>345</v>
      </c>
      <c r="B243" s="65">
        <v>0</v>
      </c>
      <c r="C243" s="34">
        <f>IF(B254=0, "-", B243/B254)</f>
        <v>0</v>
      </c>
      <c r="D243" s="65">
        <v>0</v>
      </c>
      <c r="E243" s="9">
        <f>IF(D254=0, "-", D243/D254)</f>
        <v>0</v>
      </c>
      <c r="F243" s="81">
        <v>0</v>
      </c>
      <c r="G243" s="34">
        <f>IF(F254=0, "-", F243/F254)</f>
        <v>0</v>
      </c>
      <c r="H243" s="65">
        <v>3</v>
      </c>
      <c r="I243" s="9">
        <f>IF(H254=0, "-", H243/H254)</f>
        <v>2.3076923076923078E-2</v>
      </c>
      <c r="J243" s="8" t="str">
        <f t="shared" si="20"/>
        <v>-</v>
      </c>
      <c r="K243" s="9">
        <f t="shared" si="21"/>
        <v>-1</v>
      </c>
    </row>
    <row r="244" spans="1:11" x14ac:dyDescent="0.2">
      <c r="A244" s="7" t="s">
        <v>346</v>
      </c>
      <c r="B244" s="65">
        <v>4</v>
      </c>
      <c r="C244" s="34">
        <f>IF(B254=0, "-", B244/B254)</f>
        <v>0.11428571428571428</v>
      </c>
      <c r="D244" s="65">
        <v>4</v>
      </c>
      <c r="E244" s="9">
        <f>IF(D254=0, "-", D244/D254)</f>
        <v>0.08</v>
      </c>
      <c r="F244" s="81">
        <v>13</v>
      </c>
      <c r="G244" s="34">
        <f>IF(F254=0, "-", F244/F254)</f>
        <v>0.14130434782608695</v>
      </c>
      <c r="H244" s="65">
        <v>22</v>
      </c>
      <c r="I244" s="9">
        <f>IF(H254=0, "-", H244/H254)</f>
        <v>0.16923076923076924</v>
      </c>
      <c r="J244" s="8">
        <f t="shared" si="20"/>
        <v>0</v>
      </c>
      <c r="K244" s="9">
        <f t="shared" si="21"/>
        <v>-0.40909090909090912</v>
      </c>
    </row>
    <row r="245" spans="1:11" x14ac:dyDescent="0.2">
      <c r="A245" s="7" t="s">
        <v>347</v>
      </c>
      <c r="B245" s="65">
        <v>3</v>
      </c>
      <c r="C245" s="34">
        <f>IF(B254=0, "-", B245/B254)</f>
        <v>8.5714285714285715E-2</v>
      </c>
      <c r="D245" s="65">
        <v>2</v>
      </c>
      <c r="E245" s="9">
        <f>IF(D254=0, "-", D245/D254)</f>
        <v>0.04</v>
      </c>
      <c r="F245" s="81">
        <v>5</v>
      </c>
      <c r="G245" s="34">
        <f>IF(F254=0, "-", F245/F254)</f>
        <v>5.434782608695652E-2</v>
      </c>
      <c r="H245" s="65">
        <v>4</v>
      </c>
      <c r="I245" s="9">
        <f>IF(H254=0, "-", H245/H254)</f>
        <v>3.0769230769230771E-2</v>
      </c>
      <c r="J245" s="8">
        <f t="shared" si="20"/>
        <v>0.5</v>
      </c>
      <c r="K245" s="9">
        <f t="shared" si="21"/>
        <v>0.25</v>
      </c>
    </row>
    <row r="246" spans="1:11" x14ac:dyDescent="0.2">
      <c r="A246" s="7" t="s">
        <v>348</v>
      </c>
      <c r="B246" s="65">
        <v>0</v>
      </c>
      <c r="C246" s="34">
        <f>IF(B254=0, "-", B246/B254)</f>
        <v>0</v>
      </c>
      <c r="D246" s="65">
        <v>2</v>
      </c>
      <c r="E246" s="9">
        <f>IF(D254=0, "-", D246/D254)</f>
        <v>0.04</v>
      </c>
      <c r="F246" s="81">
        <v>1</v>
      </c>
      <c r="G246" s="34">
        <f>IF(F254=0, "-", F246/F254)</f>
        <v>1.0869565217391304E-2</v>
      </c>
      <c r="H246" s="65">
        <v>6</v>
      </c>
      <c r="I246" s="9">
        <f>IF(H254=0, "-", H246/H254)</f>
        <v>4.6153846153846156E-2</v>
      </c>
      <c r="J246" s="8">
        <f t="shared" si="20"/>
        <v>-1</v>
      </c>
      <c r="K246" s="9">
        <f t="shared" si="21"/>
        <v>-0.83333333333333337</v>
      </c>
    </row>
    <row r="247" spans="1:11" x14ac:dyDescent="0.2">
      <c r="A247" s="7" t="s">
        <v>349</v>
      </c>
      <c r="B247" s="65">
        <v>0</v>
      </c>
      <c r="C247" s="34">
        <f>IF(B254=0, "-", B247/B254)</f>
        <v>0</v>
      </c>
      <c r="D247" s="65">
        <v>8</v>
      </c>
      <c r="E247" s="9">
        <f>IF(D254=0, "-", D247/D254)</f>
        <v>0.16</v>
      </c>
      <c r="F247" s="81">
        <v>9</v>
      </c>
      <c r="G247" s="34">
        <f>IF(F254=0, "-", F247/F254)</f>
        <v>9.7826086956521743E-2</v>
      </c>
      <c r="H247" s="65">
        <v>11</v>
      </c>
      <c r="I247" s="9">
        <f>IF(H254=0, "-", H247/H254)</f>
        <v>8.461538461538462E-2</v>
      </c>
      <c r="J247" s="8">
        <f t="shared" si="20"/>
        <v>-1</v>
      </c>
      <c r="K247" s="9">
        <f t="shared" si="21"/>
        <v>-0.18181818181818182</v>
      </c>
    </row>
    <row r="248" spans="1:11" x14ac:dyDescent="0.2">
      <c r="A248" s="7" t="s">
        <v>350</v>
      </c>
      <c r="B248" s="65">
        <v>3</v>
      </c>
      <c r="C248" s="34">
        <f>IF(B254=0, "-", B248/B254)</f>
        <v>8.5714285714285715E-2</v>
      </c>
      <c r="D248" s="65">
        <v>0</v>
      </c>
      <c r="E248" s="9">
        <f>IF(D254=0, "-", D248/D254)</f>
        <v>0</v>
      </c>
      <c r="F248" s="81">
        <v>7</v>
      </c>
      <c r="G248" s="34">
        <f>IF(F254=0, "-", F248/F254)</f>
        <v>7.6086956521739135E-2</v>
      </c>
      <c r="H248" s="65">
        <v>1</v>
      </c>
      <c r="I248" s="9">
        <f>IF(H254=0, "-", H248/H254)</f>
        <v>7.6923076923076927E-3</v>
      </c>
      <c r="J248" s="8" t="str">
        <f t="shared" si="20"/>
        <v>-</v>
      </c>
      <c r="K248" s="9">
        <f t="shared" si="21"/>
        <v>6</v>
      </c>
    </row>
    <row r="249" spans="1:11" x14ac:dyDescent="0.2">
      <c r="A249" s="7" t="s">
        <v>351</v>
      </c>
      <c r="B249" s="65">
        <v>0</v>
      </c>
      <c r="C249" s="34">
        <f>IF(B254=0, "-", B249/B254)</f>
        <v>0</v>
      </c>
      <c r="D249" s="65">
        <v>1</v>
      </c>
      <c r="E249" s="9">
        <f>IF(D254=0, "-", D249/D254)</f>
        <v>0.02</v>
      </c>
      <c r="F249" s="81">
        <v>0</v>
      </c>
      <c r="G249" s="34">
        <f>IF(F254=0, "-", F249/F254)</f>
        <v>0</v>
      </c>
      <c r="H249" s="65">
        <v>1</v>
      </c>
      <c r="I249" s="9">
        <f>IF(H254=0, "-", H249/H254)</f>
        <v>7.6923076923076927E-3</v>
      </c>
      <c r="J249" s="8">
        <f t="shared" si="20"/>
        <v>-1</v>
      </c>
      <c r="K249" s="9">
        <f t="shared" si="21"/>
        <v>-1</v>
      </c>
    </row>
    <row r="250" spans="1:11" x14ac:dyDescent="0.2">
      <c r="A250" s="7" t="s">
        <v>352</v>
      </c>
      <c r="B250" s="65">
        <v>1</v>
      </c>
      <c r="C250" s="34">
        <f>IF(B254=0, "-", B250/B254)</f>
        <v>2.8571428571428571E-2</v>
      </c>
      <c r="D250" s="65">
        <v>1</v>
      </c>
      <c r="E250" s="9">
        <f>IF(D254=0, "-", D250/D254)</f>
        <v>0.02</v>
      </c>
      <c r="F250" s="81">
        <v>3</v>
      </c>
      <c r="G250" s="34">
        <f>IF(F254=0, "-", F250/F254)</f>
        <v>3.2608695652173912E-2</v>
      </c>
      <c r="H250" s="65">
        <v>4</v>
      </c>
      <c r="I250" s="9">
        <f>IF(H254=0, "-", H250/H254)</f>
        <v>3.0769230769230771E-2</v>
      </c>
      <c r="J250" s="8">
        <f t="shared" si="20"/>
        <v>0</v>
      </c>
      <c r="K250" s="9">
        <f t="shared" si="21"/>
        <v>-0.25</v>
      </c>
    </row>
    <row r="251" spans="1:11" x14ac:dyDescent="0.2">
      <c r="A251" s="7" t="s">
        <v>353</v>
      </c>
      <c r="B251" s="65">
        <v>12</v>
      </c>
      <c r="C251" s="34">
        <f>IF(B254=0, "-", B251/B254)</f>
        <v>0.34285714285714286</v>
      </c>
      <c r="D251" s="65">
        <v>17</v>
      </c>
      <c r="E251" s="9">
        <f>IF(D254=0, "-", D251/D254)</f>
        <v>0.34</v>
      </c>
      <c r="F251" s="81">
        <v>27</v>
      </c>
      <c r="G251" s="34">
        <f>IF(F254=0, "-", F251/F254)</f>
        <v>0.29347826086956524</v>
      </c>
      <c r="H251" s="65">
        <v>44</v>
      </c>
      <c r="I251" s="9">
        <f>IF(H254=0, "-", H251/H254)</f>
        <v>0.33846153846153848</v>
      </c>
      <c r="J251" s="8">
        <f t="shared" si="20"/>
        <v>-0.29411764705882354</v>
      </c>
      <c r="K251" s="9">
        <f t="shared" si="21"/>
        <v>-0.38636363636363635</v>
      </c>
    </row>
    <row r="252" spans="1:11" x14ac:dyDescent="0.2">
      <c r="A252" s="7" t="s">
        <v>354</v>
      </c>
      <c r="B252" s="65">
        <v>0</v>
      </c>
      <c r="C252" s="34">
        <f>IF(B254=0, "-", B252/B254)</f>
        <v>0</v>
      </c>
      <c r="D252" s="65">
        <v>0</v>
      </c>
      <c r="E252" s="9">
        <f>IF(D254=0, "-", D252/D254)</f>
        <v>0</v>
      </c>
      <c r="F252" s="81">
        <v>2</v>
      </c>
      <c r="G252" s="34">
        <f>IF(F254=0, "-", F252/F254)</f>
        <v>2.1739130434782608E-2</v>
      </c>
      <c r="H252" s="65">
        <v>2</v>
      </c>
      <c r="I252" s="9">
        <f>IF(H254=0, "-", H252/H254)</f>
        <v>1.5384615384615385E-2</v>
      </c>
      <c r="J252" s="8" t="str">
        <f t="shared" si="20"/>
        <v>-</v>
      </c>
      <c r="K252" s="9">
        <f t="shared" si="21"/>
        <v>0</v>
      </c>
    </row>
    <row r="253" spans="1:11" x14ac:dyDescent="0.2">
      <c r="A253" s="2"/>
      <c r="B253" s="68"/>
      <c r="C253" s="33"/>
      <c r="D253" s="68"/>
      <c r="E253" s="6"/>
      <c r="F253" s="82"/>
      <c r="G253" s="33"/>
      <c r="H253" s="68"/>
      <c r="I253" s="6"/>
      <c r="J253" s="5"/>
      <c r="K253" s="6"/>
    </row>
    <row r="254" spans="1:11" s="43" customFormat="1" x14ac:dyDescent="0.2">
      <c r="A254" s="162" t="s">
        <v>582</v>
      </c>
      <c r="B254" s="71">
        <f>SUM(B239:B253)</f>
        <v>35</v>
      </c>
      <c r="C254" s="40">
        <f>B254/32499</f>
        <v>1.0769562140373549E-3</v>
      </c>
      <c r="D254" s="71">
        <f>SUM(D239:D253)</f>
        <v>50</v>
      </c>
      <c r="E254" s="41">
        <f>D254/26621</f>
        <v>1.8782164456631982E-3</v>
      </c>
      <c r="F254" s="77">
        <f>SUM(F239:F253)</f>
        <v>92</v>
      </c>
      <c r="G254" s="42">
        <f>F254/85328</f>
        <v>1.0781923870241889E-3</v>
      </c>
      <c r="H254" s="71">
        <f>SUM(H239:H253)</f>
        <v>130</v>
      </c>
      <c r="I254" s="41">
        <f>H254/74663</f>
        <v>1.7411569318136158E-3</v>
      </c>
      <c r="J254" s="37">
        <f>IF(D254=0, "-", IF((B254-D254)/D254&lt;10, (B254-D254)/D254, "&gt;999%"))</f>
        <v>-0.3</v>
      </c>
      <c r="K254" s="38">
        <f>IF(H254=0, "-", IF((F254-H254)/H254&lt;10, (F254-H254)/H254, "&gt;999%"))</f>
        <v>-0.29230769230769232</v>
      </c>
    </row>
    <row r="255" spans="1:11" x14ac:dyDescent="0.2">
      <c r="B255" s="83"/>
      <c r="D255" s="83"/>
      <c r="F255" s="83"/>
      <c r="H255" s="83"/>
    </row>
    <row r="256" spans="1:11" s="43" customFormat="1" x14ac:dyDescent="0.2">
      <c r="A256" s="162" t="s">
        <v>581</v>
      </c>
      <c r="B256" s="71">
        <v>359</v>
      </c>
      <c r="C256" s="40">
        <f>B256/32499</f>
        <v>1.1046493738268871E-2</v>
      </c>
      <c r="D256" s="71">
        <v>302</v>
      </c>
      <c r="E256" s="41">
        <f>D256/26621</f>
        <v>1.1344427331805717E-2</v>
      </c>
      <c r="F256" s="77">
        <v>933</v>
      </c>
      <c r="G256" s="42">
        <f>F256/85328</f>
        <v>1.0934277142321395E-2</v>
      </c>
      <c r="H256" s="71">
        <v>905</v>
      </c>
      <c r="I256" s="41">
        <f>H256/74663</f>
        <v>1.2121130948394787E-2</v>
      </c>
      <c r="J256" s="37">
        <f>IF(D256=0, "-", IF((B256-D256)/D256&lt;10, (B256-D256)/D256, "&gt;999%"))</f>
        <v>0.18874172185430463</v>
      </c>
      <c r="K256" s="38">
        <f>IF(H256=0, "-", IF((F256-H256)/H256&lt;10, (F256-H256)/H256, "&gt;999%"))</f>
        <v>3.0939226519337018E-2</v>
      </c>
    </row>
    <row r="257" spans="1:11" x14ac:dyDescent="0.2">
      <c r="B257" s="83"/>
      <c r="D257" s="83"/>
      <c r="F257" s="83"/>
      <c r="H257" s="83"/>
    </row>
    <row r="258" spans="1:11" x14ac:dyDescent="0.2">
      <c r="A258" s="27" t="s">
        <v>579</v>
      </c>
      <c r="B258" s="71">
        <f>B262-B260</f>
        <v>6180</v>
      </c>
      <c r="C258" s="40">
        <f>B258/32499</f>
        <v>0.19015969722145296</v>
      </c>
      <c r="D258" s="71">
        <f>D262-D260</f>
        <v>6349</v>
      </c>
      <c r="E258" s="41">
        <f>D258/26621</f>
        <v>0.23849592427031291</v>
      </c>
      <c r="F258" s="77">
        <f>F262-F260</f>
        <v>17369</v>
      </c>
      <c r="G258" s="42">
        <f>F258/85328</f>
        <v>0.20355569098068629</v>
      </c>
      <c r="H258" s="71">
        <f>H262-H260</f>
        <v>19107</v>
      </c>
      <c r="I258" s="41">
        <f>H258/74663</f>
        <v>0.25590988843202123</v>
      </c>
      <c r="J258" s="37">
        <f>IF(D258=0, "-", IF((B258-D258)/D258&lt;10, (B258-D258)/D258, "&gt;999%"))</f>
        <v>-2.6618365096865649E-2</v>
      </c>
      <c r="K258" s="38">
        <f>IF(H258=0, "-", IF((F258-H258)/H258&lt;10, (F258-H258)/H258, "&gt;999%"))</f>
        <v>-9.0961427748992518E-2</v>
      </c>
    </row>
    <row r="259" spans="1:11" x14ac:dyDescent="0.2">
      <c r="A259" s="27"/>
      <c r="B259" s="71"/>
      <c r="C259" s="40"/>
      <c r="D259" s="71"/>
      <c r="E259" s="41"/>
      <c r="F259" s="77"/>
      <c r="G259" s="42"/>
      <c r="H259" s="71"/>
      <c r="I259" s="41"/>
      <c r="J259" s="37"/>
      <c r="K259" s="38"/>
    </row>
    <row r="260" spans="1:11" x14ac:dyDescent="0.2">
      <c r="A260" s="27" t="s">
        <v>580</v>
      </c>
      <c r="B260" s="71">
        <v>1430</v>
      </c>
      <c r="C260" s="40">
        <f>B260/32499</f>
        <v>4.4001353887811935E-2</v>
      </c>
      <c r="D260" s="71">
        <v>1203</v>
      </c>
      <c r="E260" s="41">
        <f>D260/26621</f>
        <v>4.5189887682656547E-2</v>
      </c>
      <c r="F260" s="77">
        <v>3376</v>
      </c>
      <c r="G260" s="42">
        <f>F260/85328</f>
        <v>3.9564972810800673E-2</v>
      </c>
      <c r="H260" s="71">
        <v>3258</v>
      </c>
      <c r="I260" s="41">
        <f>H260/74663</f>
        <v>4.3636071414221232E-2</v>
      </c>
      <c r="J260" s="37">
        <f>IF(D260=0, "-", IF((B260-D260)/D260&lt;10, (B260-D260)/D260, "&gt;999%"))</f>
        <v>0.18869492934330839</v>
      </c>
      <c r="K260" s="38">
        <f>IF(H260=0, "-", IF((F260-H260)/H260&lt;10, (F260-H260)/H260, "&gt;999%"))</f>
        <v>3.6218538980969918E-2</v>
      </c>
    </row>
    <row r="261" spans="1:11" x14ac:dyDescent="0.2">
      <c r="A261" s="27"/>
      <c r="B261" s="71"/>
      <c r="C261" s="40"/>
      <c r="D261" s="71"/>
      <c r="E261" s="41"/>
      <c r="F261" s="77"/>
      <c r="G261" s="42"/>
      <c r="H261" s="71"/>
      <c r="I261" s="41"/>
      <c r="J261" s="37"/>
      <c r="K261" s="38"/>
    </row>
    <row r="262" spans="1:11" x14ac:dyDescent="0.2">
      <c r="A262" s="27" t="s">
        <v>578</v>
      </c>
      <c r="B262" s="71">
        <v>7610</v>
      </c>
      <c r="C262" s="40">
        <f>B262/32499</f>
        <v>0.23416105110926491</v>
      </c>
      <c r="D262" s="71">
        <v>7552</v>
      </c>
      <c r="E262" s="41">
        <f>D262/26621</f>
        <v>0.28368581195296944</v>
      </c>
      <c r="F262" s="77">
        <v>20745</v>
      </c>
      <c r="G262" s="42">
        <f>F262/85328</f>
        <v>0.24312066379148697</v>
      </c>
      <c r="H262" s="71">
        <v>22365</v>
      </c>
      <c r="I262" s="41">
        <f>H262/74663</f>
        <v>0.29954595984624244</v>
      </c>
      <c r="J262" s="37">
        <f>IF(D262=0, "-", IF((B262-D262)/D262&lt;10, (B262-D262)/D262, "&gt;999%"))</f>
        <v>7.6800847457627122E-3</v>
      </c>
      <c r="K262" s="38">
        <f>IF(H262=0, "-", IF((F262-H262)/H262&lt;10, (F262-H262)/H262, "&gt;999%"))</f>
        <v>-7.2434607645875254E-2</v>
      </c>
    </row>
  </sheetData>
  <mergeCells count="58">
    <mergeCell ref="B1:K1"/>
    <mergeCell ref="B2:K2"/>
    <mergeCell ref="B200:E200"/>
    <mergeCell ref="F200:I200"/>
    <mergeCell ref="J200:K200"/>
    <mergeCell ref="B201:C201"/>
    <mergeCell ref="D201:E201"/>
    <mergeCell ref="F201:G201"/>
    <mergeCell ref="H201:I201"/>
    <mergeCell ref="B175:E175"/>
    <mergeCell ref="F175:I175"/>
    <mergeCell ref="J175:K175"/>
    <mergeCell ref="B176:C176"/>
    <mergeCell ref="D176:E176"/>
    <mergeCell ref="F176:G176"/>
    <mergeCell ref="H176:I176"/>
    <mergeCell ref="B150:E150"/>
    <mergeCell ref="F150:I150"/>
    <mergeCell ref="J150:K150"/>
    <mergeCell ref="B151:C151"/>
    <mergeCell ref="D151:E151"/>
    <mergeCell ref="F151:G151"/>
    <mergeCell ref="H151:I151"/>
    <mergeCell ref="B124:E124"/>
    <mergeCell ref="F124:I124"/>
    <mergeCell ref="J124:K124"/>
    <mergeCell ref="B125:C125"/>
    <mergeCell ref="D125:E125"/>
    <mergeCell ref="F125:G125"/>
    <mergeCell ref="H125:I125"/>
    <mergeCell ref="B86:E86"/>
    <mergeCell ref="F86:I86"/>
    <mergeCell ref="J86:K86"/>
    <mergeCell ref="B87:C87"/>
    <mergeCell ref="D87:E87"/>
    <mergeCell ref="F87:G87"/>
    <mergeCell ref="H87:I87"/>
    <mergeCell ref="B45:E45"/>
    <mergeCell ref="F45:I45"/>
    <mergeCell ref="J45:K45"/>
    <mergeCell ref="B46:C46"/>
    <mergeCell ref="D46:E46"/>
    <mergeCell ref="F46:G46"/>
    <mergeCell ref="H46:I46"/>
    <mergeCell ref="B15:E15"/>
    <mergeCell ref="F15:I15"/>
    <mergeCell ref="J15:K15"/>
    <mergeCell ref="B16:C16"/>
    <mergeCell ref="D16:E16"/>
    <mergeCell ref="F16:G16"/>
    <mergeCell ref="H16:I16"/>
    <mergeCell ref="B4:E4"/>
    <mergeCell ref="F4:I4"/>
    <mergeCell ref="J4:K4"/>
    <mergeCell ref="B5:C5"/>
    <mergeCell ref="D5:E5"/>
    <mergeCell ref="F5:G5"/>
    <mergeCell ref="H5:I5"/>
  </mergeCells>
  <phoneticPr fontId="3" type="noConversion"/>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rowBreaks count="5" manualBreakCount="5">
    <brk id="43" max="16383" man="1"/>
    <brk id="101" max="16383" man="1"/>
    <brk id="149" max="16383" man="1"/>
    <brk id="199" max="16383" man="1"/>
    <brk id="262" max="16383"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0"/>
  <dimension ref="A1:K50"/>
  <sheetViews>
    <sheetView tabSelected="1" workbookViewId="0">
      <selection activeCell="M1" sqref="M1"/>
    </sheetView>
  </sheetViews>
  <sheetFormatPr defaultRowHeight="12.75" x14ac:dyDescent="0.2"/>
  <cols>
    <col min="1" max="1" width="24.7109375" customWidth="1"/>
    <col min="2" max="11" width="8.42578125" customWidth="1"/>
  </cols>
  <sheetData>
    <row r="1" spans="1:11" s="52" customFormat="1" ht="20.25" x14ac:dyDescent="0.3">
      <c r="A1" s="4" t="s">
        <v>10</v>
      </c>
      <c r="B1" s="198" t="s">
        <v>631</v>
      </c>
      <c r="C1" s="198"/>
      <c r="D1" s="198"/>
      <c r="E1" s="199"/>
      <c r="F1" s="199"/>
      <c r="G1" s="199"/>
      <c r="H1" s="199"/>
      <c r="I1" s="199"/>
      <c r="J1" s="199"/>
      <c r="K1" s="199"/>
    </row>
    <row r="2" spans="1:11" s="52" customFormat="1" ht="20.25" x14ac:dyDescent="0.3">
      <c r="A2" s="4" t="s">
        <v>109</v>
      </c>
      <c r="B2" s="202" t="s">
        <v>99</v>
      </c>
      <c r="C2" s="198"/>
      <c r="D2" s="198"/>
      <c r="E2" s="203"/>
      <c r="F2" s="203"/>
      <c r="G2" s="203"/>
      <c r="H2" s="203"/>
      <c r="I2" s="203"/>
      <c r="J2" s="203"/>
      <c r="K2" s="203"/>
    </row>
    <row r="4" spans="1:11" ht="15.75" x14ac:dyDescent="0.25">
      <c r="A4" s="56"/>
      <c r="B4" s="196" t="s">
        <v>1</v>
      </c>
      <c r="C4" s="200"/>
      <c r="D4" s="200"/>
      <c r="E4" s="197"/>
      <c r="F4" s="196" t="s">
        <v>14</v>
      </c>
      <c r="G4" s="200"/>
      <c r="H4" s="200"/>
      <c r="I4" s="197"/>
      <c r="J4" s="196" t="s">
        <v>15</v>
      </c>
      <c r="K4" s="197"/>
    </row>
    <row r="5" spans="1:11" x14ac:dyDescent="0.2">
      <c r="A5" s="27"/>
      <c r="B5" s="196">
        <f>VALUE(RIGHT($B$2, 4))</f>
        <v>2021</v>
      </c>
      <c r="C5" s="197"/>
      <c r="D5" s="196">
        <f>B5-1</f>
        <v>2020</v>
      </c>
      <c r="E5" s="204"/>
      <c r="F5" s="196">
        <f>B5</f>
        <v>2021</v>
      </c>
      <c r="G5" s="204"/>
      <c r="H5" s="196">
        <f>D5</f>
        <v>2020</v>
      </c>
      <c r="I5" s="204"/>
      <c r="J5" s="140" t="s">
        <v>4</v>
      </c>
      <c r="K5" s="141" t="s">
        <v>2</v>
      </c>
    </row>
    <row r="6" spans="1:11" x14ac:dyDescent="0.2">
      <c r="A6" s="22"/>
      <c r="B6" s="61" t="s">
        <v>12</v>
      </c>
      <c r="C6" s="62" t="s">
        <v>13</v>
      </c>
      <c r="D6" s="61" t="s">
        <v>12</v>
      </c>
      <c r="E6" s="63" t="s">
        <v>13</v>
      </c>
      <c r="F6" s="84" t="s">
        <v>12</v>
      </c>
      <c r="G6" s="62" t="s">
        <v>13</v>
      </c>
      <c r="H6" s="85" t="s">
        <v>12</v>
      </c>
      <c r="I6" s="63" t="s">
        <v>13</v>
      </c>
      <c r="J6" s="61"/>
      <c r="K6" s="63"/>
    </row>
    <row r="7" spans="1:11" x14ac:dyDescent="0.2">
      <c r="A7" s="7" t="s">
        <v>31</v>
      </c>
      <c r="B7" s="65">
        <v>8</v>
      </c>
      <c r="C7" s="39">
        <f>IF(B50=0, "-", B7/B50)</f>
        <v>1.0512483574244415E-3</v>
      </c>
      <c r="D7" s="65">
        <v>7</v>
      </c>
      <c r="E7" s="21">
        <f>IF(D50=0, "-", D7/D50)</f>
        <v>9.2690677966101697E-4</v>
      </c>
      <c r="F7" s="81">
        <v>23</v>
      </c>
      <c r="G7" s="39">
        <f>IF(F50=0, "-", F7/F50)</f>
        <v>1.1087008917811522E-3</v>
      </c>
      <c r="H7" s="65">
        <v>17</v>
      </c>
      <c r="I7" s="21">
        <f>IF(H50=0, "-", H7/H50)</f>
        <v>7.601162530739995E-4</v>
      </c>
      <c r="J7" s="20">
        <f t="shared" ref="J7:J48" si="0">IF(D7=0, "-", IF((B7-D7)/D7&lt;10, (B7-D7)/D7, "&gt;999%"))</f>
        <v>0.14285714285714285</v>
      </c>
      <c r="K7" s="21">
        <f t="shared" ref="K7:K48" si="1">IF(H7=0, "-", IF((F7-H7)/H7&lt;10, (F7-H7)/H7, "&gt;999%"))</f>
        <v>0.35294117647058826</v>
      </c>
    </row>
    <row r="8" spans="1:11" x14ac:dyDescent="0.2">
      <c r="A8" s="7" t="s">
        <v>32</v>
      </c>
      <c r="B8" s="65">
        <v>0</v>
      </c>
      <c r="C8" s="39">
        <f>IF(B50=0, "-", B8/B50)</f>
        <v>0</v>
      </c>
      <c r="D8" s="65">
        <v>0</v>
      </c>
      <c r="E8" s="21">
        <f>IF(D50=0, "-", D8/D50)</f>
        <v>0</v>
      </c>
      <c r="F8" s="81">
        <v>0</v>
      </c>
      <c r="G8" s="39">
        <f>IF(F50=0, "-", F8/F50)</f>
        <v>0</v>
      </c>
      <c r="H8" s="65">
        <v>1</v>
      </c>
      <c r="I8" s="21">
        <f>IF(H50=0, "-", H8/H50)</f>
        <v>4.4712720769058798E-5</v>
      </c>
      <c r="J8" s="20" t="str">
        <f t="shared" si="0"/>
        <v>-</v>
      </c>
      <c r="K8" s="21">
        <f t="shared" si="1"/>
        <v>-1</v>
      </c>
    </row>
    <row r="9" spans="1:11" x14ac:dyDescent="0.2">
      <c r="A9" s="7" t="s">
        <v>33</v>
      </c>
      <c r="B9" s="65">
        <v>5</v>
      </c>
      <c r="C9" s="39">
        <f>IF(B50=0, "-", B9/B50)</f>
        <v>6.5703022339027597E-4</v>
      </c>
      <c r="D9" s="65">
        <v>6</v>
      </c>
      <c r="E9" s="21">
        <f>IF(D50=0, "-", D9/D50)</f>
        <v>7.9449152542372887E-4</v>
      </c>
      <c r="F9" s="81">
        <v>10</v>
      </c>
      <c r="G9" s="39">
        <f>IF(F50=0, "-", F9/F50)</f>
        <v>4.8204386599180526E-4</v>
      </c>
      <c r="H9" s="65">
        <v>14</v>
      </c>
      <c r="I9" s="21">
        <f>IF(H50=0, "-", H9/H50)</f>
        <v>6.2597809076682311E-4</v>
      </c>
      <c r="J9" s="20">
        <f t="shared" si="0"/>
        <v>-0.16666666666666666</v>
      </c>
      <c r="K9" s="21">
        <f t="shared" si="1"/>
        <v>-0.2857142857142857</v>
      </c>
    </row>
    <row r="10" spans="1:11" x14ac:dyDescent="0.2">
      <c r="A10" s="7" t="s">
        <v>34</v>
      </c>
      <c r="B10" s="65">
        <v>172</v>
      </c>
      <c r="C10" s="39">
        <f>IF(B50=0, "-", B10/B50)</f>
        <v>2.2601839684625494E-2</v>
      </c>
      <c r="D10" s="65">
        <v>180</v>
      </c>
      <c r="E10" s="21">
        <f>IF(D50=0, "-", D10/D50)</f>
        <v>2.3834745762711863E-2</v>
      </c>
      <c r="F10" s="81">
        <v>531</v>
      </c>
      <c r="G10" s="39">
        <f>IF(F50=0, "-", F10/F50)</f>
        <v>2.5596529284164858E-2</v>
      </c>
      <c r="H10" s="65">
        <v>526</v>
      </c>
      <c r="I10" s="21">
        <f>IF(H50=0, "-", H10/H50)</f>
        <v>2.3518891124524929E-2</v>
      </c>
      <c r="J10" s="20">
        <f t="shared" si="0"/>
        <v>-4.4444444444444446E-2</v>
      </c>
      <c r="K10" s="21">
        <f t="shared" si="1"/>
        <v>9.5057034220532317E-3</v>
      </c>
    </row>
    <row r="11" spans="1:11" x14ac:dyDescent="0.2">
      <c r="A11" s="7" t="s">
        <v>35</v>
      </c>
      <c r="B11" s="65">
        <v>3</v>
      </c>
      <c r="C11" s="39">
        <f>IF(B50=0, "-", B11/B50)</f>
        <v>3.9421813403416555E-4</v>
      </c>
      <c r="D11" s="65">
        <v>4</v>
      </c>
      <c r="E11" s="21">
        <f>IF(D50=0, "-", D11/D50)</f>
        <v>5.2966101694915254E-4</v>
      </c>
      <c r="F11" s="81">
        <v>10</v>
      </c>
      <c r="G11" s="39">
        <f>IF(F50=0, "-", F11/F50)</f>
        <v>4.8204386599180526E-4</v>
      </c>
      <c r="H11" s="65">
        <v>6</v>
      </c>
      <c r="I11" s="21">
        <f>IF(H50=0, "-", H11/H50)</f>
        <v>2.6827632461435278E-4</v>
      </c>
      <c r="J11" s="20">
        <f t="shared" si="0"/>
        <v>-0.25</v>
      </c>
      <c r="K11" s="21">
        <f t="shared" si="1"/>
        <v>0.66666666666666663</v>
      </c>
    </row>
    <row r="12" spans="1:11" x14ac:dyDescent="0.2">
      <c r="A12" s="7" t="s">
        <v>36</v>
      </c>
      <c r="B12" s="65">
        <v>525</v>
      </c>
      <c r="C12" s="39">
        <f>IF(B50=0, "-", B12/B50)</f>
        <v>6.8988173455978977E-2</v>
      </c>
      <c r="D12" s="65">
        <v>225</v>
      </c>
      <c r="E12" s="21">
        <f>IF(D50=0, "-", D12/D50)</f>
        <v>2.9793432203389831E-2</v>
      </c>
      <c r="F12" s="81">
        <v>950</v>
      </c>
      <c r="G12" s="39">
        <f>IF(F50=0, "-", F12/F50)</f>
        <v>4.5794167269221496E-2</v>
      </c>
      <c r="H12" s="65">
        <v>768</v>
      </c>
      <c r="I12" s="21">
        <f>IF(H50=0, "-", H12/H50)</f>
        <v>3.4339369550637155E-2</v>
      </c>
      <c r="J12" s="20">
        <f t="shared" si="0"/>
        <v>1.3333333333333333</v>
      </c>
      <c r="K12" s="21">
        <f t="shared" si="1"/>
        <v>0.23697916666666666</v>
      </c>
    </row>
    <row r="13" spans="1:11" x14ac:dyDescent="0.2">
      <c r="A13" s="7" t="s">
        <v>38</v>
      </c>
      <c r="B13" s="65">
        <v>9</v>
      </c>
      <c r="C13" s="39">
        <f>IF(B50=0, "-", B13/B50)</f>
        <v>1.1826544021024967E-3</v>
      </c>
      <c r="D13" s="65">
        <v>11</v>
      </c>
      <c r="E13" s="21">
        <f>IF(D50=0, "-", D13/D50)</f>
        <v>1.4565677966101695E-3</v>
      </c>
      <c r="F13" s="81">
        <v>29</v>
      </c>
      <c r="G13" s="39">
        <f>IF(F50=0, "-", F13/F50)</f>
        <v>1.3979272113762353E-3</v>
      </c>
      <c r="H13" s="65">
        <v>35</v>
      </c>
      <c r="I13" s="21">
        <f>IF(H50=0, "-", H13/H50)</f>
        <v>1.5649452269170579E-3</v>
      </c>
      <c r="J13" s="20">
        <f t="shared" si="0"/>
        <v>-0.18181818181818182</v>
      </c>
      <c r="K13" s="21">
        <f t="shared" si="1"/>
        <v>-0.17142857142857143</v>
      </c>
    </row>
    <row r="14" spans="1:11" x14ac:dyDescent="0.2">
      <c r="A14" s="7" t="s">
        <v>39</v>
      </c>
      <c r="B14" s="65">
        <v>1</v>
      </c>
      <c r="C14" s="39">
        <f>IF(B50=0, "-", B14/B50)</f>
        <v>1.3140604467805518E-4</v>
      </c>
      <c r="D14" s="65">
        <v>4</v>
      </c>
      <c r="E14" s="21">
        <f>IF(D50=0, "-", D14/D50)</f>
        <v>5.2966101694915254E-4</v>
      </c>
      <c r="F14" s="81">
        <v>6</v>
      </c>
      <c r="G14" s="39">
        <f>IF(F50=0, "-", F14/F50)</f>
        <v>2.8922631959508316E-4</v>
      </c>
      <c r="H14" s="65">
        <v>7</v>
      </c>
      <c r="I14" s="21">
        <f>IF(H50=0, "-", H14/H50)</f>
        <v>3.1298904538341156E-4</v>
      </c>
      <c r="J14" s="20">
        <f t="shared" si="0"/>
        <v>-0.75</v>
      </c>
      <c r="K14" s="21">
        <f t="shared" si="1"/>
        <v>-0.14285714285714285</v>
      </c>
    </row>
    <row r="15" spans="1:11" x14ac:dyDescent="0.2">
      <c r="A15" s="7" t="s">
        <v>42</v>
      </c>
      <c r="B15" s="65">
        <v>4</v>
      </c>
      <c r="C15" s="39">
        <f>IF(B50=0, "-", B15/B50)</f>
        <v>5.2562417871222073E-4</v>
      </c>
      <c r="D15" s="65">
        <v>4</v>
      </c>
      <c r="E15" s="21">
        <f>IF(D50=0, "-", D15/D50)</f>
        <v>5.2966101694915254E-4</v>
      </c>
      <c r="F15" s="81">
        <v>13</v>
      </c>
      <c r="G15" s="39">
        <f>IF(F50=0, "-", F15/F50)</f>
        <v>6.2665702578934687E-4</v>
      </c>
      <c r="H15" s="65">
        <v>22</v>
      </c>
      <c r="I15" s="21">
        <f>IF(H50=0, "-", H15/H50)</f>
        <v>9.8367985691929344E-4</v>
      </c>
      <c r="J15" s="20">
        <f t="shared" si="0"/>
        <v>0</v>
      </c>
      <c r="K15" s="21">
        <f t="shared" si="1"/>
        <v>-0.40909090909090912</v>
      </c>
    </row>
    <row r="16" spans="1:11" x14ac:dyDescent="0.2">
      <c r="A16" s="7" t="s">
        <v>43</v>
      </c>
      <c r="B16" s="65">
        <v>27</v>
      </c>
      <c r="C16" s="39">
        <f>IF(B50=0, "-", B16/B50)</f>
        <v>3.5479632063074901E-3</v>
      </c>
      <c r="D16" s="65">
        <v>15</v>
      </c>
      <c r="E16" s="21">
        <f>IF(D50=0, "-", D16/D50)</f>
        <v>1.9862288135593219E-3</v>
      </c>
      <c r="F16" s="81">
        <v>55</v>
      </c>
      <c r="G16" s="39">
        <f>IF(F50=0, "-", F16/F50)</f>
        <v>2.651241262954929E-3</v>
      </c>
      <c r="H16" s="65">
        <v>50</v>
      </c>
      <c r="I16" s="21">
        <f>IF(H50=0, "-", H16/H50)</f>
        <v>2.2356360384529397E-3</v>
      </c>
      <c r="J16" s="20">
        <f t="shared" si="0"/>
        <v>0.8</v>
      </c>
      <c r="K16" s="21">
        <f t="shared" si="1"/>
        <v>0.1</v>
      </c>
    </row>
    <row r="17" spans="1:11" x14ac:dyDescent="0.2">
      <c r="A17" s="7" t="s">
        <v>45</v>
      </c>
      <c r="B17" s="65">
        <v>86</v>
      </c>
      <c r="C17" s="39">
        <f>IF(B50=0, "-", B17/B50)</f>
        <v>1.1300919842312747E-2</v>
      </c>
      <c r="D17" s="65">
        <v>131</v>
      </c>
      <c r="E17" s="21">
        <f>IF(D50=0, "-", D17/D50)</f>
        <v>1.7346398305084745E-2</v>
      </c>
      <c r="F17" s="81">
        <v>294</v>
      </c>
      <c r="G17" s="39">
        <f>IF(F50=0, "-", F17/F50)</f>
        <v>1.4172089660159074E-2</v>
      </c>
      <c r="H17" s="65">
        <v>323</v>
      </c>
      <c r="I17" s="21">
        <f>IF(H50=0, "-", H17/H50)</f>
        <v>1.4442208808405991E-2</v>
      </c>
      <c r="J17" s="20">
        <f t="shared" si="0"/>
        <v>-0.34351145038167941</v>
      </c>
      <c r="K17" s="21">
        <f t="shared" si="1"/>
        <v>-8.9783281733746126E-2</v>
      </c>
    </row>
    <row r="18" spans="1:11" x14ac:dyDescent="0.2">
      <c r="A18" s="7" t="s">
        <v>48</v>
      </c>
      <c r="B18" s="65">
        <v>11</v>
      </c>
      <c r="C18" s="39">
        <f>IF(B50=0, "-", B18/B50)</f>
        <v>1.4454664914586072E-3</v>
      </c>
      <c r="D18" s="65">
        <v>14</v>
      </c>
      <c r="E18" s="21">
        <f>IF(D50=0, "-", D18/D50)</f>
        <v>1.8538135593220339E-3</v>
      </c>
      <c r="F18" s="81">
        <v>27</v>
      </c>
      <c r="G18" s="39">
        <f>IF(F50=0, "-", F18/F50)</f>
        <v>1.3015184381778742E-3</v>
      </c>
      <c r="H18" s="65">
        <v>25</v>
      </c>
      <c r="I18" s="21">
        <f>IF(H50=0, "-", H18/H50)</f>
        <v>1.1178180192264698E-3</v>
      </c>
      <c r="J18" s="20">
        <f t="shared" si="0"/>
        <v>-0.21428571428571427</v>
      </c>
      <c r="K18" s="21">
        <f t="shared" si="1"/>
        <v>0.08</v>
      </c>
    </row>
    <row r="19" spans="1:11" x14ac:dyDescent="0.2">
      <c r="A19" s="7" t="s">
        <v>51</v>
      </c>
      <c r="B19" s="65">
        <v>0</v>
      </c>
      <c r="C19" s="39">
        <f>IF(B50=0, "-", B19/B50)</f>
        <v>0</v>
      </c>
      <c r="D19" s="65">
        <v>156</v>
      </c>
      <c r="E19" s="21">
        <f>IF(D50=0, "-", D19/D50)</f>
        <v>2.065677966101695E-2</v>
      </c>
      <c r="F19" s="81">
        <v>0</v>
      </c>
      <c r="G19" s="39">
        <f>IF(F50=0, "-", F19/F50)</f>
        <v>0</v>
      </c>
      <c r="H19" s="65">
        <v>276</v>
      </c>
      <c r="I19" s="21">
        <f>IF(H50=0, "-", H19/H50)</f>
        <v>1.2340710932260229E-2</v>
      </c>
      <c r="J19" s="20">
        <f t="shared" si="0"/>
        <v>-1</v>
      </c>
      <c r="K19" s="21">
        <f t="shared" si="1"/>
        <v>-1</v>
      </c>
    </row>
    <row r="20" spans="1:11" x14ac:dyDescent="0.2">
      <c r="A20" s="7" t="s">
        <v>52</v>
      </c>
      <c r="B20" s="65">
        <v>234</v>
      </c>
      <c r="C20" s="39">
        <f>IF(B50=0, "-", B20/B50)</f>
        <v>3.0749014454664915E-2</v>
      </c>
      <c r="D20" s="65">
        <v>394</v>
      </c>
      <c r="E20" s="21">
        <f>IF(D50=0, "-", D20/D50)</f>
        <v>5.2171610169491525E-2</v>
      </c>
      <c r="F20" s="81">
        <v>759</v>
      </c>
      <c r="G20" s="39">
        <f>IF(F50=0, "-", F20/F50)</f>
        <v>3.6587129428778016E-2</v>
      </c>
      <c r="H20" s="65">
        <v>1241</v>
      </c>
      <c r="I20" s="21">
        <f>IF(H50=0, "-", H20/H50)</f>
        <v>5.5488486474401966E-2</v>
      </c>
      <c r="J20" s="20">
        <f t="shared" si="0"/>
        <v>-0.40609137055837563</v>
      </c>
      <c r="K20" s="21">
        <f t="shared" si="1"/>
        <v>-0.38839645447219984</v>
      </c>
    </row>
    <row r="21" spans="1:11" x14ac:dyDescent="0.2">
      <c r="A21" s="7" t="s">
        <v>53</v>
      </c>
      <c r="B21" s="65">
        <v>860</v>
      </c>
      <c r="C21" s="39">
        <f>IF(B50=0, "-", B21/B50)</f>
        <v>0.11300919842312747</v>
      </c>
      <c r="D21" s="65">
        <v>712</v>
      </c>
      <c r="E21" s="21">
        <f>IF(D50=0, "-", D21/D50)</f>
        <v>9.4279661016949151E-2</v>
      </c>
      <c r="F21" s="81">
        <v>2390</v>
      </c>
      <c r="G21" s="39">
        <f>IF(F50=0, "-", F21/F50)</f>
        <v>0.11520848397204146</v>
      </c>
      <c r="H21" s="65">
        <v>2461</v>
      </c>
      <c r="I21" s="21">
        <f>IF(H50=0, "-", H21/H50)</f>
        <v>0.1100380058126537</v>
      </c>
      <c r="J21" s="20">
        <f t="shared" si="0"/>
        <v>0.20786516853932585</v>
      </c>
      <c r="K21" s="21">
        <f t="shared" si="1"/>
        <v>-2.8850060950832996E-2</v>
      </c>
    </row>
    <row r="22" spans="1:11" x14ac:dyDescent="0.2">
      <c r="A22" s="7" t="s">
        <v>55</v>
      </c>
      <c r="B22" s="65">
        <v>0</v>
      </c>
      <c r="C22" s="39">
        <f>IF(B50=0, "-", B22/B50)</f>
        <v>0</v>
      </c>
      <c r="D22" s="65">
        <v>10</v>
      </c>
      <c r="E22" s="21">
        <f>IF(D50=0, "-", D22/D50)</f>
        <v>1.3241525423728813E-3</v>
      </c>
      <c r="F22" s="81">
        <v>0</v>
      </c>
      <c r="G22" s="39">
        <f>IF(F50=0, "-", F22/F50)</f>
        <v>0</v>
      </c>
      <c r="H22" s="65">
        <v>16</v>
      </c>
      <c r="I22" s="21">
        <f>IF(H50=0, "-", H22/H50)</f>
        <v>7.1540353230494077E-4</v>
      </c>
      <c r="J22" s="20">
        <f t="shared" si="0"/>
        <v>-1</v>
      </c>
      <c r="K22" s="21">
        <f t="shared" si="1"/>
        <v>-1</v>
      </c>
    </row>
    <row r="23" spans="1:11" x14ac:dyDescent="0.2">
      <c r="A23" s="7" t="s">
        <v>60</v>
      </c>
      <c r="B23" s="65">
        <v>2</v>
      </c>
      <c r="C23" s="39">
        <f>IF(B50=0, "-", B23/B50)</f>
        <v>2.6281208935611036E-4</v>
      </c>
      <c r="D23" s="65">
        <v>5</v>
      </c>
      <c r="E23" s="21">
        <f>IF(D50=0, "-", D23/D50)</f>
        <v>6.6207627118644065E-4</v>
      </c>
      <c r="F23" s="81">
        <v>9</v>
      </c>
      <c r="G23" s="39">
        <f>IF(F50=0, "-", F23/F50)</f>
        <v>4.3383947939262471E-4</v>
      </c>
      <c r="H23" s="65">
        <v>31</v>
      </c>
      <c r="I23" s="21">
        <f>IF(H50=0, "-", H23/H50)</f>
        <v>1.3860943438408226E-3</v>
      </c>
      <c r="J23" s="20">
        <f t="shared" si="0"/>
        <v>-0.6</v>
      </c>
      <c r="K23" s="21">
        <f t="shared" si="1"/>
        <v>-0.70967741935483875</v>
      </c>
    </row>
    <row r="24" spans="1:11" x14ac:dyDescent="0.2">
      <c r="A24" s="7" t="s">
        <v>63</v>
      </c>
      <c r="B24" s="65">
        <v>1138</v>
      </c>
      <c r="C24" s="39">
        <f>IF(B50=0, "-", B24/B50)</f>
        <v>0.1495400788436268</v>
      </c>
      <c r="D24" s="65">
        <v>1108</v>
      </c>
      <c r="E24" s="21">
        <f>IF(D50=0, "-", D24/D50)</f>
        <v>0.14671610169491525</v>
      </c>
      <c r="F24" s="81">
        <v>3204</v>
      </c>
      <c r="G24" s="39">
        <f>IF(F50=0, "-", F24/F50)</f>
        <v>0.15444685466377439</v>
      </c>
      <c r="H24" s="65">
        <v>3451</v>
      </c>
      <c r="I24" s="21">
        <f>IF(H50=0, "-", H24/H50)</f>
        <v>0.15430359937402191</v>
      </c>
      <c r="J24" s="20">
        <f t="shared" si="0"/>
        <v>2.7075812274368231E-2</v>
      </c>
      <c r="K24" s="21">
        <f t="shared" si="1"/>
        <v>-7.1573456968994489E-2</v>
      </c>
    </row>
    <row r="25" spans="1:11" x14ac:dyDescent="0.2">
      <c r="A25" s="7" t="s">
        <v>64</v>
      </c>
      <c r="B25" s="65">
        <v>3</v>
      </c>
      <c r="C25" s="39">
        <f>IF(B50=0, "-", B25/B50)</f>
        <v>3.9421813403416555E-4</v>
      </c>
      <c r="D25" s="65">
        <v>2</v>
      </c>
      <c r="E25" s="21">
        <f>IF(D50=0, "-", D25/D50)</f>
        <v>2.6483050847457627E-4</v>
      </c>
      <c r="F25" s="81">
        <v>5</v>
      </c>
      <c r="G25" s="39">
        <f>IF(F50=0, "-", F25/F50)</f>
        <v>2.4102193299590263E-4</v>
      </c>
      <c r="H25" s="65">
        <v>4</v>
      </c>
      <c r="I25" s="21">
        <f>IF(H50=0, "-", H25/H50)</f>
        <v>1.7885088307623519E-4</v>
      </c>
      <c r="J25" s="20">
        <f t="shared" si="0"/>
        <v>0.5</v>
      </c>
      <c r="K25" s="21">
        <f t="shared" si="1"/>
        <v>0.25</v>
      </c>
    </row>
    <row r="26" spans="1:11" x14ac:dyDescent="0.2">
      <c r="A26" s="7" t="s">
        <v>66</v>
      </c>
      <c r="B26" s="65">
        <v>46</v>
      </c>
      <c r="C26" s="39">
        <f>IF(B50=0, "-", B26/B50)</f>
        <v>6.0446780551905391E-3</v>
      </c>
      <c r="D26" s="65">
        <v>18</v>
      </c>
      <c r="E26" s="21">
        <f>IF(D50=0, "-", D26/D50)</f>
        <v>2.3834745762711866E-3</v>
      </c>
      <c r="F26" s="81">
        <v>93</v>
      </c>
      <c r="G26" s="39">
        <f>IF(F50=0, "-", F26/F50)</f>
        <v>4.483007953723789E-3</v>
      </c>
      <c r="H26" s="65">
        <v>99</v>
      </c>
      <c r="I26" s="21">
        <f>IF(H50=0, "-", H26/H50)</f>
        <v>4.4265593561368206E-3</v>
      </c>
      <c r="J26" s="20">
        <f t="shared" si="0"/>
        <v>1.5555555555555556</v>
      </c>
      <c r="K26" s="21">
        <f t="shared" si="1"/>
        <v>-6.0606060606060608E-2</v>
      </c>
    </row>
    <row r="27" spans="1:11" x14ac:dyDescent="0.2">
      <c r="A27" s="7" t="s">
        <v>67</v>
      </c>
      <c r="B27" s="65">
        <v>91</v>
      </c>
      <c r="C27" s="39">
        <f>IF(B50=0, "-", B27/B50)</f>
        <v>1.1957950065703023E-2</v>
      </c>
      <c r="D27" s="65">
        <v>50</v>
      </c>
      <c r="E27" s="21">
        <f>IF(D50=0, "-", D27/D50)</f>
        <v>6.6207627118644065E-3</v>
      </c>
      <c r="F27" s="81">
        <v>271</v>
      </c>
      <c r="G27" s="39">
        <f>IF(F50=0, "-", F27/F50)</f>
        <v>1.3063388768377922E-2</v>
      </c>
      <c r="H27" s="65">
        <v>164</v>
      </c>
      <c r="I27" s="21">
        <f>IF(H50=0, "-", H27/H50)</f>
        <v>7.3328862061256429E-3</v>
      </c>
      <c r="J27" s="20">
        <f t="shared" si="0"/>
        <v>0.82</v>
      </c>
      <c r="K27" s="21">
        <f t="shared" si="1"/>
        <v>0.65243902439024393</v>
      </c>
    </row>
    <row r="28" spans="1:11" x14ac:dyDescent="0.2">
      <c r="A28" s="7" t="s">
        <v>68</v>
      </c>
      <c r="B28" s="65">
        <v>1</v>
      </c>
      <c r="C28" s="39">
        <f>IF(B50=0, "-", B28/B50)</f>
        <v>1.3140604467805518E-4</v>
      </c>
      <c r="D28" s="65">
        <v>1</v>
      </c>
      <c r="E28" s="21">
        <f>IF(D50=0, "-", D28/D50)</f>
        <v>1.3241525423728814E-4</v>
      </c>
      <c r="F28" s="81">
        <v>3</v>
      </c>
      <c r="G28" s="39">
        <f>IF(F50=0, "-", F28/F50)</f>
        <v>1.4461315979754158E-4</v>
      </c>
      <c r="H28" s="65">
        <v>4</v>
      </c>
      <c r="I28" s="21">
        <f>IF(H50=0, "-", H28/H50)</f>
        <v>1.7885088307623519E-4</v>
      </c>
      <c r="J28" s="20">
        <f t="shared" si="0"/>
        <v>0</v>
      </c>
      <c r="K28" s="21">
        <f t="shared" si="1"/>
        <v>-0.25</v>
      </c>
    </row>
    <row r="29" spans="1:11" x14ac:dyDescent="0.2">
      <c r="A29" s="7" t="s">
        <v>71</v>
      </c>
      <c r="B29" s="65">
        <v>4</v>
      </c>
      <c r="C29" s="39">
        <f>IF(B50=0, "-", B29/B50)</f>
        <v>5.2562417871222073E-4</v>
      </c>
      <c r="D29" s="65">
        <v>4</v>
      </c>
      <c r="E29" s="21">
        <f>IF(D50=0, "-", D29/D50)</f>
        <v>5.2966101694915254E-4</v>
      </c>
      <c r="F29" s="81">
        <v>18</v>
      </c>
      <c r="G29" s="39">
        <f>IF(F50=0, "-", F29/F50)</f>
        <v>8.6767895878524942E-4</v>
      </c>
      <c r="H29" s="65">
        <v>18</v>
      </c>
      <c r="I29" s="21">
        <f>IF(H50=0, "-", H29/H50)</f>
        <v>8.0482897384305833E-4</v>
      </c>
      <c r="J29" s="20">
        <f t="shared" si="0"/>
        <v>0</v>
      </c>
      <c r="K29" s="21">
        <f t="shared" si="1"/>
        <v>0</v>
      </c>
    </row>
    <row r="30" spans="1:11" x14ac:dyDescent="0.2">
      <c r="A30" s="7" t="s">
        <v>72</v>
      </c>
      <c r="B30" s="65">
        <v>722</v>
      </c>
      <c r="C30" s="39">
        <f>IF(B50=0, "-", B30/B50)</f>
        <v>9.487516425755585E-2</v>
      </c>
      <c r="D30" s="65">
        <v>605</v>
      </c>
      <c r="E30" s="21">
        <f>IF(D50=0, "-", D30/D50)</f>
        <v>8.0111228813559324E-2</v>
      </c>
      <c r="F30" s="81">
        <v>2132</v>
      </c>
      <c r="G30" s="39">
        <f>IF(F50=0, "-", F30/F50)</f>
        <v>0.10277175222945288</v>
      </c>
      <c r="H30" s="65">
        <v>1712</v>
      </c>
      <c r="I30" s="21">
        <f>IF(H50=0, "-", H30/H50)</f>
        <v>7.654817795662866E-2</v>
      </c>
      <c r="J30" s="20">
        <f t="shared" si="0"/>
        <v>0.1933884297520661</v>
      </c>
      <c r="K30" s="21">
        <f t="shared" si="1"/>
        <v>0.24532710280373832</v>
      </c>
    </row>
    <row r="31" spans="1:11" x14ac:dyDescent="0.2">
      <c r="A31" s="7" t="s">
        <v>73</v>
      </c>
      <c r="B31" s="65">
        <v>0</v>
      </c>
      <c r="C31" s="39">
        <f>IF(B50=0, "-", B31/B50)</f>
        <v>0</v>
      </c>
      <c r="D31" s="65">
        <v>8</v>
      </c>
      <c r="E31" s="21">
        <f>IF(D50=0, "-", D31/D50)</f>
        <v>1.0593220338983051E-3</v>
      </c>
      <c r="F31" s="81">
        <v>9</v>
      </c>
      <c r="G31" s="39">
        <f>IF(F50=0, "-", F31/F50)</f>
        <v>4.3383947939262471E-4</v>
      </c>
      <c r="H31" s="65">
        <v>11</v>
      </c>
      <c r="I31" s="21">
        <f>IF(H50=0, "-", H31/H50)</f>
        <v>4.9183992845964672E-4</v>
      </c>
      <c r="J31" s="20">
        <f t="shared" si="0"/>
        <v>-1</v>
      </c>
      <c r="K31" s="21">
        <f t="shared" si="1"/>
        <v>-0.18181818181818182</v>
      </c>
    </row>
    <row r="32" spans="1:11" x14ac:dyDescent="0.2">
      <c r="A32" s="7" t="s">
        <v>74</v>
      </c>
      <c r="B32" s="65">
        <v>432</v>
      </c>
      <c r="C32" s="39">
        <f>IF(B50=0, "-", B32/B50)</f>
        <v>5.6767411300919841E-2</v>
      </c>
      <c r="D32" s="65">
        <v>594</v>
      </c>
      <c r="E32" s="21">
        <f>IF(D50=0, "-", D32/D50)</f>
        <v>7.8654661016949151E-2</v>
      </c>
      <c r="F32" s="81">
        <v>1141</v>
      </c>
      <c r="G32" s="39">
        <f>IF(F50=0, "-", F32/F50)</f>
        <v>5.5001205109664983E-2</v>
      </c>
      <c r="H32" s="65">
        <v>1340</v>
      </c>
      <c r="I32" s="21">
        <f>IF(H50=0, "-", H32/H50)</f>
        <v>5.9915045830538791E-2</v>
      </c>
      <c r="J32" s="20">
        <f t="shared" si="0"/>
        <v>-0.27272727272727271</v>
      </c>
      <c r="K32" s="21">
        <f t="shared" si="1"/>
        <v>-0.14850746268656717</v>
      </c>
    </row>
    <row r="33" spans="1:11" x14ac:dyDescent="0.2">
      <c r="A33" s="7" t="s">
        <v>76</v>
      </c>
      <c r="B33" s="65">
        <v>30</v>
      </c>
      <c r="C33" s="39">
        <f>IF(B50=0, "-", B33/B50)</f>
        <v>3.9421813403416554E-3</v>
      </c>
      <c r="D33" s="65">
        <v>14</v>
      </c>
      <c r="E33" s="21">
        <f>IF(D50=0, "-", D33/D50)</f>
        <v>1.8538135593220339E-3</v>
      </c>
      <c r="F33" s="81">
        <v>58</v>
      </c>
      <c r="G33" s="39">
        <f>IF(F50=0, "-", F33/F50)</f>
        <v>2.7958544227524706E-3</v>
      </c>
      <c r="H33" s="65">
        <v>64</v>
      </c>
      <c r="I33" s="21">
        <f>IF(H50=0, "-", H33/H50)</f>
        <v>2.8616141292197631E-3</v>
      </c>
      <c r="J33" s="20">
        <f t="shared" si="0"/>
        <v>1.1428571428571428</v>
      </c>
      <c r="K33" s="21">
        <f t="shared" si="1"/>
        <v>-9.375E-2</v>
      </c>
    </row>
    <row r="34" spans="1:11" x14ac:dyDescent="0.2">
      <c r="A34" s="7" t="s">
        <v>77</v>
      </c>
      <c r="B34" s="65">
        <v>457</v>
      </c>
      <c r="C34" s="39">
        <f>IF(B50=0, "-", B34/B50)</f>
        <v>6.0052562417871221E-2</v>
      </c>
      <c r="D34" s="65">
        <v>234</v>
      </c>
      <c r="E34" s="21">
        <f>IF(D50=0, "-", D34/D50)</f>
        <v>3.0985169491525424E-2</v>
      </c>
      <c r="F34" s="81">
        <v>1087</v>
      </c>
      <c r="G34" s="39">
        <f>IF(F50=0, "-", F34/F50)</f>
        <v>5.2398168233309228E-2</v>
      </c>
      <c r="H34" s="65">
        <v>579</v>
      </c>
      <c r="I34" s="21">
        <f>IF(H50=0, "-", H34/H50)</f>
        <v>2.5888665325285044E-2</v>
      </c>
      <c r="J34" s="20">
        <f t="shared" si="0"/>
        <v>0.95299145299145294</v>
      </c>
      <c r="K34" s="21">
        <f t="shared" si="1"/>
        <v>0.87737478411053538</v>
      </c>
    </row>
    <row r="35" spans="1:11" x14ac:dyDescent="0.2">
      <c r="A35" s="7" t="s">
        <v>78</v>
      </c>
      <c r="B35" s="65">
        <v>77</v>
      </c>
      <c r="C35" s="39">
        <f>IF(B50=0, "-", B35/B50)</f>
        <v>1.011826544021025E-2</v>
      </c>
      <c r="D35" s="65">
        <v>36</v>
      </c>
      <c r="E35" s="21">
        <f>IF(D50=0, "-", D35/D50)</f>
        <v>4.7669491525423732E-3</v>
      </c>
      <c r="F35" s="81">
        <v>194</v>
      </c>
      <c r="G35" s="39">
        <f>IF(F50=0, "-", F35/F50)</f>
        <v>9.3516510002410215E-3</v>
      </c>
      <c r="H35" s="65">
        <v>149</v>
      </c>
      <c r="I35" s="21">
        <f>IF(H50=0, "-", H35/H50)</f>
        <v>6.6621953945897611E-3</v>
      </c>
      <c r="J35" s="20">
        <f t="shared" si="0"/>
        <v>1.1388888888888888</v>
      </c>
      <c r="K35" s="21">
        <f t="shared" si="1"/>
        <v>0.30201342281879195</v>
      </c>
    </row>
    <row r="36" spans="1:11" x14ac:dyDescent="0.2">
      <c r="A36" s="7" t="s">
        <v>79</v>
      </c>
      <c r="B36" s="65">
        <v>41</v>
      </c>
      <c r="C36" s="39">
        <f>IF(B50=0, "-", B36/B50)</f>
        <v>5.387647831800263E-3</v>
      </c>
      <c r="D36" s="65">
        <v>12</v>
      </c>
      <c r="E36" s="21">
        <f>IF(D50=0, "-", D36/D50)</f>
        <v>1.5889830508474577E-3</v>
      </c>
      <c r="F36" s="81">
        <v>74</v>
      </c>
      <c r="G36" s="39">
        <f>IF(F50=0, "-", F36/F50)</f>
        <v>3.567124608339359E-3</v>
      </c>
      <c r="H36" s="65">
        <v>38</v>
      </c>
      <c r="I36" s="21">
        <f>IF(H50=0, "-", H36/H50)</f>
        <v>1.6990833892242343E-3</v>
      </c>
      <c r="J36" s="20">
        <f t="shared" si="0"/>
        <v>2.4166666666666665</v>
      </c>
      <c r="K36" s="21">
        <f t="shared" si="1"/>
        <v>0.94736842105263153</v>
      </c>
    </row>
    <row r="37" spans="1:11" x14ac:dyDescent="0.2">
      <c r="A37" s="7" t="s">
        <v>80</v>
      </c>
      <c r="B37" s="65">
        <v>0</v>
      </c>
      <c r="C37" s="39">
        <f>IF(B50=0, "-", B37/B50)</f>
        <v>0</v>
      </c>
      <c r="D37" s="65">
        <v>0</v>
      </c>
      <c r="E37" s="21">
        <f>IF(D50=0, "-", D37/D50)</f>
        <v>0</v>
      </c>
      <c r="F37" s="81">
        <v>0</v>
      </c>
      <c r="G37" s="39">
        <f>IF(F50=0, "-", F37/F50)</f>
        <v>0</v>
      </c>
      <c r="H37" s="65">
        <v>2</v>
      </c>
      <c r="I37" s="21">
        <f>IF(H50=0, "-", H37/H50)</f>
        <v>8.9425441538117597E-5</v>
      </c>
      <c r="J37" s="20" t="str">
        <f t="shared" si="0"/>
        <v>-</v>
      </c>
      <c r="K37" s="21">
        <f t="shared" si="1"/>
        <v>-1</v>
      </c>
    </row>
    <row r="38" spans="1:11" x14ac:dyDescent="0.2">
      <c r="A38" s="7" t="s">
        <v>81</v>
      </c>
      <c r="B38" s="65">
        <v>11</v>
      </c>
      <c r="C38" s="39">
        <f>IF(B50=0, "-", B38/B50)</f>
        <v>1.4454664914586072E-3</v>
      </c>
      <c r="D38" s="65">
        <v>8</v>
      </c>
      <c r="E38" s="21">
        <f>IF(D50=0, "-", D38/D50)</f>
        <v>1.0593220338983051E-3</v>
      </c>
      <c r="F38" s="81">
        <v>35</v>
      </c>
      <c r="G38" s="39">
        <f>IF(F50=0, "-", F38/F50)</f>
        <v>1.6871535309713184E-3</v>
      </c>
      <c r="H38" s="65">
        <v>23</v>
      </c>
      <c r="I38" s="21">
        <f>IF(H50=0, "-", H38/H50)</f>
        <v>1.0283925776883524E-3</v>
      </c>
      <c r="J38" s="20">
        <f t="shared" si="0"/>
        <v>0.375</v>
      </c>
      <c r="K38" s="21">
        <f t="shared" si="1"/>
        <v>0.52173913043478259</v>
      </c>
    </row>
    <row r="39" spans="1:11" x14ac:dyDescent="0.2">
      <c r="A39" s="7" t="s">
        <v>82</v>
      </c>
      <c r="B39" s="65">
        <v>14</v>
      </c>
      <c r="C39" s="39">
        <f>IF(B50=0, "-", B39/B50)</f>
        <v>1.8396846254927727E-3</v>
      </c>
      <c r="D39" s="65">
        <v>18</v>
      </c>
      <c r="E39" s="21">
        <f>IF(D50=0, "-", D39/D50)</f>
        <v>2.3834745762711866E-3</v>
      </c>
      <c r="F39" s="81">
        <v>27</v>
      </c>
      <c r="G39" s="39">
        <f>IF(F50=0, "-", F39/F50)</f>
        <v>1.3015184381778742E-3</v>
      </c>
      <c r="H39" s="65">
        <v>47</v>
      </c>
      <c r="I39" s="21">
        <f>IF(H50=0, "-", H39/H50)</f>
        <v>2.1014978761457635E-3</v>
      </c>
      <c r="J39" s="20">
        <f t="shared" si="0"/>
        <v>-0.22222222222222221</v>
      </c>
      <c r="K39" s="21">
        <f t="shared" si="1"/>
        <v>-0.42553191489361702</v>
      </c>
    </row>
    <row r="40" spans="1:11" x14ac:dyDescent="0.2">
      <c r="A40" s="7" t="s">
        <v>83</v>
      </c>
      <c r="B40" s="65">
        <v>87</v>
      </c>
      <c r="C40" s="39">
        <f>IF(B50=0, "-", B40/B50)</f>
        <v>1.1432325886990802E-2</v>
      </c>
      <c r="D40" s="65">
        <v>24</v>
      </c>
      <c r="E40" s="21">
        <f>IF(D50=0, "-", D40/D50)</f>
        <v>3.1779661016949155E-3</v>
      </c>
      <c r="F40" s="81">
        <v>132</v>
      </c>
      <c r="G40" s="39">
        <f>IF(F50=0, "-", F40/F50)</f>
        <v>6.3629790310918291E-3</v>
      </c>
      <c r="H40" s="65">
        <v>69</v>
      </c>
      <c r="I40" s="21">
        <f>IF(H50=0, "-", H40/H50)</f>
        <v>3.0851777330650572E-3</v>
      </c>
      <c r="J40" s="20">
        <f t="shared" si="0"/>
        <v>2.625</v>
      </c>
      <c r="K40" s="21">
        <f t="shared" si="1"/>
        <v>0.91304347826086951</v>
      </c>
    </row>
    <row r="41" spans="1:11" x14ac:dyDescent="0.2">
      <c r="A41" s="7" t="s">
        <v>85</v>
      </c>
      <c r="B41" s="65">
        <v>4</v>
      </c>
      <c r="C41" s="39">
        <f>IF(B50=0, "-", B41/B50)</f>
        <v>5.2562417871222073E-4</v>
      </c>
      <c r="D41" s="65">
        <v>3</v>
      </c>
      <c r="E41" s="21">
        <f>IF(D50=0, "-", D41/D50)</f>
        <v>3.9724576271186443E-4</v>
      </c>
      <c r="F41" s="81">
        <v>4</v>
      </c>
      <c r="G41" s="39">
        <f>IF(F50=0, "-", F41/F50)</f>
        <v>1.9281754639672211E-4</v>
      </c>
      <c r="H41" s="65">
        <v>19</v>
      </c>
      <c r="I41" s="21">
        <f>IF(H50=0, "-", H41/H50)</f>
        <v>8.4954169461211716E-4</v>
      </c>
      <c r="J41" s="20">
        <f t="shared" si="0"/>
        <v>0.33333333333333331</v>
      </c>
      <c r="K41" s="21">
        <f t="shared" si="1"/>
        <v>-0.78947368421052633</v>
      </c>
    </row>
    <row r="42" spans="1:11" x14ac:dyDescent="0.2">
      <c r="A42" s="7" t="s">
        <v>86</v>
      </c>
      <c r="B42" s="65">
        <v>0</v>
      </c>
      <c r="C42" s="39">
        <f>IF(B50=0, "-", B42/B50)</f>
        <v>0</v>
      </c>
      <c r="D42" s="65">
        <v>0</v>
      </c>
      <c r="E42" s="21">
        <f>IF(D50=0, "-", D42/D50)</f>
        <v>0</v>
      </c>
      <c r="F42" s="81">
        <v>3</v>
      </c>
      <c r="G42" s="39">
        <f>IF(F50=0, "-", F42/F50)</f>
        <v>1.4461315979754158E-4</v>
      </c>
      <c r="H42" s="65">
        <v>2</v>
      </c>
      <c r="I42" s="21">
        <f>IF(H50=0, "-", H42/H50)</f>
        <v>8.9425441538117597E-5</v>
      </c>
      <c r="J42" s="20" t="str">
        <f t="shared" si="0"/>
        <v>-</v>
      </c>
      <c r="K42" s="21">
        <f t="shared" si="1"/>
        <v>0.5</v>
      </c>
    </row>
    <row r="43" spans="1:11" x14ac:dyDescent="0.2">
      <c r="A43" s="7" t="s">
        <v>88</v>
      </c>
      <c r="B43" s="65">
        <v>166</v>
      </c>
      <c r="C43" s="39">
        <f>IF(B50=0, "-", B43/B50)</f>
        <v>2.1813403416557162E-2</v>
      </c>
      <c r="D43" s="65">
        <v>77</v>
      </c>
      <c r="E43" s="21">
        <f>IF(D50=0, "-", D43/D50)</f>
        <v>1.0195974576271187E-2</v>
      </c>
      <c r="F43" s="81">
        <v>388</v>
      </c>
      <c r="G43" s="39">
        <f>IF(F50=0, "-", F43/F50)</f>
        <v>1.8703302000482043E-2</v>
      </c>
      <c r="H43" s="65">
        <v>300</v>
      </c>
      <c r="I43" s="21">
        <f>IF(H50=0, "-", H43/H50)</f>
        <v>1.341381623071764E-2</v>
      </c>
      <c r="J43" s="20">
        <f t="shared" si="0"/>
        <v>1.1558441558441559</v>
      </c>
      <c r="K43" s="21">
        <f t="shared" si="1"/>
        <v>0.29333333333333333</v>
      </c>
    </row>
    <row r="44" spans="1:11" x14ac:dyDescent="0.2">
      <c r="A44" s="7" t="s">
        <v>90</v>
      </c>
      <c r="B44" s="65">
        <v>238</v>
      </c>
      <c r="C44" s="39">
        <f>IF(B50=0, "-", B44/B50)</f>
        <v>3.1274638633377136E-2</v>
      </c>
      <c r="D44" s="65">
        <v>224</v>
      </c>
      <c r="E44" s="21">
        <f>IF(D50=0, "-", D44/D50)</f>
        <v>2.9661016949152543E-2</v>
      </c>
      <c r="F44" s="81">
        <v>719</v>
      </c>
      <c r="G44" s="39">
        <f>IF(F50=0, "-", F44/F50)</f>
        <v>3.46589539648108E-2</v>
      </c>
      <c r="H44" s="65">
        <v>641</v>
      </c>
      <c r="I44" s="21">
        <f>IF(H50=0, "-", H44/H50)</f>
        <v>2.866085401296669E-2</v>
      </c>
      <c r="J44" s="20">
        <f t="shared" si="0"/>
        <v>6.25E-2</v>
      </c>
      <c r="K44" s="21">
        <f t="shared" si="1"/>
        <v>0.12168486739469579</v>
      </c>
    </row>
    <row r="45" spans="1:11" x14ac:dyDescent="0.2">
      <c r="A45" s="7" t="s">
        <v>91</v>
      </c>
      <c r="B45" s="65">
        <v>212</v>
      </c>
      <c r="C45" s="39">
        <f>IF(B50=0, "-", B45/B50)</f>
        <v>2.78580814717477E-2</v>
      </c>
      <c r="D45" s="65">
        <v>232</v>
      </c>
      <c r="E45" s="21">
        <f>IF(D50=0, "-", D45/D50)</f>
        <v>3.0720338983050849E-2</v>
      </c>
      <c r="F45" s="81">
        <v>774</v>
      </c>
      <c r="G45" s="39">
        <f>IF(F50=0, "-", F45/F50)</f>
        <v>3.7310195227765727E-2</v>
      </c>
      <c r="H45" s="65">
        <v>627</v>
      </c>
      <c r="I45" s="21">
        <f>IF(H50=0, "-", H45/H50)</f>
        <v>2.8034875922199866E-2</v>
      </c>
      <c r="J45" s="20">
        <f t="shared" si="0"/>
        <v>-8.6206896551724144E-2</v>
      </c>
      <c r="K45" s="21">
        <f t="shared" si="1"/>
        <v>0.23444976076555024</v>
      </c>
    </row>
    <row r="46" spans="1:11" x14ac:dyDescent="0.2">
      <c r="A46" s="7" t="s">
        <v>92</v>
      </c>
      <c r="B46" s="65">
        <v>1670</v>
      </c>
      <c r="C46" s="39">
        <f>IF(B50=0, "-", B46/B50)</f>
        <v>0.21944809461235218</v>
      </c>
      <c r="D46" s="65">
        <v>1900</v>
      </c>
      <c r="E46" s="21">
        <f>IF(D50=0, "-", D46/D50)</f>
        <v>0.25158898305084748</v>
      </c>
      <c r="F46" s="81">
        <v>4575</v>
      </c>
      <c r="G46" s="39">
        <f>IF(F50=0, "-", F46/F50)</f>
        <v>0.22053506869125089</v>
      </c>
      <c r="H46" s="65">
        <v>5380</v>
      </c>
      <c r="I46" s="21">
        <f>IF(H50=0, "-", H46/H50)</f>
        <v>0.24055443773753632</v>
      </c>
      <c r="J46" s="20">
        <f t="shared" si="0"/>
        <v>-0.12105263157894737</v>
      </c>
      <c r="K46" s="21">
        <f t="shared" si="1"/>
        <v>-0.1496282527881041</v>
      </c>
    </row>
    <row r="47" spans="1:11" x14ac:dyDescent="0.2">
      <c r="A47" s="7" t="s">
        <v>94</v>
      </c>
      <c r="B47" s="65">
        <v>218</v>
      </c>
      <c r="C47" s="39">
        <f>IF(B50=0, "-", B47/B50)</f>
        <v>2.8646517739816031E-2</v>
      </c>
      <c r="D47" s="65">
        <v>485</v>
      </c>
      <c r="E47" s="21">
        <f>IF(D50=0, "-", D47/D50)</f>
        <v>6.4221398305084748E-2</v>
      </c>
      <c r="F47" s="81">
        <v>691</v>
      </c>
      <c r="G47" s="39">
        <f>IF(F50=0, "-", F47/F50)</f>
        <v>3.3309231140033743E-2</v>
      </c>
      <c r="H47" s="65">
        <v>1752</v>
      </c>
      <c r="I47" s="21">
        <f>IF(H50=0, "-", H47/H50)</f>
        <v>7.8336686787391016E-2</v>
      </c>
      <c r="J47" s="20">
        <f t="shared" si="0"/>
        <v>-0.55051546391752582</v>
      </c>
      <c r="K47" s="21">
        <f t="shared" si="1"/>
        <v>-0.60559360730593603</v>
      </c>
    </row>
    <row r="48" spans="1:11" x14ac:dyDescent="0.2">
      <c r="A48" s="7" t="s">
        <v>95</v>
      </c>
      <c r="B48" s="65">
        <v>1</v>
      </c>
      <c r="C48" s="39">
        <f>IF(B50=0, "-", B48/B50)</f>
        <v>1.3140604467805518E-4</v>
      </c>
      <c r="D48" s="65">
        <v>17</v>
      </c>
      <c r="E48" s="21">
        <f>IF(D50=0, "-", D48/D50)</f>
        <v>2.2510593220338984E-3</v>
      </c>
      <c r="F48" s="81">
        <v>2</v>
      </c>
      <c r="G48" s="39">
        <f>IF(F50=0, "-", F48/F50)</f>
        <v>9.6408773198361053E-5</v>
      </c>
      <c r="H48" s="65">
        <v>51</v>
      </c>
      <c r="I48" s="21">
        <f>IF(H50=0, "-", H48/H50)</f>
        <v>2.2803487592219988E-3</v>
      </c>
      <c r="J48" s="20">
        <f t="shared" si="0"/>
        <v>-0.94117647058823528</v>
      </c>
      <c r="K48" s="21">
        <f t="shared" si="1"/>
        <v>-0.96078431372549022</v>
      </c>
    </row>
    <row r="49" spans="1:11" x14ac:dyDescent="0.2">
      <c r="A49" s="2"/>
      <c r="B49" s="68"/>
      <c r="C49" s="33"/>
      <c r="D49" s="68"/>
      <c r="E49" s="6"/>
      <c r="F49" s="82"/>
      <c r="G49" s="33"/>
      <c r="H49" s="68"/>
      <c r="I49" s="6"/>
      <c r="J49" s="5"/>
      <c r="K49" s="6"/>
    </row>
    <row r="50" spans="1:11" s="43" customFormat="1" x14ac:dyDescent="0.2">
      <c r="A50" s="162" t="s">
        <v>578</v>
      </c>
      <c r="B50" s="71">
        <f>SUM(B7:B49)</f>
        <v>7610</v>
      </c>
      <c r="C50" s="40">
        <v>1</v>
      </c>
      <c r="D50" s="71">
        <f>SUM(D7:D49)</f>
        <v>7552</v>
      </c>
      <c r="E50" s="41">
        <v>1</v>
      </c>
      <c r="F50" s="77">
        <f>SUM(F7:F49)</f>
        <v>20745</v>
      </c>
      <c r="G50" s="42">
        <v>1</v>
      </c>
      <c r="H50" s="71">
        <f>SUM(H7:H49)</f>
        <v>22365</v>
      </c>
      <c r="I50" s="41">
        <v>1</v>
      </c>
      <c r="J50" s="37">
        <f>IF(D50=0, "-", (B50-D50)/D50)</f>
        <v>7.6800847457627122E-3</v>
      </c>
      <c r="K50" s="38">
        <f>IF(H50=0, "-", (F50-H50)/H50)</f>
        <v>-7.2434607645875254E-2</v>
      </c>
    </row>
  </sheetData>
  <mergeCells count="9">
    <mergeCell ref="B1:K1"/>
    <mergeCell ref="B2:K2"/>
    <mergeCell ref="B4:E4"/>
    <mergeCell ref="F4:I4"/>
    <mergeCell ref="J4:K4"/>
    <mergeCell ref="B5:C5"/>
    <mergeCell ref="D5:E5"/>
    <mergeCell ref="F5:G5"/>
    <mergeCell ref="H5:I5"/>
  </mergeCells>
  <phoneticPr fontId="3" type="noConversion"/>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10</vt:i4>
      </vt:variant>
    </vt:vector>
  </HeadingPairs>
  <TitlesOfParts>
    <vt:vector size="26" baseType="lpstr">
      <vt:lpstr>Retail Sales By State</vt:lpstr>
      <vt:lpstr>Total Market Segmentation</vt:lpstr>
      <vt:lpstr>Retail Sales By Marque</vt:lpstr>
      <vt:lpstr>Retail Share By Marque</vt:lpstr>
      <vt:lpstr>Retail Sales By Buyer Type</vt:lpstr>
      <vt:lpstr>Retail Sales By Fuel Type</vt:lpstr>
      <vt:lpstr>Retail Sales By Country Of Orig</vt:lpstr>
      <vt:lpstr>Segment Model Passenger</vt:lpstr>
      <vt:lpstr>Marque Passenger</vt:lpstr>
      <vt:lpstr>Segment Model SUV</vt:lpstr>
      <vt:lpstr>Marque SUV</vt:lpstr>
      <vt:lpstr>Segment Model Light Commercial</vt:lpstr>
      <vt:lpstr>Marque Light Commercial</vt:lpstr>
      <vt:lpstr>Segment Model Heavy Commercial</vt:lpstr>
      <vt:lpstr>Marque Heavy Commercial</vt:lpstr>
      <vt:lpstr>Retail Sales By Marque &amp; Model</vt:lpstr>
      <vt:lpstr>'Retail Sales By State'!Print_Area</vt:lpstr>
      <vt:lpstr>'Marque Heavy Commercial'!Print_Titles</vt:lpstr>
      <vt:lpstr>'Marque Light Commercial'!Print_Titles</vt:lpstr>
      <vt:lpstr>'Marque Passenger'!Print_Titles</vt:lpstr>
      <vt:lpstr>'Marque SUV'!Print_Titles</vt:lpstr>
      <vt:lpstr>'Retail Sales By Marque &amp; Model'!Print_Titles</vt:lpstr>
      <vt:lpstr>'Segment Model Heavy Commercial'!Print_Titles</vt:lpstr>
      <vt:lpstr>'Segment Model Light Commercial'!Print_Titles</vt:lpstr>
      <vt:lpstr>'Segment Model Passenger'!Print_Titles</vt:lpstr>
      <vt:lpstr>'Segment Model SUV'!Print_Titles</vt:lpstr>
    </vt:vector>
  </TitlesOfParts>
  <Company>R. L. Polk Australia Pty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parack</dc:creator>
  <cp:lastModifiedBy>Packham, Linda</cp:lastModifiedBy>
  <cp:lastPrinted>2005-10-12T01:01:15Z</cp:lastPrinted>
  <dcterms:created xsi:type="dcterms:W3CDTF">2005-07-19T06:26:52Z</dcterms:created>
  <dcterms:modified xsi:type="dcterms:W3CDTF">2021-04-06T19:08:56Z</dcterms:modified>
</cp:coreProperties>
</file>