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8EE1DA3D-B864-4369-ADEC-D39AC8A76959}"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3" i="49"/>
  <c r="J13" i="49" s="1"/>
  <c r="G13" i="49"/>
  <c r="I13" i="49" s="1"/>
  <c r="H14" i="49"/>
  <c r="J14" i="49" s="1"/>
  <c r="G14" i="49"/>
  <c r="I14" i="49" s="1"/>
  <c r="H17" i="49"/>
  <c r="J17" i="49" s="1"/>
  <c r="G17" i="49"/>
  <c r="I17" i="49" s="1"/>
  <c r="H18" i="49"/>
  <c r="J18" i="49" s="1"/>
  <c r="G18" i="49"/>
  <c r="I18" i="49" s="1"/>
  <c r="H19" i="49"/>
  <c r="J19" i="49" s="1"/>
  <c r="G19" i="49"/>
  <c r="I19" i="49" s="1"/>
  <c r="H22" i="49"/>
  <c r="J22" i="49" s="1"/>
  <c r="G22" i="49"/>
  <c r="I22"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J31" i="49"/>
  <c r="I31" i="49"/>
  <c r="H31" i="49"/>
  <c r="G31" i="49"/>
  <c r="H32" i="49"/>
  <c r="J32" i="49" s="1"/>
  <c r="G32" i="49"/>
  <c r="I32" i="49" s="1"/>
  <c r="H33" i="49"/>
  <c r="J33" i="49" s="1"/>
  <c r="G33" i="49"/>
  <c r="I33" i="49" s="1"/>
  <c r="H34" i="49"/>
  <c r="J34" i="49" s="1"/>
  <c r="G34" i="49"/>
  <c r="I34" i="49" s="1"/>
  <c r="H35" i="49"/>
  <c r="J35" i="49" s="1"/>
  <c r="G35" i="49"/>
  <c r="I35" i="49" s="1"/>
  <c r="H36" i="49"/>
  <c r="J36" i="49" s="1"/>
  <c r="G36" i="49"/>
  <c r="I36" i="49" s="1"/>
  <c r="I37" i="49"/>
  <c r="H37" i="49"/>
  <c r="J37" i="49" s="1"/>
  <c r="G37" i="49"/>
  <c r="H38" i="49"/>
  <c r="J38" i="49" s="1"/>
  <c r="G38" i="49"/>
  <c r="I38" i="49" s="1"/>
  <c r="H39" i="49"/>
  <c r="J39" i="49" s="1"/>
  <c r="G39" i="49"/>
  <c r="I39" i="49" s="1"/>
  <c r="H42" i="49"/>
  <c r="J42" i="49" s="1"/>
  <c r="G42" i="49"/>
  <c r="I42" i="49" s="1"/>
  <c r="H43" i="49"/>
  <c r="J43" i="49" s="1"/>
  <c r="G43" i="49"/>
  <c r="I43" i="49" s="1"/>
  <c r="H44" i="49"/>
  <c r="J44" i="49" s="1"/>
  <c r="G44" i="49"/>
  <c r="I44" i="49" s="1"/>
  <c r="H45" i="49"/>
  <c r="J45" i="49" s="1"/>
  <c r="G45" i="49"/>
  <c r="I45" i="49" s="1"/>
  <c r="H48" i="49"/>
  <c r="J48" i="49" s="1"/>
  <c r="G48" i="49"/>
  <c r="I48"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I58" i="49"/>
  <c r="H58" i="49"/>
  <c r="J58" i="49" s="1"/>
  <c r="G58" i="49"/>
  <c r="H59" i="49"/>
  <c r="J59" i="49" s="1"/>
  <c r="G59" i="49"/>
  <c r="I59" i="49" s="1"/>
  <c r="J60" i="49"/>
  <c r="I60" i="49"/>
  <c r="H60" i="49"/>
  <c r="G60" i="49"/>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J73" i="49"/>
  <c r="I73" i="49"/>
  <c r="H73" i="49"/>
  <c r="G73" i="49"/>
  <c r="J74" i="49"/>
  <c r="I74" i="49"/>
  <c r="H74" i="49"/>
  <c r="G74" i="49"/>
  <c r="H77" i="49"/>
  <c r="J77" i="49" s="1"/>
  <c r="G77" i="49"/>
  <c r="I77" i="49" s="1"/>
  <c r="H78" i="49"/>
  <c r="J78" i="49" s="1"/>
  <c r="G78" i="49"/>
  <c r="I78" i="49" s="1"/>
  <c r="H79" i="49"/>
  <c r="J79" i="49" s="1"/>
  <c r="G79" i="49"/>
  <c r="I79" i="49" s="1"/>
  <c r="H80" i="49"/>
  <c r="J80" i="49" s="1"/>
  <c r="G80" i="49"/>
  <c r="I80" i="49" s="1"/>
  <c r="H83" i="49"/>
  <c r="J83" i="49" s="1"/>
  <c r="G83" i="49"/>
  <c r="I83" i="49" s="1"/>
  <c r="H84" i="49"/>
  <c r="J84" i="49" s="1"/>
  <c r="G84" i="49"/>
  <c r="I84" i="49" s="1"/>
  <c r="H87" i="49"/>
  <c r="J87" i="49" s="1"/>
  <c r="G87" i="49"/>
  <c r="I87" i="49" s="1"/>
  <c r="H88" i="49"/>
  <c r="J88" i="49" s="1"/>
  <c r="G88" i="49"/>
  <c r="I88" i="49" s="1"/>
  <c r="H89" i="49"/>
  <c r="J89" i="49" s="1"/>
  <c r="G89" i="49"/>
  <c r="I89" i="49" s="1"/>
  <c r="J90" i="49"/>
  <c r="I90" i="49"/>
  <c r="H90" i="49"/>
  <c r="G90" i="49"/>
  <c r="H91" i="49"/>
  <c r="J91" i="49" s="1"/>
  <c r="G91" i="49"/>
  <c r="I91" i="49" s="1"/>
  <c r="J94" i="49"/>
  <c r="I94" i="49"/>
  <c r="H94" i="49"/>
  <c r="G94" i="49"/>
  <c r="J95" i="49"/>
  <c r="I95" i="49"/>
  <c r="H95" i="49"/>
  <c r="G95" i="49"/>
  <c r="J96" i="49"/>
  <c r="I96" i="49"/>
  <c r="H96" i="49"/>
  <c r="G96" i="49"/>
  <c r="J97" i="49"/>
  <c r="I97" i="49"/>
  <c r="H97" i="49"/>
  <c r="G97" i="49"/>
  <c r="J98" i="49"/>
  <c r="I98" i="49"/>
  <c r="H98" i="49"/>
  <c r="G98" i="49"/>
  <c r="H101" i="49"/>
  <c r="J101" i="49" s="1"/>
  <c r="G101" i="49"/>
  <c r="I101" i="49" s="1"/>
  <c r="J102" i="49"/>
  <c r="I102" i="49"/>
  <c r="H102" i="49"/>
  <c r="G102" i="49"/>
  <c r="H103" i="49"/>
  <c r="J103" i="49" s="1"/>
  <c r="G103" i="49"/>
  <c r="I103" i="49" s="1"/>
  <c r="J106" i="49"/>
  <c r="I106" i="49"/>
  <c r="H106" i="49"/>
  <c r="G106" i="49"/>
  <c r="J107" i="49"/>
  <c r="I107" i="49"/>
  <c r="H107" i="49"/>
  <c r="G107" i="49"/>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5" i="49"/>
  <c r="J135" i="49" s="1"/>
  <c r="G135" i="49"/>
  <c r="I135" i="49" s="1"/>
  <c r="H136" i="49"/>
  <c r="J136" i="49" s="1"/>
  <c r="G136" i="49"/>
  <c r="I136" i="49" s="1"/>
  <c r="H139" i="49"/>
  <c r="J139" i="49" s="1"/>
  <c r="G139" i="49"/>
  <c r="I139" i="49" s="1"/>
  <c r="H140" i="49"/>
  <c r="J140" i="49" s="1"/>
  <c r="G140" i="49"/>
  <c r="I140" i="49" s="1"/>
  <c r="H141" i="49"/>
  <c r="J141" i="49" s="1"/>
  <c r="G141" i="49"/>
  <c r="I141" i="49" s="1"/>
  <c r="H142" i="49"/>
  <c r="J142" i="49" s="1"/>
  <c r="G142" i="49"/>
  <c r="I142" i="49" s="1"/>
  <c r="H145" i="49"/>
  <c r="J145" i="49" s="1"/>
  <c r="G145" i="49"/>
  <c r="I145" i="49" s="1"/>
  <c r="H146" i="49"/>
  <c r="J146" i="49" s="1"/>
  <c r="G146" i="49"/>
  <c r="I146" i="49" s="1"/>
  <c r="J147" i="49"/>
  <c r="I147" i="49"/>
  <c r="H147" i="49"/>
  <c r="G147" i="49"/>
  <c r="H148" i="49"/>
  <c r="J148" i="49" s="1"/>
  <c r="G148" i="49"/>
  <c r="I148" i="49" s="1"/>
  <c r="H149" i="49"/>
  <c r="J149" i="49" s="1"/>
  <c r="G149" i="49"/>
  <c r="I149" i="49" s="1"/>
  <c r="H150" i="49"/>
  <c r="J150" i="49" s="1"/>
  <c r="G150" i="49"/>
  <c r="I150" i="49" s="1"/>
  <c r="H153" i="49"/>
  <c r="J153" i="49" s="1"/>
  <c r="G153" i="49"/>
  <c r="I153" i="49" s="1"/>
  <c r="H154" i="49"/>
  <c r="J154" i="49" s="1"/>
  <c r="G154" i="49"/>
  <c r="I154" i="49" s="1"/>
  <c r="J155" i="49"/>
  <c r="I155" i="49"/>
  <c r="H155" i="49"/>
  <c r="G155" i="49"/>
  <c r="H156" i="49"/>
  <c r="J156" i="49" s="1"/>
  <c r="G156" i="49"/>
  <c r="I156" i="49" s="1"/>
  <c r="H157" i="49"/>
  <c r="J157" i="49" s="1"/>
  <c r="G157" i="49"/>
  <c r="I157" i="49" s="1"/>
  <c r="H158" i="49"/>
  <c r="J158" i="49" s="1"/>
  <c r="G158" i="49"/>
  <c r="I158" i="49" s="1"/>
  <c r="H159" i="49"/>
  <c r="J159" i="49" s="1"/>
  <c r="G159" i="49"/>
  <c r="I159" i="49" s="1"/>
  <c r="H162" i="49"/>
  <c r="J162" i="49" s="1"/>
  <c r="G162" i="49"/>
  <c r="I162" i="49" s="1"/>
  <c r="H163" i="49"/>
  <c r="J163" i="49" s="1"/>
  <c r="G163" i="49"/>
  <c r="I163" i="49" s="1"/>
  <c r="H164" i="49"/>
  <c r="J164" i="49" s="1"/>
  <c r="G164" i="49"/>
  <c r="I164" i="49" s="1"/>
  <c r="H165" i="49"/>
  <c r="J165" i="49" s="1"/>
  <c r="G165" i="49"/>
  <c r="I165" i="49" s="1"/>
  <c r="I168" i="49"/>
  <c r="H168" i="49"/>
  <c r="J168" i="49" s="1"/>
  <c r="G168" i="49"/>
  <c r="H169" i="49"/>
  <c r="J169" i="49" s="1"/>
  <c r="G169" i="49"/>
  <c r="I169" i="49" s="1"/>
  <c r="H170" i="49"/>
  <c r="J170" i="49" s="1"/>
  <c r="G170" i="49"/>
  <c r="I170" i="49" s="1"/>
  <c r="H171" i="49"/>
  <c r="J171" i="49" s="1"/>
  <c r="G171" i="49"/>
  <c r="I171" i="49" s="1"/>
  <c r="H172" i="49"/>
  <c r="J172" i="49" s="1"/>
  <c r="G172" i="49"/>
  <c r="I172" i="49" s="1"/>
  <c r="H173" i="49"/>
  <c r="J173" i="49" s="1"/>
  <c r="G173" i="49"/>
  <c r="I173"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J182" i="49"/>
  <c r="I182" i="49"/>
  <c r="H182" i="49"/>
  <c r="G182" i="49"/>
  <c r="H183" i="49"/>
  <c r="J183" i="49" s="1"/>
  <c r="G183" i="49"/>
  <c r="I183" i="49" s="1"/>
  <c r="J184" i="49"/>
  <c r="I184" i="49"/>
  <c r="H184" i="49"/>
  <c r="G184" i="49"/>
  <c r="I185" i="49"/>
  <c r="H185" i="49"/>
  <c r="J185" i="49" s="1"/>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6" i="49"/>
  <c r="J206" i="49" s="1"/>
  <c r="G206" i="49"/>
  <c r="I206" i="49" s="1"/>
  <c r="H209" i="49"/>
  <c r="J209" i="49" s="1"/>
  <c r="G209" i="49"/>
  <c r="I209" i="49" s="1"/>
  <c r="H210" i="49"/>
  <c r="J210" i="49" s="1"/>
  <c r="G210" i="49"/>
  <c r="I210" i="49" s="1"/>
  <c r="H211" i="49"/>
  <c r="J211" i="49" s="1"/>
  <c r="G211" i="49"/>
  <c r="I211" i="49" s="1"/>
  <c r="H212" i="49"/>
  <c r="J212" i="49" s="1"/>
  <c r="G212" i="49"/>
  <c r="I212" i="49" s="1"/>
  <c r="H215" i="49"/>
  <c r="J215" i="49" s="1"/>
  <c r="G215" i="49"/>
  <c r="I215" i="49" s="1"/>
  <c r="H216" i="49"/>
  <c r="J216" i="49" s="1"/>
  <c r="G216" i="49"/>
  <c r="I216" i="49" s="1"/>
  <c r="H217" i="49"/>
  <c r="J217" i="49" s="1"/>
  <c r="G217" i="49"/>
  <c r="I217" i="49" s="1"/>
  <c r="H218" i="49"/>
  <c r="J218" i="49" s="1"/>
  <c r="G218" i="49"/>
  <c r="I218" i="49" s="1"/>
  <c r="H219" i="49"/>
  <c r="J219" i="49" s="1"/>
  <c r="G219" i="49"/>
  <c r="I219" i="49" s="1"/>
  <c r="H222" i="49"/>
  <c r="J222" i="49" s="1"/>
  <c r="G222" i="49"/>
  <c r="I222" i="49" s="1"/>
  <c r="H223" i="49"/>
  <c r="J223" i="49" s="1"/>
  <c r="G223" i="49"/>
  <c r="I223" i="49" s="1"/>
  <c r="J224" i="49"/>
  <c r="I224" i="49"/>
  <c r="H224" i="49"/>
  <c r="G224" i="49"/>
  <c r="H225" i="49"/>
  <c r="J225" i="49" s="1"/>
  <c r="G225" i="49"/>
  <c r="I225" i="49" s="1"/>
  <c r="H226" i="49"/>
  <c r="J226" i="49" s="1"/>
  <c r="G226" i="49"/>
  <c r="I226" i="49" s="1"/>
  <c r="H227" i="49"/>
  <c r="J227" i="49" s="1"/>
  <c r="G227" i="49"/>
  <c r="I227" i="49" s="1"/>
  <c r="H228" i="49"/>
  <c r="J228" i="49" s="1"/>
  <c r="G228" i="49"/>
  <c r="I228" i="49" s="1"/>
  <c r="H231" i="49"/>
  <c r="J231" i="49" s="1"/>
  <c r="G231" i="49"/>
  <c r="I231" i="49" s="1"/>
  <c r="H232" i="49"/>
  <c r="J232" i="49" s="1"/>
  <c r="G232" i="49"/>
  <c r="I232" i="49" s="1"/>
  <c r="H233" i="49"/>
  <c r="J233" i="49" s="1"/>
  <c r="G233" i="49"/>
  <c r="I233" i="49" s="1"/>
  <c r="H234" i="49"/>
  <c r="J234" i="49" s="1"/>
  <c r="G234" i="49"/>
  <c r="I234" i="49" s="1"/>
  <c r="H235" i="49"/>
  <c r="J235" i="49" s="1"/>
  <c r="G235" i="49"/>
  <c r="I235" i="49" s="1"/>
  <c r="H236" i="49"/>
  <c r="J236" i="49" s="1"/>
  <c r="G236" i="49"/>
  <c r="I236" i="49" s="1"/>
  <c r="H239" i="49"/>
  <c r="J239" i="49" s="1"/>
  <c r="G239" i="49"/>
  <c r="I239" i="49" s="1"/>
  <c r="H240" i="49"/>
  <c r="J240" i="49" s="1"/>
  <c r="G240" i="49"/>
  <c r="I240"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J257" i="49"/>
  <c r="I257" i="49"/>
  <c r="H257" i="49"/>
  <c r="G257" i="49"/>
  <c r="I258" i="49"/>
  <c r="H258" i="49"/>
  <c r="J258" i="49" s="1"/>
  <c r="G258" i="49"/>
  <c r="I259" i="49"/>
  <c r="H259" i="49"/>
  <c r="J259" i="49" s="1"/>
  <c r="G259" i="49"/>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J277" i="49"/>
  <c r="I277" i="49"/>
  <c r="H277" i="49"/>
  <c r="G277" i="49"/>
  <c r="J278" i="49"/>
  <c r="I278" i="49"/>
  <c r="H278" i="49"/>
  <c r="G278" i="49"/>
  <c r="J279" i="49"/>
  <c r="I279" i="49"/>
  <c r="H279" i="49"/>
  <c r="G279" i="49"/>
  <c r="H280" i="49"/>
  <c r="J280" i="49" s="1"/>
  <c r="G280" i="49"/>
  <c r="I280" i="49" s="1"/>
  <c r="I281" i="49"/>
  <c r="H281" i="49"/>
  <c r="J281" i="49" s="1"/>
  <c r="G281" i="49"/>
  <c r="H282" i="49"/>
  <c r="J282" i="49" s="1"/>
  <c r="G282" i="49"/>
  <c r="I282" i="49" s="1"/>
  <c r="H285" i="49"/>
  <c r="J285" i="49" s="1"/>
  <c r="G285" i="49"/>
  <c r="I285" i="49" s="1"/>
  <c r="H286" i="49"/>
  <c r="J286" i="49" s="1"/>
  <c r="G286" i="49"/>
  <c r="I286" i="49" s="1"/>
  <c r="H287" i="49"/>
  <c r="J287" i="49" s="1"/>
  <c r="G287" i="49"/>
  <c r="I287" i="49" s="1"/>
  <c r="H288" i="49"/>
  <c r="J288" i="49" s="1"/>
  <c r="G288" i="49"/>
  <c r="I288" i="49" s="1"/>
  <c r="J289" i="49"/>
  <c r="I289" i="49"/>
  <c r="H289" i="49"/>
  <c r="G289" i="49"/>
  <c r="H290" i="49"/>
  <c r="J290" i="49" s="1"/>
  <c r="G290" i="49"/>
  <c r="I290" i="49" s="1"/>
  <c r="I291" i="49"/>
  <c r="H291" i="49"/>
  <c r="J291" i="49" s="1"/>
  <c r="G291" i="49"/>
  <c r="H292" i="49"/>
  <c r="J292" i="49" s="1"/>
  <c r="G292" i="49"/>
  <c r="I292" i="49" s="1"/>
  <c r="H293" i="49"/>
  <c r="J293" i="49" s="1"/>
  <c r="G293" i="49"/>
  <c r="I293" i="49" s="1"/>
  <c r="H294" i="49"/>
  <c r="J294" i="49" s="1"/>
  <c r="G294" i="49"/>
  <c r="I294" i="49" s="1"/>
  <c r="H297" i="49"/>
  <c r="J297" i="49" s="1"/>
  <c r="G297" i="49"/>
  <c r="I297" i="49" s="1"/>
  <c r="J298" i="49"/>
  <c r="I298" i="49"/>
  <c r="H298" i="49"/>
  <c r="G298" i="49"/>
  <c r="H299" i="49"/>
  <c r="J299" i="49" s="1"/>
  <c r="G299" i="49"/>
  <c r="I299" i="49" s="1"/>
  <c r="H300" i="49"/>
  <c r="J300" i="49" s="1"/>
  <c r="G300" i="49"/>
  <c r="I300" i="49" s="1"/>
  <c r="H303" i="49"/>
  <c r="J303" i="49" s="1"/>
  <c r="G303" i="49"/>
  <c r="I303" i="49" s="1"/>
  <c r="H304" i="49"/>
  <c r="J304" i="49" s="1"/>
  <c r="G304" i="49"/>
  <c r="I304" i="49" s="1"/>
  <c r="H307" i="49"/>
  <c r="J307" i="49" s="1"/>
  <c r="G307" i="49"/>
  <c r="I307" i="49" s="1"/>
  <c r="H308" i="49"/>
  <c r="J308" i="49" s="1"/>
  <c r="G308" i="49"/>
  <c r="I308" i="49" s="1"/>
  <c r="J311" i="49"/>
  <c r="I311" i="49"/>
  <c r="H311" i="49"/>
  <c r="G311" i="49"/>
  <c r="H312" i="49"/>
  <c r="J312" i="49" s="1"/>
  <c r="G312" i="49"/>
  <c r="I312" i="49" s="1"/>
  <c r="J313" i="49"/>
  <c r="I313" i="49"/>
  <c r="H313" i="49"/>
  <c r="G313" i="49"/>
  <c r="H314" i="49"/>
  <c r="J314" i="49" s="1"/>
  <c r="G314" i="49"/>
  <c r="I314" i="49" s="1"/>
  <c r="I315" i="49"/>
  <c r="H315" i="49"/>
  <c r="J315" i="49" s="1"/>
  <c r="G315" i="49"/>
  <c r="H316" i="49"/>
  <c r="J316" i="49" s="1"/>
  <c r="G316" i="49"/>
  <c r="I316"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4" i="49"/>
  <c r="J334" i="49" s="1"/>
  <c r="G334" i="49"/>
  <c r="I334" i="49" s="1"/>
  <c r="H335" i="49"/>
  <c r="J335" i="49" s="1"/>
  <c r="G335" i="49"/>
  <c r="I335" i="49" s="1"/>
  <c r="I338" i="49"/>
  <c r="H338" i="49"/>
  <c r="J338" i="49" s="1"/>
  <c r="G338" i="49"/>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J348" i="49"/>
  <c r="I348" i="49"/>
  <c r="H348" i="49"/>
  <c r="G348" i="49"/>
  <c r="H349" i="49"/>
  <c r="J349" i="49" s="1"/>
  <c r="G349" i="49"/>
  <c r="I349" i="49" s="1"/>
  <c r="J350" i="49"/>
  <c r="I350" i="49"/>
  <c r="H350" i="49"/>
  <c r="G350" i="49"/>
  <c r="J351" i="49"/>
  <c r="I351" i="49"/>
  <c r="H351" i="49"/>
  <c r="G351" i="49"/>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4" i="49"/>
  <c r="J364" i="49" s="1"/>
  <c r="G364" i="49"/>
  <c r="I364" i="49" s="1"/>
  <c r="H365" i="49"/>
  <c r="J365" i="49" s="1"/>
  <c r="G365" i="49"/>
  <c r="I365" i="49" s="1"/>
  <c r="H366" i="49"/>
  <c r="J366" i="49" s="1"/>
  <c r="G366" i="49"/>
  <c r="I366" i="49" s="1"/>
  <c r="J369" i="49"/>
  <c r="I369" i="49"/>
  <c r="H369" i="49"/>
  <c r="G369" i="49"/>
  <c r="H370" i="49"/>
  <c r="J370" i="49" s="1"/>
  <c r="G370" i="49"/>
  <c r="I370" i="49" s="1"/>
  <c r="H371" i="49"/>
  <c r="J371" i="49" s="1"/>
  <c r="G371" i="49"/>
  <c r="I371" i="49" s="1"/>
  <c r="H372" i="49"/>
  <c r="J372" i="49" s="1"/>
  <c r="G372" i="49"/>
  <c r="I372" i="49" s="1"/>
  <c r="H373" i="49"/>
  <c r="J373" i="49" s="1"/>
  <c r="G373" i="49"/>
  <c r="I373" i="49" s="1"/>
  <c r="H374" i="49"/>
  <c r="J374" i="49" s="1"/>
  <c r="G374" i="49"/>
  <c r="I374" i="49" s="1"/>
  <c r="J375" i="49"/>
  <c r="I375" i="49"/>
  <c r="H375" i="49"/>
  <c r="G375" i="49"/>
  <c r="H376" i="49"/>
  <c r="J376" i="49" s="1"/>
  <c r="G376" i="49"/>
  <c r="I376" i="49" s="1"/>
  <c r="H377" i="49"/>
  <c r="J377" i="49" s="1"/>
  <c r="G377" i="49"/>
  <c r="I377" i="49" s="1"/>
  <c r="H380" i="49"/>
  <c r="J380" i="49" s="1"/>
  <c r="G380" i="49"/>
  <c r="I380" i="49" s="1"/>
  <c r="H381" i="49"/>
  <c r="J381" i="49" s="1"/>
  <c r="G381" i="49"/>
  <c r="I381" i="49" s="1"/>
  <c r="H382" i="49"/>
  <c r="J382" i="49" s="1"/>
  <c r="G382" i="49"/>
  <c r="I382" i="49" s="1"/>
  <c r="H383" i="49"/>
  <c r="J383" i="49" s="1"/>
  <c r="G383" i="49"/>
  <c r="I383"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I405" i="49"/>
  <c r="H405" i="49"/>
  <c r="J405" i="49" s="1"/>
  <c r="G405" i="49"/>
  <c r="H406" i="49"/>
  <c r="J406" i="49" s="1"/>
  <c r="G406" i="49"/>
  <c r="I406" i="49" s="1"/>
  <c r="H407" i="49"/>
  <c r="J407" i="49" s="1"/>
  <c r="G407" i="49"/>
  <c r="I407" i="49" s="1"/>
  <c r="H408" i="49"/>
  <c r="J408" i="49" s="1"/>
  <c r="G408" i="49"/>
  <c r="I408" i="49" s="1"/>
  <c r="H409" i="49"/>
  <c r="J409" i="49" s="1"/>
  <c r="G409" i="49"/>
  <c r="I409" i="49" s="1"/>
  <c r="H410" i="49"/>
  <c r="J410" i="49" s="1"/>
  <c r="G410" i="49"/>
  <c r="I410" i="49" s="1"/>
  <c r="J411" i="49"/>
  <c r="I411" i="49"/>
  <c r="H411" i="49"/>
  <c r="G411" i="49"/>
  <c r="H412" i="49"/>
  <c r="J412" i="49" s="1"/>
  <c r="G412" i="49"/>
  <c r="I412" i="49" s="1"/>
  <c r="J413" i="49"/>
  <c r="I413" i="49"/>
  <c r="H413" i="49"/>
  <c r="G413" i="49"/>
  <c r="H414" i="49"/>
  <c r="J414" i="49" s="1"/>
  <c r="G414" i="49"/>
  <c r="I414" i="49" s="1"/>
  <c r="J415" i="49"/>
  <c r="I415" i="49"/>
  <c r="H415" i="49"/>
  <c r="G415" i="49"/>
  <c r="H416" i="49"/>
  <c r="J416" i="49" s="1"/>
  <c r="G416" i="49"/>
  <c r="I416" i="49" s="1"/>
  <c r="H419" i="49"/>
  <c r="J419" i="49" s="1"/>
  <c r="G419" i="49"/>
  <c r="I419" i="49" s="1"/>
  <c r="H420" i="49"/>
  <c r="J420" i="49" s="1"/>
  <c r="G420" i="49"/>
  <c r="I420" i="49" s="1"/>
  <c r="J421" i="49"/>
  <c r="I421" i="49"/>
  <c r="H421" i="49"/>
  <c r="G421" i="49"/>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30" i="49"/>
  <c r="J430" i="49" s="1"/>
  <c r="G430" i="49"/>
  <c r="I430" i="49" s="1"/>
  <c r="H431" i="49"/>
  <c r="J431" i="49" s="1"/>
  <c r="G431" i="49"/>
  <c r="I431"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5" i="49"/>
  <c r="J445" i="49" s="1"/>
  <c r="G445" i="49"/>
  <c r="I445" i="49" s="1"/>
  <c r="H446" i="49"/>
  <c r="J446" i="49" s="1"/>
  <c r="G446" i="49"/>
  <c r="I446" i="49" s="1"/>
  <c r="H447" i="49"/>
  <c r="J447" i="49" s="1"/>
  <c r="G447" i="49"/>
  <c r="I447" i="49" s="1"/>
  <c r="H448" i="49"/>
  <c r="J448" i="49" s="1"/>
  <c r="G448" i="49"/>
  <c r="I448"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I461" i="49"/>
  <c r="H461" i="49"/>
  <c r="J461" i="49" s="1"/>
  <c r="G461" i="49"/>
  <c r="I462" i="49"/>
  <c r="H462" i="49"/>
  <c r="J462" i="49" s="1"/>
  <c r="G462" i="49"/>
  <c r="I463" i="49"/>
  <c r="H463" i="49"/>
  <c r="J463" i="49" s="1"/>
  <c r="G463" i="49"/>
  <c r="H466" i="49"/>
  <c r="J466" i="49" s="1"/>
  <c r="G466" i="49"/>
  <c r="I466" i="49" s="1"/>
  <c r="H467" i="49"/>
  <c r="J467" i="49" s="1"/>
  <c r="G467" i="49"/>
  <c r="I467" i="49" s="1"/>
  <c r="I470" i="49"/>
  <c r="H470" i="49"/>
  <c r="J470" i="49" s="1"/>
  <c r="G470" i="49"/>
  <c r="I471" i="49"/>
  <c r="H471" i="49"/>
  <c r="J471" i="49" s="1"/>
  <c r="G471" i="49"/>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4" i="49"/>
  <c r="J484" i="49" s="1"/>
  <c r="G484" i="49"/>
  <c r="I484" i="49" s="1"/>
  <c r="H485" i="49"/>
  <c r="J485" i="49" s="1"/>
  <c r="G485" i="49"/>
  <c r="I485" i="49" s="1"/>
  <c r="H486" i="49"/>
  <c r="J486" i="49" s="1"/>
  <c r="G486" i="49"/>
  <c r="I486" i="49" s="1"/>
  <c r="H487" i="49"/>
  <c r="J487" i="49" s="1"/>
  <c r="G487" i="49"/>
  <c r="I487"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8" i="49"/>
  <c r="J508" i="49" s="1"/>
  <c r="G508" i="49"/>
  <c r="I508" i="49" s="1"/>
  <c r="J509" i="49"/>
  <c r="I509" i="49"/>
  <c r="H509" i="49"/>
  <c r="G509" i="49"/>
  <c r="H510" i="49"/>
  <c r="J510" i="49" s="1"/>
  <c r="G510" i="49"/>
  <c r="I510" i="49" s="1"/>
  <c r="H513" i="49"/>
  <c r="J513" i="49" s="1"/>
  <c r="G513" i="49"/>
  <c r="I513" i="49" s="1"/>
  <c r="H514" i="49"/>
  <c r="J514" i="49" s="1"/>
  <c r="G514" i="49"/>
  <c r="I514" i="49" s="1"/>
  <c r="H515" i="49"/>
  <c r="J515" i="49" s="1"/>
  <c r="G515" i="49"/>
  <c r="I515" i="49" s="1"/>
  <c r="H516" i="49"/>
  <c r="J516" i="49" s="1"/>
  <c r="G516" i="49"/>
  <c r="I516" i="49" s="1"/>
  <c r="J517" i="49"/>
  <c r="I517" i="49"/>
  <c r="H517" i="49"/>
  <c r="G517" i="49"/>
  <c r="H518" i="49"/>
  <c r="J518" i="49" s="1"/>
  <c r="G518" i="49"/>
  <c r="I518" i="49" s="1"/>
  <c r="I519" i="49"/>
  <c r="H519" i="49"/>
  <c r="J519" i="49" s="1"/>
  <c r="G519" i="49"/>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8" i="49"/>
  <c r="J538" i="49" s="1"/>
  <c r="G538" i="49"/>
  <c r="I538" i="49" s="1"/>
  <c r="H539" i="49"/>
  <c r="J539" i="49" s="1"/>
  <c r="G539" i="49"/>
  <c r="I539" i="49" s="1"/>
  <c r="H540" i="49"/>
  <c r="J540" i="49" s="1"/>
  <c r="G540" i="49"/>
  <c r="I540" i="49" s="1"/>
  <c r="H543" i="49"/>
  <c r="J543" i="49" s="1"/>
  <c r="G543" i="49"/>
  <c r="I543" i="49" s="1"/>
  <c r="H544" i="49"/>
  <c r="J544" i="49" s="1"/>
  <c r="G544" i="49"/>
  <c r="I544" i="49" s="1"/>
  <c r="I545" i="49"/>
  <c r="H545" i="49"/>
  <c r="J545" i="49" s="1"/>
  <c r="G545" i="49"/>
  <c r="H546" i="49"/>
  <c r="J546" i="49" s="1"/>
  <c r="G546" i="49"/>
  <c r="I546" i="49" s="1"/>
  <c r="H547" i="49"/>
  <c r="J547" i="49" s="1"/>
  <c r="G547" i="49"/>
  <c r="I547" i="49" s="1"/>
  <c r="I548" i="49"/>
  <c r="H548" i="49"/>
  <c r="J548" i="49" s="1"/>
  <c r="G548" i="49"/>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I558" i="49"/>
  <c r="H558" i="49"/>
  <c r="J558" i="49" s="1"/>
  <c r="G558" i="49"/>
  <c r="H559" i="49"/>
  <c r="J559" i="49" s="1"/>
  <c r="G559" i="49"/>
  <c r="I559" i="49" s="1"/>
  <c r="H560" i="49"/>
  <c r="J560" i="49" s="1"/>
  <c r="G560" i="49"/>
  <c r="I560" i="49" s="1"/>
  <c r="H561" i="49"/>
  <c r="J561" i="49" s="1"/>
  <c r="G561" i="49"/>
  <c r="I561" i="49" s="1"/>
  <c r="H562" i="49"/>
  <c r="J562" i="49" s="1"/>
  <c r="G562" i="49"/>
  <c r="I562" i="49" s="1"/>
  <c r="J565" i="49"/>
  <c r="I565" i="49"/>
  <c r="H565" i="49"/>
  <c r="G565" i="49"/>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4" i="49"/>
  <c r="J574" i="49" s="1"/>
  <c r="G574" i="49"/>
  <c r="I574" i="49" s="1"/>
  <c r="I575" i="49"/>
  <c r="H575" i="49"/>
  <c r="J575" i="49" s="1"/>
  <c r="G575" i="49"/>
  <c r="H576" i="49"/>
  <c r="J576" i="49" s="1"/>
  <c r="G576" i="49"/>
  <c r="I576" i="49" s="1"/>
  <c r="H579" i="49"/>
  <c r="J579" i="49" s="1"/>
  <c r="G579" i="49"/>
  <c r="I579" i="49" s="1"/>
  <c r="H580" i="49"/>
  <c r="J580" i="49" s="1"/>
  <c r="G580" i="49"/>
  <c r="I58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6"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6" i="50" s="1"/>
  <c r="F51" i="50"/>
  <c r="G49" i="50" s="1"/>
  <c r="D51" i="50"/>
  <c r="E48" i="50" s="1"/>
  <c r="B51" i="50"/>
  <c r="C49"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19" i="53" s="1"/>
  <c r="F23" i="53"/>
  <c r="G21" i="53" s="1"/>
  <c r="D23" i="53"/>
  <c r="E21" i="53" s="1"/>
  <c r="B23" i="53"/>
  <c r="C21" i="53" s="1"/>
  <c r="K7" i="53"/>
  <c r="J7"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6" i="53" s="1"/>
  <c r="B38" i="53"/>
  <c r="C36" i="53" s="1"/>
  <c r="K26" i="53"/>
  <c r="J26"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5" i="53" s="1"/>
  <c r="B57" i="53"/>
  <c r="C55" i="53" s="1"/>
  <c r="K41" i="53"/>
  <c r="J41" i="53"/>
  <c r="I59" i="53"/>
  <c r="G59" i="53"/>
  <c r="E59" i="53"/>
  <c r="C59" i="53"/>
  <c r="B5" i="54"/>
  <c r="D5" i="54" s="1"/>
  <c r="H5" i="54" s="1"/>
  <c r="K8" i="54"/>
  <c r="J8" i="54"/>
  <c r="K9" i="54"/>
  <c r="J9" i="54"/>
  <c r="K10" i="54"/>
  <c r="J10" i="54"/>
  <c r="H12" i="54"/>
  <c r="I9" i="54" s="1"/>
  <c r="F12" i="54"/>
  <c r="G10" i="54" s="1"/>
  <c r="D12" i="54"/>
  <c r="E10" i="54" s="1"/>
  <c r="B12" i="54"/>
  <c r="C10" i="54" s="1"/>
  <c r="K7" i="54"/>
  <c r="J7" i="54"/>
  <c r="H17" i="54"/>
  <c r="F17" i="54"/>
  <c r="G17" i="54" s="1"/>
  <c r="D17" i="54"/>
  <c r="B17" i="54"/>
  <c r="C17" i="54" s="1"/>
  <c r="K15" i="54"/>
  <c r="J15" i="54"/>
  <c r="K21" i="54"/>
  <c r="J21" i="54"/>
  <c r="K22" i="54"/>
  <c r="J22" i="54"/>
  <c r="H24" i="54"/>
  <c r="I21" i="54" s="1"/>
  <c r="F24" i="54"/>
  <c r="G22" i="54" s="1"/>
  <c r="D24" i="54"/>
  <c r="E21" i="54" s="1"/>
  <c r="B24" i="54"/>
  <c r="C22" i="54" s="1"/>
  <c r="K20" i="54"/>
  <c r="J20" i="54"/>
  <c r="K28" i="54"/>
  <c r="J28" i="54"/>
  <c r="K29" i="54"/>
  <c r="J29" i="54"/>
  <c r="K30" i="54"/>
  <c r="J30" i="54"/>
  <c r="K31" i="54"/>
  <c r="J31" i="54"/>
  <c r="K32" i="54"/>
  <c r="J32" i="54"/>
  <c r="K33" i="54"/>
  <c r="J33" i="54"/>
  <c r="K34" i="54"/>
  <c r="J34" i="54"/>
  <c r="K35" i="54"/>
  <c r="J35" i="54"/>
  <c r="K36" i="54"/>
  <c r="J36" i="54"/>
  <c r="K37" i="54"/>
  <c r="J37" i="54"/>
  <c r="H39" i="54"/>
  <c r="I36" i="54" s="1"/>
  <c r="F39" i="54"/>
  <c r="G37" i="54" s="1"/>
  <c r="D39" i="54"/>
  <c r="E37" i="54" s="1"/>
  <c r="B39" i="54"/>
  <c r="C37" i="54" s="1"/>
  <c r="K27" i="54"/>
  <c r="J27" i="54"/>
  <c r="K43" i="54"/>
  <c r="J43" i="54"/>
  <c r="K44" i="54"/>
  <c r="J44" i="54"/>
  <c r="K45" i="54"/>
  <c r="J45" i="54"/>
  <c r="K46" i="54"/>
  <c r="J46" i="54"/>
  <c r="K47" i="54"/>
  <c r="J47" i="54"/>
  <c r="K48" i="54"/>
  <c r="J48" i="54"/>
  <c r="K49" i="54"/>
  <c r="J49" i="54"/>
  <c r="H51" i="54"/>
  <c r="I47" i="54" s="1"/>
  <c r="F51" i="54"/>
  <c r="G49" i="54" s="1"/>
  <c r="D51" i="54"/>
  <c r="E49" i="54" s="1"/>
  <c r="B51" i="54"/>
  <c r="C49" i="54" s="1"/>
  <c r="K42" i="54"/>
  <c r="J42" i="54"/>
  <c r="K55" i="54"/>
  <c r="J55" i="54"/>
  <c r="K56" i="54"/>
  <c r="J56" i="54"/>
  <c r="K57" i="54"/>
  <c r="J57" i="54"/>
  <c r="K58" i="54"/>
  <c r="J58" i="54"/>
  <c r="K59" i="54"/>
  <c r="J59" i="54"/>
  <c r="K60" i="54"/>
  <c r="J60" i="54"/>
  <c r="K61" i="54"/>
  <c r="J61" i="54"/>
  <c r="K62" i="54"/>
  <c r="J62" i="54"/>
  <c r="K63" i="54"/>
  <c r="J63" i="54"/>
  <c r="K64" i="54"/>
  <c r="J64" i="54"/>
  <c r="K65" i="54"/>
  <c r="J65" i="54"/>
  <c r="H67" i="54"/>
  <c r="I64" i="54" s="1"/>
  <c r="F67" i="54"/>
  <c r="G65" i="54" s="1"/>
  <c r="D67" i="54"/>
  <c r="E65" i="54" s="1"/>
  <c r="B67" i="54"/>
  <c r="C65" i="54" s="1"/>
  <c r="K54" i="54"/>
  <c r="J54" i="54"/>
  <c r="K71" i="54"/>
  <c r="J71" i="54"/>
  <c r="K72" i="54"/>
  <c r="J72" i="54"/>
  <c r="K73" i="54"/>
  <c r="J73" i="54"/>
  <c r="K74" i="54"/>
  <c r="J74" i="54"/>
  <c r="H76" i="54"/>
  <c r="I73" i="54" s="1"/>
  <c r="F76" i="54"/>
  <c r="G74" i="54" s="1"/>
  <c r="D76" i="54"/>
  <c r="E73" i="54" s="1"/>
  <c r="B76" i="54"/>
  <c r="C74" i="54" s="1"/>
  <c r="K70" i="54"/>
  <c r="J70"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3" i="55" s="1"/>
  <c r="B65" i="55"/>
  <c r="C63" i="55" s="1"/>
  <c r="K51" i="55"/>
  <c r="J51"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3" i="55" s="1"/>
  <c r="B95" i="55"/>
  <c r="C93" i="55" s="1"/>
  <c r="K72" i="55"/>
  <c r="J72"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H119" i="55"/>
  <c r="I115" i="55" s="1"/>
  <c r="F119" i="55"/>
  <c r="G117" i="55" s="1"/>
  <c r="D119" i="55"/>
  <c r="E117" i="55" s="1"/>
  <c r="B119" i="55"/>
  <c r="C117" i="55" s="1"/>
  <c r="K98" i="55"/>
  <c r="J98" i="55"/>
  <c r="I121" i="55"/>
  <c r="G121" i="55"/>
  <c r="E121" i="55"/>
  <c r="C121" i="55"/>
  <c r="J121" i="55"/>
  <c r="K121" i="55"/>
  <c r="B124" i="55"/>
  <c r="D124" i="55" s="1"/>
  <c r="H124" i="55" s="1"/>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5" i="55" s="1"/>
  <c r="B147" i="55"/>
  <c r="C145" i="55" s="1"/>
  <c r="K126" i="55"/>
  <c r="J126"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0" i="55"/>
  <c r="J150" i="55"/>
  <c r="I175" i="55"/>
  <c r="G175" i="55"/>
  <c r="E175" i="55"/>
  <c r="C175" i="55"/>
  <c r="J175" i="55"/>
  <c r="K175" i="55"/>
  <c r="B178" i="55"/>
  <c r="D178" i="55" s="1"/>
  <c r="H178" i="55" s="1"/>
  <c r="K181" i="55"/>
  <c r="J181" i="55"/>
  <c r="K182" i="55"/>
  <c r="J182" i="55"/>
  <c r="H184" i="55"/>
  <c r="I181" i="55" s="1"/>
  <c r="F184" i="55"/>
  <c r="G182" i="55" s="1"/>
  <c r="D184" i="55"/>
  <c r="E181" i="55" s="1"/>
  <c r="B184" i="55"/>
  <c r="C182" i="55" s="1"/>
  <c r="K180" i="55"/>
  <c r="J180" i="55"/>
  <c r="K188" i="55"/>
  <c r="J188" i="55"/>
  <c r="K189" i="55"/>
  <c r="J189" i="55"/>
  <c r="K190" i="55"/>
  <c r="J190" i="55"/>
  <c r="K191" i="55"/>
  <c r="J191" i="55"/>
  <c r="K192" i="55"/>
  <c r="J192" i="55"/>
  <c r="K193" i="55"/>
  <c r="J193" i="55"/>
  <c r="K194" i="55"/>
  <c r="J194" i="55"/>
  <c r="K195" i="55"/>
  <c r="J195" i="55"/>
  <c r="H197" i="55"/>
  <c r="I194" i="55" s="1"/>
  <c r="F197" i="55"/>
  <c r="G195" i="55" s="1"/>
  <c r="D197" i="55"/>
  <c r="E195" i="55" s="1"/>
  <c r="B197" i="55"/>
  <c r="C195" i="55" s="1"/>
  <c r="K187" i="55"/>
  <c r="J187" i="55"/>
  <c r="I199" i="55"/>
  <c r="G199" i="55"/>
  <c r="E199" i="55"/>
  <c r="C199" i="55"/>
  <c r="J199" i="55"/>
  <c r="K199" i="55"/>
  <c r="I203" i="55"/>
  <c r="G203" i="55"/>
  <c r="E203" i="55"/>
  <c r="C203" i="55"/>
  <c r="I201" i="55"/>
  <c r="E201" i="55"/>
  <c r="H201" i="55"/>
  <c r="F201" i="55"/>
  <c r="G201" i="55" s="1"/>
  <c r="D201" i="55"/>
  <c r="B201" i="55"/>
  <c r="C201" i="55" s="1"/>
  <c r="K203" i="55"/>
  <c r="J203" i="55"/>
  <c r="K205" i="55"/>
  <c r="J205" i="55"/>
  <c r="I205" i="55"/>
  <c r="G205" i="55"/>
  <c r="E205" i="55"/>
  <c r="C205" i="55"/>
  <c r="B5" i="48"/>
  <c r="D5" i="48" s="1"/>
  <c r="H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3"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H52" i="48"/>
  <c r="I49" i="48" s="1"/>
  <c r="F52" i="48"/>
  <c r="G50" i="48" s="1"/>
  <c r="D52" i="48"/>
  <c r="E50" i="48" s="1"/>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H72" i="48"/>
  <c r="I69" i="48" s="1"/>
  <c r="F72" i="48"/>
  <c r="D72" i="48"/>
  <c r="E70" i="48" s="1"/>
  <c r="B72" i="48"/>
  <c r="K55" i="48"/>
  <c r="J55" i="48"/>
  <c r="I74" i="48"/>
  <c r="G74" i="48"/>
  <c r="E74" i="48"/>
  <c r="C74" i="48"/>
  <c r="J74" i="48"/>
  <c r="K74" i="48"/>
  <c r="B77" i="48"/>
  <c r="D77" i="48" s="1"/>
  <c r="H77" i="48" s="1"/>
  <c r="E86" i="48"/>
  <c r="E79" i="48"/>
  <c r="K80" i="48"/>
  <c r="J80" i="48"/>
  <c r="K81" i="48"/>
  <c r="J81" i="48"/>
  <c r="K82" i="48"/>
  <c r="J82" i="48"/>
  <c r="K83" i="48"/>
  <c r="J83" i="48"/>
  <c r="K84" i="48"/>
  <c r="J84" i="48"/>
  <c r="H86" i="48"/>
  <c r="I83" i="48" s="1"/>
  <c r="F86" i="48"/>
  <c r="G84" i="48" s="1"/>
  <c r="D86" i="48"/>
  <c r="E83" i="48" s="1"/>
  <c r="B86" i="48"/>
  <c r="C84" i="48" s="1"/>
  <c r="K79" i="48"/>
  <c r="J79" i="48"/>
  <c r="E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5" i="48" s="1"/>
  <c r="F109" i="48"/>
  <c r="G107" i="48" s="1"/>
  <c r="D109" i="48"/>
  <c r="E107" i="48" s="1"/>
  <c r="B109" i="48"/>
  <c r="C107" i="48" s="1"/>
  <c r="K89" i="48"/>
  <c r="J89" i="48"/>
  <c r="I111" i="48"/>
  <c r="G111" i="48"/>
  <c r="E111" i="48"/>
  <c r="C111" i="48"/>
  <c r="K111" i="48"/>
  <c r="J111" i="48"/>
  <c r="B114" i="48"/>
  <c r="D114" i="48" s="1"/>
  <c r="H114" i="48" s="1"/>
  <c r="K117" i="48"/>
  <c r="J117" i="48"/>
  <c r="K118" i="48"/>
  <c r="J118" i="48"/>
  <c r="H120" i="48"/>
  <c r="I117" i="48" s="1"/>
  <c r="F120" i="48"/>
  <c r="G118" i="48" s="1"/>
  <c r="D120" i="48"/>
  <c r="E117" i="48" s="1"/>
  <c r="B120" i="48"/>
  <c r="C118" i="48" s="1"/>
  <c r="K116" i="48"/>
  <c r="J116" i="48"/>
  <c r="G136" i="48"/>
  <c r="K124" i="48"/>
  <c r="J124" i="48"/>
  <c r="K125" i="48"/>
  <c r="J125" i="48"/>
  <c r="K126" i="48"/>
  <c r="J126" i="48"/>
  <c r="K127" i="48"/>
  <c r="J127" i="48"/>
  <c r="K128" i="48"/>
  <c r="J128" i="48"/>
  <c r="K129" i="48"/>
  <c r="J129" i="48"/>
  <c r="K130" i="48"/>
  <c r="J130" i="48"/>
  <c r="K131" i="48"/>
  <c r="J131" i="48"/>
  <c r="K132" i="48"/>
  <c r="J132" i="48"/>
  <c r="K133" i="48"/>
  <c r="J133" i="48"/>
  <c r="K134" i="48"/>
  <c r="J134" i="48"/>
  <c r="H136" i="48"/>
  <c r="I133" i="48" s="1"/>
  <c r="F136" i="48"/>
  <c r="G134" i="48" s="1"/>
  <c r="D136" i="48"/>
  <c r="E133" i="48" s="1"/>
  <c r="B136" i="48"/>
  <c r="C134" i="48" s="1"/>
  <c r="K123" i="48"/>
  <c r="J123" i="48"/>
  <c r="I138" i="48"/>
  <c r="G138" i="48"/>
  <c r="E138" i="48"/>
  <c r="C138" i="48"/>
  <c r="K138" i="48"/>
  <c r="J138" i="48"/>
  <c r="B141" i="48"/>
  <c r="D141" i="48" s="1"/>
  <c r="H141" i="48" s="1"/>
  <c r="E143" i="48"/>
  <c r="H145" i="48"/>
  <c r="K145" i="48" s="1"/>
  <c r="F145" i="48"/>
  <c r="G145" i="48" s="1"/>
  <c r="D145" i="48"/>
  <c r="B145" i="48"/>
  <c r="C145" i="48" s="1"/>
  <c r="K143" i="48"/>
  <c r="J143" i="48"/>
  <c r="K149" i="48"/>
  <c r="J149" i="48"/>
  <c r="K150" i="48"/>
  <c r="J150" i="48"/>
  <c r="K151" i="48"/>
  <c r="J151" i="48"/>
  <c r="K152" i="48"/>
  <c r="J152" i="48"/>
  <c r="K153" i="48"/>
  <c r="J153" i="48"/>
  <c r="K154" i="48"/>
  <c r="J154" i="48"/>
  <c r="K155" i="48"/>
  <c r="J155" i="48"/>
  <c r="K156" i="48"/>
  <c r="J156" i="48"/>
  <c r="K157" i="48"/>
  <c r="J157" i="48"/>
  <c r="K158" i="48"/>
  <c r="J158" i="48"/>
  <c r="K159" i="48"/>
  <c r="J159" i="48"/>
  <c r="H161" i="48"/>
  <c r="I158" i="48" s="1"/>
  <c r="F161" i="48"/>
  <c r="G159" i="48" s="1"/>
  <c r="D161" i="48"/>
  <c r="E159" i="48" s="1"/>
  <c r="B161" i="48"/>
  <c r="C159" i="48" s="1"/>
  <c r="K148" i="48"/>
  <c r="J148" i="48"/>
  <c r="I163" i="48"/>
  <c r="G163" i="48"/>
  <c r="E163" i="48"/>
  <c r="C163" i="48"/>
  <c r="J163" i="48"/>
  <c r="K163" i="48"/>
  <c r="B166" i="48"/>
  <c r="D166" i="48" s="1"/>
  <c r="H166" i="48" s="1"/>
  <c r="G178" i="48"/>
  <c r="G168" i="48"/>
  <c r="K169" i="48"/>
  <c r="J169" i="48"/>
  <c r="K170" i="48"/>
  <c r="J170" i="48"/>
  <c r="K171" i="48"/>
  <c r="J171" i="48"/>
  <c r="K172" i="48"/>
  <c r="J172" i="48"/>
  <c r="K173" i="48"/>
  <c r="J173" i="48"/>
  <c r="K174" i="48"/>
  <c r="J174" i="48"/>
  <c r="K175" i="48"/>
  <c r="J175" i="48"/>
  <c r="K176" i="48"/>
  <c r="J176" i="48"/>
  <c r="H178" i="48"/>
  <c r="I175" i="48" s="1"/>
  <c r="F178" i="48"/>
  <c r="G176" i="48" s="1"/>
  <c r="D178" i="48"/>
  <c r="E175" i="48" s="1"/>
  <c r="B178" i="48"/>
  <c r="C176" i="48" s="1"/>
  <c r="K168" i="48"/>
  <c r="J168" i="48"/>
  <c r="K182" i="48"/>
  <c r="J182" i="48"/>
  <c r="K183" i="48"/>
  <c r="J183" i="48"/>
  <c r="K184" i="48"/>
  <c r="J184" i="48"/>
  <c r="K185" i="48"/>
  <c r="J185" i="48"/>
  <c r="K186" i="48"/>
  <c r="J186" i="48"/>
  <c r="K187" i="48"/>
  <c r="J187" i="48"/>
  <c r="K188" i="48"/>
  <c r="J188" i="48"/>
  <c r="H190" i="48"/>
  <c r="I187" i="48" s="1"/>
  <c r="F190" i="48"/>
  <c r="G188" i="48" s="1"/>
  <c r="D190" i="48"/>
  <c r="E187" i="48" s="1"/>
  <c r="B190" i="48"/>
  <c r="C188" i="48" s="1"/>
  <c r="K181" i="48"/>
  <c r="J181" i="48"/>
  <c r="I192" i="48"/>
  <c r="G192" i="48"/>
  <c r="E192" i="48"/>
  <c r="C192" i="48"/>
  <c r="K192" i="48"/>
  <c r="J192" i="48"/>
  <c r="B195" i="48"/>
  <c r="K198" i="48"/>
  <c r="J198" i="48"/>
  <c r="K199" i="48"/>
  <c r="J199" i="48"/>
  <c r="K200" i="48"/>
  <c r="J200" i="48"/>
  <c r="K201" i="48"/>
  <c r="J201" i="48"/>
  <c r="K202" i="48"/>
  <c r="J202" i="48"/>
  <c r="K203" i="48"/>
  <c r="J203" i="48"/>
  <c r="K204" i="48"/>
  <c r="J204" i="48"/>
  <c r="H206" i="48"/>
  <c r="I203" i="48" s="1"/>
  <c r="F206" i="48"/>
  <c r="G204" i="48" s="1"/>
  <c r="D206" i="48"/>
  <c r="E204" i="48" s="1"/>
  <c r="B206" i="48"/>
  <c r="C204" i="48" s="1"/>
  <c r="K197" i="48"/>
  <c r="J197"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H227" i="48"/>
  <c r="I224" i="48" s="1"/>
  <c r="F227" i="48"/>
  <c r="G225" i="48" s="1"/>
  <c r="D227" i="48"/>
  <c r="E224" i="48" s="1"/>
  <c r="B227" i="48"/>
  <c r="C225" i="48" s="1"/>
  <c r="K209" i="48"/>
  <c r="J209" i="48"/>
  <c r="K231" i="48"/>
  <c r="J231" i="48"/>
  <c r="K232" i="48"/>
  <c r="J232" i="48"/>
  <c r="K233" i="48"/>
  <c r="J233" i="48"/>
  <c r="K234" i="48"/>
  <c r="J234" i="48"/>
  <c r="K235" i="48"/>
  <c r="J235" i="48"/>
  <c r="K236" i="48"/>
  <c r="J236" i="48"/>
  <c r="K237" i="48"/>
  <c r="J237" i="48"/>
  <c r="K238" i="48"/>
  <c r="J238" i="48"/>
  <c r="K239" i="48"/>
  <c r="J239" i="48"/>
  <c r="H241" i="48"/>
  <c r="I237" i="48" s="1"/>
  <c r="F241" i="48"/>
  <c r="G239" i="48" s="1"/>
  <c r="D241" i="48"/>
  <c r="E239" i="48" s="1"/>
  <c r="B241" i="48"/>
  <c r="C239" i="48" s="1"/>
  <c r="K230" i="48"/>
  <c r="J230" i="48"/>
  <c r="I243" i="48"/>
  <c r="G243" i="48"/>
  <c r="E243" i="48"/>
  <c r="C243" i="48"/>
  <c r="J243" i="48"/>
  <c r="K243" i="48"/>
  <c r="I247" i="48"/>
  <c r="G247" i="48"/>
  <c r="E247" i="48"/>
  <c r="C247" i="48"/>
  <c r="H245" i="48"/>
  <c r="I245" i="48" s="1"/>
  <c r="F245" i="48"/>
  <c r="G245" i="48" s="1"/>
  <c r="D245" i="48"/>
  <c r="E245" i="48" s="1"/>
  <c r="B245" i="48"/>
  <c r="C245" i="48" s="1"/>
  <c r="K247" i="48"/>
  <c r="J247" i="48"/>
  <c r="K249" i="48"/>
  <c r="J249" i="48"/>
  <c r="I249" i="48"/>
  <c r="G249" i="48"/>
  <c r="E249" i="48"/>
  <c r="C249" i="48"/>
  <c r="K201" i="55"/>
  <c r="K78" i="54"/>
  <c r="J78" i="54"/>
  <c r="K59" i="53"/>
  <c r="J59"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H25" i="47"/>
  <c r="J25" i="47" s="1"/>
  <c r="G25" i="47"/>
  <c r="I25" i="47" s="1"/>
  <c r="H26" i="47"/>
  <c r="J26" i="47" s="1"/>
  <c r="G26" i="47"/>
  <c r="I26" i="47" s="1"/>
  <c r="H34" i="47"/>
  <c r="J34" i="47" s="1"/>
  <c r="G34" i="47"/>
  <c r="I34" i="47" s="1"/>
  <c r="H35" i="47"/>
  <c r="J35" i="47" s="1"/>
  <c r="G35" i="47"/>
  <c r="I35" i="47" s="1"/>
  <c r="H36" i="47"/>
  <c r="J36" i="47" s="1"/>
  <c r="G36" i="47"/>
  <c r="I36" i="47" s="1"/>
  <c r="H37" i="47"/>
  <c r="J37" i="47" s="1"/>
  <c r="G37" i="47"/>
  <c r="I37" i="47" s="1"/>
  <c r="H38" i="47"/>
  <c r="J38" i="47" s="1"/>
  <c r="G38" i="47"/>
  <c r="I38"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I29" i="26"/>
  <c r="H29" i="26"/>
  <c r="J29" i="26" s="1"/>
  <c r="G29" i="26"/>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I70" i="26"/>
  <c r="H70" i="26"/>
  <c r="J70" i="26" s="1"/>
  <c r="G70" i="26"/>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9" i="46" l="1"/>
  <c r="I25" i="46"/>
  <c r="I7" i="46"/>
  <c r="G190" i="48"/>
  <c r="E148" i="48"/>
  <c r="E161" i="48"/>
  <c r="J145" i="48"/>
  <c r="E145" i="48"/>
  <c r="G123" i="48"/>
  <c r="G116" i="48"/>
  <c r="E109" i="48"/>
  <c r="D16" i="48"/>
  <c r="H16" i="48" s="1"/>
  <c r="G181" i="48"/>
  <c r="G120" i="48"/>
  <c r="C7" i="56"/>
  <c r="G7" i="56"/>
  <c r="D5" i="56"/>
  <c r="H5" i="56" s="1"/>
  <c r="E7" i="56"/>
  <c r="I7" i="56"/>
  <c r="E8" i="56"/>
  <c r="I8" i="56"/>
  <c r="C8" i="56"/>
  <c r="G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E16" i="56"/>
  <c r="I16" i="56"/>
  <c r="C16" i="56"/>
  <c r="G16" i="56"/>
  <c r="E17" i="56"/>
  <c r="I17" i="56"/>
  <c r="C17" i="56"/>
  <c r="G17" i="56"/>
  <c r="E18" i="56"/>
  <c r="I18" i="56"/>
  <c r="C18" i="56"/>
  <c r="G18" i="56"/>
  <c r="C19" i="56"/>
  <c r="G19" i="56"/>
  <c r="E19" i="56"/>
  <c r="I19" i="56"/>
  <c r="E20" i="56"/>
  <c r="I20" i="56"/>
  <c r="C20" i="56"/>
  <c r="G20" i="56"/>
  <c r="E21" i="56"/>
  <c r="I21" i="56"/>
  <c r="C21" i="56"/>
  <c r="G21" i="56"/>
  <c r="C22" i="56"/>
  <c r="G22" i="56"/>
  <c r="E22" i="56"/>
  <c r="I22" i="56"/>
  <c r="E23" i="56"/>
  <c r="I23" i="56"/>
  <c r="C23" i="56"/>
  <c r="G23" i="56"/>
  <c r="E24" i="56"/>
  <c r="I24" i="56"/>
  <c r="C24" i="56"/>
  <c r="G24" i="56"/>
  <c r="C25" i="56"/>
  <c r="G25" i="56"/>
  <c r="E25" i="56"/>
  <c r="I25" i="56"/>
  <c r="E26" i="56"/>
  <c r="I26" i="56"/>
  <c r="C26" i="56"/>
  <c r="G26" i="56"/>
  <c r="C27" i="56"/>
  <c r="G27" i="56"/>
  <c r="E27" i="56"/>
  <c r="I27" i="56"/>
  <c r="E28" i="56"/>
  <c r="I28" i="56"/>
  <c r="C28" i="56"/>
  <c r="G28" i="56"/>
  <c r="C29" i="56"/>
  <c r="G29" i="56"/>
  <c r="E29" i="56"/>
  <c r="I29" i="56"/>
  <c r="C30" i="56"/>
  <c r="G30" i="56"/>
  <c r="J33" i="56"/>
  <c r="K33" i="56"/>
  <c r="E31" i="56"/>
  <c r="I31" i="56"/>
  <c r="E7" i="57"/>
  <c r="I7" i="57"/>
  <c r="C7" i="57"/>
  <c r="G7" i="57"/>
  <c r="E8" i="57"/>
  <c r="I8" i="57"/>
  <c r="C8" i="57"/>
  <c r="G8" i="57"/>
  <c r="C9" i="57"/>
  <c r="G9" i="57"/>
  <c r="E9" i="57"/>
  <c r="I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E17" i="57"/>
  <c r="I17" i="57"/>
  <c r="C17" i="57"/>
  <c r="G17" i="57"/>
  <c r="E18" i="57"/>
  <c r="I18" i="57"/>
  <c r="C18" i="57"/>
  <c r="G18" i="57"/>
  <c r="C19" i="57"/>
  <c r="G19" i="57"/>
  <c r="E19" i="57"/>
  <c r="I19" i="57"/>
  <c r="E20" i="57"/>
  <c r="I20" i="57"/>
  <c r="C20" i="57"/>
  <c r="G20" i="57"/>
  <c r="C21" i="57"/>
  <c r="G21" i="57"/>
  <c r="E21" i="57"/>
  <c r="I21" i="57"/>
  <c r="C22" i="57"/>
  <c r="G22" i="57"/>
  <c r="J25" i="57"/>
  <c r="K25" i="57"/>
  <c r="E23" i="57"/>
  <c r="I23" i="57"/>
  <c r="F5" i="57"/>
  <c r="E7" i="58"/>
  <c r="I7" i="58"/>
  <c r="C7" i="58"/>
  <c r="G7" i="58"/>
  <c r="E8" i="58"/>
  <c r="I8" i="58"/>
  <c r="C8" i="58"/>
  <c r="G8" i="58"/>
  <c r="E9" i="58"/>
  <c r="I9" i="58"/>
  <c r="C9" i="58"/>
  <c r="G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E26" i="58"/>
  <c r="I26" i="58"/>
  <c r="C26" i="58"/>
  <c r="G26" i="58"/>
  <c r="E27" i="58"/>
  <c r="I27" i="58"/>
  <c r="C27" i="58"/>
  <c r="G27" i="58"/>
  <c r="E28" i="58"/>
  <c r="I28" i="58"/>
  <c r="C28" i="58"/>
  <c r="G28" i="58"/>
  <c r="E29" i="58"/>
  <c r="I29" i="58"/>
  <c r="C29" i="58"/>
  <c r="G29" i="58"/>
  <c r="E30" i="58"/>
  <c r="I30" i="58"/>
  <c r="C30" i="58"/>
  <c r="G30" i="58"/>
  <c r="C31" i="58"/>
  <c r="G31" i="58"/>
  <c r="E31" i="58"/>
  <c r="I31" i="58"/>
  <c r="C32" i="58"/>
  <c r="G32" i="58"/>
  <c r="E32" i="58"/>
  <c r="I32" i="58"/>
  <c r="C33" i="58"/>
  <c r="G33" i="58"/>
  <c r="E33" i="58"/>
  <c r="I33" i="58"/>
  <c r="E34" i="58"/>
  <c r="I34" i="58"/>
  <c r="C34" i="58"/>
  <c r="G34" i="58"/>
  <c r="C35" i="58"/>
  <c r="G35" i="58"/>
  <c r="E35" i="58"/>
  <c r="I35" i="58"/>
  <c r="E36" i="58"/>
  <c r="I36" i="58"/>
  <c r="C36" i="58"/>
  <c r="G36" i="58"/>
  <c r="E37" i="58"/>
  <c r="I37" i="58"/>
  <c r="C37" i="58"/>
  <c r="G37" i="58"/>
  <c r="E38" i="58"/>
  <c r="I38" i="58"/>
  <c r="C38" i="58"/>
  <c r="G38" i="58"/>
  <c r="C39" i="58"/>
  <c r="G39" i="58"/>
  <c r="E39" i="58"/>
  <c r="I39" i="58"/>
  <c r="C40" i="58"/>
  <c r="G40" i="58"/>
  <c r="E40" i="58"/>
  <c r="I40" i="58"/>
  <c r="C41" i="58"/>
  <c r="G41" i="58"/>
  <c r="E41" i="58"/>
  <c r="I41" i="58"/>
  <c r="C42" i="58"/>
  <c r="G42" i="58"/>
  <c r="E42" i="58"/>
  <c r="I42" i="58"/>
  <c r="C43" i="58"/>
  <c r="G43" i="58"/>
  <c r="E43" i="58"/>
  <c r="I43" i="58"/>
  <c r="C44" i="58"/>
  <c r="G44" i="58"/>
  <c r="E44" i="58"/>
  <c r="I44" i="58"/>
  <c r="E45" i="58"/>
  <c r="C45" i="58"/>
  <c r="G45" i="58"/>
  <c r="K48" i="58"/>
  <c r="J48" i="58"/>
  <c r="I46" i="58"/>
  <c r="F5" i="58"/>
  <c r="C7" i="50"/>
  <c r="G7" i="50"/>
  <c r="D5" i="50"/>
  <c r="H5" i="50" s="1"/>
  <c r="E7" i="50"/>
  <c r="I7" i="50"/>
  <c r="C8" i="50"/>
  <c r="G8" i="50"/>
  <c r="E8" i="50"/>
  <c r="I8" i="50"/>
  <c r="C9" i="50"/>
  <c r="G9" i="50"/>
  <c r="E9" i="50"/>
  <c r="I9" i="50"/>
  <c r="E10" i="50"/>
  <c r="I10" i="50"/>
  <c r="C10" i="50"/>
  <c r="G10" i="50"/>
  <c r="E11" i="50"/>
  <c r="I11" i="50"/>
  <c r="C11" i="50"/>
  <c r="G11" i="50"/>
  <c r="E12" i="50"/>
  <c r="I12" i="50"/>
  <c r="C12" i="50"/>
  <c r="G12" i="50"/>
  <c r="C13" i="50"/>
  <c r="G13" i="50"/>
  <c r="E13" i="50"/>
  <c r="I13" i="50"/>
  <c r="E14" i="50"/>
  <c r="I14" i="50"/>
  <c r="C14" i="50"/>
  <c r="G14" i="50"/>
  <c r="E15" i="50"/>
  <c r="I15" i="50"/>
  <c r="C15" i="50"/>
  <c r="G15" i="50"/>
  <c r="C16" i="50"/>
  <c r="G16" i="50"/>
  <c r="E16" i="50"/>
  <c r="I16" i="50"/>
  <c r="E17" i="50"/>
  <c r="I17" i="50"/>
  <c r="C17" i="50"/>
  <c r="G17" i="50"/>
  <c r="C18" i="50"/>
  <c r="G18" i="50"/>
  <c r="E18" i="50"/>
  <c r="I18" i="50"/>
  <c r="C19" i="50"/>
  <c r="G19" i="50"/>
  <c r="E19" i="50"/>
  <c r="I19" i="50"/>
  <c r="E20" i="50"/>
  <c r="I20" i="50"/>
  <c r="C20" i="50"/>
  <c r="G20" i="50"/>
  <c r="C21" i="50"/>
  <c r="G21" i="50"/>
  <c r="E21" i="50"/>
  <c r="I21" i="50"/>
  <c r="E22" i="50"/>
  <c r="I22" i="50"/>
  <c r="C22" i="50"/>
  <c r="G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C30" i="50"/>
  <c r="G30" i="50"/>
  <c r="E30" i="50"/>
  <c r="I30" i="50"/>
  <c r="E31" i="50"/>
  <c r="I31" i="50"/>
  <c r="C31" i="50"/>
  <c r="G31" i="50"/>
  <c r="C32" i="50"/>
  <c r="G32" i="50"/>
  <c r="E32" i="50"/>
  <c r="I32" i="50"/>
  <c r="E33" i="50"/>
  <c r="I33" i="50"/>
  <c r="C33" i="50"/>
  <c r="G33" i="50"/>
  <c r="E34" i="50"/>
  <c r="I34" i="50"/>
  <c r="C34" i="50"/>
  <c r="G34" i="50"/>
  <c r="E35" i="50"/>
  <c r="I35" i="50"/>
  <c r="C35" i="50"/>
  <c r="G35" i="50"/>
  <c r="C36" i="50"/>
  <c r="G36" i="50"/>
  <c r="E36" i="50"/>
  <c r="I36" i="50"/>
  <c r="C37" i="50"/>
  <c r="G37" i="50"/>
  <c r="E37" i="50"/>
  <c r="I37" i="50"/>
  <c r="C38" i="50"/>
  <c r="G38" i="50"/>
  <c r="E38" i="50"/>
  <c r="I38" i="50"/>
  <c r="C39" i="50"/>
  <c r="G39" i="50"/>
  <c r="E39" i="50"/>
  <c r="I39" i="50"/>
  <c r="C40" i="50"/>
  <c r="G40" i="50"/>
  <c r="E40" i="50"/>
  <c r="I40" i="50"/>
  <c r="E41" i="50"/>
  <c r="I41" i="50"/>
  <c r="C41" i="50"/>
  <c r="G41" i="50"/>
  <c r="C42" i="50"/>
  <c r="G42" i="50"/>
  <c r="E42" i="50"/>
  <c r="I42" i="50"/>
  <c r="C43" i="50"/>
  <c r="G43" i="50"/>
  <c r="E43" i="50"/>
  <c r="I43" i="50"/>
  <c r="C44" i="50"/>
  <c r="G44" i="50"/>
  <c r="E44" i="50"/>
  <c r="I44" i="50"/>
  <c r="C45" i="50"/>
  <c r="G45" i="50"/>
  <c r="E45" i="50"/>
  <c r="I45" i="50"/>
  <c r="C46" i="50"/>
  <c r="G46" i="50"/>
  <c r="E46" i="50"/>
  <c r="C47" i="50"/>
  <c r="G47" i="50"/>
  <c r="K51" i="50"/>
  <c r="E47" i="50"/>
  <c r="I47" i="50"/>
  <c r="I48" i="50"/>
  <c r="C48" i="50"/>
  <c r="G48" i="50"/>
  <c r="J51" i="50"/>
  <c r="E49" i="50"/>
  <c r="I49" i="50"/>
  <c r="E41" i="53"/>
  <c r="I41" i="53"/>
  <c r="E57" i="53"/>
  <c r="I57" i="53"/>
  <c r="E26" i="53"/>
  <c r="I26" i="53"/>
  <c r="E38" i="53"/>
  <c r="I38" i="53"/>
  <c r="E7" i="53"/>
  <c r="I7" i="53"/>
  <c r="E23" i="53"/>
  <c r="I23" i="53"/>
  <c r="C41" i="53"/>
  <c r="G41" i="53"/>
  <c r="C57" i="53"/>
  <c r="G57" i="53"/>
  <c r="C26" i="53"/>
  <c r="G26" i="53"/>
  <c r="C38" i="53"/>
  <c r="G38" i="53"/>
  <c r="C7" i="53"/>
  <c r="G7" i="53"/>
  <c r="C23" i="53"/>
  <c r="G23" i="53"/>
  <c r="F5" i="53"/>
  <c r="E8" i="53"/>
  <c r="I8" i="53"/>
  <c r="C8" i="53"/>
  <c r="G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E19" i="53"/>
  <c r="C20" i="53"/>
  <c r="G20" i="53"/>
  <c r="K23" i="53"/>
  <c r="E20" i="53"/>
  <c r="I20" i="53"/>
  <c r="J23" i="53"/>
  <c r="I21" i="53"/>
  <c r="C27" i="53"/>
  <c r="G27" i="53"/>
  <c r="E27" i="53"/>
  <c r="I27" i="53"/>
  <c r="C28" i="53"/>
  <c r="G28" i="53"/>
  <c r="E28" i="53"/>
  <c r="I28" i="53"/>
  <c r="C29" i="53"/>
  <c r="G29" i="53"/>
  <c r="E29" i="53"/>
  <c r="I29" i="53"/>
  <c r="E30" i="53"/>
  <c r="I30" i="53"/>
  <c r="C30" i="53"/>
  <c r="G30" i="53"/>
  <c r="E31" i="53"/>
  <c r="I31" i="53"/>
  <c r="C31" i="53"/>
  <c r="G31" i="53"/>
  <c r="E32" i="53"/>
  <c r="I32" i="53"/>
  <c r="C32" i="53"/>
  <c r="G32" i="53"/>
  <c r="C33" i="53"/>
  <c r="G33" i="53"/>
  <c r="E33" i="53"/>
  <c r="I33" i="53"/>
  <c r="C34" i="53"/>
  <c r="G34" i="53"/>
  <c r="E34" i="53"/>
  <c r="I34" i="53"/>
  <c r="C35" i="53"/>
  <c r="G35" i="53"/>
  <c r="E35" i="53"/>
  <c r="K38" i="53"/>
  <c r="J38" i="53"/>
  <c r="I36" i="53"/>
  <c r="C42" i="53"/>
  <c r="G42" i="53"/>
  <c r="E42" i="53"/>
  <c r="I42" i="53"/>
  <c r="E43" i="53"/>
  <c r="I43" i="53"/>
  <c r="C43" i="53"/>
  <c r="G43" i="53"/>
  <c r="C44" i="53"/>
  <c r="G44" i="53"/>
  <c r="E44" i="53"/>
  <c r="I44" i="53"/>
  <c r="E45" i="53"/>
  <c r="I45" i="53"/>
  <c r="C45" i="53"/>
  <c r="G45" i="53"/>
  <c r="C46" i="53"/>
  <c r="G46" i="53"/>
  <c r="E46" i="53"/>
  <c r="I46" i="53"/>
  <c r="C47" i="53"/>
  <c r="G47" i="53"/>
  <c r="E47" i="53"/>
  <c r="I47" i="53"/>
  <c r="C48" i="53"/>
  <c r="G48" i="53"/>
  <c r="E48" i="53"/>
  <c r="I48" i="53"/>
  <c r="C49" i="53"/>
  <c r="G49" i="53"/>
  <c r="E49" i="53"/>
  <c r="I49" i="53"/>
  <c r="C50" i="53"/>
  <c r="G50" i="53"/>
  <c r="E50" i="53"/>
  <c r="I50" i="53"/>
  <c r="C51" i="53"/>
  <c r="G51" i="53"/>
  <c r="E51" i="53"/>
  <c r="I51" i="53"/>
  <c r="E52" i="53"/>
  <c r="I52" i="53"/>
  <c r="C52" i="53"/>
  <c r="G52" i="53"/>
  <c r="C53" i="53"/>
  <c r="G53" i="53"/>
  <c r="E53" i="53"/>
  <c r="I53" i="53"/>
  <c r="C54" i="53"/>
  <c r="G54" i="53"/>
  <c r="E54" i="53"/>
  <c r="K57" i="53"/>
  <c r="J57" i="53"/>
  <c r="I55" i="53"/>
  <c r="C70" i="54"/>
  <c r="G70" i="54"/>
  <c r="C76" i="54"/>
  <c r="G76" i="54"/>
  <c r="G54" i="54"/>
  <c r="C67" i="54"/>
  <c r="G67" i="54"/>
  <c r="C42" i="54"/>
  <c r="G42" i="54"/>
  <c r="C51" i="54"/>
  <c r="G51" i="54"/>
  <c r="C27" i="54"/>
  <c r="C39" i="54"/>
  <c r="E70" i="54"/>
  <c r="I70" i="54"/>
  <c r="E76" i="54"/>
  <c r="I76" i="54"/>
  <c r="E54" i="54"/>
  <c r="I54" i="54"/>
  <c r="E67" i="54"/>
  <c r="I67" i="54"/>
  <c r="E42" i="54"/>
  <c r="I42" i="54"/>
  <c r="E51" i="54"/>
  <c r="I51" i="54"/>
  <c r="E27" i="54"/>
  <c r="I27" i="54"/>
  <c r="E39" i="54"/>
  <c r="I39" i="54"/>
  <c r="E20" i="54"/>
  <c r="I20" i="54"/>
  <c r="E24" i="54"/>
  <c r="I24" i="54"/>
  <c r="J17" i="54"/>
  <c r="K17" i="54"/>
  <c r="E15" i="54"/>
  <c r="I15" i="54"/>
  <c r="E17" i="54"/>
  <c r="I17" i="54"/>
  <c r="E7" i="54"/>
  <c r="I7" i="54"/>
  <c r="E12" i="54"/>
  <c r="I12" i="54"/>
  <c r="C54" i="54"/>
  <c r="G27" i="54"/>
  <c r="G39" i="54"/>
  <c r="C20" i="54"/>
  <c r="G20" i="54"/>
  <c r="C24" i="54"/>
  <c r="G24" i="54"/>
  <c r="C15" i="54"/>
  <c r="G15" i="54"/>
  <c r="C7" i="54"/>
  <c r="G7" i="54"/>
  <c r="C12" i="54"/>
  <c r="G12" i="54"/>
  <c r="F5" i="54"/>
  <c r="C8" i="54"/>
  <c r="G8" i="54"/>
  <c r="E8" i="54"/>
  <c r="I8" i="54"/>
  <c r="C9" i="54"/>
  <c r="G9" i="54"/>
  <c r="E9" i="54"/>
  <c r="K12" i="54"/>
  <c r="J12" i="54"/>
  <c r="I10" i="54"/>
  <c r="C21" i="54"/>
  <c r="G21" i="54"/>
  <c r="K24" i="54"/>
  <c r="J24" i="54"/>
  <c r="E22" i="54"/>
  <c r="I22" i="54"/>
  <c r="C28" i="54"/>
  <c r="G28" i="54"/>
  <c r="E28" i="54"/>
  <c r="I28" i="54"/>
  <c r="C29" i="54"/>
  <c r="G29" i="54"/>
  <c r="E29" i="54"/>
  <c r="I29" i="54"/>
  <c r="C30" i="54"/>
  <c r="G30" i="54"/>
  <c r="E30" i="54"/>
  <c r="I30" i="54"/>
  <c r="C31" i="54"/>
  <c r="G31" i="54"/>
  <c r="E31" i="54"/>
  <c r="I31" i="54"/>
  <c r="C32" i="54"/>
  <c r="G32" i="54"/>
  <c r="E32" i="54"/>
  <c r="I32" i="54"/>
  <c r="C33" i="54"/>
  <c r="G33" i="54"/>
  <c r="E33" i="54"/>
  <c r="I33" i="54"/>
  <c r="C34" i="54"/>
  <c r="G34" i="54"/>
  <c r="E34" i="54"/>
  <c r="I34" i="54"/>
  <c r="E35" i="54"/>
  <c r="I35" i="54"/>
  <c r="C35" i="54"/>
  <c r="G35" i="54"/>
  <c r="C36" i="54"/>
  <c r="G36" i="54"/>
  <c r="E36" i="54"/>
  <c r="K39" i="54"/>
  <c r="J39" i="54"/>
  <c r="I37" i="54"/>
  <c r="C43" i="54"/>
  <c r="G43" i="54"/>
  <c r="E43" i="54"/>
  <c r="I43" i="54"/>
  <c r="C44" i="54"/>
  <c r="G44" i="54"/>
  <c r="E44" i="54"/>
  <c r="I44" i="54"/>
  <c r="C45" i="54"/>
  <c r="G45" i="54"/>
  <c r="E45" i="54"/>
  <c r="I45" i="54"/>
  <c r="C46" i="54"/>
  <c r="G46" i="54"/>
  <c r="E46" i="54"/>
  <c r="I46" i="54"/>
  <c r="C47" i="54"/>
  <c r="G47" i="54"/>
  <c r="E47" i="54"/>
  <c r="C48" i="54"/>
  <c r="G48" i="54"/>
  <c r="K51" i="54"/>
  <c r="E48" i="54"/>
  <c r="I48" i="54"/>
  <c r="J51" i="54"/>
  <c r="I49" i="54"/>
  <c r="C55" i="54"/>
  <c r="G55" i="54"/>
  <c r="E55" i="54"/>
  <c r="I55" i="54"/>
  <c r="C56" i="54"/>
  <c r="G56" i="54"/>
  <c r="E56" i="54"/>
  <c r="I56" i="54"/>
  <c r="C57" i="54"/>
  <c r="G57" i="54"/>
  <c r="E57" i="54"/>
  <c r="I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K67" i="54"/>
  <c r="J67" i="54"/>
  <c r="I65" i="54"/>
  <c r="E71" i="54"/>
  <c r="I71" i="54"/>
  <c r="C71" i="54"/>
  <c r="G71" i="54"/>
  <c r="C72" i="54"/>
  <c r="G72" i="54"/>
  <c r="E72" i="54"/>
  <c r="I72" i="54"/>
  <c r="C73" i="54"/>
  <c r="G73" i="54"/>
  <c r="J76" i="54"/>
  <c r="K76" i="54"/>
  <c r="E74" i="54"/>
  <c r="I74" i="54"/>
  <c r="E187" i="55"/>
  <c r="I187" i="55"/>
  <c r="E197" i="55"/>
  <c r="I197" i="55"/>
  <c r="E180" i="55"/>
  <c r="I180" i="55"/>
  <c r="E184" i="55"/>
  <c r="I184" i="55"/>
  <c r="C150" i="55"/>
  <c r="G150" i="55"/>
  <c r="C173" i="55"/>
  <c r="G173" i="55"/>
  <c r="C126" i="55"/>
  <c r="G126" i="55"/>
  <c r="C147" i="55"/>
  <c r="G147" i="55"/>
  <c r="E98" i="55"/>
  <c r="I98" i="55"/>
  <c r="E119" i="55"/>
  <c r="I119" i="55"/>
  <c r="E72" i="55"/>
  <c r="I72" i="55"/>
  <c r="E95" i="55"/>
  <c r="I95" i="55"/>
  <c r="C51" i="55"/>
  <c r="G51" i="55"/>
  <c r="C65" i="55"/>
  <c r="G65" i="55"/>
  <c r="C25" i="55"/>
  <c r="G25" i="55"/>
  <c r="C48" i="55"/>
  <c r="G48" i="55"/>
  <c r="E7" i="55"/>
  <c r="I7" i="55"/>
  <c r="E18" i="55"/>
  <c r="I18" i="55"/>
  <c r="C187" i="55"/>
  <c r="G187" i="55"/>
  <c r="C197" i="55"/>
  <c r="G197" i="55"/>
  <c r="C180" i="55"/>
  <c r="G180" i="55"/>
  <c r="C184" i="55"/>
  <c r="G184" i="55"/>
  <c r="E150" i="55"/>
  <c r="I150" i="55"/>
  <c r="E173" i="55"/>
  <c r="I173" i="55"/>
  <c r="E126" i="55"/>
  <c r="I126" i="55"/>
  <c r="E147" i="55"/>
  <c r="I147" i="55"/>
  <c r="C98" i="55"/>
  <c r="G98" i="55"/>
  <c r="C119" i="55"/>
  <c r="G119" i="55"/>
  <c r="C72" i="55"/>
  <c r="G72" i="55"/>
  <c r="C95" i="55"/>
  <c r="G95" i="55"/>
  <c r="E51" i="55"/>
  <c r="I51" i="55"/>
  <c r="E65" i="55"/>
  <c r="I65" i="55"/>
  <c r="E25" i="55"/>
  <c r="I25" i="55"/>
  <c r="E48" i="55"/>
  <c r="I48" i="55"/>
  <c r="C7" i="55"/>
  <c r="G7" i="55"/>
  <c r="C18" i="55"/>
  <c r="G18" i="55"/>
  <c r="F5" i="55"/>
  <c r="C8" i="55"/>
  <c r="G8" i="55"/>
  <c r="E8" i="55"/>
  <c r="I8" i="55"/>
  <c r="C9" i="55"/>
  <c r="G9" i="55"/>
  <c r="E9" i="55"/>
  <c r="I9" i="55"/>
  <c r="C10" i="55"/>
  <c r="G10" i="55"/>
  <c r="E10" i="55"/>
  <c r="I10" i="55"/>
  <c r="C11" i="55"/>
  <c r="G11" i="55"/>
  <c r="E11" i="55"/>
  <c r="I11" i="55"/>
  <c r="C12" i="55"/>
  <c r="G12" i="55"/>
  <c r="E12" i="55"/>
  <c r="I12" i="55"/>
  <c r="E13" i="55"/>
  <c r="I13" i="55"/>
  <c r="C13" i="55"/>
  <c r="G13" i="55"/>
  <c r="C14" i="55"/>
  <c r="G14" i="55"/>
  <c r="E14" i="55"/>
  <c r="I14" i="55"/>
  <c r="C15" i="55"/>
  <c r="G15" i="55"/>
  <c r="E15" i="55"/>
  <c r="K18" i="55"/>
  <c r="J18"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J48" i="55"/>
  <c r="K48" i="55"/>
  <c r="E46" i="55"/>
  <c r="I46" i="55"/>
  <c r="C52" i="55"/>
  <c r="G52" i="55"/>
  <c r="E52" i="55"/>
  <c r="I52" i="55"/>
  <c r="C53" i="55"/>
  <c r="G53" i="55"/>
  <c r="E53" i="55"/>
  <c r="I53" i="55"/>
  <c r="C54" i="55"/>
  <c r="G54" i="55"/>
  <c r="E54" i="55"/>
  <c r="I54" i="55"/>
  <c r="C55" i="55"/>
  <c r="G55" i="55"/>
  <c r="E55" i="55"/>
  <c r="I55" i="55"/>
  <c r="C56" i="55"/>
  <c r="G56" i="55"/>
  <c r="E56" i="55"/>
  <c r="I56" i="55"/>
  <c r="C57" i="55"/>
  <c r="G57" i="55"/>
  <c r="E57" i="55"/>
  <c r="I57" i="55"/>
  <c r="C58" i="55"/>
  <c r="G58" i="55"/>
  <c r="E58" i="55"/>
  <c r="I58" i="55"/>
  <c r="E59" i="55"/>
  <c r="I59" i="55"/>
  <c r="C59" i="55"/>
  <c r="G59" i="55"/>
  <c r="C60" i="55"/>
  <c r="G60" i="55"/>
  <c r="E60" i="55"/>
  <c r="I60" i="55"/>
  <c r="C61" i="55"/>
  <c r="G61" i="55"/>
  <c r="E61" i="55"/>
  <c r="I61" i="55"/>
  <c r="C62" i="55"/>
  <c r="G62" i="55"/>
  <c r="E62" i="55"/>
  <c r="K65" i="55"/>
  <c r="J65" i="55"/>
  <c r="I63" i="55"/>
  <c r="F70" i="55"/>
  <c r="C73" i="55"/>
  <c r="G73" i="55"/>
  <c r="E73" i="55"/>
  <c r="I73" i="55"/>
  <c r="E74" i="55"/>
  <c r="I74" i="55"/>
  <c r="C74" i="55"/>
  <c r="G74" i="55"/>
  <c r="C75" i="55"/>
  <c r="G75" i="55"/>
  <c r="E75" i="55"/>
  <c r="I75" i="55"/>
  <c r="C76" i="55"/>
  <c r="G76" i="55"/>
  <c r="E76" i="55"/>
  <c r="I76" i="55"/>
  <c r="C77" i="55"/>
  <c r="G77" i="55"/>
  <c r="E77" i="55"/>
  <c r="I77" i="55"/>
  <c r="C78" i="55"/>
  <c r="G78" i="55"/>
  <c r="E78" i="55"/>
  <c r="I78" i="55"/>
  <c r="E79" i="55"/>
  <c r="I79" i="55"/>
  <c r="C79" i="55"/>
  <c r="G79" i="55"/>
  <c r="C80" i="55"/>
  <c r="G80" i="55"/>
  <c r="E80" i="55"/>
  <c r="I80" i="55"/>
  <c r="C81" i="55"/>
  <c r="G81" i="55"/>
  <c r="E81" i="55"/>
  <c r="I81" i="55"/>
  <c r="C82" i="55"/>
  <c r="G82" i="55"/>
  <c r="E82" i="55"/>
  <c r="I82" i="55"/>
  <c r="C83" i="55"/>
  <c r="G83" i="55"/>
  <c r="E83" i="55"/>
  <c r="I83" i="55"/>
  <c r="E84" i="55"/>
  <c r="I84" i="55"/>
  <c r="C84" i="55"/>
  <c r="G84" i="55"/>
  <c r="C85" i="55"/>
  <c r="G85" i="55"/>
  <c r="E85" i="55"/>
  <c r="I85" i="55"/>
  <c r="C86" i="55"/>
  <c r="G86" i="55"/>
  <c r="E86" i="55"/>
  <c r="I86" i="55"/>
  <c r="C87" i="55"/>
  <c r="G87" i="55"/>
  <c r="E87" i="55"/>
  <c r="I87" i="55"/>
  <c r="C88" i="55"/>
  <c r="G88" i="55"/>
  <c r="E88" i="55"/>
  <c r="I88" i="55"/>
  <c r="C89" i="55"/>
  <c r="G89" i="55"/>
  <c r="E89" i="55"/>
  <c r="I89" i="55"/>
  <c r="C90" i="55"/>
  <c r="G90" i="55"/>
  <c r="E90" i="55"/>
  <c r="I90" i="55"/>
  <c r="E91" i="55"/>
  <c r="I91" i="55"/>
  <c r="C91" i="55"/>
  <c r="G91" i="55"/>
  <c r="C92" i="55"/>
  <c r="G92" i="55"/>
  <c r="E92" i="55"/>
  <c r="K95" i="55"/>
  <c r="J95" i="55"/>
  <c r="I93" i="55"/>
  <c r="C99" i="55"/>
  <c r="G99" i="55"/>
  <c r="E99" i="55"/>
  <c r="I99" i="55"/>
  <c r="C100" i="55"/>
  <c r="G100" i="55"/>
  <c r="E100" i="55"/>
  <c r="I100" i="55"/>
  <c r="C101" i="55"/>
  <c r="G101" i="55"/>
  <c r="E101" i="55"/>
  <c r="I101" i="55"/>
  <c r="E102" i="55"/>
  <c r="I102" i="55"/>
  <c r="C102" i="55"/>
  <c r="G102" i="55"/>
  <c r="C103" i="55"/>
  <c r="G103" i="55"/>
  <c r="E103" i="55"/>
  <c r="I103" i="55"/>
  <c r="E104" i="55"/>
  <c r="I104" i="55"/>
  <c r="C104" i="55"/>
  <c r="G104" i="55"/>
  <c r="C105" i="55"/>
  <c r="G105" i="55"/>
  <c r="E105" i="55"/>
  <c r="I105" i="55"/>
  <c r="C106" i="55"/>
  <c r="G106" i="55"/>
  <c r="E106" i="55"/>
  <c r="I106" i="55"/>
  <c r="C107" i="55"/>
  <c r="G107" i="55"/>
  <c r="E107" i="55"/>
  <c r="I107" i="55"/>
  <c r="E108" i="55"/>
  <c r="I108" i="55"/>
  <c r="C108" i="55"/>
  <c r="G108" i="55"/>
  <c r="C109" i="55"/>
  <c r="G109" i="55"/>
  <c r="E109" i="55"/>
  <c r="I109" i="55"/>
  <c r="C110" i="55"/>
  <c r="G110" i="55"/>
  <c r="E110" i="55"/>
  <c r="I110" i="55"/>
  <c r="C111" i="55"/>
  <c r="G111" i="55"/>
  <c r="E111" i="55"/>
  <c r="I111" i="55"/>
  <c r="C112" i="55"/>
  <c r="G112" i="55"/>
  <c r="E112" i="55"/>
  <c r="I112" i="55"/>
  <c r="C113" i="55"/>
  <c r="G113" i="55"/>
  <c r="E113" i="55"/>
  <c r="I113" i="55"/>
  <c r="C114" i="55"/>
  <c r="G114" i="55"/>
  <c r="E114" i="55"/>
  <c r="I114" i="55"/>
  <c r="E115" i="55"/>
  <c r="C115" i="55"/>
  <c r="G115" i="55"/>
  <c r="C116" i="55"/>
  <c r="G116" i="55"/>
  <c r="K119" i="55"/>
  <c r="E116" i="55"/>
  <c r="I116" i="55"/>
  <c r="J119" i="55"/>
  <c r="I117" i="55"/>
  <c r="F124"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E139" i="55"/>
  <c r="I139" i="55"/>
  <c r="C139" i="55"/>
  <c r="G139" i="55"/>
  <c r="C140" i="55"/>
  <c r="G140" i="55"/>
  <c r="E140" i="55"/>
  <c r="I140" i="55"/>
  <c r="C141" i="55"/>
  <c r="G141" i="55"/>
  <c r="E141" i="55"/>
  <c r="I141" i="55"/>
  <c r="C142" i="55"/>
  <c r="G142" i="55"/>
  <c r="E142" i="55"/>
  <c r="I142" i="55"/>
  <c r="C143" i="55"/>
  <c r="G143" i="55"/>
  <c r="E143" i="55"/>
  <c r="I143" i="55"/>
  <c r="C144" i="55"/>
  <c r="G144" i="55"/>
  <c r="E144" i="55"/>
  <c r="K147" i="55"/>
  <c r="J147" i="55"/>
  <c r="I145"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E159" i="55"/>
  <c r="I159" i="55"/>
  <c r="C159" i="55"/>
  <c r="G159" i="55"/>
  <c r="C160" i="55"/>
  <c r="G160" i="55"/>
  <c r="E160" i="55"/>
  <c r="I160" i="55"/>
  <c r="E161" i="55"/>
  <c r="I161" i="55"/>
  <c r="C161" i="55"/>
  <c r="G161" i="55"/>
  <c r="C162" i="55"/>
  <c r="G162" i="55"/>
  <c r="E162" i="55"/>
  <c r="I162" i="55"/>
  <c r="C163" i="55"/>
  <c r="G163" i="55"/>
  <c r="E163" i="55"/>
  <c r="I163" i="55"/>
  <c r="E164" i="55"/>
  <c r="I164" i="55"/>
  <c r="C164" i="55"/>
  <c r="G164" i="55"/>
  <c r="C165" i="55"/>
  <c r="G165" i="55"/>
  <c r="E165" i="55"/>
  <c r="I165" i="55"/>
  <c r="C166" i="55"/>
  <c r="G166" i="55"/>
  <c r="E166" i="55"/>
  <c r="I166" i="55"/>
  <c r="C167" i="55"/>
  <c r="G167" i="55"/>
  <c r="E167" i="55"/>
  <c r="I167" i="55"/>
  <c r="C168" i="55"/>
  <c r="G168" i="55"/>
  <c r="E168" i="55"/>
  <c r="I168" i="55"/>
  <c r="C169" i="55"/>
  <c r="G169" i="55"/>
  <c r="E169" i="55"/>
  <c r="I169" i="55"/>
  <c r="C170" i="55"/>
  <c r="G170" i="55"/>
  <c r="J173" i="55"/>
  <c r="K173" i="55"/>
  <c r="E171" i="55"/>
  <c r="I171" i="55"/>
  <c r="F178" i="55"/>
  <c r="C181" i="55"/>
  <c r="G181" i="55"/>
  <c r="J184" i="55"/>
  <c r="K184" i="55"/>
  <c r="E182" i="55"/>
  <c r="I182" i="55"/>
  <c r="C188" i="55"/>
  <c r="G188" i="55"/>
  <c r="E188" i="55"/>
  <c r="I188" i="55"/>
  <c r="E189" i="55"/>
  <c r="I189" i="55"/>
  <c r="C189" i="55"/>
  <c r="G189" i="55"/>
  <c r="C190" i="55"/>
  <c r="G190" i="55"/>
  <c r="E190" i="55"/>
  <c r="I190" i="55"/>
  <c r="C191" i="55"/>
  <c r="G191" i="55"/>
  <c r="E191" i="55"/>
  <c r="I191" i="55"/>
  <c r="C192" i="55"/>
  <c r="G192" i="55"/>
  <c r="E192" i="55"/>
  <c r="I192" i="55"/>
  <c r="C193" i="55"/>
  <c r="G193" i="55"/>
  <c r="E193" i="55"/>
  <c r="I193" i="55"/>
  <c r="E194" i="55"/>
  <c r="C194" i="55"/>
  <c r="G194" i="55"/>
  <c r="K197" i="55"/>
  <c r="J197" i="55"/>
  <c r="I195" i="55"/>
  <c r="J201" i="55"/>
  <c r="C230" i="48"/>
  <c r="C241" i="48"/>
  <c r="C209" i="48"/>
  <c r="C227" i="48"/>
  <c r="C197" i="48"/>
  <c r="C206" i="48"/>
  <c r="F195" i="48"/>
  <c r="D195" i="48"/>
  <c r="H195" i="48" s="1"/>
  <c r="G230" i="48"/>
  <c r="G241" i="48"/>
  <c r="G209" i="48"/>
  <c r="G227" i="48"/>
  <c r="G197" i="48"/>
  <c r="G206" i="48"/>
  <c r="C181" i="48"/>
  <c r="C190" i="48"/>
  <c r="C168" i="48"/>
  <c r="C178" i="48"/>
  <c r="I148" i="48"/>
  <c r="I161" i="48"/>
  <c r="I143" i="48"/>
  <c r="I145" i="48"/>
  <c r="C123" i="48"/>
  <c r="C136" i="48"/>
  <c r="C116" i="48"/>
  <c r="C120" i="48"/>
  <c r="I89" i="48"/>
  <c r="I109" i="48"/>
  <c r="I79" i="48"/>
  <c r="I86" i="48"/>
  <c r="C70" i="48"/>
  <c r="C72" i="48"/>
  <c r="C55" i="48"/>
  <c r="G70" i="48"/>
  <c r="G72" i="48"/>
  <c r="G55" i="48"/>
  <c r="C43" i="48"/>
  <c r="G43" i="48"/>
  <c r="C52" i="48"/>
  <c r="G52" i="48"/>
  <c r="E31" i="48"/>
  <c r="I31" i="48"/>
  <c r="E36" i="48"/>
  <c r="I36" i="48"/>
  <c r="E18" i="48"/>
  <c r="I18" i="48"/>
  <c r="E28" i="48"/>
  <c r="I28" i="48"/>
  <c r="E7" i="48"/>
  <c r="I7" i="48"/>
  <c r="E11" i="48"/>
  <c r="I11" i="48"/>
  <c r="E230" i="48"/>
  <c r="I230" i="48"/>
  <c r="E241" i="48"/>
  <c r="I241" i="48"/>
  <c r="E209" i="48"/>
  <c r="I209" i="48"/>
  <c r="E227" i="48"/>
  <c r="I227" i="48"/>
  <c r="E197" i="48"/>
  <c r="I197" i="48"/>
  <c r="E206" i="48"/>
  <c r="I206" i="48"/>
  <c r="E181" i="48"/>
  <c r="I181" i="48"/>
  <c r="E190" i="48"/>
  <c r="I190" i="48"/>
  <c r="E168" i="48"/>
  <c r="I168" i="48"/>
  <c r="E178" i="48"/>
  <c r="I178" i="48"/>
  <c r="C148" i="48"/>
  <c r="G148" i="48"/>
  <c r="C161" i="48"/>
  <c r="G161" i="48"/>
  <c r="C143" i="48"/>
  <c r="G143" i="48"/>
  <c r="E123" i="48"/>
  <c r="I123" i="48"/>
  <c r="E136" i="48"/>
  <c r="I136" i="48"/>
  <c r="E116" i="48"/>
  <c r="I116" i="48"/>
  <c r="E120" i="48"/>
  <c r="I120" i="48"/>
  <c r="C89" i="48"/>
  <c r="G89" i="48"/>
  <c r="C109" i="48"/>
  <c r="G109" i="48"/>
  <c r="C79" i="48"/>
  <c r="G79" i="48"/>
  <c r="C86" i="48"/>
  <c r="G86" i="48"/>
  <c r="E55" i="48"/>
  <c r="I55" i="48"/>
  <c r="E72" i="48"/>
  <c r="I72" i="48"/>
  <c r="E43" i="48"/>
  <c r="I43" i="48"/>
  <c r="E52" i="48"/>
  <c r="I52" i="48"/>
  <c r="C31" i="48"/>
  <c r="G31" i="48"/>
  <c r="C36" i="48"/>
  <c r="G36" i="48"/>
  <c r="C18" i="48"/>
  <c r="G18" i="48"/>
  <c r="C28" i="48"/>
  <c r="G28" i="48"/>
  <c r="C7" i="48"/>
  <c r="G7" i="48"/>
  <c r="C11" i="48"/>
  <c r="G11" i="48"/>
  <c r="F5" i="48"/>
  <c r="C8" i="48"/>
  <c r="G8" i="48"/>
  <c r="J11" i="48"/>
  <c r="K11" i="48"/>
  <c r="E9" i="48"/>
  <c r="I9" i="48"/>
  <c r="C19" i="48"/>
  <c r="G19" i="48"/>
  <c r="E19" i="48"/>
  <c r="I19" i="48"/>
  <c r="C20" i="48"/>
  <c r="G20" i="48"/>
  <c r="E20" i="48"/>
  <c r="I20" i="48"/>
  <c r="C21" i="48"/>
  <c r="G21" i="48"/>
  <c r="E21" i="48"/>
  <c r="I21" i="48"/>
  <c r="C22" i="48"/>
  <c r="G22" i="48"/>
  <c r="E22" i="48"/>
  <c r="I22" i="48"/>
  <c r="E23" i="48"/>
  <c r="I23" i="48"/>
  <c r="C23" i="48"/>
  <c r="G23" i="48"/>
  <c r="E24" i="48"/>
  <c r="I24" i="48"/>
  <c r="C24" i="48"/>
  <c r="G24" i="48"/>
  <c r="C25" i="48"/>
  <c r="G25" i="48"/>
  <c r="K28" i="48"/>
  <c r="J28" i="48"/>
  <c r="E26" i="48"/>
  <c r="I26" i="48"/>
  <c r="C32" i="48"/>
  <c r="G32" i="48"/>
  <c r="E32" i="48"/>
  <c r="I32" i="48"/>
  <c r="C33" i="48"/>
  <c r="G33" i="48"/>
  <c r="J36" i="48"/>
  <c r="K36" i="48"/>
  <c r="E34" i="48"/>
  <c r="I34" i="48"/>
  <c r="F41" i="48"/>
  <c r="C44" i="48"/>
  <c r="G44" i="48"/>
  <c r="E44" i="48"/>
  <c r="I44" i="48"/>
  <c r="C45" i="48"/>
  <c r="G45" i="48"/>
  <c r="E45" i="48"/>
  <c r="I45" i="48"/>
  <c r="C46" i="48"/>
  <c r="G46" i="48"/>
  <c r="E46" i="48"/>
  <c r="I46" i="48"/>
  <c r="C47" i="48"/>
  <c r="G47" i="48"/>
  <c r="E47" i="48"/>
  <c r="I47" i="48"/>
  <c r="C48" i="48"/>
  <c r="G48" i="48"/>
  <c r="E48" i="48"/>
  <c r="I48" i="48"/>
  <c r="C49" i="48"/>
  <c r="G49" i="48"/>
  <c r="E49" i="48"/>
  <c r="K52" i="48"/>
  <c r="J52" i="48"/>
  <c r="I50" i="48"/>
  <c r="C56" i="48"/>
  <c r="G56" i="48"/>
  <c r="E56" i="48"/>
  <c r="I56" i="48"/>
  <c r="C57" i="48"/>
  <c r="G57" i="48"/>
  <c r="E57" i="48"/>
  <c r="I57" i="48"/>
  <c r="C58" i="48"/>
  <c r="G58" i="48"/>
  <c r="E58" i="48"/>
  <c r="I58" i="48"/>
  <c r="C59" i="48"/>
  <c r="G59" i="48"/>
  <c r="E59" i="48"/>
  <c r="I59" i="48"/>
  <c r="C60" i="48"/>
  <c r="G60" i="48"/>
  <c r="E60" i="48"/>
  <c r="I60" i="48"/>
  <c r="C61" i="48"/>
  <c r="G61" i="48"/>
  <c r="E61" i="48"/>
  <c r="I61" i="48"/>
  <c r="E62" i="48"/>
  <c r="I62" i="48"/>
  <c r="C62" i="48"/>
  <c r="G62" i="48"/>
  <c r="C63" i="48"/>
  <c r="G63" i="48"/>
  <c r="E63" i="48"/>
  <c r="I63" i="48"/>
  <c r="E64" i="48"/>
  <c r="I64" i="48"/>
  <c r="C64" i="48"/>
  <c r="G64" i="48"/>
  <c r="C65" i="48"/>
  <c r="G65" i="48"/>
  <c r="E65" i="48"/>
  <c r="I65" i="48"/>
  <c r="E66" i="48"/>
  <c r="I66" i="48"/>
  <c r="C66" i="48"/>
  <c r="G66" i="48"/>
  <c r="C67" i="48"/>
  <c r="G67" i="48"/>
  <c r="E67" i="48"/>
  <c r="I67" i="48"/>
  <c r="C68" i="48"/>
  <c r="G68" i="48"/>
  <c r="E68" i="48"/>
  <c r="I68" i="48"/>
  <c r="C69" i="48"/>
  <c r="G69" i="48"/>
  <c r="E69" i="48"/>
  <c r="K72" i="48"/>
  <c r="J72" i="48"/>
  <c r="I70" i="48"/>
  <c r="F77" i="48"/>
  <c r="C80" i="48"/>
  <c r="G80" i="48"/>
  <c r="E80" i="48"/>
  <c r="I80" i="48"/>
  <c r="C81" i="48"/>
  <c r="G81" i="48"/>
  <c r="E81" i="48"/>
  <c r="I81" i="48"/>
  <c r="C82" i="48"/>
  <c r="G82" i="48"/>
  <c r="E82" i="48"/>
  <c r="I82" i="48"/>
  <c r="C83" i="48"/>
  <c r="G83" i="48"/>
  <c r="J86" i="48"/>
  <c r="K86" i="48"/>
  <c r="E84" i="48"/>
  <c r="I84" i="48"/>
  <c r="C90" i="48"/>
  <c r="G90" i="48"/>
  <c r="E90" i="48"/>
  <c r="I90" i="48"/>
  <c r="C91" i="48"/>
  <c r="G91" i="48"/>
  <c r="E91" i="48"/>
  <c r="I91" i="48"/>
  <c r="C92" i="48"/>
  <c r="G92" i="48"/>
  <c r="E92" i="48"/>
  <c r="I92" i="48"/>
  <c r="C93" i="48"/>
  <c r="G93" i="48"/>
  <c r="E93" i="48"/>
  <c r="I93" i="48"/>
  <c r="E94" i="48"/>
  <c r="I94" i="48"/>
  <c r="C94" i="48"/>
  <c r="G94"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E101" i="48"/>
  <c r="I101" i="48"/>
  <c r="E102" i="48"/>
  <c r="I102" i="48"/>
  <c r="C102" i="48"/>
  <c r="G102" i="48"/>
  <c r="C103" i="48"/>
  <c r="G103" i="48"/>
  <c r="E103" i="48"/>
  <c r="I103" i="48"/>
  <c r="E104" i="48"/>
  <c r="I104" i="48"/>
  <c r="C104" i="48"/>
  <c r="G104" i="48"/>
  <c r="E105" i="48"/>
  <c r="C105" i="48"/>
  <c r="G105" i="48"/>
  <c r="C106" i="48"/>
  <c r="G106" i="48"/>
  <c r="K109" i="48"/>
  <c r="E106" i="48"/>
  <c r="I106" i="48"/>
  <c r="J109" i="48"/>
  <c r="I107" i="48"/>
  <c r="F114" i="48"/>
  <c r="C117" i="48"/>
  <c r="G117" i="48"/>
  <c r="J120" i="48"/>
  <c r="K120" i="48"/>
  <c r="E118" i="48"/>
  <c r="I118" i="48"/>
  <c r="C124" i="48"/>
  <c r="G124" i="48"/>
  <c r="E124" i="48"/>
  <c r="I124" i="48"/>
  <c r="C125" i="48"/>
  <c r="G125" i="48"/>
  <c r="E125" i="48"/>
  <c r="I125" i="48"/>
  <c r="E126" i="48"/>
  <c r="I126" i="48"/>
  <c r="C126" i="48"/>
  <c r="G126" i="48"/>
  <c r="C127" i="48"/>
  <c r="G127" i="48"/>
  <c r="E127" i="48"/>
  <c r="I127" i="48"/>
  <c r="E128" i="48"/>
  <c r="I128" i="48"/>
  <c r="C128" i="48"/>
  <c r="G128" i="48"/>
  <c r="E129" i="48"/>
  <c r="I129" i="48"/>
  <c r="C129" i="48"/>
  <c r="G129" i="48"/>
  <c r="E130" i="48"/>
  <c r="I130" i="48"/>
  <c r="C130" i="48"/>
  <c r="G130" i="48"/>
  <c r="E131" i="48"/>
  <c r="I131" i="48"/>
  <c r="C131" i="48"/>
  <c r="G131" i="48"/>
  <c r="C132" i="48"/>
  <c r="G132" i="48"/>
  <c r="E132" i="48"/>
  <c r="I132" i="48"/>
  <c r="C133" i="48"/>
  <c r="G133" i="48"/>
  <c r="J136" i="48"/>
  <c r="K136" i="48"/>
  <c r="E134" i="48"/>
  <c r="I134" i="48"/>
  <c r="F141" i="48"/>
  <c r="C149" i="48"/>
  <c r="G149" i="48"/>
  <c r="E149" i="48"/>
  <c r="I149" i="48"/>
  <c r="C150" i="48"/>
  <c r="G150" i="48"/>
  <c r="E150" i="48"/>
  <c r="I150" i="48"/>
  <c r="C151" i="48"/>
  <c r="G151" i="48"/>
  <c r="E151" i="48"/>
  <c r="I151" i="48"/>
  <c r="C152" i="48"/>
  <c r="G152" i="48"/>
  <c r="E152" i="48"/>
  <c r="I152" i="48"/>
  <c r="E153" i="48"/>
  <c r="I153" i="48"/>
  <c r="C153" i="48"/>
  <c r="G153" i="48"/>
  <c r="C154" i="48"/>
  <c r="G154" i="48"/>
  <c r="E154" i="48"/>
  <c r="I154" i="48"/>
  <c r="C155" i="48"/>
  <c r="G155" i="48"/>
  <c r="E155" i="48"/>
  <c r="I155" i="48"/>
  <c r="C156" i="48"/>
  <c r="G156" i="48"/>
  <c r="E156" i="48"/>
  <c r="I156" i="48"/>
  <c r="E157" i="48"/>
  <c r="I157" i="48"/>
  <c r="C157" i="48"/>
  <c r="G157" i="48"/>
  <c r="C158" i="48"/>
  <c r="G158" i="48"/>
  <c r="E158" i="48"/>
  <c r="K161" i="48"/>
  <c r="J161" i="48"/>
  <c r="I159" i="48"/>
  <c r="F166" i="48"/>
  <c r="E169" i="48"/>
  <c r="I169" i="48"/>
  <c r="C169" i="48"/>
  <c r="G169" i="48"/>
  <c r="C170" i="48"/>
  <c r="G170" i="48"/>
  <c r="E170" i="48"/>
  <c r="I170" i="48"/>
  <c r="C171" i="48"/>
  <c r="G171" i="48"/>
  <c r="E171" i="48"/>
  <c r="I171" i="48"/>
  <c r="C172" i="48"/>
  <c r="G172" i="48"/>
  <c r="E172" i="48"/>
  <c r="I172" i="48"/>
  <c r="C173" i="48"/>
  <c r="G173" i="48"/>
  <c r="E173" i="48"/>
  <c r="I173" i="48"/>
  <c r="E174" i="48"/>
  <c r="I174" i="48"/>
  <c r="C174" i="48"/>
  <c r="G174" i="48"/>
  <c r="C175" i="48"/>
  <c r="G175" i="48"/>
  <c r="J178" i="48"/>
  <c r="K178" i="48"/>
  <c r="E176" i="48"/>
  <c r="I176" i="48"/>
  <c r="C182" i="48"/>
  <c r="G182" i="48"/>
  <c r="E182" i="48"/>
  <c r="I182" i="48"/>
  <c r="E183" i="48"/>
  <c r="I183" i="48"/>
  <c r="C183" i="48"/>
  <c r="G183" i="48"/>
  <c r="C184" i="48"/>
  <c r="G184" i="48"/>
  <c r="E184" i="48"/>
  <c r="I184" i="48"/>
  <c r="E185" i="48"/>
  <c r="I185" i="48"/>
  <c r="C185" i="48"/>
  <c r="G185" i="48"/>
  <c r="C186" i="48"/>
  <c r="G186" i="48"/>
  <c r="E186" i="48"/>
  <c r="I186" i="48"/>
  <c r="C187" i="48"/>
  <c r="G187" i="48"/>
  <c r="J190" i="48"/>
  <c r="K190" i="48"/>
  <c r="E188" i="48"/>
  <c r="I188" i="48"/>
  <c r="C198" i="48"/>
  <c r="G198" i="48"/>
  <c r="E198" i="48"/>
  <c r="I198" i="48"/>
  <c r="C199" i="48"/>
  <c r="G199" i="48"/>
  <c r="E199" i="48"/>
  <c r="I199" i="48"/>
  <c r="E200" i="48"/>
  <c r="I200" i="48"/>
  <c r="C200" i="48"/>
  <c r="G200" i="48"/>
  <c r="C201" i="48"/>
  <c r="G201" i="48"/>
  <c r="E201" i="48"/>
  <c r="I201" i="48"/>
  <c r="E202" i="48"/>
  <c r="I202" i="48"/>
  <c r="C202" i="48"/>
  <c r="G202" i="48"/>
  <c r="C203" i="48"/>
  <c r="G203" i="48"/>
  <c r="E203" i="48"/>
  <c r="K206" i="48"/>
  <c r="J206" i="48"/>
  <c r="I204" i="48"/>
  <c r="C210" i="48"/>
  <c r="G210" i="48"/>
  <c r="E210" i="48"/>
  <c r="I210" i="48"/>
  <c r="E211" i="48"/>
  <c r="I211" i="48"/>
  <c r="C211" i="48"/>
  <c r="G211" i="48"/>
  <c r="E212" i="48"/>
  <c r="I212" i="48"/>
  <c r="C212" i="48"/>
  <c r="G212" i="48"/>
  <c r="C213" i="48"/>
  <c r="G213" i="48"/>
  <c r="E213" i="48"/>
  <c r="I213" i="48"/>
  <c r="E214" i="48"/>
  <c r="I214" i="48"/>
  <c r="C214" i="48"/>
  <c r="G214" i="48"/>
  <c r="C215" i="48"/>
  <c r="G215" i="48"/>
  <c r="E215" i="48"/>
  <c r="I215" i="48"/>
  <c r="C216" i="48"/>
  <c r="G216" i="48"/>
  <c r="E216" i="48"/>
  <c r="I216" i="48"/>
  <c r="E217" i="48"/>
  <c r="I217" i="48"/>
  <c r="C217" i="48"/>
  <c r="G217" i="48"/>
  <c r="E218" i="48"/>
  <c r="I218" i="48"/>
  <c r="C218" i="48"/>
  <c r="G218" i="48"/>
  <c r="E219" i="48"/>
  <c r="I219" i="48"/>
  <c r="C219" i="48"/>
  <c r="G219" i="48"/>
  <c r="C220" i="48"/>
  <c r="G220" i="48"/>
  <c r="E220" i="48"/>
  <c r="I220" i="48"/>
  <c r="E221" i="48"/>
  <c r="I221" i="48"/>
  <c r="C221" i="48"/>
  <c r="G221" i="48"/>
  <c r="C222" i="48"/>
  <c r="G222" i="48"/>
  <c r="E222" i="48"/>
  <c r="I222" i="48"/>
  <c r="E223" i="48"/>
  <c r="I223" i="48"/>
  <c r="C223" i="48"/>
  <c r="G223" i="48"/>
  <c r="C224" i="48"/>
  <c r="G224" i="48"/>
  <c r="J227" i="48"/>
  <c r="K227" i="48"/>
  <c r="E225" i="48"/>
  <c r="I225" i="48"/>
  <c r="C231" i="48"/>
  <c r="G231" i="48"/>
  <c r="E231" i="48"/>
  <c r="I231" i="48"/>
  <c r="C232" i="48"/>
  <c r="G232" i="48"/>
  <c r="E232" i="48"/>
  <c r="I232" i="48"/>
  <c r="E233" i="48"/>
  <c r="I233" i="48"/>
  <c r="C233" i="48"/>
  <c r="G233" i="48"/>
  <c r="C234" i="48"/>
  <c r="G234" i="48"/>
  <c r="E234" i="48"/>
  <c r="I234" i="48"/>
  <c r="C235" i="48"/>
  <c r="G235" i="48"/>
  <c r="E235" i="48"/>
  <c r="I235" i="48"/>
  <c r="C236" i="48"/>
  <c r="G236" i="48"/>
  <c r="E236" i="48"/>
  <c r="I236" i="48"/>
  <c r="C237" i="48"/>
  <c r="G237" i="48"/>
  <c r="E237" i="48"/>
  <c r="C238" i="48"/>
  <c r="G238" i="48"/>
  <c r="K241" i="48"/>
  <c r="E238" i="48"/>
  <c r="I238" i="48"/>
  <c r="J241" i="48"/>
  <c r="I239" i="48"/>
  <c r="E42" i="47"/>
  <c r="D42" i="47"/>
  <c r="C42" i="47"/>
  <c r="B42" i="47"/>
  <c r="H40" i="47"/>
  <c r="J40" i="47" s="1"/>
  <c r="G40" i="47"/>
  <c r="I40" i="47" s="1"/>
  <c r="H33" i="47"/>
  <c r="J33" i="47" s="1"/>
  <c r="G33" i="47"/>
  <c r="I33" i="47" s="1"/>
  <c r="E30" i="47"/>
  <c r="D30" i="47"/>
  <c r="C30" i="47"/>
  <c r="B30" i="47"/>
  <c r="H28" i="47"/>
  <c r="J28" i="47" s="1"/>
  <c r="G28" i="47"/>
  <c r="I28" i="47" s="1"/>
  <c r="C13" i="51"/>
  <c r="E13" i="51" s="1"/>
  <c r="F24" i="51"/>
  <c r="D24" i="51"/>
  <c r="I15" i="51"/>
  <c r="I24" i="51" s="1"/>
  <c r="H15" i="51"/>
  <c r="H24" i="51" s="1"/>
  <c r="E24" i="51"/>
  <c r="C24" i="51"/>
  <c r="K15" i="51"/>
  <c r="J15" i="51"/>
  <c r="B33" i="46"/>
  <c r="E33" i="46"/>
  <c r="D33" i="46"/>
  <c r="C33" i="46"/>
  <c r="K245" i="48"/>
  <c r="J245" i="48"/>
  <c r="C11" i="44"/>
  <c r="C44" i="44"/>
  <c r="D11" i="44"/>
  <c r="D44" i="44"/>
  <c r="E11" i="44"/>
  <c r="J11" i="44" s="1"/>
  <c r="E44" i="44"/>
  <c r="B11" i="44"/>
  <c r="B44" i="44"/>
  <c r="E11" i="45"/>
  <c r="D11" i="45"/>
  <c r="C11" i="45"/>
  <c r="B11" i="45"/>
  <c r="E582" i="49"/>
  <c r="D582" i="49"/>
  <c r="C582" i="49"/>
  <c r="B582" i="49"/>
  <c r="B5" i="49"/>
  <c r="C5" i="49" s="1"/>
  <c r="E5" i="49" s="1"/>
  <c r="B5" i="47"/>
  <c r="C5" i="47" s="1"/>
  <c r="E5" i="47" s="1"/>
  <c r="E75" i="26"/>
  <c r="C75" i="26"/>
  <c r="H6" i="26"/>
  <c r="H75" i="26" s="1"/>
  <c r="G6" i="26"/>
  <c r="G75" i="26" s="1"/>
  <c r="D75" i="26"/>
  <c r="B75" i="26"/>
  <c r="B5" i="26"/>
  <c r="C5" i="26" s="1"/>
  <c r="E5" i="26" s="1"/>
  <c r="H26" i="46"/>
  <c r="J26" i="46" s="1"/>
  <c r="G26" i="46"/>
  <c r="I26" i="46" s="1"/>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D5" i="26" l="1"/>
  <c r="G582" i="49"/>
  <c r="I582" i="49" s="1"/>
  <c r="H582" i="49"/>
  <c r="J582" i="49" s="1"/>
  <c r="D5" i="49"/>
  <c r="D45" i="44"/>
  <c r="H11" i="44"/>
  <c r="G44" i="44"/>
  <c r="I44" i="44" s="1"/>
  <c r="H44" i="44"/>
  <c r="E45" i="44"/>
  <c r="H45" i="44" s="1"/>
  <c r="J45" i="44" s="1"/>
  <c r="C45" i="44"/>
  <c r="B45" i="44"/>
  <c r="C5" i="44"/>
  <c r="E5" i="44" s="1"/>
  <c r="H30" i="47"/>
  <c r="J30" i="47" s="1"/>
  <c r="G30" i="47"/>
  <c r="I30" i="47" s="1"/>
  <c r="G42" i="47"/>
  <c r="I42" i="47" s="1"/>
  <c r="H42" i="47"/>
  <c r="J42" i="47" s="1"/>
  <c r="D5" i="47"/>
  <c r="G33" i="46"/>
  <c r="H33" i="46"/>
  <c r="J33" i="46" s="1"/>
  <c r="I33" i="46"/>
  <c r="D5" i="46"/>
  <c r="D5" i="33"/>
  <c r="I75" i="26"/>
  <c r="I6" i="26"/>
  <c r="J75" i="26"/>
  <c r="J6" i="26"/>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D47" i="45"/>
  <c r="D48" i="45"/>
  <c r="D49" i="45"/>
  <c r="D50" i="45"/>
  <c r="D51" i="45"/>
  <c r="D52" i="45"/>
  <c r="D53" i="45"/>
  <c r="D54" i="45"/>
  <c r="D55" i="45"/>
  <c r="D56" i="45"/>
  <c r="D57" i="45"/>
  <c r="D58" i="45"/>
  <c r="D59" i="45"/>
  <c r="D60" i="45"/>
  <c r="D61" i="45"/>
  <c r="D62" i="45"/>
  <c r="D63" i="45"/>
  <c r="D64" i="45"/>
  <c r="D65" i="45"/>
  <c r="D66" i="45"/>
  <c r="D67" i="45"/>
  <c r="E47" i="45"/>
  <c r="E48" i="45"/>
  <c r="E49" i="45"/>
  <c r="H49" i="45" s="1"/>
  <c r="E50" i="45"/>
  <c r="E51" i="45"/>
  <c r="H51" i="45" s="1"/>
  <c r="E52" i="45"/>
  <c r="E53" i="45"/>
  <c r="E54" i="45"/>
  <c r="E55" i="45"/>
  <c r="E56" i="45"/>
  <c r="E57" i="45"/>
  <c r="E58" i="45"/>
  <c r="E59" i="45"/>
  <c r="H59" i="45" s="1"/>
  <c r="E60" i="45"/>
  <c r="E61" i="45"/>
  <c r="E62" i="45"/>
  <c r="E63" i="45"/>
  <c r="H63" i="45" s="1"/>
  <c r="E64" i="45"/>
  <c r="E65" i="45"/>
  <c r="E66" i="45"/>
  <c r="E67" i="45"/>
  <c r="C40" i="45"/>
  <c r="C41" i="45"/>
  <c r="C42" i="45"/>
  <c r="C43" i="45"/>
  <c r="E40" i="45"/>
  <c r="E41" i="45"/>
  <c r="H41" i="45" s="1"/>
  <c r="E42" i="45"/>
  <c r="H42" i="45" s="1"/>
  <c r="E43" i="45"/>
  <c r="G35" i="45"/>
  <c r="I35" i="45" s="1"/>
  <c r="H35" i="45"/>
  <c r="J35" i="45" s="1"/>
  <c r="H11" i="45"/>
  <c r="J11" i="45" s="1"/>
  <c r="G11" i="45"/>
  <c r="J24" i="51"/>
  <c r="K24" i="51"/>
  <c r="D13" i="51"/>
  <c r="F13" i="51" s="1"/>
  <c r="G11" i="44"/>
  <c r="C6" i="45"/>
  <c r="J44" i="44"/>
  <c r="B39" i="45"/>
  <c r="I11" i="44"/>
  <c r="I11" i="45"/>
  <c r="G45" i="44" l="1"/>
  <c r="I45" i="44" s="1"/>
  <c r="H66" i="45"/>
  <c r="H64" i="45"/>
  <c r="H58" i="45"/>
  <c r="H56" i="45"/>
  <c r="H54" i="45"/>
  <c r="H52" i="45"/>
  <c r="H48" i="45"/>
  <c r="G66" i="45"/>
  <c r="G64" i="45"/>
  <c r="G62" i="45"/>
  <c r="G60" i="45"/>
  <c r="G58" i="45"/>
  <c r="G56" i="45"/>
  <c r="G54" i="45"/>
  <c r="G52" i="45"/>
  <c r="G50" i="45"/>
  <c r="E68" i="45"/>
  <c r="H43" i="45"/>
  <c r="G43" i="45"/>
  <c r="G41" i="45"/>
  <c r="C68" i="45"/>
  <c r="G48" i="45"/>
  <c r="E44" i="45"/>
  <c r="C44" i="45"/>
  <c r="H62" i="45"/>
  <c r="H60" i="45"/>
  <c r="H50" i="45"/>
  <c r="H67" i="45"/>
  <c r="H65" i="45"/>
  <c r="H61" i="45"/>
  <c r="H57" i="45"/>
  <c r="H55" i="45"/>
  <c r="H53" i="45"/>
  <c r="D68" i="45"/>
  <c r="H47" i="45"/>
  <c r="D44" i="45"/>
  <c r="H40" i="45"/>
  <c r="G42" i="45"/>
  <c r="B44" i="45"/>
  <c r="G40" i="45"/>
  <c r="G67" i="45"/>
  <c r="G65" i="45"/>
  <c r="G63" i="45"/>
  <c r="G61" i="45"/>
  <c r="G59" i="45"/>
  <c r="G57" i="45"/>
  <c r="G55" i="45"/>
  <c r="G53" i="45"/>
  <c r="G51" i="45"/>
  <c r="G49" i="45"/>
  <c r="B68" i="45"/>
  <c r="G68" i="45" s="1"/>
  <c r="G47" i="45"/>
  <c r="C39" i="45"/>
  <c r="E6" i="45"/>
  <c r="E39" i="45" s="1"/>
  <c r="H44" i="45" l="1"/>
  <c r="H68" i="45"/>
  <c r="G44" i="45"/>
</calcChain>
</file>

<file path=xl/sharedStrings.xml><?xml version="1.0" encoding="utf-8"?>
<sst xmlns="http://schemas.openxmlformats.org/spreadsheetml/2006/main" count="1943" uniqueCount="696">
  <si>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</si>
  <si>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</si>
  <si>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</si>
  <si>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</si>
  <si>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</si>
  <si>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</si>
  <si>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</si>
  <si>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</si>
  <si>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</si>
  <si>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</si>
  <si>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</si>
  <si>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</si>
  <si>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</si>
  <si>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</si>
  <si>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</si>
  <si>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</si>
  <si>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</si>
  <si>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</si>
  <si>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</si>
  <si>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</si>
  <si>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</si>
  <si>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</si>
  <si>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</si>
  <si>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</si>
  <si>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</si>
  <si>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</si>
  <si>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</si>
  <si>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</si>
  <si>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</si>
  <si>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</si>
  <si>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</si>
  <si>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</si>
  <si>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</si>
  <si>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</si>
  <si>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</si>
  <si>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</si>
  <si>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</si>
  <si>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</si>
  <si>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</si>
  <si>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</si>
  <si>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</si>
  <si>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</si>
  <si>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</si>
  <si>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</si>
  <si>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</si>
  <si>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</si>
  <si>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</si>
  <si>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</si>
  <si>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</si>
  <si>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</si>
  <si>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</si>
  <si>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</si>
  <si>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</si>
  <si>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</si>
  <si>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</si>
  <si>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</si>
  <si>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</si>
  <si>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</si>
  <si>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</si>
  <si>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</si>
  <si>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</si>
  <si>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</si>
  <si>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</si>
  <si>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</si>
  <si>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</si>
  <si>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</si>
  <si>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</si>
  <si>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</si>
  <si>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</si>
  <si>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</si>
  <si>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</si>
  <si>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</si>
  <si>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</si>
  <si>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</si>
  <si>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</si>
  <si>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</si>
  <si>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</si>
  <si>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</si>
  <si>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</si>
  <si>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</si>
  <si>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</si>
  <si>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</si>
  <si>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</si>
  <si>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</si>
  <si>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</si>
  <si>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</si>
  <si>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</si>
  <si>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</si>
  <si>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</si>
  <si>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</si>
  <si>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</si>
  <si>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</si>
  <si>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</si>
  <si>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</si>
  <si>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</si>
  <si>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</si>
  <si>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</si>
  <si>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</si>
  <si>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</si>
  <si>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</si>
  <si>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MARCH 2023</t>
  </si>
  <si>
    <t>AUSTRALIAN CAPITAL TERRITORY</t>
  </si>
  <si>
    <t>NEW SOUTH WALES</t>
  </si>
  <si>
    <t>NORTHERN TERRITORY</t>
  </si>
  <si>
    <t>QUEENSLAND</t>
  </si>
  <si>
    <t>SOUTH AUSTRALIA</t>
  </si>
  <si>
    <t>TASMANIA</t>
  </si>
  <si>
    <t>VICTORIA</t>
  </si>
  <si>
    <t>WESTERN AUSTRALIA</t>
  </si>
  <si>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</si>
  <si>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</si>
  <si>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</si>
  <si>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</si>
  <si>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</si>
  <si>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</si>
  <si>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</si>
  <si>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</si>
  <si>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</si>
  <si>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</si>
  <si>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</si>
  <si>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</si>
  <si>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</si>
  <si>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</si>
  <si>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</si>
  <si>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</si>
  <si>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</si>
  <si>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</si>
  <si>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</si>
  <si>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</si>
  <si>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</si>
  <si>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</si>
  <si>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</si>
  <si>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</si>
  <si>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</si>
  <si>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</si>
  <si>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</si>
  <si>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</si>
  <si>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</si>
  <si>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</si>
  <si>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</si>
  <si>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</si>
  <si>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</si>
  <si>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</si>
  <si>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</si>
  <si>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</si>
  <si>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</si>
  <si>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</si>
  <si>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</si>
  <si>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</si>
  <si>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</si>
  <si>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</si>
  <si>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</si>
  <si>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</si>
  <si>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</si>
  <si>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</si>
  <si>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</si>
  <si>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</si>
  <si>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</si>
  <si>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</si>
  <si>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</si>
  <si>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</si>
  <si>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</si>
  <si>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</si>
  <si>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</si>
  <si>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</si>
  <si>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</si>
  <si>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</si>
  <si>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</si>
  <si>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</si>
  <si>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</si>
  <si>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</si>
  <si>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</si>
  <si>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</si>
  <si>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</si>
  <si>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</si>
  <si>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</si>
  <si>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</si>
  <si>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</si>
  <si>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</si>
  <si>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</si>
  <si>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</si>
  <si>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</si>
  <si>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</si>
  <si>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</si>
  <si>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</si>
  <si>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</si>
  <si>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</si>
  <si>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</si>
  <si>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</si>
  <si>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</si>
  <si>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</si>
  <si>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</si>
  <si>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</si>
  <si>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</si>
  <si>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</si>
  <si>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</si>
  <si>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</si>
  <si>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</si>
  <si>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</si>
  <si>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</si>
  <si>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</si>
  <si>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</si>
  <si>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</si>
  <si>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</si>
  <si>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</si>
  <si>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</si>
  <si>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</si>
  <si>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</si>
  <si>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</si>
  <si>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</si>
  <si>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</si>
  <si>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</si>
  <si>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</si>
  <si>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</si>
  <si>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</si>
  <si>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</si>
  <si>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</si>
  <si>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</si>
  <si>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</si>
  <si>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</si>
  <si>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</si>
  <si>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</si>
  <si>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</si>
  <si>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</si>
  <si>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</si>
  <si>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</si>
  <si>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BMW i3</t>
  </si>
  <si>
    <t>CUPRA Born</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</si>
  <si>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</si>
  <si>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</si>
  <si>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</si>
  <si>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</si>
  <si>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</si>
  <si>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</si>
  <si>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</si>
  <si>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</si>
  <si>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</si>
  <si>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</si>
  <si>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</si>
  <si>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</si>
  <si>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</si>
  <si>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</si>
  <si>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</si>
  <si>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</si>
  <si>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</si>
  <si>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</si>
  <si>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</si>
  <si>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</si>
  <si>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</si>
  <si>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</si>
  <si>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</si>
  <si>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</si>
  <si>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</si>
  <si>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</si>
  <si>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</si>
  <si>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</si>
  <si>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</si>
  <si>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</si>
  <si>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</si>
  <si>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</si>
  <si>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</si>
  <si>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</si>
  <si>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</si>
  <si>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</si>
  <si>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</si>
  <si>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</si>
  <si>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</si>
  <si>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</si>
  <si>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</si>
  <si>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</si>
  <si>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</si>
  <si>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</si>
  <si>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</si>
  <si>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</si>
  <si>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</si>
  <si>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</si>
  <si>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</si>
  <si>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</si>
  <si>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</si>
  <si>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</si>
  <si>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</si>
  <si>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Bentley Sedan</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</si>
  <si>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</si>
  <si>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</si>
  <si>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</si>
  <si>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</si>
  <si>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</si>
  <si>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</si>
  <si>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</si>
  <si>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</si>
  <si>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</si>
  <si>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</si>
  <si>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</si>
  <si>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</si>
  <si>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</si>
  <si>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</si>
  <si>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</si>
  <si>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</si>
  <si>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</si>
  <si>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</si>
  <si>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</si>
  <si>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</si>
  <si>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</si>
  <si>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</si>
  <si>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</si>
  <si>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</si>
  <si>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</si>
  <si>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</si>
  <si>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</si>
  <si>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</si>
  <si>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</si>
  <si>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</si>
  <si>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</si>
  <si>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</si>
  <si>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</si>
  <si>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</si>
  <si>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</si>
  <si>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</si>
  <si>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</si>
  <si>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</si>
  <si>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</si>
  <si>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</si>
  <si>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</si>
  <si>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</si>
  <si>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</si>
  <si>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</si>
  <si>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</si>
  <si>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</si>
  <si>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</si>
  <si>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</si>
  <si>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</si>
  <si>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</si>
  <si>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</si>
  <si>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</si>
  <si>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</si>
  <si>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</si>
  <si>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</si>
  <si>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</si>
  <si>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</si>
  <si>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</si>
  <si>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</si>
  <si>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</si>
  <si>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Nissan GT-R</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</si>
  <si>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</si>
  <si>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</si>
  <si>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</si>
  <si>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</si>
  <si>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</si>
  <si>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</si>
  <si>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</si>
  <si>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</si>
  <si>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</si>
  <si>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</si>
  <si>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</si>
  <si>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</si>
  <si>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</si>
  <si>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</si>
  <si>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</si>
  <si>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</si>
  <si>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</si>
  <si>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</si>
  <si>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</si>
  <si>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</si>
  <si>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</si>
  <si>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</si>
  <si>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</si>
  <si>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</si>
  <si>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</si>
  <si>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</si>
  <si>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</si>
  <si>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</si>
  <si>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</si>
  <si>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</si>
  <si>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</si>
  <si>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</si>
  <si>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</si>
  <si>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</si>
  <si>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</si>
  <si>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</si>
  <si>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</si>
  <si>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</si>
  <si>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</si>
  <si>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</si>
  <si>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</si>
  <si>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</si>
  <si>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</si>
  <si>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</si>
  <si>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</si>
  <si>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</si>
  <si>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</si>
  <si>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</si>
  <si>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</si>
  <si>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</si>
  <si>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</si>
  <si>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</si>
  <si>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</si>
  <si>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</si>
  <si>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</si>
  <si>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</si>
  <si>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</si>
  <si>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</si>
  <si>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</si>
  <si>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</si>
  <si>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</si>
  <si>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</si>
  <si>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</si>
  <si>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</si>
  <si>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</si>
  <si>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</si>
  <si>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</si>
  <si>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</si>
  <si>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</si>
  <si>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</si>
  <si>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</si>
  <si>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</si>
  <si>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</si>
  <si>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</si>
  <si>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</si>
  <si>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Hyundai Nexo</t>
  </si>
  <si>
    <t>Land Rover Discovery Sport</t>
  </si>
  <si>
    <t>Land Rover Range Rover Evoque</t>
  </si>
  <si>
    <t>Lexus NX</t>
  </si>
  <si>
    <t>Maserati Grecale</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</si>
  <si>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</si>
  <si>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</si>
  <si>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</si>
  <si>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</si>
  <si>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</si>
  <si>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</si>
  <si>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</si>
  <si>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</si>
  <si>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</si>
  <si>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</si>
  <si>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</si>
  <si>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</si>
  <si>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</si>
  <si>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</si>
  <si>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</si>
  <si>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</si>
  <si>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</si>
  <si>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</si>
  <si>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</si>
  <si>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</si>
  <si>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</si>
  <si>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</si>
  <si>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</si>
  <si>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</si>
  <si>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</si>
  <si>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</si>
  <si>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</si>
  <si>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</si>
  <si>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</si>
  <si>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</si>
  <si>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</si>
  <si>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</si>
  <si>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</si>
  <si>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</si>
  <si>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</si>
  <si>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</si>
  <si>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</si>
  <si>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</si>
  <si>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</si>
  <si>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</si>
  <si>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</si>
  <si>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</si>
  <si>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</si>
  <si>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</si>
  <si>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</si>
  <si>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</si>
  <si>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</si>
  <si>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</si>
  <si>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</si>
  <si>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</si>
  <si>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</si>
  <si>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</si>
  <si>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</si>
  <si>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</si>
  <si>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</si>
  <si>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</si>
  <si>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Lamborghini Urus</t>
  </si>
  <si>
    <t>Land Rover Range Rover</t>
  </si>
  <si>
    <t>Lexus LX</t>
  </si>
  <si>
    <t>Mercedes-Benz G-Class</t>
  </si>
  <si>
    <t>Mercedes-Benz GLS-Class</t>
  </si>
  <si>
    <t>Rolls-Royce Cullinan</t>
  </si>
  <si>
    <t>LDV Deliver 9 Bus</t>
  </si>
  <si>
    <t>Mercedes-Benz Sprinter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</si>
  <si>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</si>
  <si>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</si>
  <si>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</si>
  <si>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</si>
  <si>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</si>
  <si>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</si>
  <si>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</si>
  <si>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</si>
  <si>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</si>
  <si>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</si>
  <si>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</si>
  <si>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</si>
  <si>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</si>
  <si>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</si>
  <si>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</si>
  <si>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</si>
  <si>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</si>
  <si>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</si>
  <si>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</si>
  <si>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</si>
  <si>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</si>
  <si>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</si>
  <si>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</si>
  <si>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</si>
  <si>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</si>
  <si>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</si>
  <si>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</si>
  <si>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</si>
  <si>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</si>
  <si>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</si>
  <si>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</si>
  <si>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</si>
  <si>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</si>
  <si>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</si>
  <si>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</si>
  <si>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</si>
  <si>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</si>
  <si>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</si>
  <si>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</si>
  <si>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</si>
  <si>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</si>
  <si>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</si>
  <si>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</si>
  <si>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</si>
  <si>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</si>
  <si>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</si>
  <si>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</si>
  <si>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</si>
  <si>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Hyundai Mighty</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</si>
  <si>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</si>
  <si>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</si>
  <si>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</si>
  <si>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</si>
  <si>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</si>
  <si>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</si>
  <si>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</si>
  <si>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</si>
  <si>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</si>
  <si>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</si>
  <si>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</si>
  <si>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</si>
  <si>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</si>
  <si>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Isuzu N-Series (MD)</t>
  </si>
  <si>
    <t>Iveco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</si>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</sst>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99</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100</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101</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102</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103</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104</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105</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106</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107</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108</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695</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5"/>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120</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120</v>
      </c>
      <c r="B6" s="61" t="s">
        <v>12</v>
      </c>
      <c r="C6" s="62" t="s">
        <v>13</v>
      </c>
      <c r="D6" s="61" t="s">
        <v>12</v>
      </c>
      <c r="E6" s="63" t="s">
        <v>13</v>
      </c>
      <c r="F6" s="62" t="s">
        <v>12</v>
      </c>
      <c r="G6" s="62" t="s">
        <v>13</v>
      </c>
      <c r="H6" s="61" t="s">
        <v>12</v>
      </c>
      <c r="I6" s="63" t="s">
        <v>13</v>
      </c>
      <c r="J6" s="61"/>
      <c r="K6" s="63"/>
    </row>
    <row r="7" spans="1:11" x14ac:dyDescent="0.25">
      <c r="A7" s="7" t="s">
        <v>344</v>
      </c>
      <c r="B7" s="65">
        <v>43</v>
      </c>
      <c r="C7" s="34">
        <f>IF(B18=0, "-", B7/B18)</f>
        <v>3.0802292263610316E-2</v>
      </c>
      <c r="D7" s="65">
        <v>23</v>
      </c>
      <c r="E7" s="9">
        <f>IF(D18=0, "-", D7/D18)</f>
        <v>1.3294797687861272E-2</v>
      </c>
      <c r="F7" s="81">
        <v>148</v>
      </c>
      <c r="G7" s="34">
        <f>IF(F18=0, "-", F7/F18)</f>
        <v>3.3035714285714286E-2</v>
      </c>
      <c r="H7" s="65">
        <v>54</v>
      </c>
      <c r="I7" s="9">
        <f>IF(H18=0, "-", H7/H18)</f>
        <v>1.1923161845882093E-2</v>
      </c>
      <c r="J7" s="8">
        <f t="shared" ref="J7:J16" si="0">IF(D7=0, "-", IF((B7-D7)/D7&lt;10, (B7-D7)/D7, "&gt;999%"))</f>
        <v>0.86956521739130432</v>
      </c>
      <c r="K7" s="9">
        <f t="shared" ref="K7:K16" si="1">IF(H7=0, "-", IF((F7-H7)/H7&lt;10, (F7-H7)/H7, "&gt;999%"))</f>
        <v>1.7407407407407407</v>
      </c>
    </row>
    <row r="8" spans="1:11" x14ac:dyDescent="0.25">
      <c r="A8" s="7" t="s">
        <v>345</v>
      </c>
      <c r="B8" s="65">
        <v>195</v>
      </c>
      <c r="C8" s="34">
        <f>IF(B18=0, "-", B8/B18)</f>
        <v>0.13968481375358166</v>
      </c>
      <c r="D8" s="65">
        <v>258</v>
      </c>
      <c r="E8" s="9">
        <f>IF(D18=0, "-", D8/D18)</f>
        <v>0.14913294797687862</v>
      </c>
      <c r="F8" s="81">
        <v>489</v>
      </c>
      <c r="G8" s="34">
        <f>IF(F18=0, "-", F8/F18)</f>
        <v>0.10915178571428572</v>
      </c>
      <c r="H8" s="65">
        <v>637</v>
      </c>
      <c r="I8" s="9">
        <f>IF(H18=0, "-", H8/H18)</f>
        <v>0.14064914992272023</v>
      </c>
      <c r="J8" s="8">
        <f t="shared" si="0"/>
        <v>-0.2441860465116279</v>
      </c>
      <c r="K8" s="9">
        <f t="shared" si="1"/>
        <v>-0.23233908948194662</v>
      </c>
    </row>
    <row r="9" spans="1:11" x14ac:dyDescent="0.25">
      <c r="A9" s="7" t="s">
        <v>346</v>
      </c>
      <c r="B9" s="65">
        <v>180</v>
      </c>
      <c r="C9" s="34">
        <f>IF(B18=0, "-", B9/B18)</f>
        <v>0.12893982808022922</v>
      </c>
      <c r="D9" s="65">
        <v>293</v>
      </c>
      <c r="E9" s="9">
        <f>IF(D18=0, "-", D9/D18)</f>
        <v>0.16936416184971098</v>
      </c>
      <c r="F9" s="81">
        <v>455</v>
      </c>
      <c r="G9" s="34">
        <f>IF(F18=0, "-", F9/F18)</f>
        <v>0.1015625</v>
      </c>
      <c r="H9" s="65">
        <v>558</v>
      </c>
      <c r="I9" s="9">
        <f>IF(H18=0, "-", H9/H18)</f>
        <v>0.12320600574078162</v>
      </c>
      <c r="J9" s="8">
        <f t="shared" si="0"/>
        <v>-0.38566552901023893</v>
      </c>
      <c r="K9" s="9">
        <f t="shared" si="1"/>
        <v>-0.18458781362007168</v>
      </c>
    </row>
    <row r="10" spans="1:11" x14ac:dyDescent="0.25">
      <c r="A10" s="7" t="s">
        <v>347</v>
      </c>
      <c r="B10" s="65">
        <v>419</v>
      </c>
      <c r="C10" s="34">
        <f>IF(B18=0, "-", B10/B18)</f>
        <v>0.30014326647564471</v>
      </c>
      <c r="D10" s="65">
        <v>370</v>
      </c>
      <c r="E10" s="9">
        <f>IF(D18=0, "-", D10/D18)</f>
        <v>0.2138728323699422</v>
      </c>
      <c r="F10" s="81">
        <v>1553</v>
      </c>
      <c r="G10" s="34">
        <f>IF(F18=0, "-", F10/F18)</f>
        <v>0.34665178571428573</v>
      </c>
      <c r="H10" s="65">
        <v>1134</v>
      </c>
      <c r="I10" s="9">
        <f>IF(H18=0, "-", H10/H18)</f>
        <v>0.25038639876352398</v>
      </c>
      <c r="J10" s="8">
        <f t="shared" si="0"/>
        <v>0.13243243243243244</v>
      </c>
      <c r="K10" s="9">
        <f t="shared" si="1"/>
        <v>0.36948853615520283</v>
      </c>
    </row>
    <row r="11" spans="1:11" x14ac:dyDescent="0.25">
      <c r="A11" s="7" t="s">
        <v>348</v>
      </c>
      <c r="B11" s="65">
        <v>25</v>
      </c>
      <c r="C11" s="34">
        <f>IF(B18=0, "-", B11/B18)</f>
        <v>1.7908309455587391E-2</v>
      </c>
      <c r="D11" s="65">
        <v>48</v>
      </c>
      <c r="E11" s="9">
        <f>IF(D18=0, "-", D11/D18)</f>
        <v>2.7745664739884393E-2</v>
      </c>
      <c r="F11" s="81">
        <v>94</v>
      </c>
      <c r="G11" s="34">
        <f>IF(F18=0, "-", F11/F18)</f>
        <v>2.0982142857142855E-2</v>
      </c>
      <c r="H11" s="65">
        <v>148</v>
      </c>
      <c r="I11" s="9">
        <f>IF(H18=0, "-", H11/H18)</f>
        <v>3.2678295429454628E-2</v>
      </c>
      <c r="J11" s="8">
        <f t="shared" si="0"/>
        <v>-0.47916666666666669</v>
      </c>
      <c r="K11" s="9">
        <f t="shared" si="1"/>
        <v>-0.36486486486486486</v>
      </c>
    </row>
    <row r="12" spans="1:11" x14ac:dyDescent="0.25">
      <c r="A12" s="7" t="s">
        <v>349</v>
      </c>
      <c r="B12" s="65">
        <v>43</v>
      </c>
      <c r="C12" s="34">
        <f>IF(B18=0, "-", B12/B18)</f>
        <v>3.0802292263610316E-2</v>
      </c>
      <c r="D12" s="65">
        <v>101</v>
      </c>
      <c r="E12" s="9">
        <f>IF(D18=0, "-", D12/D18)</f>
        <v>5.8381502890173409E-2</v>
      </c>
      <c r="F12" s="81">
        <v>239</v>
      </c>
      <c r="G12" s="34">
        <f>IF(F18=0, "-", F12/F18)</f>
        <v>5.3348214285714284E-2</v>
      </c>
      <c r="H12" s="65">
        <v>153</v>
      </c>
      <c r="I12" s="9">
        <f>IF(H18=0, "-", H12/H18)</f>
        <v>3.3782291896665928E-2</v>
      </c>
      <c r="J12" s="8">
        <f t="shared" si="0"/>
        <v>-0.57425742574257421</v>
      </c>
      <c r="K12" s="9">
        <f t="shared" si="1"/>
        <v>0.56209150326797386</v>
      </c>
    </row>
    <row r="13" spans="1:11" x14ac:dyDescent="0.25">
      <c r="A13" s="7" t="s">
        <v>350</v>
      </c>
      <c r="B13" s="65">
        <v>85</v>
      </c>
      <c r="C13" s="34">
        <f>IF(B18=0, "-", B13/B18)</f>
        <v>6.0888252148997138E-2</v>
      </c>
      <c r="D13" s="65">
        <v>68</v>
      </c>
      <c r="E13" s="9">
        <f>IF(D18=0, "-", D13/D18)</f>
        <v>3.9306358381502891E-2</v>
      </c>
      <c r="F13" s="81">
        <v>208</v>
      </c>
      <c r="G13" s="34">
        <f>IF(F18=0, "-", F13/F18)</f>
        <v>4.642857142857143E-2</v>
      </c>
      <c r="H13" s="65">
        <v>197</v>
      </c>
      <c r="I13" s="9">
        <f>IF(H18=0, "-", H13/H18)</f>
        <v>4.3497460808125415E-2</v>
      </c>
      <c r="J13" s="8">
        <f t="shared" si="0"/>
        <v>0.25</v>
      </c>
      <c r="K13" s="9">
        <f t="shared" si="1"/>
        <v>5.5837563451776651E-2</v>
      </c>
    </row>
    <row r="14" spans="1:11" x14ac:dyDescent="0.25">
      <c r="A14" s="7" t="s">
        <v>351</v>
      </c>
      <c r="B14" s="65">
        <v>136</v>
      </c>
      <c r="C14" s="34">
        <f>IF(B18=0, "-", B14/B18)</f>
        <v>9.7421203438395415E-2</v>
      </c>
      <c r="D14" s="65">
        <v>114</v>
      </c>
      <c r="E14" s="9">
        <f>IF(D18=0, "-", D14/D18)</f>
        <v>6.5895953757225428E-2</v>
      </c>
      <c r="F14" s="81">
        <v>390</v>
      </c>
      <c r="G14" s="34">
        <f>IF(F18=0, "-", F14/F18)</f>
        <v>8.7053571428571425E-2</v>
      </c>
      <c r="H14" s="65">
        <v>338</v>
      </c>
      <c r="I14" s="9">
        <f>IF(H18=0, "-", H14/H18)</f>
        <v>7.4630161183484214E-2</v>
      </c>
      <c r="J14" s="8">
        <f t="shared" si="0"/>
        <v>0.19298245614035087</v>
      </c>
      <c r="K14" s="9">
        <f t="shared" si="1"/>
        <v>0.15384615384615385</v>
      </c>
    </row>
    <row r="15" spans="1:11" x14ac:dyDescent="0.25">
      <c r="A15" s="7" t="s">
        <v>352</v>
      </c>
      <c r="B15" s="65">
        <v>94</v>
      </c>
      <c r="C15" s="34">
        <f>IF(B18=0, "-", B15/B18)</f>
        <v>6.73352435530086E-2</v>
      </c>
      <c r="D15" s="65">
        <v>240</v>
      </c>
      <c r="E15" s="9">
        <f>IF(D18=0, "-", D15/D18)</f>
        <v>0.13872832369942195</v>
      </c>
      <c r="F15" s="81">
        <v>471</v>
      </c>
      <c r="G15" s="34">
        <f>IF(F18=0, "-", F15/F18)</f>
        <v>0.10513392857142857</v>
      </c>
      <c r="H15" s="65">
        <v>835</v>
      </c>
      <c r="I15" s="9">
        <f>IF(H18=0, "-", H15/H18)</f>
        <v>0.18436741002428791</v>
      </c>
      <c r="J15" s="8">
        <f t="shared" si="0"/>
        <v>-0.60833333333333328</v>
      </c>
      <c r="K15" s="9">
        <f t="shared" si="1"/>
        <v>-0.43592814371257482</v>
      </c>
    </row>
    <row r="16" spans="1:11" x14ac:dyDescent="0.25">
      <c r="A16" s="7" t="s">
        <v>353</v>
      </c>
      <c r="B16" s="65">
        <v>176</v>
      </c>
      <c r="C16" s="34">
        <f>IF(B18=0, "-", B16/B18)</f>
        <v>0.12607449856733524</v>
      </c>
      <c r="D16" s="65">
        <v>215</v>
      </c>
      <c r="E16" s="9">
        <f>IF(D18=0, "-", D16/D18)</f>
        <v>0.12427745664739884</v>
      </c>
      <c r="F16" s="81">
        <v>433</v>
      </c>
      <c r="G16" s="34">
        <f>IF(F18=0, "-", F16/F18)</f>
        <v>9.6651785714285718E-2</v>
      </c>
      <c r="H16" s="65">
        <v>475</v>
      </c>
      <c r="I16" s="9">
        <f>IF(H18=0, "-", H16/H18)</f>
        <v>0.10487966438507397</v>
      </c>
      <c r="J16" s="8">
        <f t="shared" si="0"/>
        <v>-0.18139534883720931</v>
      </c>
      <c r="K16" s="9">
        <f t="shared" si="1"/>
        <v>-8.8421052631578942E-2</v>
      </c>
    </row>
    <row r="17" spans="1:11" x14ac:dyDescent="0.25">
      <c r="A17" s="2"/>
      <c r="B17" s="68"/>
      <c r="C17" s="33"/>
      <c r="D17" s="68"/>
      <c r="E17" s="6"/>
      <c r="F17" s="82"/>
      <c r="G17" s="33"/>
      <c r="H17" s="68"/>
      <c r="I17" s="6"/>
      <c r="J17" s="5"/>
      <c r="K17" s="6"/>
    </row>
    <row r="18" spans="1:11" s="43" customFormat="1" x14ac:dyDescent="0.25">
      <c r="A18" s="162" t="s">
        <v>610</v>
      </c>
      <c r="B18" s="71">
        <f>SUM(B7:B17)</f>
        <v>1396</v>
      </c>
      <c r="C18" s="40">
        <f>B18/30256</f>
        <v>4.6139608672659968E-2</v>
      </c>
      <c r="D18" s="71">
        <f>SUM(D7:D17)</f>
        <v>1730</v>
      </c>
      <c r="E18" s="41">
        <f>D18/32224</f>
        <v>5.3686693147964253E-2</v>
      </c>
      <c r="F18" s="77">
        <f>SUM(F7:F17)</f>
        <v>4480</v>
      </c>
      <c r="G18" s="42">
        <f>F18/84340</f>
        <v>5.3118330566753615E-2</v>
      </c>
      <c r="H18" s="71">
        <f>SUM(H7:H17)</f>
        <v>4529</v>
      </c>
      <c r="I18" s="41">
        <f>H18/81619</f>
        <v>5.5489530623996863E-2</v>
      </c>
      <c r="J18" s="37">
        <f>IF(D18=0, "-", IF((B18-D18)/D18&lt;10, (B18-D18)/D18, "&gt;999%"))</f>
        <v>-0.19306358381502889</v>
      </c>
      <c r="K18" s="38">
        <f>IF(H18=0, "-", IF((F18-H18)/H18&lt;10, (F18-H18)/H18, "&gt;999%"))</f>
        <v>-1.0819165378670788E-2</v>
      </c>
    </row>
    <row r="19" spans="1:11" x14ac:dyDescent="0.25">
      <c r="B19" s="83"/>
      <c r="D19" s="83"/>
      <c r="F19" s="83"/>
      <c r="H19" s="83"/>
    </row>
    <row r="20" spans="1:11" s="43" customFormat="1" x14ac:dyDescent="0.25">
      <c r="A20" s="162" t="s">
        <v>610</v>
      </c>
      <c r="B20" s="71">
        <v>1396</v>
      </c>
      <c r="C20" s="40">
        <f>B20/30256</f>
        <v>4.6139608672659968E-2</v>
      </c>
      <c r="D20" s="71">
        <v>1730</v>
      </c>
      <c r="E20" s="41">
        <f>D20/32224</f>
        <v>5.3686693147964253E-2</v>
      </c>
      <c r="F20" s="77">
        <v>4480</v>
      </c>
      <c r="G20" s="42">
        <f>F20/84340</f>
        <v>5.3118330566753615E-2</v>
      </c>
      <c r="H20" s="71">
        <v>4529</v>
      </c>
      <c r="I20" s="41">
        <f>H20/81619</f>
        <v>5.5489530623996863E-2</v>
      </c>
      <c r="J20" s="37">
        <f>IF(D20=0, "-", IF((B20-D20)/D20&lt;10, (B20-D20)/D20, "&gt;999%"))</f>
        <v>-0.19306358381502889</v>
      </c>
      <c r="K20" s="38">
        <f>IF(H20=0, "-", IF((F20-H20)/H20&lt;10, (F20-H20)/H20, "&gt;999%"))</f>
        <v>-1.0819165378670788E-2</v>
      </c>
    </row>
    <row r="21" spans="1:11" x14ac:dyDescent="0.25">
      <c r="B21" s="83"/>
      <c r="D21" s="83"/>
      <c r="F21" s="83"/>
      <c r="H21" s="83"/>
    </row>
    <row r="22" spans="1:11" ht="15.6" x14ac:dyDescent="0.3">
      <c r="A22" s="164" t="s">
        <v>121</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152</v>
      </c>
      <c r="B24" s="61" t="s">
        <v>12</v>
      </c>
      <c r="C24" s="62" t="s">
        <v>13</v>
      </c>
      <c r="D24" s="61" t="s">
        <v>12</v>
      </c>
      <c r="E24" s="63" t="s">
        <v>13</v>
      </c>
      <c r="F24" s="62" t="s">
        <v>12</v>
      </c>
      <c r="G24" s="62" t="s">
        <v>13</v>
      </c>
      <c r="H24" s="61" t="s">
        <v>12</v>
      </c>
      <c r="I24" s="63" t="s">
        <v>13</v>
      </c>
      <c r="J24" s="61"/>
      <c r="K24" s="63"/>
    </row>
    <row r="25" spans="1:11" x14ac:dyDescent="0.25">
      <c r="A25" s="7" t="s">
        <v>354</v>
      </c>
      <c r="B25" s="65">
        <v>3</v>
      </c>
      <c r="C25" s="34">
        <f>IF(B48=0, "-", B25/B48)</f>
        <v>9.0552369453667371E-4</v>
      </c>
      <c r="D25" s="65">
        <v>3</v>
      </c>
      <c r="E25" s="9">
        <f>IF(D48=0, "-", D25/D48)</f>
        <v>9.7118808675946907E-4</v>
      </c>
      <c r="F25" s="81">
        <v>4</v>
      </c>
      <c r="G25" s="34">
        <f>IF(F48=0, "-", F25/F48)</f>
        <v>4.5156920298035672E-4</v>
      </c>
      <c r="H25" s="65">
        <v>12</v>
      </c>
      <c r="I25" s="9">
        <f>IF(H48=0, "-", H25/H48)</f>
        <v>1.3220226947229261E-3</v>
      </c>
      <c r="J25" s="8">
        <f t="shared" ref="J25:J46" si="2">IF(D25=0, "-", IF((B25-D25)/D25&lt;10, (B25-D25)/D25, "&gt;999%"))</f>
        <v>0</v>
      </c>
      <c r="K25" s="9">
        <f t="shared" ref="K25:K46" si="3">IF(H25=0, "-", IF((F25-H25)/H25&lt;10, (F25-H25)/H25, "&gt;999%"))</f>
        <v>-0.66666666666666663</v>
      </c>
    </row>
    <row r="26" spans="1:11" x14ac:dyDescent="0.25">
      <c r="A26" s="7" t="s">
        <v>355</v>
      </c>
      <c r="B26" s="65">
        <v>0</v>
      </c>
      <c r="C26" s="34">
        <f>IF(B48=0, "-", B26/B48)</f>
        <v>0</v>
      </c>
      <c r="D26" s="65">
        <v>1</v>
      </c>
      <c r="E26" s="9">
        <f>IF(D48=0, "-", D26/D48)</f>
        <v>3.2372936225315638E-4</v>
      </c>
      <c r="F26" s="81">
        <v>0</v>
      </c>
      <c r="G26" s="34">
        <f>IF(F48=0, "-", F26/F48)</f>
        <v>0</v>
      </c>
      <c r="H26" s="65">
        <v>1</v>
      </c>
      <c r="I26" s="9">
        <f>IF(H48=0, "-", H26/H48)</f>
        <v>1.1016855789357717E-4</v>
      </c>
      <c r="J26" s="8">
        <f t="shared" si="2"/>
        <v>-1</v>
      </c>
      <c r="K26" s="9">
        <f t="shared" si="3"/>
        <v>-1</v>
      </c>
    </row>
    <row r="27" spans="1:11" x14ac:dyDescent="0.25">
      <c r="A27" s="7" t="s">
        <v>356</v>
      </c>
      <c r="B27" s="65">
        <v>239</v>
      </c>
      <c r="C27" s="34">
        <f>IF(B48=0, "-", B27/B48)</f>
        <v>7.2140054331421677E-2</v>
      </c>
      <c r="D27" s="65">
        <v>171</v>
      </c>
      <c r="E27" s="9">
        <f>IF(D48=0, "-", D27/D48)</f>
        <v>5.5357720945289735E-2</v>
      </c>
      <c r="F27" s="81">
        <v>610</v>
      </c>
      <c r="G27" s="34">
        <f>IF(F48=0, "-", F27/F48)</f>
        <v>6.8864303454504408E-2</v>
      </c>
      <c r="H27" s="65">
        <v>403</v>
      </c>
      <c r="I27" s="9">
        <f>IF(H48=0, "-", H27/H48)</f>
        <v>4.4397928831111599E-2</v>
      </c>
      <c r="J27" s="8">
        <f t="shared" si="2"/>
        <v>0.39766081871345027</v>
      </c>
      <c r="K27" s="9">
        <f t="shared" si="3"/>
        <v>0.51364764267990071</v>
      </c>
    </row>
    <row r="28" spans="1:11" x14ac:dyDescent="0.25">
      <c r="A28" s="7" t="s">
        <v>357</v>
      </c>
      <c r="B28" s="65">
        <v>72</v>
      </c>
      <c r="C28" s="34">
        <f>IF(B48=0, "-", B28/B48)</f>
        <v>2.1732568668880171E-2</v>
      </c>
      <c r="D28" s="65">
        <v>205</v>
      </c>
      <c r="E28" s="9">
        <f>IF(D48=0, "-", D28/D48)</f>
        <v>6.6364519261897056E-2</v>
      </c>
      <c r="F28" s="81">
        <v>167</v>
      </c>
      <c r="G28" s="34">
        <f>IF(F48=0, "-", F28/F48)</f>
        <v>1.8853014224429893E-2</v>
      </c>
      <c r="H28" s="65">
        <v>499</v>
      </c>
      <c r="I28" s="9">
        <f>IF(H48=0, "-", H28/H48)</f>
        <v>5.4974110388895006E-2</v>
      </c>
      <c r="J28" s="8">
        <f t="shared" si="2"/>
        <v>-0.64878048780487807</v>
      </c>
      <c r="K28" s="9">
        <f t="shared" si="3"/>
        <v>-0.66533066132264529</v>
      </c>
    </row>
    <row r="29" spans="1:11" x14ac:dyDescent="0.25">
      <c r="A29" s="7" t="s">
        <v>358</v>
      </c>
      <c r="B29" s="65">
        <v>227</v>
      </c>
      <c r="C29" s="34">
        <f>IF(B48=0, "-", B29/B48)</f>
        <v>6.8517959553274971E-2</v>
      </c>
      <c r="D29" s="65">
        <v>322</v>
      </c>
      <c r="E29" s="9">
        <f>IF(D48=0, "-", D29/D48)</f>
        <v>0.10424085464551634</v>
      </c>
      <c r="F29" s="81">
        <v>539</v>
      </c>
      <c r="G29" s="34">
        <f>IF(F48=0, "-", F29/F48)</f>
        <v>6.0848950101603072E-2</v>
      </c>
      <c r="H29" s="65">
        <v>724</v>
      </c>
      <c r="I29" s="9">
        <f>IF(H48=0, "-", H29/H48)</f>
        <v>7.9762035914949875E-2</v>
      </c>
      <c r="J29" s="8">
        <f t="shared" si="2"/>
        <v>-0.29503105590062112</v>
      </c>
      <c r="K29" s="9">
        <f t="shared" si="3"/>
        <v>-0.25552486187845302</v>
      </c>
    </row>
    <row r="30" spans="1:11" x14ac:dyDescent="0.25">
      <c r="A30" s="7" t="s">
        <v>359</v>
      </c>
      <c r="B30" s="65">
        <v>35</v>
      </c>
      <c r="C30" s="34">
        <f>IF(B48=0, "-", B30/B48)</f>
        <v>1.056444310292786E-2</v>
      </c>
      <c r="D30" s="65">
        <v>34</v>
      </c>
      <c r="E30" s="9">
        <f>IF(D48=0, "-", D30/D48)</f>
        <v>1.1006798316607317E-2</v>
      </c>
      <c r="F30" s="81">
        <v>98</v>
      </c>
      <c r="G30" s="34">
        <f>IF(F48=0, "-", F30/F48)</f>
        <v>1.106344547301874E-2</v>
      </c>
      <c r="H30" s="65">
        <v>102</v>
      </c>
      <c r="I30" s="9">
        <f>IF(H48=0, "-", H30/H48)</f>
        <v>1.1237192905144872E-2</v>
      </c>
      <c r="J30" s="8">
        <f t="shared" si="2"/>
        <v>2.9411764705882353E-2</v>
      </c>
      <c r="K30" s="9">
        <f t="shared" si="3"/>
        <v>-3.9215686274509803E-2</v>
      </c>
    </row>
    <row r="31" spans="1:11" x14ac:dyDescent="0.25">
      <c r="A31" s="7" t="s">
        <v>360</v>
      </c>
      <c r="B31" s="65">
        <v>425</v>
      </c>
      <c r="C31" s="34">
        <f>IF(B48=0, "-", B31/B48)</f>
        <v>0.12828252339269544</v>
      </c>
      <c r="D31" s="65">
        <v>260</v>
      </c>
      <c r="E31" s="9">
        <f>IF(D48=0, "-", D31/D48)</f>
        <v>8.4169634185820658E-2</v>
      </c>
      <c r="F31" s="81">
        <v>795</v>
      </c>
      <c r="G31" s="34">
        <f>IF(F48=0, "-", F31/F48)</f>
        <v>8.9749379092345899E-2</v>
      </c>
      <c r="H31" s="65">
        <v>945</v>
      </c>
      <c r="I31" s="9">
        <f>IF(H48=0, "-", H31/H48)</f>
        <v>0.10410928720943043</v>
      </c>
      <c r="J31" s="8">
        <f t="shared" si="2"/>
        <v>0.63461538461538458</v>
      </c>
      <c r="K31" s="9">
        <f t="shared" si="3"/>
        <v>-0.15873015873015872</v>
      </c>
    </row>
    <row r="32" spans="1:11" x14ac:dyDescent="0.25">
      <c r="A32" s="7" t="s">
        <v>361</v>
      </c>
      <c r="B32" s="65">
        <v>502</v>
      </c>
      <c r="C32" s="34">
        <f>IF(B48=0, "-", B32/B48)</f>
        <v>0.15152429821913674</v>
      </c>
      <c r="D32" s="65">
        <v>593</v>
      </c>
      <c r="E32" s="9">
        <f>IF(D48=0, "-", D32/D48)</f>
        <v>0.19197151181612171</v>
      </c>
      <c r="F32" s="81">
        <v>802</v>
      </c>
      <c r="G32" s="34">
        <f>IF(F48=0, "-", F32/F48)</f>
        <v>9.0539625197561521E-2</v>
      </c>
      <c r="H32" s="65">
        <v>1468</v>
      </c>
      <c r="I32" s="9">
        <f>IF(H48=0, "-", H32/H48)</f>
        <v>0.16172744298777128</v>
      </c>
      <c r="J32" s="8">
        <f t="shared" si="2"/>
        <v>-0.15345699831365936</v>
      </c>
      <c r="K32" s="9">
        <f t="shared" si="3"/>
        <v>-0.4536784741144414</v>
      </c>
    </row>
    <row r="33" spans="1:11" x14ac:dyDescent="0.25">
      <c r="A33" s="7" t="s">
        <v>362</v>
      </c>
      <c r="B33" s="65">
        <v>10</v>
      </c>
      <c r="C33" s="34">
        <f>IF(B48=0, "-", B33/B48)</f>
        <v>3.0184123151222458E-3</v>
      </c>
      <c r="D33" s="65">
        <v>21</v>
      </c>
      <c r="E33" s="9">
        <f>IF(D48=0, "-", D33/D48)</f>
        <v>6.7983166073162836E-3</v>
      </c>
      <c r="F33" s="81">
        <v>30</v>
      </c>
      <c r="G33" s="34">
        <f>IF(F48=0, "-", F33/F48)</f>
        <v>3.3867690223526757E-3</v>
      </c>
      <c r="H33" s="65">
        <v>58</v>
      </c>
      <c r="I33" s="9">
        <f>IF(H48=0, "-", H33/H48)</f>
        <v>6.3897763578274758E-3</v>
      </c>
      <c r="J33" s="8">
        <f t="shared" si="2"/>
        <v>-0.52380952380952384</v>
      </c>
      <c r="K33" s="9">
        <f t="shared" si="3"/>
        <v>-0.48275862068965519</v>
      </c>
    </row>
    <row r="34" spans="1:11" x14ac:dyDescent="0.25">
      <c r="A34" s="7" t="s">
        <v>363</v>
      </c>
      <c r="B34" s="65">
        <v>553</v>
      </c>
      <c r="C34" s="34">
        <f>IF(B48=0, "-", B34/B48)</f>
        <v>0.16691820102626018</v>
      </c>
      <c r="D34" s="65">
        <v>442</v>
      </c>
      <c r="E34" s="9">
        <f>IF(D48=0, "-", D34/D48)</f>
        <v>0.14308837811589512</v>
      </c>
      <c r="F34" s="81">
        <v>1651</v>
      </c>
      <c r="G34" s="34">
        <f>IF(F48=0, "-", F34/F48)</f>
        <v>0.18638518853014224</v>
      </c>
      <c r="H34" s="65">
        <v>1498</v>
      </c>
      <c r="I34" s="9">
        <f>IF(H48=0, "-", H34/H48)</f>
        <v>0.16503249972457862</v>
      </c>
      <c r="J34" s="8">
        <f t="shared" si="2"/>
        <v>0.25113122171945701</v>
      </c>
      <c r="K34" s="9">
        <f t="shared" si="3"/>
        <v>0.10213618157543392</v>
      </c>
    </row>
    <row r="35" spans="1:11" x14ac:dyDescent="0.25">
      <c r="A35" s="7" t="s">
        <v>364</v>
      </c>
      <c r="B35" s="65">
        <v>245</v>
      </c>
      <c r="C35" s="34">
        <f>IF(B48=0, "-", B35/B48)</f>
        <v>7.3951101720495016E-2</v>
      </c>
      <c r="D35" s="65">
        <v>320</v>
      </c>
      <c r="E35" s="9">
        <f>IF(D48=0, "-", D35/D48)</f>
        <v>0.10359339592101004</v>
      </c>
      <c r="F35" s="81">
        <v>796</v>
      </c>
      <c r="G35" s="34">
        <f>IF(F48=0, "-", F35/F48)</f>
        <v>8.9862271393090998E-2</v>
      </c>
      <c r="H35" s="65">
        <v>796</v>
      </c>
      <c r="I35" s="9">
        <f>IF(H48=0, "-", H35/H48)</f>
        <v>8.7694172083287433E-2</v>
      </c>
      <c r="J35" s="8">
        <f t="shared" si="2"/>
        <v>-0.234375</v>
      </c>
      <c r="K35" s="9">
        <f t="shared" si="3"/>
        <v>0</v>
      </c>
    </row>
    <row r="36" spans="1:11" x14ac:dyDescent="0.25">
      <c r="A36" s="7" t="s">
        <v>365</v>
      </c>
      <c r="B36" s="65">
        <v>228</v>
      </c>
      <c r="C36" s="34">
        <f>IF(B48=0, "-", B36/B48)</f>
        <v>6.8819800784787208E-2</v>
      </c>
      <c r="D36" s="65">
        <v>250</v>
      </c>
      <c r="E36" s="9">
        <f>IF(D48=0, "-", D36/D48)</f>
        <v>8.0932340563289087E-2</v>
      </c>
      <c r="F36" s="81">
        <v>696</v>
      </c>
      <c r="G36" s="34">
        <f>IF(F48=0, "-", F36/F48)</f>
        <v>7.8573041318582074E-2</v>
      </c>
      <c r="H36" s="65">
        <v>637</v>
      </c>
      <c r="I36" s="9">
        <f>IF(H48=0, "-", H36/H48)</f>
        <v>7.0177371378208661E-2</v>
      </c>
      <c r="J36" s="8">
        <f t="shared" si="2"/>
        <v>-8.7999999999999995E-2</v>
      </c>
      <c r="K36" s="9">
        <f t="shared" si="3"/>
        <v>9.2621664050235475E-2</v>
      </c>
    </row>
    <row r="37" spans="1:11" x14ac:dyDescent="0.25">
      <c r="A37" s="7" t="s">
        <v>366</v>
      </c>
      <c r="B37" s="65">
        <v>187</v>
      </c>
      <c r="C37" s="34">
        <f>IF(B48=0, "-", B37/B48)</f>
        <v>5.6444310292785994E-2</v>
      </c>
      <c r="D37" s="65">
        <v>0</v>
      </c>
      <c r="E37" s="9">
        <f>IF(D48=0, "-", D37/D48)</f>
        <v>0</v>
      </c>
      <c r="F37" s="81">
        <v>481</v>
      </c>
      <c r="G37" s="34">
        <f>IF(F48=0, "-", F37/F48)</f>
        <v>5.4301196658387896E-2</v>
      </c>
      <c r="H37" s="65">
        <v>0</v>
      </c>
      <c r="I37" s="9">
        <f>IF(H48=0, "-", H37/H48)</f>
        <v>0</v>
      </c>
      <c r="J37" s="8" t="str">
        <f t="shared" si="2"/>
        <v>-</v>
      </c>
      <c r="K37" s="9" t="str">
        <f t="shared" si="3"/>
        <v>-</v>
      </c>
    </row>
    <row r="38" spans="1:11" x14ac:dyDescent="0.25">
      <c r="A38" s="7" t="s">
        <v>367</v>
      </c>
      <c r="B38" s="65">
        <v>11</v>
      </c>
      <c r="C38" s="34">
        <f>IF(B48=0, "-", B38/B48)</f>
        <v>3.3202535466344703E-3</v>
      </c>
      <c r="D38" s="65">
        <v>5</v>
      </c>
      <c r="E38" s="9">
        <f>IF(D48=0, "-", D38/D48)</f>
        <v>1.6186468112657818E-3</v>
      </c>
      <c r="F38" s="81">
        <v>18</v>
      </c>
      <c r="G38" s="34">
        <f>IF(F48=0, "-", F38/F48)</f>
        <v>2.0320614134116052E-3</v>
      </c>
      <c r="H38" s="65">
        <v>71</v>
      </c>
      <c r="I38" s="9">
        <f>IF(H48=0, "-", H38/H48)</f>
        <v>7.8219676104439792E-3</v>
      </c>
      <c r="J38" s="8">
        <f t="shared" si="2"/>
        <v>1.2</v>
      </c>
      <c r="K38" s="9">
        <f t="shared" si="3"/>
        <v>-0.74647887323943662</v>
      </c>
    </row>
    <row r="39" spans="1:11" x14ac:dyDescent="0.25">
      <c r="A39" s="7" t="s">
        <v>368</v>
      </c>
      <c r="B39" s="65">
        <v>38</v>
      </c>
      <c r="C39" s="34">
        <f>IF(B48=0, "-", B39/B48)</f>
        <v>1.1469966797464533E-2</v>
      </c>
      <c r="D39" s="65">
        <v>10</v>
      </c>
      <c r="E39" s="9">
        <f>IF(D48=0, "-", D39/D48)</f>
        <v>3.2372936225315637E-3</v>
      </c>
      <c r="F39" s="81">
        <v>95</v>
      </c>
      <c r="G39" s="34">
        <f>IF(F48=0, "-", F39/F48)</f>
        <v>1.0724768570783473E-2</v>
      </c>
      <c r="H39" s="65">
        <v>49</v>
      </c>
      <c r="I39" s="9">
        <f>IF(H48=0, "-", H39/H48)</f>
        <v>5.3982593367852818E-3</v>
      </c>
      <c r="J39" s="8">
        <f t="shared" si="2"/>
        <v>2.8</v>
      </c>
      <c r="K39" s="9">
        <f t="shared" si="3"/>
        <v>0.93877551020408168</v>
      </c>
    </row>
    <row r="40" spans="1:11" x14ac:dyDescent="0.25">
      <c r="A40" s="7" t="s">
        <v>369</v>
      </c>
      <c r="B40" s="65">
        <v>48</v>
      </c>
      <c r="C40" s="34">
        <f>IF(B48=0, "-", B40/B48)</f>
        <v>1.4488379112586779E-2</v>
      </c>
      <c r="D40" s="65">
        <v>33</v>
      </c>
      <c r="E40" s="9">
        <f>IF(D48=0, "-", D40/D48)</f>
        <v>1.068306895435416E-2</v>
      </c>
      <c r="F40" s="81">
        <v>158</v>
      </c>
      <c r="G40" s="34">
        <f>IF(F48=0, "-", F40/F48)</f>
        <v>1.783698351772409E-2</v>
      </c>
      <c r="H40" s="65">
        <v>92</v>
      </c>
      <c r="I40" s="9">
        <f>IF(H48=0, "-", H40/H48)</f>
        <v>1.01355073262091E-2</v>
      </c>
      <c r="J40" s="8">
        <f t="shared" si="2"/>
        <v>0.45454545454545453</v>
      </c>
      <c r="K40" s="9">
        <f t="shared" si="3"/>
        <v>0.71739130434782605</v>
      </c>
    </row>
    <row r="41" spans="1:11" x14ac:dyDescent="0.25">
      <c r="A41" s="7" t="s">
        <v>370</v>
      </c>
      <c r="B41" s="65">
        <v>37</v>
      </c>
      <c r="C41" s="34">
        <f>IF(B48=0, "-", B41/B48)</f>
        <v>1.1168125565952309E-2</v>
      </c>
      <c r="D41" s="65">
        <v>31</v>
      </c>
      <c r="E41" s="9">
        <f>IF(D48=0, "-", D41/D48)</f>
        <v>1.0035610229847848E-2</v>
      </c>
      <c r="F41" s="81">
        <v>440</v>
      </c>
      <c r="G41" s="34">
        <f>IF(F48=0, "-", F41/F48)</f>
        <v>4.967261232783924E-2</v>
      </c>
      <c r="H41" s="65">
        <v>596</v>
      </c>
      <c r="I41" s="9">
        <f>IF(H48=0, "-", H41/H48)</f>
        <v>6.5660460504571999E-2</v>
      </c>
      <c r="J41" s="8">
        <f t="shared" si="2"/>
        <v>0.19354838709677419</v>
      </c>
      <c r="K41" s="9">
        <f t="shared" si="3"/>
        <v>-0.26174496644295303</v>
      </c>
    </row>
    <row r="42" spans="1:11" x14ac:dyDescent="0.25">
      <c r="A42" s="7" t="s">
        <v>371</v>
      </c>
      <c r="B42" s="65">
        <v>8</v>
      </c>
      <c r="C42" s="34">
        <f>IF(B48=0, "-", B42/B48)</f>
        <v>2.4147298520977964E-3</v>
      </c>
      <c r="D42" s="65">
        <v>13</v>
      </c>
      <c r="E42" s="9">
        <f>IF(D48=0, "-", D42/D48)</f>
        <v>4.2084817092910331E-3</v>
      </c>
      <c r="F42" s="81">
        <v>16</v>
      </c>
      <c r="G42" s="34">
        <f>IF(F48=0, "-", F42/F48)</f>
        <v>1.8062768119214269E-3</v>
      </c>
      <c r="H42" s="65">
        <v>26</v>
      </c>
      <c r="I42" s="9">
        <f>IF(H48=0, "-", H42/H48)</f>
        <v>2.8643825052330064E-3</v>
      </c>
      <c r="J42" s="8">
        <f t="shared" si="2"/>
        <v>-0.38461538461538464</v>
      </c>
      <c r="K42" s="9">
        <f t="shared" si="3"/>
        <v>-0.38461538461538464</v>
      </c>
    </row>
    <row r="43" spans="1:11" x14ac:dyDescent="0.25">
      <c r="A43" s="7" t="s">
        <v>372</v>
      </c>
      <c r="B43" s="65">
        <v>18</v>
      </c>
      <c r="C43" s="34">
        <f>IF(B48=0, "-", B43/B48)</f>
        <v>5.4331421672200427E-3</v>
      </c>
      <c r="D43" s="65">
        <v>9</v>
      </c>
      <c r="E43" s="9">
        <f>IF(D48=0, "-", D43/D48)</f>
        <v>2.9135642602784073E-3</v>
      </c>
      <c r="F43" s="81">
        <v>87</v>
      </c>
      <c r="G43" s="34">
        <f>IF(F48=0, "-", F43/F48)</f>
        <v>9.8216301648227592E-3</v>
      </c>
      <c r="H43" s="65">
        <v>60</v>
      </c>
      <c r="I43" s="9">
        <f>IF(H48=0, "-", H43/H48)</f>
        <v>6.6101134736146301E-3</v>
      </c>
      <c r="J43" s="8">
        <f t="shared" si="2"/>
        <v>1</v>
      </c>
      <c r="K43" s="9">
        <f t="shared" si="3"/>
        <v>0.45</v>
      </c>
    </row>
    <row r="44" spans="1:11" x14ac:dyDescent="0.25">
      <c r="A44" s="7" t="s">
        <v>373</v>
      </c>
      <c r="B44" s="65">
        <v>84</v>
      </c>
      <c r="C44" s="34">
        <f>IF(B48=0, "-", B44/B48)</f>
        <v>2.5354663447026863E-2</v>
      </c>
      <c r="D44" s="65">
        <v>146</v>
      </c>
      <c r="E44" s="9">
        <f>IF(D48=0, "-", D44/D48)</f>
        <v>4.726448688896083E-2</v>
      </c>
      <c r="F44" s="81">
        <v>344</v>
      </c>
      <c r="G44" s="34">
        <f>IF(F48=0, "-", F44/F48)</f>
        <v>3.8834951456310676E-2</v>
      </c>
      <c r="H44" s="65">
        <v>688</v>
      </c>
      <c r="I44" s="9">
        <f>IF(H48=0, "-", H44/H48)</f>
        <v>7.5795967830781089E-2</v>
      </c>
      <c r="J44" s="8">
        <f t="shared" si="2"/>
        <v>-0.42465753424657532</v>
      </c>
      <c r="K44" s="9">
        <f t="shared" si="3"/>
        <v>-0.5</v>
      </c>
    </row>
    <row r="45" spans="1:11" x14ac:dyDescent="0.25">
      <c r="A45" s="7" t="s">
        <v>374</v>
      </c>
      <c r="B45" s="65">
        <v>120</v>
      </c>
      <c r="C45" s="34">
        <f>IF(B48=0, "-", B45/B48)</f>
        <v>3.622094778146695E-2</v>
      </c>
      <c r="D45" s="65">
        <v>0</v>
      </c>
      <c r="E45" s="9">
        <f>IF(D48=0, "-", D45/D48)</f>
        <v>0</v>
      </c>
      <c r="F45" s="81">
        <v>434</v>
      </c>
      <c r="G45" s="34">
        <f>IF(F48=0, "-", F45/F48)</f>
        <v>4.8995258523368709E-2</v>
      </c>
      <c r="H45" s="65">
        <v>0</v>
      </c>
      <c r="I45" s="9">
        <f>IF(H48=0, "-", H45/H48)</f>
        <v>0</v>
      </c>
      <c r="J45" s="8" t="str">
        <f t="shared" si="2"/>
        <v>-</v>
      </c>
      <c r="K45" s="9" t="str">
        <f t="shared" si="3"/>
        <v>-</v>
      </c>
    </row>
    <row r="46" spans="1:11" x14ac:dyDescent="0.25">
      <c r="A46" s="7" t="s">
        <v>375</v>
      </c>
      <c r="B46" s="65">
        <v>223</v>
      </c>
      <c r="C46" s="34">
        <f>IF(B48=0, "-", B46/B48)</f>
        <v>6.7310594627226078E-2</v>
      </c>
      <c r="D46" s="65">
        <v>220</v>
      </c>
      <c r="E46" s="9">
        <f>IF(D48=0, "-", D46/D48)</f>
        <v>7.1220459695694405E-2</v>
      </c>
      <c r="F46" s="81">
        <v>597</v>
      </c>
      <c r="G46" s="34">
        <f>IF(F48=0, "-", F46/F48)</f>
        <v>6.7396703544818248E-2</v>
      </c>
      <c r="H46" s="65">
        <v>352</v>
      </c>
      <c r="I46" s="9">
        <f>IF(H48=0, "-", H46/H48)</f>
        <v>3.8779332378539165E-2</v>
      </c>
      <c r="J46" s="8">
        <f t="shared" si="2"/>
        <v>1.3636363636363636E-2</v>
      </c>
      <c r="K46" s="9">
        <f t="shared" si="3"/>
        <v>0.69602272727272729</v>
      </c>
    </row>
    <row r="47" spans="1:11" x14ac:dyDescent="0.25">
      <c r="A47" s="2"/>
      <c r="B47" s="68"/>
      <c r="C47" s="33"/>
      <c r="D47" s="68"/>
      <c r="E47" s="6"/>
      <c r="F47" s="82"/>
      <c r="G47" s="33"/>
      <c r="H47" s="68"/>
      <c r="I47" s="6"/>
      <c r="J47" s="5"/>
      <c r="K47" s="6"/>
    </row>
    <row r="48" spans="1:11" s="43" customFormat="1" x14ac:dyDescent="0.25">
      <c r="A48" s="162" t="s">
        <v>609</v>
      </c>
      <c r="B48" s="71">
        <f>SUM(B25:B47)</f>
        <v>3313</v>
      </c>
      <c r="C48" s="40">
        <f>B48/30256</f>
        <v>0.10949894235854045</v>
      </c>
      <c r="D48" s="71">
        <f>SUM(D25:D47)</f>
        <v>3089</v>
      </c>
      <c r="E48" s="41">
        <f>D48/32224</f>
        <v>9.5860228401191655E-2</v>
      </c>
      <c r="F48" s="77">
        <f>SUM(F25:F47)</f>
        <v>8858</v>
      </c>
      <c r="G48" s="42">
        <f>F48/84340</f>
        <v>0.10502727057149633</v>
      </c>
      <c r="H48" s="71">
        <f>SUM(H25:H47)</f>
        <v>9077</v>
      </c>
      <c r="I48" s="41">
        <f>H48/81619</f>
        <v>0.11121185018194293</v>
      </c>
      <c r="J48" s="37">
        <f>IF(D48=0, "-", IF((B48-D48)/D48&lt;10, (B48-D48)/D48, "&gt;999%"))</f>
        <v>7.251537714470703E-2</v>
      </c>
      <c r="K48" s="38">
        <f>IF(H48=0, "-", IF((F48-H48)/H48&lt;10, (F48-H48)/H48, "&gt;999%"))</f>
        <v>-2.41269141786934E-2</v>
      </c>
    </row>
    <row r="49" spans="1:11" x14ac:dyDescent="0.25">
      <c r="B49" s="83"/>
      <c r="D49" s="83"/>
      <c r="F49" s="83"/>
      <c r="H49" s="83"/>
    </row>
    <row r="50" spans="1:11" x14ac:dyDescent="0.25">
      <c r="A50" s="163" t="s">
        <v>153</v>
      </c>
      <c r="B50" s="61" t="s">
        <v>12</v>
      </c>
      <c r="C50" s="62" t="s">
        <v>13</v>
      </c>
      <c r="D50" s="61" t="s">
        <v>12</v>
      </c>
      <c r="E50" s="63" t="s">
        <v>13</v>
      </c>
      <c r="F50" s="62" t="s">
        <v>12</v>
      </c>
      <c r="G50" s="62" t="s">
        <v>13</v>
      </c>
      <c r="H50" s="61" t="s">
        <v>12</v>
      </c>
      <c r="I50" s="63" t="s">
        <v>13</v>
      </c>
      <c r="J50" s="61"/>
      <c r="K50" s="63"/>
    </row>
    <row r="51" spans="1:11" x14ac:dyDescent="0.25">
      <c r="A51" s="7" t="s">
        <v>376</v>
      </c>
      <c r="B51" s="65">
        <v>50</v>
      </c>
      <c r="C51" s="34">
        <f>IF(B65=0, "-", B51/B65)</f>
        <v>5.8962264150943397E-2</v>
      </c>
      <c r="D51" s="65">
        <v>23</v>
      </c>
      <c r="E51" s="9">
        <f>IF(D65=0, "-", D51/D65)</f>
        <v>2.9831387808041506E-2</v>
      </c>
      <c r="F51" s="81">
        <v>108</v>
      </c>
      <c r="G51" s="34">
        <f>IF(F65=0, "-", F51/F65)</f>
        <v>5.4216867469879519E-2</v>
      </c>
      <c r="H51" s="65">
        <v>48</v>
      </c>
      <c r="I51" s="9">
        <f>IF(H65=0, "-", H51/H65)</f>
        <v>2.6143790849673203E-2</v>
      </c>
      <c r="J51" s="8">
        <f t="shared" ref="J51:J63" si="4">IF(D51=0, "-", IF((B51-D51)/D51&lt;10, (B51-D51)/D51, "&gt;999%"))</f>
        <v>1.173913043478261</v>
      </c>
      <c r="K51" s="9">
        <f t="shared" ref="K51:K63" si="5">IF(H51=0, "-", IF((F51-H51)/H51&lt;10, (F51-H51)/H51, "&gt;999%"))</f>
        <v>1.25</v>
      </c>
    </row>
    <row r="52" spans="1:11" x14ac:dyDescent="0.25">
      <c r="A52" s="7" t="s">
        <v>377</v>
      </c>
      <c r="B52" s="65">
        <v>144</v>
      </c>
      <c r="C52" s="34">
        <f>IF(B65=0, "-", B52/B65)</f>
        <v>0.16981132075471697</v>
      </c>
      <c r="D52" s="65">
        <v>190</v>
      </c>
      <c r="E52" s="9">
        <f>IF(D65=0, "-", D52/D65)</f>
        <v>0.24643320363164722</v>
      </c>
      <c r="F52" s="81">
        <v>545</v>
      </c>
      <c r="G52" s="34">
        <f>IF(F65=0, "-", F52/F65)</f>
        <v>0.27359437751004018</v>
      </c>
      <c r="H52" s="65">
        <v>313</v>
      </c>
      <c r="I52" s="9">
        <f>IF(H65=0, "-", H52/H65)</f>
        <v>0.170479302832244</v>
      </c>
      <c r="J52" s="8">
        <f t="shared" si="4"/>
        <v>-0.24210526315789474</v>
      </c>
      <c r="K52" s="9">
        <f t="shared" si="5"/>
        <v>0.74121405750798719</v>
      </c>
    </row>
    <row r="53" spans="1:11" x14ac:dyDescent="0.25">
      <c r="A53" s="7" t="s">
        <v>378</v>
      </c>
      <c r="B53" s="65">
        <v>43</v>
      </c>
      <c r="C53" s="34">
        <f>IF(B65=0, "-", B53/B65)</f>
        <v>5.0707547169811323E-2</v>
      </c>
      <c r="D53" s="65">
        <v>72</v>
      </c>
      <c r="E53" s="9">
        <f>IF(D65=0, "-", D53/D65)</f>
        <v>9.3385214007782102E-2</v>
      </c>
      <c r="F53" s="81">
        <v>68</v>
      </c>
      <c r="G53" s="34">
        <f>IF(F65=0, "-", F53/F65)</f>
        <v>3.4136546184738957E-2</v>
      </c>
      <c r="H53" s="65">
        <v>186</v>
      </c>
      <c r="I53" s="9">
        <f>IF(H65=0, "-", H53/H65)</f>
        <v>0.10130718954248366</v>
      </c>
      <c r="J53" s="8">
        <f t="shared" si="4"/>
        <v>-0.40277777777777779</v>
      </c>
      <c r="K53" s="9">
        <f t="shared" si="5"/>
        <v>-0.63440860215053763</v>
      </c>
    </row>
    <row r="54" spans="1:11" x14ac:dyDescent="0.25">
      <c r="A54" s="7" t="s">
        <v>379</v>
      </c>
      <c r="B54" s="65">
        <v>35</v>
      </c>
      <c r="C54" s="34">
        <f>IF(B65=0, "-", B54/B65)</f>
        <v>4.1273584905660375E-2</v>
      </c>
      <c r="D54" s="65">
        <v>20</v>
      </c>
      <c r="E54" s="9">
        <f>IF(D65=0, "-", D54/D65)</f>
        <v>2.5940337224383919E-2</v>
      </c>
      <c r="F54" s="81">
        <v>55</v>
      </c>
      <c r="G54" s="34">
        <f>IF(F65=0, "-", F54/F65)</f>
        <v>2.7610441767068273E-2</v>
      </c>
      <c r="H54" s="65">
        <v>51</v>
      </c>
      <c r="I54" s="9">
        <f>IF(H65=0, "-", H54/H65)</f>
        <v>2.7777777777777776E-2</v>
      </c>
      <c r="J54" s="8">
        <f t="shared" si="4"/>
        <v>0.75</v>
      </c>
      <c r="K54" s="9">
        <f t="shared" si="5"/>
        <v>7.8431372549019607E-2</v>
      </c>
    </row>
    <row r="55" spans="1:11" x14ac:dyDescent="0.25">
      <c r="A55" s="7" t="s">
        <v>380</v>
      </c>
      <c r="B55" s="65">
        <v>7</v>
      </c>
      <c r="C55" s="34">
        <f>IF(B65=0, "-", B55/B65)</f>
        <v>8.2547169811320754E-3</v>
      </c>
      <c r="D55" s="65">
        <v>0</v>
      </c>
      <c r="E55" s="9">
        <f>IF(D65=0, "-", D55/D65)</f>
        <v>0</v>
      </c>
      <c r="F55" s="81">
        <v>30</v>
      </c>
      <c r="G55" s="34">
        <f>IF(F65=0, "-", F55/F65)</f>
        <v>1.5060240963855422E-2</v>
      </c>
      <c r="H55" s="65">
        <v>0</v>
      </c>
      <c r="I55" s="9">
        <f>IF(H65=0, "-", H55/H65)</f>
        <v>0</v>
      </c>
      <c r="J55" s="8" t="str">
        <f t="shared" si="4"/>
        <v>-</v>
      </c>
      <c r="K55" s="9" t="str">
        <f t="shared" si="5"/>
        <v>-</v>
      </c>
    </row>
    <row r="56" spans="1:11" x14ac:dyDescent="0.25">
      <c r="A56" s="7" t="s">
        <v>381</v>
      </c>
      <c r="B56" s="65">
        <v>0</v>
      </c>
      <c r="C56" s="34">
        <f>IF(B65=0, "-", B56/B65)</f>
        <v>0</v>
      </c>
      <c r="D56" s="65">
        <v>16</v>
      </c>
      <c r="E56" s="9">
        <f>IF(D65=0, "-", D56/D65)</f>
        <v>2.0752269779507133E-2</v>
      </c>
      <c r="F56" s="81">
        <v>2</v>
      </c>
      <c r="G56" s="34">
        <f>IF(F65=0, "-", F56/F65)</f>
        <v>1.004016064257028E-3</v>
      </c>
      <c r="H56" s="65">
        <v>31</v>
      </c>
      <c r="I56" s="9">
        <f>IF(H65=0, "-", H56/H65)</f>
        <v>1.6884531590413945E-2</v>
      </c>
      <c r="J56" s="8">
        <f t="shared" si="4"/>
        <v>-1</v>
      </c>
      <c r="K56" s="9">
        <f t="shared" si="5"/>
        <v>-0.93548387096774188</v>
      </c>
    </row>
    <row r="57" spans="1:11" x14ac:dyDescent="0.25">
      <c r="A57" s="7" t="s">
        <v>382</v>
      </c>
      <c r="B57" s="65">
        <v>43</v>
      </c>
      <c r="C57" s="34">
        <f>IF(B65=0, "-", B57/B65)</f>
        <v>5.0707547169811323E-2</v>
      </c>
      <c r="D57" s="65">
        <v>89</v>
      </c>
      <c r="E57" s="9">
        <f>IF(D65=0, "-", D57/D65)</f>
        <v>0.11543450064850844</v>
      </c>
      <c r="F57" s="81">
        <v>97</v>
      </c>
      <c r="G57" s="34">
        <f>IF(F65=0, "-", F57/F65)</f>
        <v>4.8694779116465865E-2</v>
      </c>
      <c r="H57" s="65">
        <v>195</v>
      </c>
      <c r="I57" s="9">
        <f>IF(H65=0, "-", H57/H65)</f>
        <v>0.10620915032679738</v>
      </c>
      <c r="J57" s="8">
        <f t="shared" si="4"/>
        <v>-0.5168539325842697</v>
      </c>
      <c r="K57" s="9">
        <f t="shared" si="5"/>
        <v>-0.50256410256410255</v>
      </c>
    </row>
    <row r="58" spans="1:11" x14ac:dyDescent="0.25">
      <c r="A58" s="7" t="s">
        <v>383</v>
      </c>
      <c r="B58" s="65">
        <v>45</v>
      </c>
      <c r="C58" s="34">
        <f>IF(B65=0, "-", B58/B65)</f>
        <v>5.3066037735849059E-2</v>
      </c>
      <c r="D58" s="65">
        <v>41</v>
      </c>
      <c r="E58" s="9">
        <f>IF(D65=0, "-", D58/D65)</f>
        <v>5.3177691309987028E-2</v>
      </c>
      <c r="F58" s="81">
        <v>124</v>
      </c>
      <c r="G58" s="34">
        <f>IF(F65=0, "-", F58/F65)</f>
        <v>6.224899598393574E-2</v>
      </c>
      <c r="H58" s="65">
        <v>117</v>
      </c>
      <c r="I58" s="9">
        <f>IF(H65=0, "-", H58/H65)</f>
        <v>6.3725490196078427E-2</v>
      </c>
      <c r="J58" s="8">
        <f t="shared" si="4"/>
        <v>9.7560975609756101E-2</v>
      </c>
      <c r="K58" s="9">
        <f t="shared" si="5"/>
        <v>5.9829059829059832E-2</v>
      </c>
    </row>
    <row r="59" spans="1:11" x14ac:dyDescent="0.25">
      <c r="A59" s="7" t="s">
        <v>384</v>
      </c>
      <c r="B59" s="65">
        <v>15</v>
      </c>
      <c r="C59" s="34">
        <f>IF(B65=0, "-", B59/B65)</f>
        <v>1.7688679245283018E-2</v>
      </c>
      <c r="D59" s="65">
        <v>50</v>
      </c>
      <c r="E59" s="9">
        <f>IF(D65=0, "-", D59/D65)</f>
        <v>6.4850843060959798E-2</v>
      </c>
      <c r="F59" s="81">
        <v>20</v>
      </c>
      <c r="G59" s="34">
        <f>IF(F65=0, "-", F59/F65)</f>
        <v>1.0040160642570281E-2</v>
      </c>
      <c r="H59" s="65">
        <v>101</v>
      </c>
      <c r="I59" s="9">
        <f>IF(H65=0, "-", H59/H65)</f>
        <v>5.501089324618736E-2</v>
      </c>
      <c r="J59" s="8">
        <f t="shared" si="4"/>
        <v>-0.7</v>
      </c>
      <c r="K59" s="9">
        <f t="shared" si="5"/>
        <v>-0.80198019801980203</v>
      </c>
    </row>
    <row r="60" spans="1:11" x14ac:dyDescent="0.25">
      <c r="A60" s="7" t="s">
        <v>385</v>
      </c>
      <c r="B60" s="65">
        <v>89</v>
      </c>
      <c r="C60" s="34">
        <f>IF(B65=0, "-", B60/B65)</f>
        <v>0.10495283018867925</v>
      </c>
      <c r="D60" s="65">
        <v>86</v>
      </c>
      <c r="E60" s="9">
        <f>IF(D65=0, "-", D60/D65)</f>
        <v>0.11154345006485085</v>
      </c>
      <c r="F60" s="81">
        <v>108</v>
      </c>
      <c r="G60" s="34">
        <f>IF(F65=0, "-", F60/F65)</f>
        <v>5.4216867469879519E-2</v>
      </c>
      <c r="H60" s="65">
        <v>241</v>
      </c>
      <c r="I60" s="9">
        <f>IF(H65=0, "-", H60/H65)</f>
        <v>0.13126361655773419</v>
      </c>
      <c r="J60" s="8">
        <f t="shared" si="4"/>
        <v>3.4883720930232558E-2</v>
      </c>
      <c r="K60" s="9">
        <f t="shared" si="5"/>
        <v>-0.55186721991701249</v>
      </c>
    </row>
    <row r="61" spans="1:11" x14ac:dyDescent="0.25">
      <c r="A61" s="7" t="s">
        <v>386</v>
      </c>
      <c r="B61" s="65">
        <v>120</v>
      </c>
      <c r="C61" s="34">
        <f>IF(B65=0, "-", B61/B65)</f>
        <v>0.14150943396226415</v>
      </c>
      <c r="D61" s="65">
        <v>14</v>
      </c>
      <c r="E61" s="9">
        <f>IF(D65=0, "-", D61/D65)</f>
        <v>1.8158236057068743E-2</v>
      </c>
      <c r="F61" s="81">
        <v>181</v>
      </c>
      <c r="G61" s="34">
        <f>IF(F65=0, "-", F61/F65)</f>
        <v>9.086345381526105E-2</v>
      </c>
      <c r="H61" s="65">
        <v>63</v>
      </c>
      <c r="I61" s="9">
        <f>IF(H65=0, "-", H61/H65)</f>
        <v>3.4313725490196081E-2</v>
      </c>
      <c r="J61" s="8">
        <f t="shared" si="4"/>
        <v>7.5714285714285712</v>
      </c>
      <c r="K61" s="9">
        <f t="shared" si="5"/>
        <v>1.873015873015873</v>
      </c>
    </row>
    <row r="62" spans="1:11" x14ac:dyDescent="0.25">
      <c r="A62" s="7" t="s">
        <v>387</v>
      </c>
      <c r="B62" s="65">
        <v>14</v>
      </c>
      <c r="C62" s="34">
        <f>IF(B65=0, "-", B62/B65)</f>
        <v>1.6509433962264151E-2</v>
      </c>
      <c r="D62" s="65">
        <v>0</v>
      </c>
      <c r="E62" s="9">
        <f>IF(D65=0, "-", D62/D65)</f>
        <v>0</v>
      </c>
      <c r="F62" s="81">
        <v>63</v>
      </c>
      <c r="G62" s="34">
        <f>IF(F65=0, "-", F62/F65)</f>
        <v>3.1626506024096383E-2</v>
      </c>
      <c r="H62" s="65">
        <v>0</v>
      </c>
      <c r="I62" s="9">
        <f>IF(H65=0, "-", H62/H65)</f>
        <v>0</v>
      </c>
      <c r="J62" s="8" t="str">
        <f t="shared" si="4"/>
        <v>-</v>
      </c>
      <c r="K62" s="9" t="str">
        <f t="shared" si="5"/>
        <v>-</v>
      </c>
    </row>
    <row r="63" spans="1:11" x14ac:dyDescent="0.25">
      <c r="A63" s="7" t="s">
        <v>388</v>
      </c>
      <c r="B63" s="65">
        <v>243</v>
      </c>
      <c r="C63" s="34">
        <f>IF(B65=0, "-", B63/B65)</f>
        <v>0.28655660377358488</v>
      </c>
      <c r="D63" s="65">
        <v>170</v>
      </c>
      <c r="E63" s="9">
        <f>IF(D65=0, "-", D63/D65)</f>
        <v>0.22049286640726329</v>
      </c>
      <c r="F63" s="81">
        <v>591</v>
      </c>
      <c r="G63" s="34">
        <f>IF(F65=0, "-", F63/F65)</f>
        <v>0.29668674698795183</v>
      </c>
      <c r="H63" s="65">
        <v>490</v>
      </c>
      <c r="I63" s="9">
        <f>IF(H65=0, "-", H63/H65)</f>
        <v>0.26688453159041392</v>
      </c>
      <c r="J63" s="8">
        <f t="shared" si="4"/>
        <v>0.42941176470588233</v>
      </c>
      <c r="K63" s="9">
        <f t="shared" si="5"/>
        <v>0.20612244897959184</v>
      </c>
    </row>
    <row r="64" spans="1:11" x14ac:dyDescent="0.25">
      <c r="A64" s="2"/>
      <c r="B64" s="68"/>
      <c r="C64" s="33"/>
      <c r="D64" s="68"/>
      <c r="E64" s="6"/>
      <c r="F64" s="82"/>
      <c r="G64" s="33"/>
      <c r="H64" s="68"/>
      <c r="I64" s="6"/>
      <c r="J64" s="5"/>
      <c r="K64" s="6"/>
    </row>
    <row r="65" spans="1:11" s="43" customFormat="1" x14ac:dyDescent="0.25">
      <c r="A65" s="162" t="s">
        <v>608</v>
      </c>
      <c r="B65" s="71">
        <f>SUM(B51:B64)</f>
        <v>848</v>
      </c>
      <c r="C65" s="40">
        <f>B65/30256</f>
        <v>2.8027498677948175E-2</v>
      </c>
      <c r="D65" s="71">
        <f>SUM(D51:D64)</f>
        <v>771</v>
      </c>
      <c r="E65" s="41">
        <f>D65/32224</f>
        <v>2.3926266137040714E-2</v>
      </c>
      <c r="F65" s="77">
        <f>SUM(F51:F64)</f>
        <v>1992</v>
      </c>
      <c r="G65" s="42">
        <f>F65/84340</f>
        <v>2.3618686269860089E-2</v>
      </c>
      <c r="H65" s="71">
        <f>SUM(H51:H64)</f>
        <v>1836</v>
      </c>
      <c r="I65" s="41">
        <f>H65/81619</f>
        <v>2.2494762248986142E-2</v>
      </c>
      <c r="J65" s="37">
        <f>IF(D65=0, "-", IF((B65-D65)/D65&lt;10, (B65-D65)/D65, "&gt;999%"))</f>
        <v>9.9870298313878086E-2</v>
      </c>
      <c r="K65" s="38">
        <f>IF(H65=0, "-", IF((F65-H65)/H65&lt;10, (F65-H65)/H65, "&gt;999%"))</f>
        <v>8.4967320261437912E-2</v>
      </c>
    </row>
    <row r="66" spans="1:11" x14ac:dyDescent="0.25">
      <c r="B66" s="83"/>
      <c r="D66" s="83"/>
      <c r="F66" s="83"/>
      <c r="H66" s="83"/>
    </row>
    <row r="67" spans="1:11" s="43" customFormat="1" x14ac:dyDescent="0.25">
      <c r="A67" s="162" t="s">
        <v>607</v>
      </c>
      <c r="B67" s="71">
        <v>4161</v>
      </c>
      <c r="C67" s="40">
        <f>B67/30256</f>
        <v>0.13752644103648862</v>
      </c>
      <c r="D67" s="71">
        <v>3860</v>
      </c>
      <c r="E67" s="41">
        <f>D67/32224</f>
        <v>0.11978649453823237</v>
      </c>
      <c r="F67" s="77">
        <v>10850</v>
      </c>
      <c r="G67" s="42">
        <f>F67/84340</f>
        <v>0.12864595684135641</v>
      </c>
      <c r="H67" s="71">
        <v>10913</v>
      </c>
      <c r="I67" s="41">
        <f>H67/81619</f>
        <v>0.13370661243092907</v>
      </c>
      <c r="J67" s="37">
        <f>IF(D67=0, "-", IF((B67-D67)/D67&lt;10, (B67-D67)/D67, "&gt;999%"))</f>
        <v>7.797927461139896E-2</v>
      </c>
      <c r="K67" s="38">
        <f>IF(H67=0, "-", IF((F67-H67)/H67&lt;10, (F67-H67)/H67, "&gt;999%"))</f>
        <v>-5.7729313662604233E-3</v>
      </c>
    </row>
    <row r="68" spans="1:11" x14ac:dyDescent="0.25">
      <c r="B68" s="83"/>
      <c r="D68" s="83"/>
      <c r="F68" s="83"/>
      <c r="H68" s="83"/>
    </row>
    <row r="69" spans="1:11" ht="15.6" x14ac:dyDescent="0.3">
      <c r="A69" s="164" t="s">
        <v>122</v>
      </c>
      <c r="B69" s="196" t="s">
        <v>1</v>
      </c>
      <c r="C69" s="200"/>
      <c r="D69" s="200"/>
      <c r="E69" s="197"/>
      <c r="F69" s="196" t="s">
        <v>14</v>
      </c>
      <c r="G69" s="200"/>
      <c r="H69" s="200"/>
      <c r="I69" s="197"/>
      <c r="J69" s="196" t="s">
        <v>15</v>
      </c>
      <c r="K69" s="197"/>
    </row>
    <row r="70" spans="1:11" x14ac:dyDescent="0.25">
      <c r="A70" s="22"/>
      <c r="B70" s="196">
        <f>VALUE(RIGHT($B$2, 4))</f>
        <v>2023</v>
      </c>
      <c r="C70" s="197"/>
      <c r="D70" s="196">
        <f>B70-1</f>
        <v>2022</v>
      </c>
      <c r="E70" s="204"/>
      <c r="F70" s="196">
        <f>B70</f>
        <v>2023</v>
      </c>
      <c r="G70" s="204"/>
      <c r="H70" s="196">
        <f>D70</f>
        <v>2022</v>
      </c>
      <c r="I70" s="204"/>
      <c r="J70" s="140" t="s">
        <v>4</v>
      </c>
      <c r="K70" s="141" t="s">
        <v>2</v>
      </c>
    </row>
    <row r="71" spans="1:11" x14ac:dyDescent="0.25">
      <c r="A71" s="163" t="s">
        <v>154</v>
      </c>
      <c r="B71" s="61" t="s">
        <v>12</v>
      </c>
      <c r="C71" s="62" t="s">
        <v>13</v>
      </c>
      <c r="D71" s="61" t="s">
        <v>12</v>
      </c>
      <c r="E71" s="63" t="s">
        <v>13</v>
      </c>
      <c r="F71" s="62" t="s">
        <v>12</v>
      </c>
      <c r="G71" s="62" t="s">
        <v>13</v>
      </c>
      <c r="H71" s="61" t="s">
        <v>12</v>
      </c>
      <c r="I71" s="63" t="s">
        <v>13</v>
      </c>
      <c r="J71" s="61"/>
      <c r="K71" s="63"/>
    </row>
    <row r="72" spans="1:11" x14ac:dyDescent="0.25">
      <c r="A72" s="7" t="s">
        <v>389</v>
      </c>
      <c r="B72" s="65">
        <v>379</v>
      </c>
      <c r="C72" s="34">
        <f>IF(B95=0, "-", B72/B95)</f>
        <v>7.564870259481038E-2</v>
      </c>
      <c r="D72" s="65">
        <v>0</v>
      </c>
      <c r="E72" s="9">
        <f>IF(D95=0, "-", D72/D95)</f>
        <v>0</v>
      </c>
      <c r="F72" s="81">
        <v>746</v>
      </c>
      <c r="G72" s="34">
        <f>IF(F95=0, "-", F72/F95)</f>
        <v>5.0154632244184483E-2</v>
      </c>
      <c r="H72" s="65">
        <v>0</v>
      </c>
      <c r="I72" s="9">
        <f>IF(H95=0, "-", H72/H95)</f>
        <v>0</v>
      </c>
      <c r="J72" s="8" t="str">
        <f t="shared" ref="J72:J93" si="6">IF(D72=0, "-", IF((B72-D72)/D72&lt;10, (B72-D72)/D72, "&gt;999%"))</f>
        <v>-</v>
      </c>
      <c r="K72" s="9" t="str">
        <f t="shared" ref="K72:K93" si="7">IF(H72=0, "-", IF((F72-H72)/H72&lt;10, (F72-H72)/H72, "&gt;999%"))</f>
        <v>-</v>
      </c>
    </row>
    <row r="73" spans="1:11" x14ac:dyDescent="0.25">
      <c r="A73" s="7" t="s">
        <v>390</v>
      </c>
      <c r="B73" s="65">
        <v>5</v>
      </c>
      <c r="C73" s="34">
        <f>IF(B95=0, "-", B73/B95)</f>
        <v>9.9800399201596798E-4</v>
      </c>
      <c r="D73" s="65">
        <v>2</v>
      </c>
      <c r="E73" s="9">
        <f>IF(D95=0, "-", D73/D95)</f>
        <v>3.9984006397441024E-4</v>
      </c>
      <c r="F73" s="81">
        <v>7</v>
      </c>
      <c r="G73" s="34">
        <f>IF(F95=0, "-", F73/F95)</f>
        <v>4.7061987360494823E-4</v>
      </c>
      <c r="H73" s="65">
        <v>13</v>
      </c>
      <c r="I73" s="9">
        <f>IF(H95=0, "-", H73/H95)</f>
        <v>1.010415047411783E-3</v>
      </c>
      <c r="J73" s="8">
        <f t="shared" si="6"/>
        <v>1.5</v>
      </c>
      <c r="K73" s="9">
        <f t="shared" si="7"/>
        <v>-0.46153846153846156</v>
      </c>
    </row>
    <row r="74" spans="1:11" x14ac:dyDescent="0.25">
      <c r="A74" s="7" t="s">
        <v>391</v>
      </c>
      <c r="B74" s="65">
        <v>27</v>
      </c>
      <c r="C74" s="34">
        <f>IF(B95=0, "-", B74/B95)</f>
        <v>5.3892215568862277E-3</v>
      </c>
      <c r="D74" s="65">
        <v>0</v>
      </c>
      <c r="E74" s="9">
        <f>IF(D95=0, "-", D74/D95)</f>
        <v>0</v>
      </c>
      <c r="F74" s="81">
        <v>105</v>
      </c>
      <c r="G74" s="34">
        <f>IF(F95=0, "-", F74/F95)</f>
        <v>7.0592981040742235E-3</v>
      </c>
      <c r="H74" s="65">
        <v>0</v>
      </c>
      <c r="I74" s="9">
        <f>IF(H95=0, "-", H74/H95)</f>
        <v>0</v>
      </c>
      <c r="J74" s="8" t="str">
        <f t="shared" si="6"/>
        <v>-</v>
      </c>
      <c r="K74" s="9" t="str">
        <f t="shared" si="7"/>
        <v>-</v>
      </c>
    </row>
    <row r="75" spans="1:11" x14ac:dyDescent="0.25">
      <c r="A75" s="7" t="s">
        <v>392</v>
      </c>
      <c r="B75" s="65">
        <v>35</v>
      </c>
      <c r="C75" s="34">
        <f>IF(B95=0, "-", B75/B95)</f>
        <v>6.9860279441117763E-3</v>
      </c>
      <c r="D75" s="65">
        <v>12</v>
      </c>
      <c r="E75" s="9">
        <f>IF(D95=0, "-", D75/D95)</f>
        <v>2.3990403838464614E-3</v>
      </c>
      <c r="F75" s="81">
        <v>89</v>
      </c>
      <c r="G75" s="34">
        <f>IF(F95=0, "-", F75/F95)</f>
        <v>5.9835955358343417E-3</v>
      </c>
      <c r="H75" s="65">
        <v>56</v>
      </c>
      <c r="I75" s="9">
        <f>IF(H95=0, "-", H75/H95)</f>
        <v>4.3525571273122961E-3</v>
      </c>
      <c r="J75" s="8">
        <f t="shared" si="6"/>
        <v>1.9166666666666667</v>
      </c>
      <c r="K75" s="9">
        <f t="shared" si="7"/>
        <v>0.5892857142857143</v>
      </c>
    </row>
    <row r="76" spans="1:11" x14ac:dyDescent="0.25">
      <c r="A76" s="7" t="s">
        <v>393</v>
      </c>
      <c r="B76" s="65">
        <v>202</v>
      </c>
      <c r="C76" s="34">
        <f>IF(B95=0, "-", B76/B95)</f>
        <v>4.0319361277445107E-2</v>
      </c>
      <c r="D76" s="65">
        <v>142</v>
      </c>
      <c r="E76" s="9">
        <f>IF(D95=0, "-", D76/D95)</f>
        <v>2.8388644542183126E-2</v>
      </c>
      <c r="F76" s="81">
        <v>574</v>
      </c>
      <c r="G76" s="34">
        <f>IF(F95=0, "-", F76/F95)</f>
        <v>3.8590829635605756E-2</v>
      </c>
      <c r="H76" s="65">
        <v>319</v>
      </c>
      <c r="I76" s="9">
        <f>IF(H95=0, "-", H76/H95)</f>
        <v>2.4794030778796827E-2</v>
      </c>
      <c r="J76" s="8">
        <f t="shared" si="6"/>
        <v>0.42253521126760563</v>
      </c>
      <c r="K76" s="9">
        <f t="shared" si="7"/>
        <v>0.79937304075235105</v>
      </c>
    </row>
    <row r="77" spans="1:11" x14ac:dyDescent="0.25">
      <c r="A77" s="7" t="s">
        <v>394</v>
      </c>
      <c r="B77" s="65">
        <v>87</v>
      </c>
      <c r="C77" s="34">
        <f>IF(B95=0, "-", B77/B95)</f>
        <v>1.7365269461077845E-2</v>
      </c>
      <c r="D77" s="65">
        <v>0</v>
      </c>
      <c r="E77" s="9">
        <f>IF(D95=0, "-", D77/D95)</f>
        <v>0</v>
      </c>
      <c r="F77" s="81">
        <v>273</v>
      </c>
      <c r="G77" s="34">
        <f>IF(F95=0, "-", F77/F95)</f>
        <v>1.835417507059298E-2</v>
      </c>
      <c r="H77" s="65">
        <v>0</v>
      </c>
      <c r="I77" s="9">
        <f>IF(H95=0, "-", H77/H95)</f>
        <v>0</v>
      </c>
      <c r="J77" s="8" t="str">
        <f t="shared" si="6"/>
        <v>-</v>
      </c>
      <c r="K77" s="9" t="str">
        <f t="shared" si="7"/>
        <v>-</v>
      </c>
    </row>
    <row r="78" spans="1:11" x14ac:dyDescent="0.25">
      <c r="A78" s="7" t="s">
        <v>395</v>
      </c>
      <c r="B78" s="65">
        <v>342</v>
      </c>
      <c r="C78" s="34">
        <f>IF(B95=0, "-", B78/B95)</f>
        <v>6.8263473053892215E-2</v>
      </c>
      <c r="D78" s="65">
        <v>170</v>
      </c>
      <c r="E78" s="9">
        <f>IF(D95=0, "-", D78/D95)</f>
        <v>3.3986405437824871E-2</v>
      </c>
      <c r="F78" s="81">
        <v>777</v>
      </c>
      <c r="G78" s="34">
        <f>IF(F95=0, "-", F78/F95)</f>
        <v>5.2238805970149252E-2</v>
      </c>
      <c r="H78" s="65">
        <v>499</v>
      </c>
      <c r="I78" s="9">
        <f>IF(H95=0, "-", H78/H95)</f>
        <v>3.8784392973729209E-2</v>
      </c>
      <c r="J78" s="8">
        <f t="shared" si="6"/>
        <v>1.0117647058823529</v>
      </c>
      <c r="K78" s="9">
        <f t="shared" si="7"/>
        <v>0.55711422845691383</v>
      </c>
    </row>
    <row r="79" spans="1:11" x14ac:dyDescent="0.25">
      <c r="A79" s="7" t="s">
        <v>396</v>
      </c>
      <c r="B79" s="65">
        <v>282</v>
      </c>
      <c r="C79" s="34">
        <f>IF(B95=0, "-", B79/B95)</f>
        <v>5.6287425149700601E-2</v>
      </c>
      <c r="D79" s="65">
        <v>151</v>
      </c>
      <c r="E79" s="9">
        <f>IF(D95=0, "-", D79/D95)</f>
        <v>3.0187924830067974E-2</v>
      </c>
      <c r="F79" s="81">
        <v>1233</v>
      </c>
      <c r="G79" s="34">
        <f>IF(F95=0, "-", F79/F95)</f>
        <v>8.2896329164985877E-2</v>
      </c>
      <c r="H79" s="65">
        <v>656</v>
      </c>
      <c r="I79" s="9">
        <f>IF(H95=0, "-", H79/H95)</f>
        <v>5.0987097777086897E-2</v>
      </c>
      <c r="J79" s="8">
        <f t="shared" si="6"/>
        <v>0.86754966887417218</v>
      </c>
      <c r="K79" s="9">
        <f t="shared" si="7"/>
        <v>0.87957317073170727</v>
      </c>
    </row>
    <row r="80" spans="1:11" x14ac:dyDescent="0.25">
      <c r="A80" s="7" t="s">
        <v>397</v>
      </c>
      <c r="B80" s="65">
        <v>0</v>
      </c>
      <c r="C80" s="34">
        <f>IF(B95=0, "-", B80/B95)</f>
        <v>0</v>
      </c>
      <c r="D80" s="65">
        <v>7</v>
      </c>
      <c r="E80" s="9">
        <f>IF(D95=0, "-", D80/D95)</f>
        <v>1.3994402239104358E-3</v>
      </c>
      <c r="F80" s="81">
        <v>0</v>
      </c>
      <c r="G80" s="34">
        <f>IF(F95=0, "-", F80/F95)</f>
        <v>0</v>
      </c>
      <c r="H80" s="65">
        <v>20</v>
      </c>
      <c r="I80" s="9">
        <f>IF(H95=0, "-", H80/H95)</f>
        <v>1.55448468832582E-3</v>
      </c>
      <c r="J80" s="8">
        <f t="shared" si="6"/>
        <v>-1</v>
      </c>
      <c r="K80" s="9">
        <f t="shared" si="7"/>
        <v>-1</v>
      </c>
    </row>
    <row r="81" spans="1:11" x14ac:dyDescent="0.25">
      <c r="A81" s="7" t="s">
        <v>398</v>
      </c>
      <c r="B81" s="65">
        <v>221</v>
      </c>
      <c r="C81" s="34">
        <f>IF(B95=0, "-", B81/B95)</f>
        <v>4.4111776447105788E-2</v>
      </c>
      <c r="D81" s="65">
        <v>456</v>
      </c>
      <c r="E81" s="9">
        <f>IF(D95=0, "-", D81/D95)</f>
        <v>9.1163534586165537E-2</v>
      </c>
      <c r="F81" s="81">
        <v>1156</v>
      </c>
      <c r="G81" s="34">
        <f>IF(F95=0, "-", F81/F95)</f>
        <v>7.7719510555331453E-2</v>
      </c>
      <c r="H81" s="65">
        <v>1260</v>
      </c>
      <c r="I81" s="9">
        <f>IF(H95=0, "-", H81/H95)</f>
        <v>9.793253536452666E-2</v>
      </c>
      <c r="J81" s="8">
        <f t="shared" si="6"/>
        <v>-0.51535087719298245</v>
      </c>
      <c r="K81" s="9">
        <f t="shared" si="7"/>
        <v>-8.2539682539682538E-2</v>
      </c>
    </row>
    <row r="82" spans="1:11" x14ac:dyDescent="0.25">
      <c r="A82" s="7" t="s">
        <v>399</v>
      </c>
      <c r="B82" s="65">
        <v>556</v>
      </c>
      <c r="C82" s="34">
        <f>IF(B95=0, "-", B82/B95)</f>
        <v>0.11097804391217565</v>
      </c>
      <c r="D82" s="65">
        <v>1323</v>
      </c>
      <c r="E82" s="9">
        <f>IF(D95=0, "-", D82/D95)</f>
        <v>0.26449420231907239</v>
      </c>
      <c r="F82" s="81">
        <v>1935</v>
      </c>
      <c r="G82" s="34">
        <f>IF(F95=0, "-", F82/F95)</f>
        <v>0.1300927793465107</v>
      </c>
      <c r="H82" s="65">
        <v>2541</v>
      </c>
      <c r="I82" s="9">
        <f>IF(H95=0, "-", H82/H95)</f>
        <v>0.19749727965179542</v>
      </c>
      <c r="J82" s="8">
        <f t="shared" si="6"/>
        <v>-0.57974300831443693</v>
      </c>
      <c r="K82" s="9">
        <f t="shared" si="7"/>
        <v>-0.2384887839433294</v>
      </c>
    </row>
    <row r="83" spans="1:11" x14ac:dyDescent="0.25">
      <c r="A83" s="7" t="s">
        <v>400</v>
      </c>
      <c r="B83" s="65">
        <v>154</v>
      </c>
      <c r="C83" s="34">
        <f>IF(B95=0, "-", B83/B95)</f>
        <v>3.0738522954091817E-2</v>
      </c>
      <c r="D83" s="65">
        <v>163</v>
      </c>
      <c r="E83" s="9">
        <f>IF(D95=0, "-", D83/D95)</f>
        <v>3.2586965213914437E-2</v>
      </c>
      <c r="F83" s="81">
        <v>763</v>
      </c>
      <c r="G83" s="34">
        <f>IF(F95=0, "-", F83/F95)</f>
        <v>5.1297566222939357E-2</v>
      </c>
      <c r="H83" s="65">
        <v>417</v>
      </c>
      <c r="I83" s="9">
        <f>IF(H95=0, "-", H83/H95)</f>
        <v>3.241100575159335E-2</v>
      </c>
      <c r="J83" s="8">
        <f t="shared" si="6"/>
        <v>-5.5214723926380369E-2</v>
      </c>
      <c r="K83" s="9">
        <f t="shared" si="7"/>
        <v>0.82973621103117501</v>
      </c>
    </row>
    <row r="84" spans="1:11" x14ac:dyDescent="0.25">
      <c r="A84" s="7" t="s">
        <v>401</v>
      </c>
      <c r="B84" s="65">
        <v>620</v>
      </c>
      <c r="C84" s="34">
        <f>IF(B95=0, "-", B84/B95)</f>
        <v>0.12375249500998003</v>
      </c>
      <c r="D84" s="65">
        <v>469</v>
      </c>
      <c r="E84" s="9">
        <f>IF(D95=0, "-", D84/D95)</f>
        <v>9.3762495001999194E-2</v>
      </c>
      <c r="F84" s="81">
        <v>1652</v>
      </c>
      <c r="G84" s="34">
        <f>IF(F95=0, "-", F84/F95)</f>
        <v>0.11106629017076779</v>
      </c>
      <c r="H84" s="65">
        <v>1276</v>
      </c>
      <c r="I84" s="9">
        <f>IF(H95=0, "-", H84/H95)</f>
        <v>9.9176123115187309E-2</v>
      </c>
      <c r="J84" s="8">
        <f t="shared" si="6"/>
        <v>0.32196162046908317</v>
      </c>
      <c r="K84" s="9">
        <f t="shared" si="7"/>
        <v>0.29467084639498431</v>
      </c>
    </row>
    <row r="85" spans="1:11" x14ac:dyDescent="0.25">
      <c r="A85" s="7" t="s">
        <v>402</v>
      </c>
      <c r="B85" s="65">
        <v>357</v>
      </c>
      <c r="C85" s="34">
        <f>IF(B95=0, "-", B85/B95)</f>
        <v>7.1257485029940115E-2</v>
      </c>
      <c r="D85" s="65">
        <v>139</v>
      </c>
      <c r="E85" s="9">
        <f>IF(D95=0, "-", D85/D95)</f>
        <v>2.7788884446221511E-2</v>
      </c>
      <c r="F85" s="81">
        <v>799</v>
      </c>
      <c r="G85" s="34">
        <f>IF(F95=0, "-", F85/F95)</f>
        <v>5.3717897001479088E-2</v>
      </c>
      <c r="H85" s="65">
        <v>564</v>
      </c>
      <c r="I85" s="9">
        <f>IF(H95=0, "-", H85/H95)</f>
        <v>4.3836468210788126E-2</v>
      </c>
      <c r="J85" s="8">
        <f t="shared" si="6"/>
        <v>1.5683453237410072</v>
      </c>
      <c r="K85" s="9">
        <f t="shared" si="7"/>
        <v>0.41666666666666669</v>
      </c>
    </row>
    <row r="86" spans="1:11" x14ac:dyDescent="0.25">
      <c r="A86" s="7" t="s">
        <v>403</v>
      </c>
      <c r="B86" s="65">
        <v>60</v>
      </c>
      <c r="C86" s="34">
        <f>IF(B95=0, "-", B86/B95)</f>
        <v>1.1976047904191617E-2</v>
      </c>
      <c r="D86" s="65">
        <v>15</v>
      </c>
      <c r="E86" s="9">
        <f>IF(D95=0, "-", D86/D95)</f>
        <v>2.9988004798080768E-3</v>
      </c>
      <c r="F86" s="81">
        <v>82</v>
      </c>
      <c r="G86" s="34">
        <f>IF(F95=0, "-", F86/F95)</f>
        <v>5.5129756622293935E-3</v>
      </c>
      <c r="H86" s="65">
        <v>55</v>
      </c>
      <c r="I86" s="9">
        <f>IF(H95=0, "-", H86/H95)</f>
        <v>4.2748328928960046E-3</v>
      </c>
      <c r="J86" s="8">
        <f t="shared" si="6"/>
        <v>3</v>
      </c>
      <c r="K86" s="9">
        <f t="shared" si="7"/>
        <v>0.49090909090909091</v>
      </c>
    </row>
    <row r="87" spans="1:11" x14ac:dyDescent="0.25">
      <c r="A87" s="7" t="s">
        <v>404</v>
      </c>
      <c r="B87" s="65">
        <v>1</v>
      </c>
      <c r="C87" s="34">
        <f>IF(B95=0, "-", B87/B95)</f>
        <v>1.996007984031936E-4</v>
      </c>
      <c r="D87" s="65">
        <v>4</v>
      </c>
      <c r="E87" s="9">
        <f>IF(D95=0, "-", D87/D95)</f>
        <v>7.9968012794882047E-4</v>
      </c>
      <c r="F87" s="81">
        <v>5</v>
      </c>
      <c r="G87" s="34">
        <f>IF(F95=0, "-", F87/F95)</f>
        <v>3.3615705257496301E-4</v>
      </c>
      <c r="H87" s="65">
        <v>17</v>
      </c>
      <c r="I87" s="9">
        <f>IF(H95=0, "-", H87/H95)</f>
        <v>1.321311985076947E-3</v>
      </c>
      <c r="J87" s="8">
        <f t="shared" si="6"/>
        <v>-0.75</v>
      </c>
      <c r="K87" s="9">
        <f t="shared" si="7"/>
        <v>-0.70588235294117652</v>
      </c>
    </row>
    <row r="88" spans="1:11" x14ac:dyDescent="0.25">
      <c r="A88" s="7" t="s">
        <v>405</v>
      </c>
      <c r="B88" s="65">
        <v>114</v>
      </c>
      <c r="C88" s="34">
        <f>IF(B95=0, "-", B88/B95)</f>
        <v>2.2754491017964073E-2</v>
      </c>
      <c r="D88" s="65">
        <v>48</v>
      </c>
      <c r="E88" s="9">
        <f>IF(D95=0, "-", D88/D95)</f>
        <v>9.5961615353858457E-3</v>
      </c>
      <c r="F88" s="81">
        <v>202</v>
      </c>
      <c r="G88" s="34">
        <f>IF(F95=0, "-", F88/F95)</f>
        <v>1.3580744924028507E-2</v>
      </c>
      <c r="H88" s="65">
        <v>368</v>
      </c>
      <c r="I88" s="9">
        <f>IF(H95=0, "-", H88/H95)</f>
        <v>2.8602518265195088E-2</v>
      </c>
      <c r="J88" s="8">
        <f t="shared" si="6"/>
        <v>1.375</v>
      </c>
      <c r="K88" s="9">
        <f t="shared" si="7"/>
        <v>-0.45108695652173914</v>
      </c>
    </row>
    <row r="89" spans="1:11" x14ac:dyDescent="0.25">
      <c r="A89" s="7" t="s">
        <v>406</v>
      </c>
      <c r="B89" s="65">
        <v>43</v>
      </c>
      <c r="C89" s="34">
        <f>IF(B95=0, "-", B89/B95)</f>
        <v>8.5828343313373249E-3</v>
      </c>
      <c r="D89" s="65">
        <v>24</v>
      </c>
      <c r="E89" s="9">
        <f>IF(D95=0, "-", D89/D95)</f>
        <v>4.7980807676929228E-3</v>
      </c>
      <c r="F89" s="81">
        <v>123</v>
      </c>
      <c r="G89" s="34">
        <f>IF(F95=0, "-", F89/F95)</f>
        <v>8.2694634933440907E-3</v>
      </c>
      <c r="H89" s="65">
        <v>61</v>
      </c>
      <c r="I89" s="9">
        <f>IF(H95=0, "-", H89/H95)</f>
        <v>4.7411782993937506E-3</v>
      </c>
      <c r="J89" s="8">
        <f t="shared" si="6"/>
        <v>0.79166666666666663</v>
      </c>
      <c r="K89" s="9">
        <f t="shared" si="7"/>
        <v>1.0163934426229508</v>
      </c>
    </row>
    <row r="90" spans="1:11" x14ac:dyDescent="0.25">
      <c r="A90" s="7" t="s">
        <v>407</v>
      </c>
      <c r="B90" s="65">
        <v>19</v>
      </c>
      <c r="C90" s="34">
        <f>IF(B95=0, "-", B90/B95)</f>
        <v>3.7924151696606787E-3</v>
      </c>
      <c r="D90" s="65">
        <v>13</v>
      </c>
      <c r="E90" s="9">
        <f>IF(D95=0, "-", D90/D95)</f>
        <v>2.5989604158336665E-3</v>
      </c>
      <c r="F90" s="81">
        <v>31</v>
      </c>
      <c r="G90" s="34">
        <f>IF(F95=0, "-", F90/F95)</f>
        <v>2.0841737259647709E-3</v>
      </c>
      <c r="H90" s="65">
        <v>28</v>
      </c>
      <c r="I90" s="9">
        <f>IF(H95=0, "-", H90/H95)</f>
        <v>2.176278563656148E-3</v>
      </c>
      <c r="J90" s="8">
        <f t="shared" si="6"/>
        <v>0.46153846153846156</v>
      </c>
      <c r="K90" s="9">
        <f t="shared" si="7"/>
        <v>0.10714285714285714</v>
      </c>
    </row>
    <row r="91" spans="1:11" x14ac:dyDescent="0.25">
      <c r="A91" s="7" t="s">
        <v>408</v>
      </c>
      <c r="B91" s="65">
        <v>758</v>
      </c>
      <c r="C91" s="34">
        <f>IF(B95=0, "-", B91/B95)</f>
        <v>0.15129740518962076</v>
      </c>
      <c r="D91" s="65">
        <v>145</v>
      </c>
      <c r="E91" s="9">
        <f>IF(D95=0, "-", D91/D95)</f>
        <v>2.8988404638144741E-2</v>
      </c>
      <c r="F91" s="81">
        <v>1801</v>
      </c>
      <c r="G91" s="34">
        <f>IF(F95=0, "-", F91/F95)</f>
        <v>0.12108377033750169</v>
      </c>
      <c r="H91" s="65">
        <v>1024</v>
      </c>
      <c r="I91" s="9">
        <f>IF(H95=0, "-", H91/H95)</f>
        <v>7.9589616042281985E-2</v>
      </c>
      <c r="J91" s="8">
        <f t="shared" si="6"/>
        <v>4.227586206896552</v>
      </c>
      <c r="K91" s="9">
        <f t="shared" si="7"/>
        <v>0.7587890625</v>
      </c>
    </row>
    <row r="92" spans="1:11" x14ac:dyDescent="0.25">
      <c r="A92" s="7" t="s">
        <v>409</v>
      </c>
      <c r="B92" s="65">
        <v>521</v>
      </c>
      <c r="C92" s="34">
        <f>IF(B95=0, "-", B92/B95)</f>
        <v>0.10399201596806387</v>
      </c>
      <c r="D92" s="65">
        <v>1633</v>
      </c>
      <c r="E92" s="9">
        <f>IF(D95=0, "-", D92/D95)</f>
        <v>0.32646941223510595</v>
      </c>
      <c r="F92" s="81">
        <v>1957</v>
      </c>
      <c r="G92" s="34">
        <f>IF(F95=0, "-", F92/F95)</f>
        <v>0.13157187037784052</v>
      </c>
      <c r="H92" s="65">
        <v>3591</v>
      </c>
      <c r="I92" s="9">
        <f>IF(H95=0, "-", H92/H95)</f>
        <v>0.27910772578890097</v>
      </c>
      <c r="J92" s="8">
        <f t="shared" si="6"/>
        <v>-0.68095529699938762</v>
      </c>
      <c r="K92" s="9">
        <f t="shared" si="7"/>
        <v>-0.455026455026455</v>
      </c>
    </row>
    <row r="93" spans="1:11" x14ac:dyDescent="0.25">
      <c r="A93" s="7" t="s">
        <v>410</v>
      </c>
      <c r="B93" s="65">
        <v>227</v>
      </c>
      <c r="C93" s="34">
        <f>IF(B95=0, "-", B93/B95)</f>
        <v>4.5309381237524947E-2</v>
      </c>
      <c r="D93" s="65">
        <v>86</v>
      </c>
      <c r="E93" s="9">
        <f>IF(D95=0, "-", D93/D95)</f>
        <v>1.7193122750899639E-2</v>
      </c>
      <c r="F93" s="81">
        <v>564</v>
      </c>
      <c r="G93" s="34">
        <f>IF(F95=0, "-", F93/F95)</f>
        <v>3.7918515530455832E-2</v>
      </c>
      <c r="H93" s="65">
        <v>101</v>
      </c>
      <c r="I93" s="9">
        <f>IF(H95=0, "-", H93/H95)</f>
        <v>7.8501476760453916E-3</v>
      </c>
      <c r="J93" s="8">
        <f t="shared" si="6"/>
        <v>1.6395348837209303</v>
      </c>
      <c r="K93" s="9">
        <f t="shared" si="7"/>
        <v>4.5841584158415838</v>
      </c>
    </row>
    <row r="94" spans="1:11" x14ac:dyDescent="0.25">
      <c r="A94" s="2"/>
      <c r="B94" s="68"/>
      <c r="C94" s="33"/>
      <c r="D94" s="68"/>
      <c r="E94" s="6"/>
      <c r="F94" s="82"/>
      <c r="G94" s="33"/>
      <c r="H94" s="68"/>
      <c r="I94" s="6"/>
      <c r="J94" s="5"/>
      <c r="K94" s="6"/>
    </row>
    <row r="95" spans="1:11" s="43" customFormat="1" x14ac:dyDescent="0.25">
      <c r="A95" s="162" t="s">
        <v>606</v>
      </c>
      <c r="B95" s="71">
        <f>SUM(B72:B94)</f>
        <v>5010</v>
      </c>
      <c r="C95" s="40">
        <f>B95/30256</f>
        <v>0.16558699101004759</v>
      </c>
      <c r="D95" s="71">
        <f>SUM(D72:D94)</f>
        <v>5002</v>
      </c>
      <c r="E95" s="41">
        <f>D95/32224</f>
        <v>0.15522591857000992</v>
      </c>
      <c r="F95" s="77">
        <f>SUM(F72:F94)</f>
        <v>14874</v>
      </c>
      <c r="G95" s="42">
        <f>F95/84340</f>
        <v>0.17635760018970834</v>
      </c>
      <c r="H95" s="71">
        <f>SUM(H72:H94)</f>
        <v>12866</v>
      </c>
      <c r="I95" s="41">
        <f>H95/81619</f>
        <v>0.1576348644310761</v>
      </c>
      <c r="J95" s="37">
        <f>IF(D95=0, "-", IF((B95-D95)/D95&lt;10, (B95-D95)/D95, "&gt;999%"))</f>
        <v>1.5993602558976409E-3</v>
      </c>
      <c r="K95" s="38">
        <f>IF(H95=0, "-", IF((F95-H95)/H95&lt;10, (F95-H95)/H95, "&gt;999%"))</f>
        <v>0.15607026270791233</v>
      </c>
    </row>
    <row r="96" spans="1:11" x14ac:dyDescent="0.25">
      <c r="B96" s="83"/>
      <c r="D96" s="83"/>
      <c r="F96" s="83"/>
      <c r="H96" s="83"/>
    </row>
    <row r="97" spans="1:11" x14ac:dyDescent="0.25">
      <c r="A97" s="163" t="s">
        <v>155</v>
      </c>
      <c r="B97" s="61" t="s">
        <v>12</v>
      </c>
      <c r="C97" s="62" t="s">
        <v>13</v>
      </c>
      <c r="D97" s="61" t="s">
        <v>12</v>
      </c>
      <c r="E97" s="63" t="s">
        <v>13</v>
      </c>
      <c r="F97" s="62" t="s">
        <v>12</v>
      </c>
      <c r="G97" s="62" t="s">
        <v>13</v>
      </c>
      <c r="H97" s="61" t="s">
        <v>12</v>
      </c>
      <c r="I97" s="63" t="s">
        <v>13</v>
      </c>
      <c r="J97" s="61"/>
      <c r="K97" s="63"/>
    </row>
    <row r="98" spans="1:11" x14ac:dyDescent="0.25">
      <c r="A98" s="7" t="s">
        <v>411</v>
      </c>
      <c r="B98" s="65">
        <v>2</v>
      </c>
      <c r="C98" s="34">
        <f>IF(B119=0, "-", B98/B119)</f>
        <v>1.0065425264217413E-3</v>
      </c>
      <c r="D98" s="65">
        <v>7</v>
      </c>
      <c r="E98" s="9">
        <f>IF(D119=0, "-", D98/D119)</f>
        <v>6.8965517241379309E-3</v>
      </c>
      <c r="F98" s="81">
        <v>7</v>
      </c>
      <c r="G98" s="34">
        <f>IF(F119=0, "-", F98/F119)</f>
        <v>1.869158878504673E-3</v>
      </c>
      <c r="H98" s="65">
        <v>27</v>
      </c>
      <c r="I98" s="9">
        <f>IF(H119=0, "-", H98/H119)</f>
        <v>9.7122302158273374E-3</v>
      </c>
      <c r="J98" s="8">
        <f t="shared" ref="J98:J117" si="8">IF(D98=0, "-", IF((B98-D98)/D98&lt;10, (B98-D98)/D98, "&gt;999%"))</f>
        <v>-0.7142857142857143</v>
      </c>
      <c r="K98" s="9">
        <f t="shared" ref="K98:K117" si="9">IF(H98=0, "-", IF((F98-H98)/H98&lt;10, (F98-H98)/H98, "&gt;999%"))</f>
        <v>-0.7407407407407407</v>
      </c>
    </row>
    <row r="99" spans="1:11" x14ac:dyDescent="0.25">
      <c r="A99" s="7" t="s">
        <v>412</v>
      </c>
      <c r="B99" s="65">
        <v>307</v>
      </c>
      <c r="C99" s="34">
        <f>IF(B119=0, "-", B99/B119)</f>
        <v>0.15450427780573731</v>
      </c>
      <c r="D99" s="65">
        <v>73</v>
      </c>
      <c r="E99" s="9">
        <f>IF(D119=0, "-", D99/D119)</f>
        <v>7.1921182266009853E-2</v>
      </c>
      <c r="F99" s="81">
        <v>633</v>
      </c>
      <c r="G99" s="34">
        <f>IF(F119=0, "-", F99/F119)</f>
        <v>0.16902536715620828</v>
      </c>
      <c r="H99" s="65">
        <v>386</v>
      </c>
      <c r="I99" s="9">
        <f>IF(H119=0, "-", H99/H119)</f>
        <v>0.13884892086330936</v>
      </c>
      <c r="J99" s="8">
        <f t="shared" si="8"/>
        <v>3.2054794520547945</v>
      </c>
      <c r="K99" s="9">
        <f t="shared" si="9"/>
        <v>0.63989637305699487</v>
      </c>
    </row>
    <row r="100" spans="1:11" x14ac:dyDescent="0.25">
      <c r="A100" s="7" t="s">
        <v>413</v>
      </c>
      <c r="B100" s="65">
        <v>143</v>
      </c>
      <c r="C100" s="34">
        <f>IF(B119=0, "-", B100/B119)</f>
        <v>7.1967790639154511E-2</v>
      </c>
      <c r="D100" s="65">
        <v>112</v>
      </c>
      <c r="E100" s="9">
        <f>IF(D119=0, "-", D100/D119)</f>
        <v>0.1103448275862069</v>
      </c>
      <c r="F100" s="81">
        <v>297</v>
      </c>
      <c r="G100" s="34">
        <f>IF(F119=0, "-", F100/F119)</f>
        <v>7.9305740987983972E-2</v>
      </c>
      <c r="H100" s="65">
        <v>336</v>
      </c>
      <c r="I100" s="9">
        <f>IF(H119=0, "-", H100/H119)</f>
        <v>0.12086330935251799</v>
      </c>
      <c r="J100" s="8">
        <f t="shared" si="8"/>
        <v>0.2767857142857143</v>
      </c>
      <c r="K100" s="9">
        <f t="shared" si="9"/>
        <v>-0.11607142857142858</v>
      </c>
    </row>
    <row r="101" spans="1:11" x14ac:dyDescent="0.25">
      <c r="A101" s="7" t="s">
        <v>414</v>
      </c>
      <c r="B101" s="65">
        <v>50</v>
      </c>
      <c r="C101" s="34">
        <f>IF(B119=0, "-", B101/B119)</f>
        <v>2.5163563160543533E-2</v>
      </c>
      <c r="D101" s="65">
        <v>24</v>
      </c>
      <c r="E101" s="9">
        <f>IF(D119=0, "-", D101/D119)</f>
        <v>2.3645320197044337E-2</v>
      </c>
      <c r="F101" s="81">
        <v>78</v>
      </c>
      <c r="G101" s="34">
        <f>IF(F119=0, "-", F101/F119)</f>
        <v>2.0827770360480641E-2</v>
      </c>
      <c r="H101" s="65">
        <v>92</v>
      </c>
      <c r="I101" s="9">
        <f>IF(H119=0, "-", H101/H119)</f>
        <v>3.3093525179856115E-2</v>
      </c>
      <c r="J101" s="8">
        <f t="shared" si="8"/>
        <v>1.0833333333333333</v>
      </c>
      <c r="K101" s="9">
        <f t="shared" si="9"/>
        <v>-0.15217391304347827</v>
      </c>
    </row>
    <row r="102" spans="1:11" x14ac:dyDescent="0.25">
      <c r="A102" s="7" t="s">
        <v>415</v>
      </c>
      <c r="B102" s="65">
        <v>1</v>
      </c>
      <c r="C102" s="34">
        <f>IF(B119=0, "-", B102/B119)</f>
        <v>5.0327126321087065E-4</v>
      </c>
      <c r="D102" s="65">
        <v>0</v>
      </c>
      <c r="E102" s="9">
        <f>IF(D119=0, "-", D102/D119)</f>
        <v>0</v>
      </c>
      <c r="F102" s="81">
        <v>9</v>
      </c>
      <c r="G102" s="34">
        <f>IF(F119=0, "-", F102/F119)</f>
        <v>2.4032042723631511E-3</v>
      </c>
      <c r="H102" s="65">
        <v>0</v>
      </c>
      <c r="I102" s="9">
        <f>IF(H119=0, "-", H102/H119)</f>
        <v>0</v>
      </c>
      <c r="J102" s="8" t="str">
        <f t="shared" si="8"/>
        <v>-</v>
      </c>
      <c r="K102" s="9" t="str">
        <f t="shared" si="9"/>
        <v>-</v>
      </c>
    </row>
    <row r="103" spans="1:11" x14ac:dyDescent="0.25">
      <c r="A103" s="7" t="s">
        <v>416</v>
      </c>
      <c r="B103" s="65">
        <v>14</v>
      </c>
      <c r="C103" s="34">
        <f>IF(B119=0, "-", B103/B119)</f>
        <v>7.0457976849521891E-3</v>
      </c>
      <c r="D103" s="65">
        <v>13</v>
      </c>
      <c r="E103" s="9">
        <f>IF(D119=0, "-", D103/D119)</f>
        <v>1.2807881773399015E-2</v>
      </c>
      <c r="F103" s="81">
        <v>55</v>
      </c>
      <c r="G103" s="34">
        <f>IF(F119=0, "-", F103/F119)</f>
        <v>1.4686248331108143E-2</v>
      </c>
      <c r="H103" s="65">
        <v>62</v>
      </c>
      <c r="I103" s="9">
        <f>IF(H119=0, "-", H103/H119)</f>
        <v>2.2302158273381296E-2</v>
      </c>
      <c r="J103" s="8">
        <f t="shared" si="8"/>
        <v>7.6923076923076927E-2</v>
      </c>
      <c r="K103" s="9">
        <f t="shared" si="9"/>
        <v>-0.11290322580645161</v>
      </c>
    </row>
    <row r="104" spans="1:11" x14ac:dyDescent="0.25">
      <c r="A104" s="7" t="s">
        <v>417</v>
      </c>
      <c r="B104" s="65">
        <v>56</v>
      </c>
      <c r="C104" s="34">
        <f>IF(B119=0, "-", B104/B119)</f>
        <v>2.8183190739808756E-2</v>
      </c>
      <c r="D104" s="65">
        <v>18</v>
      </c>
      <c r="E104" s="9">
        <f>IF(D119=0, "-", D104/D119)</f>
        <v>1.7733990147783252E-2</v>
      </c>
      <c r="F104" s="81">
        <v>111</v>
      </c>
      <c r="G104" s="34">
        <f>IF(F119=0, "-", F104/F119)</f>
        <v>2.9639519359145529E-2</v>
      </c>
      <c r="H104" s="65">
        <v>57</v>
      </c>
      <c r="I104" s="9">
        <f>IF(H119=0, "-", H104/H119)</f>
        <v>2.050359712230216E-2</v>
      </c>
      <c r="J104" s="8">
        <f t="shared" si="8"/>
        <v>2.1111111111111112</v>
      </c>
      <c r="K104" s="9">
        <f t="shared" si="9"/>
        <v>0.94736842105263153</v>
      </c>
    </row>
    <row r="105" spans="1:11" x14ac:dyDescent="0.25">
      <c r="A105" s="7" t="s">
        <v>418</v>
      </c>
      <c r="B105" s="65">
        <v>0</v>
      </c>
      <c r="C105" s="34">
        <f>IF(B119=0, "-", B105/B119)</f>
        <v>0</v>
      </c>
      <c r="D105" s="65">
        <v>0</v>
      </c>
      <c r="E105" s="9">
        <f>IF(D119=0, "-", D105/D119)</f>
        <v>0</v>
      </c>
      <c r="F105" s="81">
        <v>0</v>
      </c>
      <c r="G105" s="34">
        <f>IF(F119=0, "-", F105/F119)</f>
        <v>0</v>
      </c>
      <c r="H105" s="65">
        <v>1</v>
      </c>
      <c r="I105" s="9">
        <f>IF(H119=0, "-", H105/H119)</f>
        <v>3.5971223021582735E-4</v>
      </c>
      <c r="J105" s="8" t="str">
        <f t="shared" si="8"/>
        <v>-</v>
      </c>
      <c r="K105" s="9">
        <f t="shared" si="9"/>
        <v>-1</v>
      </c>
    </row>
    <row r="106" spans="1:11" x14ac:dyDescent="0.25">
      <c r="A106" s="7" t="s">
        <v>419</v>
      </c>
      <c r="B106" s="65">
        <v>16</v>
      </c>
      <c r="C106" s="34">
        <f>IF(B119=0, "-", B106/B119)</f>
        <v>8.0523402113739304E-3</v>
      </c>
      <c r="D106" s="65">
        <v>18</v>
      </c>
      <c r="E106" s="9">
        <f>IF(D119=0, "-", D106/D119)</f>
        <v>1.7733990147783252E-2</v>
      </c>
      <c r="F106" s="81">
        <v>20</v>
      </c>
      <c r="G106" s="34">
        <f>IF(F119=0, "-", F106/F119)</f>
        <v>5.3404539385847796E-3</v>
      </c>
      <c r="H106" s="65">
        <v>34</v>
      </c>
      <c r="I106" s="9">
        <f>IF(H119=0, "-", H106/H119)</f>
        <v>1.2230215827338129E-2</v>
      </c>
      <c r="J106" s="8">
        <f t="shared" si="8"/>
        <v>-0.1111111111111111</v>
      </c>
      <c r="K106" s="9">
        <f t="shared" si="9"/>
        <v>-0.41176470588235292</v>
      </c>
    </row>
    <row r="107" spans="1:11" x14ac:dyDescent="0.25">
      <c r="A107" s="7" t="s">
        <v>420</v>
      </c>
      <c r="B107" s="65">
        <v>18</v>
      </c>
      <c r="C107" s="34">
        <f>IF(B119=0, "-", B107/B119)</f>
        <v>9.0588827377956725E-3</v>
      </c>
      <c r="D107" s="65">
        <v>37</v>
      </c>
      <c r="E107" s="9">
        <f>IF(D119=0, "-", D107/D119)</f>
        <v>3.6453201970443348E-2</v>
      </c>
      <c r="F107" s="81">
        <v>21</v>
      </c>
      <c r="G107" s="34">
        <f>IF(F119=0, "-", F107/F119)</f>
        <v>5.6074766355140183E-3</v>
      </c>
      <c r="H107" s="65">
        <v>47</v>
      </c>
      <c r="I107" s="9">
        <f>IF(H119=0, "-", H107/H119)</f>
        <v>1.6906474820143885E-2</v>
      </c>
      <c r="J107" s="8">
        <f t="shared" si="8"/>
        <v>-0.51351351351351349</v>
      </c>
      <c r="K107" s="9">
        <f t="shared" si="9"/>
        <v>-0.55319148936170215</v>
      </c>
    </row>
    <row r="108" spans="1:11" x14ac:dyDescent="0.25">
      <c r="A108" s="7" t="s">
        <v>421</v>
      </c>
      <c r="B108" s="65">
        <v>252</v>
      </c>
      <c r="C108" s="34">
        <f>IF(B119=0, "-", B108/B119)</f>
        <v>0.12682435832913941</v>
      </c>
      <c r="D108" s="65">
        <v>202</v>
      </c>
      <c r="E108" s="9">
        <f>IF(D119=0, "-", D108/D119)</f>
        <v>0.19901477832512315</v>
      </c>
      <c r="F108" s="81">
        <v>461</v>
      </c>
      <c r="G108" s="34">
        <f>IF(F119=0, "-", F108/F119)</f>
        <v>0.12309746328437918</v>
      </c>
      <c r="H108" s="65">
        <v>433</v>
      </c>
      <c r="I108" s="9">
        <f>IF(H119=0, "-", H108/H119)</f>
        <v>0.15575539568345323</v>
      </c>
      <c r="J108" s="8">
        <f t="shared" si="8"/>
        <v>0.24752475247524752</v>
      </c>
      <c r="K108" s="9">
        <f t="shared" si="9"/>
        <v>6.4665127020785224E-2</v>
      </c>
    </row>
    <row r="109" spans="1:11" x14ac:dyDescent="0.25">
      <c r="A109" s="7" t="s">
        <v>422</v>
      </c>
      <c r="B109" s="65">
        <v>2</v>
      </c>
      <c r="C109" s="34">
        <f>IF(B119=0, "-", B109/B119)</f>
        <v>1.0065425264217413E-3</v>
      </c>
      <c r="D109" s="65">
        <v>0</v>
      </c>
      <c r="E109" s="9">
        <f>IF(D119=0, "-", D109/D119)</f>
        <v>0</v>
      </c>
      <c r="F109" s="81">
        <v>2</v>
      </c>
      <c r="G109" s="34">
        <f>IF(F119=0, "-", F109/F119)</f>
        <v>5.3404539385847798E-4</v>
      </c>
      <c r="H109" s="65">
        <v>0</v>
      </c>
      <c r="I109" s="9">
        <f>IF(H119=0, "-", H109/H119)</f>
        <v>0</v>
      </c>
      <c r="J109" s="8" t="str">
        <f t="shared" si="8"/>
        <v>-</v>
      </c>
      <c r="K109" s="9" t="str">
        <f t="shared" si="9"/>
        <v>-</v>
      </c>
    </row>
    <row r="110" spans="1:11" x14ac:dyDescent="0.25">
      <c r="A110" s="7" t="s">
        <v>423</v>
      </c>
      <c r="B110" s="65">
        <v>27</v>
      </c>
      <c r="C110" s="34">
        <f>IF(B119=0, "-", B110/B119)</f>
        <v>1.3588324106693507E-2</v>
      </c>
      <c r="D110" s="65">
        <v>0</v>
      </c>
      <c r="E110" s="9">
        <f>IF(D119=0, "-", D110/D119)</f>
        <v>0</v>
      </c>
      <c r="F110" s="81">
        <v>35</v>
      </c>
      <c r="G110" s="34">
        <f>IF(F119=0, "-", F110/F119)</f>
        <v>9.3457943925233638E-3</v>
      </c>
      <c r="H110" s="65">
        <v>0</v>
      </c>
      <c r="I110" s="9">
        <f>IF(H119=0, "-", H110/H119)</f>
        <v>0</v>
      </c>
      <c r="J110" s="8" t="str">
        <f t="shared" si="8"/>
        <v>-</v>
      </c>
      <c r="K110" s="9" t="str">
        <f t="shared" si="9"/>
        <v>-</v>
      </c>
    </row>
    <row r="111" spans="1:11" x14ac:dyDescent="0.25">
      <c r="A111" s="7" t="s">
        <v>424</v>
      </c>
      <c r="B111" s="65">
        <v>10</v>
      </c>
      <c r="C111" s="34">
        <f>IF(B119=0, "-", B111/B119)</f>
        <v>5.0327126321087065E-3</v>
      </c>
      <c r="D111" s="65">
        <v>20</v>
      </c>
      <c r="E111" s="9">
        <f>IF(D119=0, "-", D111/D119)</f>
        <v>1.9704433497536946E-2</v>
      </c>
      <c r="F111" s="81">
        <v>18</v>
      </c>
      <c r="G111" s="34">
        <f>IF(F119=0, "-", F111/F119)</f>
        <v>4.8064085447263021E-3</v>
      </c>
      <c r="H111" s="65">
        <v>63</v>
      </c>
      <c r="I111" s="9">
        <f>IF(H119=0, "-", H111/H119)</f>
        <v>2.2661870503597123E-2</v>
      </c>
      <c r="J111" s="8">
        <f t="shared" si="8"/>
        <v>-0.5</v>
      </c>
      <c r="K111" s="9">
        <f t="shared" si="9"/>
        <v>-0.7142857142857143</v>
      </c>
    </row>
    <row r="112" spans="1:11" x14ac:dyDescent="0.25">
      <c r="A112" s="7" t="s">
        <v>425</v>
      </c>
      <c r="B112" s="65">
        <v>49</v>
      </c>
      <c r="C112" s="34">
        <f>IF(B119=0, "-", B112/B119)</f>
        <v>2.4660291897332664E-2</v>
      </c>
      <c r="D112" s="65">
        <v>27</v>
      </c>
      <c r="E112" s="9">
        <f>IF(D119=0, "-", D112/D119)</f>
        <v>2.6600985221674877E-2</v>
      </c>
      <c r="F112" s="81">
        <v>154</v>
      </c>
      <c r="G112" s="34">
        <f>IF(F119=0, "-", F112/F119)</f>
        <v>4.1121495327102804E-2</v>
      </c>
      <c r="H112" s="65">
        <v>152</v>
      </c>
      <c r="I112" s="9">
        <f>IF(H119=0, "-", H112/H119)</f>
        <v>5.4676258992805753E-2</v>
      </c>
      <c r="J112" s="8">
        <f t="shared" si="8"/>
        <v>0.81481481481481477</v>
      </c>
      <c r="K112" s="9">
        <f t="shared" si="9"/>
        <v>1.3157894736842105E-2</v>
      </c>
    </row>
    <row r="113" spans="1:11" x14ac:dyDescent="0.25">
      <c r="A113" s="7" t="s">
        <v>426</v>
      </c>
      <c r="B113" s="65">
        <v>38</v>
      </c>
      <c r="C113" s="34">
        <f>IF(B119=0, "-", B113/B119)</f>
        <v>1.9124308002013084E-2</v>
      </c>
      <c r="D113" s="65">
        <v>56</v>
      </c>
      <c r="E113" s="9">
        <f>IF(D119=0, "-", D113/D119)</f>
        <v>5.5172413793103448E-2</v>
      </c>
      <c r="F113" s="81">
        <v>67</v>
      </c>
      <c r="G113" s="34">
        <f>IF(F119=0, "-", F113/F119)</f>
        <v>1.7890520694259011E-2</v>
      </c>
      <c r="H113" s="65">
        <v>131</v>
      </c>
      <c r="I113" s="9">
        <f>IF(H119=0, "-", H113/H119)</f>
        <v>4.7122302158273378E-2</v>
      </c>
      <c r="J113" s="8">
        <f t="shared" si="8"/>
        <v>-0.32142857142857145</v>
      </c>
      <c r="K113" s="9">
        <f t="shared" si="9"/>
        <v>-0.48854961832061067</v>
      </c>
    </row>
    <row r="114" spans="1:11" x14ac:dyDescent="0.25">
      <c r="A114" s="7" t="s">
        <v>427</v>
      </c>
      <c r="B114" s="65">
        <v>63</v>
      </c>
      <c r="C114" s="34">
        <f>IF(B119=0, "-", B114/B119)</f>
        <v>3.1706089582284852E-2</v>
      </c>
      <c r="D114" s="65">
        <v>93</v>
      </c>
      <c r="E114" s="9">
        <f>IF(D119=0, "-", D114/D119)</f>
        <v>9.1625615763546803E-2</v>
      </c>
      <c r="F114" s="81">
        <v>177</v>
      </c>
      <c r="G114" s="34">
        <f>IF(F119=0, "-", F114/F119)</f>
        <v>4.7263017356475298E-2</v>
      </c>
      <c r="H114" s="65">
        <v>235</v>
      </c>
      <c r="I114" s="9">
        <f>IF(H119=0, "-", H114/H119)</f>
        <v>8.4532374100719426E-2</v>
      </c>
      <c r="J114" s="8">
        <f t="shared" si="8"/>
        <v>-0.32258064516129031</v>
      </c>
      <c r="K114" s="9">
        <f t="shared" si="9"/>
        <v>-0.24680851063829787</v>
      </c>
    </row>
    <row r="115" spans="1:11" x14ac:dyDescent="0.25">
      <c r="A115" s="7" t="s">
        <v>428</v>
      </c>
      <c r="B115" s="65">
        <v>64</v>
      </c>
      <c r="C115" s="34">
        <f>IF(B119=0, "-", B115/B119)</f>
        <v>3.2209360845495721E-2</v>
      </c>
      <c r="D115" s="65">
        <v>107</v>
      </c>
      <c r="E115" s="9">
        <f>IF(D119=0, "-", D115/D119)</f>
        <v>0.10541871921182266</v>
      </c>
      <c r="F115" s="81">
        <v>208</v>
      </c>
      <c r="G115" s="34">
        <f>IF(F119=0, "-", F115/F119)</f>
        <v>5.5540720961281709E-2</v>
      </c>
      <c r="H115" s="65">
        <v>274</v>
      </c>
      <c r="I115" s="9">
        <f>IF(H119=0, "-", H115/H119)</f>
        <v>9.8561151079136697E-2</v>
      </c>
      <c r="J115" s="8">
        <f t="shared" si="8"/>
        <v>-0.40186915887850466</v>
      </c>
      <c r="K115" s="9">
        <f t="shared" si="9"/>
        <v>-0.24087591240875914</v>
      </c>
    </row>
    <row r="116" spans="1:11" x14ac:dyDescent="0.25">
      <c r="A116" s="7" t="s">
        <v>429</v>
      </c>
      <c r="B116" s="65">
        <v>782</v>
      </c>
      <c r="C116" s="34">
        <f>IF(B119=0, "-", B116/B119)</f>
        <v>0.39355812783090083</v>
      </c>
      <c r="D116" s="65">
        <v>0</v>
      </c>
      <c r="E116" s="9">
        <f>IF(D119=0, "-", D116/D119)</f>
        <v>0</v>
      </c>
      <c r="F116" s="81">
        <v>1120</v>
      </c>
      <c r="G116" s="34">
        <f>IF(F119=0, "-", F116/F119)</f>
        <v>0.29906542056074764</v>
      </c>
      <c r="H116" s="65">
        <v>0</v>
      </c>
      <c r="I116" s="9">
        <f>IF(H119=0, "-", H116/H119)</f>
        <v>0</v>
      </c>
      <c r="J116" s="8" t="str">
        <f t="shared" si="8"/>
        <v>-</v>
      </c>
      <c r="K116" s="9" t="str">
        <f t="shared" si="9"/>
        <v>-</v>
      </c>
    </row>
    <row r="117" spans="1:11" x14ac:dyDescent="0.25">
      <c r="A117" s="7" t="s">
        <v>430</v>
      </c>
      <c r="B117" s="65">
        <v>93</v>
      </c>
      <c r="C117" s="34">
        <f>IF(B119=0, "-", B117/B119)</f>
        <v>4.6804227478610974E-2</v>
      </c>
      <c r="D117" s="65">
        <v>208</v>
      </c>
      <c r="E117" s="9">
        <f>IF(D119=0, "-", D117/D119)</f>
        <v>0.20492610837438424</v>
      </c>
      <c r="F117" s="81">
        <v>272</v>
      </c>
      <c r="G117" s="34">
        <f>IF(F119=0, "-", F117/F119)</f>
        <v>7.2630173564753001E-2</v>
      </c>
      <c r="H117" s="65">
        <v>450</v>
      </c>
      <c r="I117" s="9">
        <f>IF(H119=0, "-", H117/H119)</f>
        <v>0.16187050359712229</v>
      </c>
      <c r="J117" s="8">
        <f t="shared" si="8"/>
        <v>-0.55288461538461542</v>
      </c>
      <c r="K117" s="9">
        <f t="shared" si="9"/>
        <v>-0.39555555555555555</v>
      </c>
    </row>
    <row r="118" spans="1:11" x14ac:dyDescent="0.25">
      <c r="A118" s="2"/>
      <c r="B118" s="68"/>
      <c r="C118" s="33"/>
      <c r="D118" s="68"/>
      <c r="E118" s="6"/>
      <c r="F118" s="82"/>
      <c r="G118" s="33"/>
      <c r="H118" s="68"/>
      <c r="I118" s="6"/>
      <c r="J118" s="5"/>
      <c r="K118" s="6"/>
    </row>
    <row r="119" spans="1:11" s="43" customFormat="1" x14ac:dyDescent="0.25">
      <c r="A119" s="162" t="s">
        <v>605</v>
      </c>
      <c r="B119" s="71">
        <f>SUM(B98:B118)</f>
        <v>1987</v>
      </c>
      <c r="C119" s="40">
        <f>B119/30256</f>
        <v>6.5672924378635644E-2</v>
      </c>
      <c r="D119" s="71">
        <f>SUM(D98:D118)</f>
        <v>1015</v>
      </c>
      <c r="E119" s="41">
        <f>D119/32224</f>
        <v>3.149826216484608E-2</v>
      </c>
      <c r="F119" s="77">
        <f>SUM(F98:F118)</f>
        <v>3745</v>
      </c>
      <c r="G119" s="42">
        <f>F119/84340</f>
        <v>4.4403604458145604E-2</v>
      </c>
      <c r="H119" s="71">
        <f>SUM(H98:H118)</f>
        <v>2780</v>
      </c>
      <c r="I119" s="41">
        <f>H119/81619</f>
        <v>3.4060696651514968E-2</v>
      </c>
      <c r="J119" s="37">
        <f>IF(D119=0, "-", IF((B119-D119)/D119&lt;10, (B119-D119)/D119, "&gt;999%"))</f>
        <v>0.95763546798029553</v>
      </c>
      <c r="K119" s="38">
        <f>IF(H119=0, "-", IF((F119-H119)/H119&lt;10, (F119-H119)/H119, "&gt;999%"))</f>
        <v>0.34712230215827339</v>
      </c>
    </row>
    <row r="120" spans="1:11" x14ac:dyDescent="0.25">
      <c r="B120" s="83"/>
      <c r="D120" s="83"/>
      <c r="F120" s="83"/>
      <c r="H120" s="83"/>
    </row>
    <row r="121" spans="1:11" s="43" customFormat="1" x14ac:dyDescent="0.25">
      <c r="A121" s="162" t="s">
        <v>604</v>
      </c>
      <c r="B121" s="71">
        <v>6997</v>
      </c>
      <c r="C121" s="40">
        <f>B121/30256</f>
        <v>0.23125991538868323</v>
      </c>
      <c r="D121" s="71">
        <v>6017</v>
      </c>
      <c r="E121" s="41">
        <f>D121/32224</f>
        <v>0.186724180734856</v>
      </c>
      <c r="F121" s="77">
        <v>18619</v>
      </c>
      <c r="G121" s="42">
        <f>F121/84340</f>
        <v>0.22076120464785393</v>
      </c>
      <c r="H121" s="71">
        <v>15646</v>
      </c>
      <c r="I121" s="41">
        <f>H121/81619</f>
        <v>0.19169556108259106</v>
      </c>
      <c r="J121" s="37">
        <f>IF(D121=0, "-", IF((B121-D121)/D121&lt;10, (B121-D121)/D121, "&gt;999%"))</f>
        <v>0.16287186305467841</v>
      </c>
      <c r="K121" s="38">
        <f>IF(H121=0, "-", IF((F121-H121)/H121&lt;10, (F121-H121)/H121, "&gt;999%"))</f>
        <v>0.19001661766585709</v>
      </c>
    </row>
    <row r="122" spans="1:11" x14ac:dyDescent="0.25">
      <c r="B122" s="83"/>
      <c r="D122" s="83"/>
      <c r="F122" s="83"/>
      <c r="H122" s="83"/>
    </row>
    <row r="123" spans="1:11" ht="15.6" x14ac:dyDescent="0.3">
      <c r="A123" s="164" t="s">
        <v>123</v>
      </c>
      <c r="B123" s="196" t="s">
        <v>1</v>
      </c>
      <c r="C123" s="200"/>
      <c r="D123" s="200"/>
      <c r="E123" s="197"/>
      <c r="F123" s="196" t="s">
        <v>14</v>
      </c>
      <c r="G123" s="200"/>
      <c r="H123" s="200"/>
      <c r="I123" s="197"/>
      <c r="J123" s="196" t="s">
        <v>15</v>
      </c>
      <c r="K123" s="197"/>
    </row>
    <row r="124" spans="1:11" x14ac:dyDescent="0.25">
      <c r="A124" s="22"/>
      <c r="B124" s="196">
        <f>VALUE(RIGHT($B$2, 4))</f>
        <v>2023</v>
      </c>
      <c r="C124" s="197"/>
      <c r="D124" s="196">
        <f>B124-1</f>
        <v>2022</v>
      </c>
      <c r="E124" s="204"/>
      <c r="F124" s="196">
        <f>B124</f>
        <v>2023</v>
      </c>
      <c r="G124" s="204"/>
      <c r="H124" s="196">
        <f>D124</f>
        <v>2022</v>
      </c>
      <c r="I124" s="204"/>
      <c r="J124" s="140" t="s">
        <v>4</v>
      </c>
      <c r="K124" s="141" t="s">
        <v>2</v>
      </c>
    </row>
    <row r="125" spans="1:11" x14ac:dyDescent="0.25">
      <c r="A125" s="163" t="s">
        <v>156</v>
      </c>
      <c r="B125" s="61" t="s">
        <v>12</v>
      </c>
      <c r="C125" s="62" t="s">
        <v>13</v>
      </c>
      <c r="D125" s="61" t="s">
        <v>12</v>
      </c>
      <c r="E125" s="63" t="s">
        <v>13</v>
      </c>
      <c r="F125" s="62" t="s">
        <v>12</v>
      </c>
      <c r="G125" s="62" t="s">
        <v>13</v>
      </c>
      <c r="H125" s="61" t="s">
        <v>12</v>
      </c>
      <c r="I125" s="63" t="s">
        <v>13</v>
      </c>
      <c r="J125" s="61"/>
      <c r="K125" s="63"/>
    </row>
    <row r="126" spans="1:11" x14ac:dyDescent="0.25">
      <c r="A126" s="7" t="s">
        <v>431</v>
      </c>
      <c r="B126" s="65">
        <v>248</v>
      </c>
      <c r="C126" s="34">
        <f>IF(B147=0, "-", B126/B147)</f>
        <v>8.3614295347269052E-2</v>
      </c>
      <c r="D126" s="65">
        <v>113</v>
      </c>
      <c r="E126" s="9">
        <f>IF(D147=0, "-", D126/D147)</f>
        <v>3.414928981565428E-2</v>
      </c>
      <c r="F126" s="81">
        <v>778</v>
      </c>
      <c r="G126" s="34">
        <f>IF(F147=0, "-", F126/F147)</f>
        <v>9.0213358070500932E-2</v>
      </c>
      <c r="H126" s="65">
        <v>381</v>
      </c>
      <c r="I126" s="9">
        <f>IF(H147=0, "-", H126/H147)</f>
        <v>4.8448626653102747E-2</v>
      </c>
      <c r="J126" s="8">
        <f t="shared" ref="J126:J145" si="10">IF(D126=0, "-", IF((B126-D126)/D126&lt;10, (B126-D126)/D126, "&gt;999%"))</f>
        <v>1.1946902654867257</v>
      </c>
      <c r="K126" s="9">
        <f t="shared" ref="K126:K145" si="11">IF(H126=0, "-", IF((F126-H126)/H126&lt;10, (F126-H126)/H126, "&gt;999%"))</f>
        <v>1.041994750656168</v>
      </c>
    </row>
    <row r="127" spans="1:11" x14ac:dyDescent="0.25">
      <c r="A127" s="7" t="s">
        <v>432</v>
      </c>
      <c r="B127" s="65">
        <v>94</v>
      </c>
      <c r="C127" s="34">
        <f>IF(B147=0, "-", B127/B147)</f>
        <v>3.1692515171948751E-2</v>
      </c>
      <c r="D127" s="65">
        <v>167</v>
      </c>
      <c r="E127" s="9">
        <f>IF(D147=0, "-", D127/D147)</f>
        <v>5.0468419462073137E-2</v>
      </c>
      <c r="F127" s="81">
        <v>307</v>
      </c>
      <c r="G127" s="34">
        <f>IF(F147=0, "-", F127/F147)</f>
        <v>3.5598330241187387E-2</v>
      </c>
      <c r="H127" s="65">
        <v>393</v>
      </c>
      <c r="I127" s="9">
        <f>IF(H147=0, "-", H127/H147)</f>
        <v>4.9974567650050865E-2</v>
      </c>
      <c r="J127" s="8">
        <f t="shared" si="10"/>
        <v>-0.43712574850299402</v>
      </c>
      <c r="K127" s="9">
        <f t="shared" si="11"/>
        <v>-0.21882951653944022</v>
      </c>
    </row>
    <row r="128" spans="1:11" x14ac:dyDescent="0.25">
      <c r="A128" s="7" t="s">
        <v>433</v>
      </c>
      <c r="B128" s="65">
        <v>100</v>
      </c>
      <c r="C128" s="34">
        <f>IF(B147=0, "-", B128/B147)</f>
        <v>3.3715441672285906E-2</v>
      </c>
      <c r="D128" s="65">
        <v>81</v>
      </c>
      <c r="E128" s="9">
        <f>IF(D147=0, "-", D128/D147)</f>
        <v>2.4478694469628286E-2</v>
      </c>
      <c r="F128" s="81">
        <v>426</v>
      </c>
      <c r="G128" s="34">
        <f>IF(F147=0, "-", F128/F147)</f>
        <v>4.9397031539888683E-2</v>
      </c>
      <c r="H128" s="65">
        <v>228</v>
      </c>
      <c r="I128" s="9">
        <f>IF(H147=0, "-", H128/H147)</f>
        <v>2.8992878942014241E-2</v>
      </c>
      <c r="J128" s="8">
        <f t="shared" si="10"/>
        <v>0.23456790123456789</v>
      </c>
      <c r="K128" s="9">
        <f t="shared" si="11"/>
        <v>0.86842105263157898</v>
      </c>
    </row>
    <row r="129" spans="1:11" x14ac:dyDescent="0.25">
      <c r="A129" s="7" t="s">
        <v>434</v>
      </c>
      <c r="B129" s="65">
        <v>468</v>
      </c>
      <c r="C129" s="34">
        <f>IF(B147=0, "-", B129/B147)</f>
        <v>0.15778826702629806</v>
      </c>
      <c r="D129" s="65">
        <v>309</v>
      </c>
      <c r="E129" s="9">
        <f>IF(D147=0, "-", D129/D147)</f>
        <v>9.3381686310063466E-2</v>
      </c>
      <c r="F129" s="81">
        <v>992</v>
      </c>
      <c r="G129" s="34">
        <f>IF(F147=0, "-", F129/F147)</f>
        <v>0.11502782931354361</v>
      </c>
      <c r="H129" s="65">
        <v>719</v>
      </c>
      <c r="I129" s="9">
        <f>IF(H147=0, "-", H129/H147)</f>
        <v>9.142929806714141E-2</v>
      </c>
      <c r="J129" s="8">
        <f t="shared" si="10"/>
        <v>0.5145631067961165</v>
      </c>
      <c r="K129" s="9">
        <f t="shared" si="11"/>
        <v>0.37969401947148818</v>
      </c>
    </row>
    <row r="130" spans="1:11" x14ac:dyDescent="0.25">
      <c r="A130" s="7" t="s">
        <v>435</v>
      </c>
      <c r="B130" s="65">
        <v>24</v>
      </c>
      <c r="C130" s="34">
        <f>IF(B147=0, "-", B130/B147)</f>
        <v>8.091706001348618E-3</v>
      </c>
      <c r="D130" s="65">
        <v>10</v>
      </c>
      <c r="E130" s="9">
        <f>IF(D147=0, "-", D130/D147)</f>
        <v>3.0220610456331218E-3</v>
      </c>
      <c r="F130" s="81">
        <v>62</v>
      </c>
      <c r="G130" s="34">
        <f>IF(F147=0, "-", F130/F147)</f>
        <v>7.1892393320964754E-3</v>
      </c>
      <c r="H130" s="65">
        <v>68</v>
      </c>
      <c r="I130" s="9">
        <f>IF(H147=0, "-", H130/H147)</f>
        <v>8.6469989827060029E-3</v>
      </c>
      <c r="J130" s="8">
        <f t="shared" si="10"/>
        <v>1.4</v>
      </c>
      <c r="K130" s="9">
        <f t="shared" si="11"/>
        <v>-8.8235294117647065E-2</v>
      </c>
    </row>
    <row r="131" spans="1:11" x14ac:dyDescent="0.25">
      <c r="A131" s="7" t="s">
        <v>436</v>
      </c>
      <c r="B131" s="65">
        <v>393</v>
      </c>
      <c r="C131" s="34">
        <f>IF(B147=0, "-", B131/B147)</f>
        <v>0.13250168577208363</v>
      </c>
      <c r="D131" s="65">
        <v>118</v>
      </c>
      <c r="E131" s="9">
        <f>IF(D147=0, "-", D131/D147)</f>
        <v>3.5660320338470837E-2</v>
      </c>
      <c r="F131" s="81">
        <v>1065</v>
      </c>
      <c r="G131" s="34">
        <f>IF(F147=0, "-", F131/F147)</f>
        <v>0.1234925788497217</v>
      </c>
      <c r="H131" s="65">
        <v>311</v>
      </c>
      <c r="I131" s="9">
        <f>IF(H147=0, "-", H131/H147)</f>
        <v>3.9547304170905392E-2</v>
      </c>
      <c r="J131" s="8">
        <f t="shared" si="10"/>
        <v>2.3305084745762712</v>
      </c>
      <c r="K131" s="9">
        <f t="shared" si="11"/>
        <v>2.42443729903537</v>
      </c>
    </row>
    <row r="132" spans="1:11" x14ac:dyDescent="0.25">
      <c r="A132" s="7" t="s">
        <v>437</v>
      </c>
      <c r="B132" s="65">
        <v>99</v>
      </c>
      <c r="C132" s="34">
        <f>IF(B147=0, "-", B132/B147)</f>
        <v>3.3378287255563049E-2</v>
      </c>
      <c r="D132" s="65">
        <v>148</v>
      </c>
      <c r="E132" s="9">
        <f>IF(D147=0, "-", D132/D147)</f>
        <v>4.4726503475370202E-2</v>
      </c>
      <c r="F132" s="81">
        <v>248</v>
      </c>
      <c r="G132" s="34">
        <f>IF(F147=0, "-", F132/F147)</f>
        <v>2.8756957328385901E-2</v>
      </c>
      <c r="H132" s="65">
        <v>384</v>
      </c>
      <c r="I132" s="9">
        <f>IF(H147=0, "-", H132/H147)</f>
        <v>4.8830111902339775E-2</v>
      </c>
      <c r="J132" s="8">
        <f t="shared" si="10"/>
        <v>-0.33108108108108109</v>
      </c>
      <c r="K132" s="9">
        <f t="shared" si="11"/>
        <v>-0.35416666666666669</v>
      </c>
    </row>
    <row r="133" spans="1:11" x14ac:dyDescent="0.25">
      <c r="A133" s="7" t="s">
        <v>438</v>
      </c>
      <c r="B133" s="65">
        <v>83</v>
      </c>
      <c r="C133" s="34">
        <f>IF(B147=0, "-", B133/B147)</f>
        <v>2.7983816587997302E-2</v>
      </c>
      <c r="D133" s="65">
        <v>167</v>
      </c>
      <c r="E133" s="9">
        <f>IF(D147=0, "-", D133/D147)</f>
        <v>5.0468419462073137E-2</v>
      </c>
      <c r="F133" s="81">
        <v>381</v>
      </c>
      <c r="G133" s="34">
        <f>IF(F147=0, "-", F133/F147)</f>
        <v>4.4179035250463822E-2</v>
      </c>
      <c r="H133" s="65">
        <v>376</v>
      </c>
      <c r="I133" s="9">
        <f>IF(H147=0, "-", H133/H147)</f>
        <v>4.7812817904374368E-2</v>
      </c>
      <c r="J133" s="8">
        <f t="shared" si="10"/>
        <v>-0.50299401197604787</v>
      </c>
      <c r="K133" s="9">
        <f t="shared" si="11"/>
        <v>1.3297872340425532E-2</v>
      </c>
    </row>
    <row r="134" spans="1:11" x14ac:dyDescent="0.25">
      <c r="A134" s="7" t="s">
        <v>439</v>
      </c>
      <c r="B134" s="65">
        <v>230</v>
      </c>
      <c r="C134" s="34">
        <f>IF(B147=0, "-", B134/B147)</f>
        <v>7.7545515846257587E-2</v>
      </c>
      <c r="D134" s="65">
        <v>285</v>
      </c>
      <c r="E134" s="9">
        <f>IF(D147=0, "-", D134/D147)</f>
        <v>8.6128739800543974E-2</v>
      </c>
      <c r="F134" s="81">
        <v>502</v>
      </c>
      <c r="G134" s="34">
        <f>IF(F147=0, "-", F134/F147)</f>
        <v>5.8209647495361783E-2</v>
      </c>
      <c r="H134" s="65">
        <v>694</v>
      </c>
      <c r="I134" s="9">
        <f>IF(H147=0, "-", H134/H147)</f>
        <v>8.8250254323499491E-2</v>
      </c>
      <c r="J134" s="8">
        <f t="shared" si="10"/>
        <v>-0.19298245614035087</v>
      </c>
      <c r="K134" s="9">
        <f t="shared" si="11"/>
        <v>-0.27665706051873201</v>
      </c>
    </row>
    <row r="135" spans="1:11" x14ac:dyDescent="0.25">
      <c r="A135" s="7" t="s">
        <v>440</v>
      </c>
      <c r="B135" s="65">
        <v>25</v>
      </c>
      <c r="C135" s="34">
        <f>IF(B147=0, "-", B135/B147)</f>
        <v>8.4288604180714766E-3</v>
      </c>
      <c r="D135" s="65">
        <v>4</v>
      </c>
      <c r="E135" s="9">
        <f>IF(D147=0, "-", D135/D147)</f>
        <v>1.2088244182532487E-3</v>
      </c>
      <c r="F135" s="81">
        <v>59</v>
      </c>
      <c r="G135" s="34">
        <f>IF(F147=0, "-", F135/F147)</f>
        <v>6.8413729128014847E-3</v>
      </c>
      <c r="H135" s="65">
        <v>28</v>
      </c>
      <c r="I135" s="9">
        <f>IF(H147=0, "-", H135/H147)</f>
        <v>3.5605289928789421E-3</v>
      </c>
      <c r="J135" s="8">
        <f t="shared" si="10"/>
        <v>5.25</v>
      </c>
      <c r="K135" s="9">
        <f t="shared" si="11"/>
        <v>1.1071428571428572</v>
      </c>
    </row>
    <row r="136" spans="1:11" x14ac:dyDescent="0.25">
      <c r="A136" s="7" t="s">
        <v>441</v>
      </c>
      <c r="B136" s="65">
        <v>142</v>
      </c>
      <c r="C136" s="34">
        <f>IF(B147=0, "-", B136/B147)</f>
        <v>4.7875927174645991E-2</v>
      </c>
      <c r="D136" s="65">
        <v>421</v>
      </c>
      <c r="E136" s="9">
        <f>IF(D147=0, "-", D136/D147)</f>
        <v>0.12722877002115443</v>
      </c>
      <c r="F136" s="81">
        <v>506</v>
      </c>
      <c r="G136" s="34">
        <f>IF(F147=0, "-", F136/F147)</f>
        <v>5.8673469387755105E-2</v>
      </c>
      <c r="H136" s="65">
        <v>468</v>
      </c>
      <c r="I136" s="9">
        <f>IF(H147=0, "-", H136/H147)</f>
        <v>5.9511698880976599E-2</v>
      </c>
      <c r="J136" s="8">
        <f t="shared" si="10"/>
        <v>-0.66270783847980996</v>
      </c>
      <c r="K136" s="9">
        <f t="shared" si="11"/>
        <v>8.11965811965812E-2</v>
      </c>
    </row>
    <row r="137" spans="1:11" x14ac:dyDescent="0.25">
      <c r="A137" s="7" t="s">
        <v>442</v>
      </c>
      <c r="B137" s="65">
        <v>90</v>
      </c>
      <c r="C137" s="34">
        <f>IF(B147=0, "-", B137/B147)</f>
        <v>3.0343897505057317E-2</v>
      </c>
      <c r="D137" s="65">
        <v>0</v>
      </c>
      <c r="E137" s="9">
        <f>IF(D147=0, "-", D137/D147)</f>
        <v>0</v>
      </c>
      <c r="F137" s="81">
        <v>140</v>
      </c>
      <c r="G137" s="34">
        <f>IF(F147=0, "-", F137/F147)</f>
        <v>1.6233766233766232E-2</v>
      </c>
      <c r="H137" s="65">
        <v>0</v>
      </c>
      <c r="I137" s="9">
        <f>IF(H147=0, "-", H137/H147)</f>
        <v>0</v>
      </c>
      <c r="J137" s="8" t="str">
        <f t="shared" si="10"/>
        <v>-</v>
      </c>
      <c r="K137" s="9" t="str">
        <f t="shared" si="11"/>
        <v>-</v>
      </c>
    </row>
    <row r="138" spans="1:11" x14ac:dyDescent="0.25">
      <c r="A138" s="7" t="s">
        <v>443</v>
      </c>
      <c r="B138" s="65">
        <v>36</v>
      </c>
      <c r="C138" s="34">
        <f>IF(B147=0, "-", B138/B147)</f>
        <v>1.2137559002022926E-2</v>
      </c>
      <c r="D138" s="65">
        <v>50</v>
      </c>
      <c r="E138" s="9">
        <f>IF(D147=0, "-", D138/D147)</f>
        <v>1.5110305228165609E-2</v>
      </c>
      <c r="F138" s="81">
        <v>98</v>
      </c>
      <c r="G138" s="34">
        <f>IF(F147=0, "-", F138/F147)</f>
        <v>1.1363636363636364E-2</v>
      </c>
      <c r="H138" s="65">
        <v>93</v>
      </c>
      <c r="I138" s="9">
        <f>IF(H147=0, "-", H138/H147)</f>
        <v>1.1826042726347914E-2</v>
      </c>
      <c r="J138" s="8">
        <f t="shared" si="10"/>
        <v>-0.28000000000000003</v>
      </c>
      <c r="K138" s="9">
        <f t="shared" si="11"/>
        <v>5.3763440860215055E-2</v>
      </c>
    </row>
    <row r="139" spans="1:11" x14ac:dyDescent="0.25">
      <c r="A139" s="7" t="s">
        <v>444</v>
      </c>
      <c r="B139" s="65">
        <v>33</v>
      </c>
      <c r="C139" s="34">
        <f>IF(B147=0, "-", B139/B147)</f>
        <v>1.1126095751854349E-2</v>
      </c>
      <c r="D139" s="65">
        <v>24</v>
      </c>
      <c r="E139" s="9">
        <f>IF(D147=0, "-", D139/D147)</f>
        <v>7.2529465095194923E-3</v>
      </c>
      <c r="F139" s="81">
        <v>78</v>
      </c>
      <c r="G139" s="34">
        <f>IF(F147=0, "-", F139/F147)</f>
        <v>9.0445269016697586E-3</v>
      </c>
      <c r="H139" s="65">
        <v>48</v>
      </c>
      <c r="I139" s="9">
        <f>IF(H147=0, "-", H139/H147)</f>
        <v>6.1037639877924718E-3</v>
      </c>
      <c r="J139" s="8">
        <f t="shared" si="10"/>
        <v>0.375</v>
      </c>
      <c r="K139" s="9">
        <f t="shared" si="11"/>
        <v>0.625</v>
      </c>
    </row>
    <row r="140" spans="1:11" x14ac:dyDescent="0.25">
      <c r="A140" s="7" t="s">
        <v>445</v>
      </c>
      <c r="B140" s="65">
        <v>393</v>
      </c>
      <c r="C140" s="34">
        <f>IF(B147=0, "-", B140/B147)</f>
        <v>0.13250168577208363</v>
      </c>
      <c r="D140" s="65">
        <v>366</v>
      </c>
      <c r="E140" s="9">
        <f>IF(D147=0, "-", D140/D147)</f>
        <v>0.11060743427017226</v>
      </c>
      <c r="F140" s="81">
        <v>1110</v>
      </c>
      <c r="G140" s="34">
        <f>IF(F147=0, "-", F140/F147)</f>
        <v>0.12871057513914658</v>
      </c>
      <c r="H140" s="65">
        <v>591</v>
      </c>
      <c r="I140" s="9">
        <f>IF(H147=0, "-", H140/H147)</f>
        <v>7.5152594099694811E-2</v>
      </c>
      <c r="J140" s="8">
        <f t="shared" si="10"/>
        <v>7.3770491803278687E-2</v>
      </c>
      <c r="K140" s="9">
        <f t="shared" si="11"/>
        <v>0.87817258883248728</v>
      </c>
    </row>
    <row r="141" spans="1:11" x14ac:dyDescent="0.25">
      <c r="A141" s="7" t="s">
        <v>446</v>
      </c>
      <c r="B141" s="65">
        <v>93</v>
      </c>
      <c r="C141" s="34">
        <f>IF(B147=0, "-", B141/B147)</f>
        <v>3.1355360755225894E-2</v>
      </c>
      <c r="D141" s="65">
        <v>171</v>
      </c>
      <c r="E141" s="9">
        <f>IF(D147=0, "-", D141/D147)</f>
        <v>5.1677243880326386E-2</v>
      </c>
      <c r="F141" s="81">
        <v>214</v>
      </c>
      <c r="G141" s="34">
        <f>IF(F147=0, "-", F141/F147)</f>
        <v>2.481447124304267E-2</v>
      </c>
      <c r="H141" s="65">
        <v>405</v>
      </c>
      <c r="I141" s="9">
        <f>IF(H147=0, "-", H141/H147)</f>
        <v>5.1500508646998983E-2</v>
      </c>
      <c r="J141" s="8">
        <f t="shared" si="10"/>
        <v>-0.45614035087719296</v>
      </c>
      <c r="K141" s="9">
        <f t="shared" si="11"/>
        <v>-0.47160493827160493</v>
      </c>
    </row>
    <row r="142" spans="1:11" x14ac:dyDescent="0.25">
      <c r="A142" s="7" t="s">
        <v>447</v>
      </c>
      <c r="B142" s="65">
        <v>49</v>
      </c>
      <c r="C142" s="34">
        <f>IF(B147=0, "-", B142/B147)</f>
        <v>1.6520566419420093E-2</v>
      </c>
      <c r="D142" s="65">
        <v>311</v>
      </c>
      <c r="E142" s="9">
        <f>IF(D147=0, "-", D142/D147)</f>
        <v>9.3986098519190084E-2</v>
      </c>
      <c r="F142" s="81">
        <v>502</v>
      </c>
      <c r="G142" s="34">
        <f>IF(F147=0, "-", F142/F147)</f>
        <v>5.8209647495361783E-2</v>
      </c>
      <c r="H142" s="65">
        <v>655</v>
      </c>
      <c r="I142" s="9">
        <f>IF(H147=0, "-", H142/H147)</f>
        <v>8.329094608341811E-2</v>
      </c>
      <c r="J142" s="8">
        <f t="shared" si="10"/>
        <v>-0.842443729903537</v>
      </c>
      <c r="K142" s="9">
        <f t="shared" si="11"/>
        <v>-0.23358778625954199</v>
      </c>
    </row>
    <row r="143" spans="1:11" x14ac:dyDescent="0.25">
      <c r="A143" s="7" t="s">
        <v>448</v>
      </c>
      <c r="B143" s="65">
        <v>180</v>
      </c>
      <c r="C143" s="34">
        <f>IF(B147=0, "-", B143/B147)</f>
        <v>6.0687795010114634E-2</v>
      </c>
      <c r="D143" s="65">
        <v>561</v>
      </c>
      <c r="E143" s="9">
        <f>IF(D147=0, "-", D143/D147)</f>
        <v>0.16953762466001812</v>
      </c>
      <c r="F143" s="81">
        <v>771</v>
      </c>
      <c r="G143" s="34">
        <f>IF(F147=0, "-", F143/F147)</f>
        <v>8.9401669758812613E-2</v>
      </c>
      <c r="H143" s="65">
        <v>1995</v>
      </c>
      <c r="I143" s="9">
        <f>IF(H147=0, "-", H143/H147)</f>
        <v>0.25368769074262459</v>
      </c>
      <c r="J143" s="8">
        <f t="shared" si="10"/>
        <v>-0.67914438502673802</v>
      </c>
      <c r="K143" s="9">
        <f t="shared" si="11"/>
        <v>-0.61353383458646615</v>
      </c>
    </row>
    <row r="144" spans="1:11" x14ac:dyDescent="0.25">
      <c r="A144" s="7" t="s">
        <v>449</v>
      </c>
      <c r="B144" s="65">
        <v>8</v>
      </c>
      <c r="C144" s="34">
        <f>IF(B147=0, "-", B144/B147)</f>
        <v>2.6972353337828725E-3</v>
      </c>
      <c r="D144" s="65">
        <v>3</v>
      </c>
      <c r="E144" s="9">
        <f>IF(D147=0, "-", D144/D147)</f>
        <v>9.0661831368993653E-4</v>
      </c>
      <c r="F144" s="81">
        <v>23</v>
      </c>
      <c r="G144" s="34">
        <f>IF(F147=0, "-", F144/F147)</f>
        <v>2.6669758812615956E-3</v>
      </c>
      <c r="H144" s="65">
        <v>8</v>
      </c>
      <c r="I144" s="9">
        <f>IF(H147=0, "-", H144/H147)</f>
        <v>1.017293997965412E-3</v>
      </c>
      <c r="J144" s="8">
        <f t="shared" si="10"/>
        <v>1.6666666666666667</v>
      </c>
      <c r="K144" s="9">
        <f t="shared" si="11"/>
        <v>1.875</v>
      </c>
    </row>
    <row r="145" spans="1:11" x14ac:dyDescent="0.25">
      <c r="A145" s="7" t="s">
        <v>450</v>
      </c>
      <c r="B145" s="65">
        <v>178</v>
      </c>
      <c r="C145" s="34">
        <f>IF(B147=0, "-", B145/B147)</f>
        <v>6.0013486176668913E-2</v>
      </c>
      <c r="D145" s="65">
        <v>0</v>
      </c>
      <c r="E145" s="9">
        <f>IF(D147=0, "-", D145/D147)</f>
        <v>0</v>
      </c>
      <c r="F145" s="81">
        <v>362</v>
      </c>
      <c r="G145" s="34">
        <f>IF(F147=0, "-", F145/F147)</f>
        <v>4.197588126159555E-2</v>
      </c>
      <c r="H145" s="65">
        <v>19</v>
      </c>
      <c r="I145" s="9">
        <f>IF(H147=0, "-", H145/H147)</f>
        <v>2.4160732451678534E-3</v>
      </c>
      <c r="J145" s="8" t="str">
        <f t="shared" si="10"/>
        <v>-</v>
      </c>
      <c r="K145" s="9" t="str">
        <f t="shared" si="11"/>
        <v>&gt;999%</v>
      </c>
    </row>
    <row r="146" spans="1:11" x14ac:dyDescent="0.25">
      <c r="A146" s="2"/>
      <c r="B146" s="68"/>
      <c r="C146" s="33"/>
      <c r="D146" s="68"/>
      <c r="E146" s="6"/>
      <c r="F146" s="82"/>
      <c r="G146" s="33"/>
      <c r="H146" s="68"/>
      <c r="I146" s="6"/>
      <c r="J146" s="5"/>
      <c r="K146" s="6"/>
    </row>
    <row r="147" spans="1:11" s="43" customFormat="1" x14ac:dyDescent="0.25">
      <c r="A147" s="162" t="s">
        <v>603</v>
      </c>
      <c r="B147" s="71">
        <f>SUM(B126:B146)</f>
        <v>2966</v>
      </c>
      <c r="C147" s="40">
        <f>B147/30256</f>
        <v>9.8030142781597038E-2</v>
      </c>
      <c r="D147" s="71">
        <f>SUM(D126:D146)</f>
        <v>3309</v>
      </c>
      <c r="E147" s="41">
        <f>D147/32224</f>
        <v>0.10268743793445879</v>
      </c>
      <c r="F147" s="77">
        <f>SUM(F126:F146)</f>
        <v>8624</v>
      </c>
      <c r="G147" s="42">
        <f>F147/84340</f>
        <v>0.10225278634100071</v>
      </c>
      <c r="H147" s="71">
        <f>SUM(H126:H146)</f>
        <v>7864</v>
      </c>
      <c r="I147" s="41">
        <f>H147/81619</f>
        <v>9.6350114556659608E-2</v>
      </c>
      <c r="J147" s="37">
        <f>IF(D147=0, "-", IF((B147-D147)/D147&lt;10, (B147-D147)/D147, "&gt;999%"))</f>
        <v>-0.10365669386521607</v>
      </c>
      <c r="K147" s="38">
        <f>IF(H147=0, "-", IF((F147-H147)/H147&lt;10, (F147-H147)/H147, "&gt;999%"))</f>
        <v>9.6642929806714142E-2</v>
      </c>
    </row>
    <row r="148" spans="1:11" x14ac:dyDescent="0.25">
      <c r="B148" s="83"/>
      <c r="D148" s="83"/>
      <c r="F148" s="83"/>
      <c r="H148" s="83"/>
    </row>
    <row r="149" spans="1:11" x14ac:dyDescent="0.25">
      <c r="A149" s="163" t="s">
        <v>157</v>
      </c>
      <c r="B149" s="61" t="s">
        <v>12</v>
      </c>
      <c r="C149" s="62" t="s">
        <v>13</v>
      </c>
      <c r="D149" s="61" t="s">
        <v>12</v>
      </c>
      <c r="E149" s="63" t="s">
        <v>13</v>
      </c>
      <c r="F149" s="62" t="s">
        <v>12</v>
      </c>
      <c r="G149" s="62" t="s">
        <v>13</v>
      </c>
      <c r="H149" s="61" t="s">
        <v>12</v>
      </c>
      <c r="I149" s="63" t="s">
        <v>13</v>
      </c>
      <c r="J149" s="61"/>
      <c r="K149" s="63"/>
    </row>
    <row r="150" spans="1:11" x14ac:dyDescent="0.25">
      <c r="A150" s="7" t="s">
        <v>451</v>
      </c>
      <c r="B150" s="65">
        <v>7</v>
      </c>
      <c r="C150" s="34">
        <f>IF(B173=0, "-", B150/B173)</f>
        <v>6.815968841285297E-3</v>
      </c>
      <c r="D150" s="65">
        <v>5</v>
      </c>
      <c r="E150" s="9">
        <f>IF(D173=0, "-", D150/D173)</f>
        <v>5.9101654846335696E-3</v>
      </c>
      <c r="F150" s="81">
        <v>19</v>
      </c>
      <c r="G150" s="34">
        <f>IF(F173=0, "-", F150/F173)</f>
        <v>8.2860880941997388E-3</v>
      </c>
      <c r="H150" s="65">
        <v>16</v>
      </c>
      <c r="I150" s="9">
        <f>IF(H173=0, "-", H150/H173)</f>
        <v>8.8348978464936508E-3</v>
      </c>
      <c r="J150" s="8">
        <f t="shared" ref="J150:J171" si="12">IF(D150=0, "-", IF((B150-D150)/D150&lt;10, (B150-D150)/D150, "&gt;999%"))</f>
        <v>0.4</v>
      </c>
      <c r="K150" s="9">
        <f t="shared" ref="K150:K171" si="13">IF(H150=0, "-", IF((F150-H150)/H150&lt;10, (F150-H150)/H150, "&gt;999%"))</f>
        <v>0.1875</v>
      </c>
    </row>
    <row r="151" spans="1:11" x14ac:dyDescent="0.25">
      <c r="A151" s="7" t="s">
        <v>452</v>
      </c>
      <c r="B151" s="65">
        <v>57</v>
      </c>
      <c r="C151" s="34">
        <f>IF(B173=0, "-", B151/B173)</f>
        <v>5.5501460564751706E-2</v>
      </c>
      <c r="D151" s="65">
        <v>64</v>
      </c>
      <c r="E151" s="9">
        <f>IF(D173=0, "-", D151/D173)</f>
        <v>7.5650118203309691E-2</v>
      </c>
      <c r="F151" s="81">
        <v>245</v>
      </c>
      <c r="G151" s="34">
        <f>IF(F173=0, "-", F151/F173)</f>
        <v>0.10684692542520716</v>
      </c>
      <c r="H151" s="65">
        <v>120</v>
      </c>
      <c r="I151" s="9">
        <f>IF(H173=0, "-", H151/H173)</f>
        <v>6.6261733848702375E-2</v>
      </c>
      <c r="J151" s="8">
        <f t="shared" si="12"/>
        <v>-0.109375</v>
      </c>
      <c r="K151" s="9">
        <f t="shared" si="13"/>
        <v>1.0416666666666667</v>
      </c>
    </row>
    <row r="152" spans="1:11" x14ac:dyDescent="0.25">
      <c r="A152" s="7" t="s">
        <v>453</v>
      </c>
      <c r="B152" s="65">
        <v>5</v>
      </c>
      <c r="C152" s="34">
        <f>IF(B173=0, "-", B152/B173)</f>
        <v>4.8685491723466411E-3</v>
      </c>
      <c r="D152" s="65">
        <v>17</v>
      </c>
      <c r="E152" s="9">
        <f>IF(D173=0, "-", D152/D173)</f>
        <v>2.0094562647754138E-2</v>
      </c>
      <c r="F152" s="81">
        <v>28</v>
      </c>
      <c r="G152" s="34">
        <f>IF(F173=0, "-", F152/F173)</f>
        <v>1.2211077191452245E-2</v>
      </c>
      <c r="H152" s="65">
        <v>30</v>
      </c>
      <c r="I152" s="9">
        <f>IF(H173=0, "-", H152/H173)</f>
        <v>1.6565433462175594E-2</v>
      </c>
      <c r="J152" s="8">
        <f t="shared" si="12"/>
        <v>-0.70588235294117652</v>
      </c>
      <c r="K152" s="9">
        <f t="shared" si="13"/>
        <v>-6.6666666666666666E-2</v>
      </c>
    </row>
    <row r="153" spans="1:11" x14ac:dyDescent="0.25">
      <c r="A153" s="7" t="s">
        <v>454</v>
      </c>
      <c r="B153" s="65">
        <v>43</v>
      </c>
      <c r="C153" s="34">
        <f>IF(B173=0, "-", B153/B173)</f>
        <v>4.1869522882181112E-2</v>
      </c>
      <c r="D153" s="65">
        <v>9</v>
      </c>
      <c r="E153" s="9">
        <f>IF(D173=0, "-", D153/D173)</f>
        <v>1.0638297872340425E-2</v>
      </c>
      <c r="F153" s="81">
        <v>95</v>
      </c>
      <c r="G153" s="34">
        <f>IF(F173=0, "-", F153/F173)</f>
        <v>4.143044047099869E-2</v>
      </c>
      <c r="H153" s="65">
        <v>24</v>
      </c>
      <c r="I153" s="9">
        <f>IF(H173=0, "-", H153/H173)</f>
        <v>1.3252346769740474E-2</v>
      </c>
      <c r="J153" s="8">
        <f t="shared" si="12"/>
        <v>3.7777777777777777</v>
      </c>
      <c r="K153" s="9">
        <f t="shared" si="13"/>
        <v>2.9583333333333335</v>
      </c>
    </row>
    <row r="154" spans="1:11" x14ac:dyDescent="0.25">
      <c r="A154" s="7" t="s">
        <v>455</v>
      </c>
      <c r="B154" s="65">
        <v>202</v>
      </c>
      <c r="C154" s="34">
        <f>IF(B173=0, "-", B154/B173)</f>
        <v>0.1966893865628043</v>
      </c>
      <c r="D154" s="65">
        <v>86</v>
      </c>
      <c r="E154" s="9">
        <f>IF(D173=0, "-", D154/D173)</f>
        <v>0.10165484633569739</v>
      </c>
      <c r="F154" s="81">
        <v>391</v>
      </c>
      <c r="G154" s="34">
        <f>IF(F173=0, "-", F154/F173)</f>
        <v>0.17051897078063671</v>
      </c>
      <c r="H154" s="65">
        <v>231</v>
      </c>
      <c r="I154" s="9">
        <f>IF(H173=0, "-", H154/H173)</f>
        <v>0.12755383765875208</v>
      </c>
      <c r="J154" s="8">
        <f t="shared" si="12"/>
        <v>1.3488372093023255</v>
      </c>
      <c r="K154" s="9">
        <f t="shared" si="13"/>
        <v>0.69264069264069261</v>
      </c>
    </row>
    <row r="155" spans="1:11" x14ac:dyDescent="0.25">
      <c r="A155" s="7" t="s">
        <v>456</v>
      </c>
      <c r="B155" s="65">
        <v>41</v>
      </c>
      <c r="C155" s="34">
        <f>IF(B173=0, "-", B155/B173)</f>
        <v>3.9922103213242452E-2</v>
      </c>
      <c r="D155" s="65">
        <v>12</v>
      </c>
      <c r="E155" s="9">
        <f>IF(D173=0, "-", D155/D173)</f>
        <v>1.4184397163120567E-2</v>
      </c>
      <c r="F155" s="81">
        <v>62</v>
      </c>
      <c r="G155" s="34">
        <f>IF(F173=0, "-", F155/F173)</f>
        <v>2.703881378107283E-2</v>
      </c>
      <c r="H155" s="65">
        <v>44</v>
      </c>
      <c r="I155" s="9">
        <f>IF(H173=0, "-", H155/H173)</f>
        <v>2.4295969077857537E-2</v>
      </c>
      <c r="J155" s="8">
        <f t="shared" si="12"/>
        <v>2.4166666666666665</v>
      </c>
      <c r="K155" s="9">
        <f t="shared" si="13"/>
        <v>0.40909090909090912</v>
      </c>
    </row>
    <row r="156" spans="1:11" x14ac:dyDescent="0.25">
      <c r="A156" s="7" t="s">
        <v>457</v>
      </c>
      <c r="B156" s="65">
        <v>12</v>
      </c>
      <c r="C156" s="34">
        <f>IF(B173=0, "-", B156/B173)</f>
        <v>1.1684518013631937E-2</v>
      </c>
      <c r="D156" s="65">
        <v>14</v>
      </c>
      <c r="E156" s="9">
        <f>IF(D173=0, "-", D156/D173)</f>
        <v>1.6548463356973995E-2</v>
      </c>
      <c r="F156" s="81">
        <v>34</v>
      </c>
      <c r="G156" s="34">
        <f>IF(F173=0, "-", F156/F173)</f>
        <v>1.4827736589620584E-2</v>
      </c>
      <c r="H156" s="65">
        <v>31</v>
      </c>
      <c r="I156" s="9">
        <f>IF(H173=0, "-", H156/H173)</f>
        <v>1.7117614577581448E-2</v>
      </c>
      <c r="J156" s="8">
        <f t="shared" si="12"/>
        <v>-0.14285714285714285</v>
      </c>
      <c r="K156" s="9">
        <f t="shared" si="13"/>
        <v>9.6774193548387094E-2</v>
      </c>
    </row>
    <row r="157" spans="1:11" x14ac:dyDescent="0.25">
      <c r="A157" s="7" t="s">
        <v>458</v>
      </c>
      <c r="B157" s="65">
        <v>11</v>
      </c>
      <c r="C157" s="34">
        <f>IF(B173=0, "-", B157/B173)</f>
        <v>1.0710808179162609E-2</v>
      </c>
      <c r="D157" s="65">
        <v>8</v>
      </c>
      <c r="E157" s="9">
        <f>IF(D173=0, "-", D157/D173)</f>
        <v>9.4562647754137114E-3</v>
      </c>
      <c r="F157" s="81">
        <v>19</v>
      </c>
      <c r="G157" s="34">
        <f>IF(F173=0, "-", F157/F173)</f>
        <v>8.2860880941997388E-3</v>
      </c>
      <c r="H157" s="65">
        <v>13</v>
      </c>
      <c r="I157" s="9">
        <f>IF(H173=0, "-", H157/H173)</f>
        <v>7.1783545002760902E-3</v>
      </c>
      <c r="J157" s="8">
        <f t="shared" si="12"/>
        <v>0.375</v>
      </c>
      <c r="K157" s="9">
        <f t="shared" si="13"/>
        <v>0.46153846153846156</v>
      </c>
    </row>
    <row r="158" spans="1:11" x14ac:dyDescent="0.25">
      <c r="A158" s="7" t="s">
        <v>459</v>
      </c>
      <c r="B158" s="65">
        <v>1</v>
      </c>
      <c r="C158" s="34">
        <f>IF(B173=0, "-", B158/B173)</f>
        <v>9.7370983446932818E-4</v>
      </c>
      <c r="D158" s="65">
        <v>2</v>
      </c>
      <c r="E158" s="9">
        <f>IF(D173=0, "-", D158/D173)</f>
        <v>2.3640661938534278E-3</v>
      </c>
      <c r="F158" s="81">
        <v>3</v>
      </c>
      <c r="G158" s="34">
        <f>IF(F173=0, "-", F158/F173)</f>
        <v>1.3083296990841692E-3</v>
      </c>
      <c r="H158" s="65">
        <v>2</v>
      </c>
      <c r="I158" s="9">
        <f>IF(H173=0, "-", H158/H173)</f>
        <v>1.1043622308117063E-3</v>
      </c>
      <c r="J158" s="8">
        <f t="shared" si="12"/>
        <v>-0.5</v>
      </c>
      <c r="K158" s="9">
        <f t="shared" si="13"/>
        <v>0.5</v>
      </c>
    </row>
    <row r="159" spans="1:11" x14ac:dyDescent="0.25">
      <c r="A159" s="7" t="s">
        <v>460</v>
      </c>
      <c r="B159" s="65">
        <v>43</v>
      </c>
      <c r="C159" s="34">
        <f>IF(B173=0, "-", B159/B173)</f>
        <v>4.1869522882181112E-2</v>
      </c>
      <c r="D159" s="65">
        <v>86</v>
      </c>
      <c r="E159" s="9">
        <f>IF(D173=0, "-", D159/D173)</f>
        <v>0.10165484633569739</v>
      </c>
      <c r="F159" s="81">
        <v>93</v>
      </c>
      <c r="G159" s="34">
        <f>IF(F173=0, "-", F159/F173)</f>
        <v>4.0558220671609246E-2</v>
      </c>
      <c r="H159" s="65">
        <v>207</v>
      </c>
      <c r="I159" s="9">
        <f>IF(H173=0, "-", H159/H173)</f>
        <v>0.11430149088901159</v>
      </c>
      <c r="J159" s="8">
        <f t="shared" si="12"/>
        <v>-0.5</v>
      </c>
      <c r="K159" s="9">
        <f t="shared" si="13"/>
        <v>-0.55072463768115942</v>
      </c>
    </row>
    <row r="160" spans="1:11" x14ac:dyDescent="0.25">
      <c r="A160" s="7" t="s">
        <v>461</v>
      </c>
      <c r="B160" s="65">
        <v>21</v>
      </c>
      <c r="C160" s="34">
        <f>IF(B173=0, "-", B160/B173)</f>
        <v>2.0447906523855891E-2</v>
      </c>
      <c r="D160" s="65">
        <v>42</v>
      </c>
      <c r="E160" s="9">
        <f>IF(D173=0, "-", D160/D173)</f>
        <v>4.9645390070921988E-2</v>
      </c>
      <c r="F160" s="81">
        <v>49</v>
      </c>
      <c r="G160" s="34">
        <f>IF(F173=0, "-", F160/F173)</f>
        <v>2.136938508504143E-2</v>
      </c>
      <c r="H160" s="65">
        <v>61</v>
      </c>
      <c r="I160" s="9">
        <f>IF(H173=0, "-", H160/H173)</f>
        <v>3.3683048039757038E-2</v>
      </c>
      <c r="J160" s="8">
        <f t="shared" si="12"/>
        <v>-0.5</v>
      </c>
      <c r="K160" s="9">
        <f t="shared" si="13"/>
        <v>-0.19672131147540983</v>
      </c>
    </row>
    <row r="161" spans="1:11" x14ac:dyDescent="0.25">
      <c r="A161" s="7" t="s">
        <v>462</v>
      </c>
      <c r="B161" s="65">
        <v>148</v>
      </c>
      <c r="C161" s="34">
        <f>IF(B173=0, "-", B161/B173)</f>
        <v>0.14410905550146055</v>
      </c>
      <c r="D161" s="65">
        <v>70</v>
      </c>
      <c r="E161" s="9">
        <f>IF(D173=0, "-", D161/D173)</f>
        <v>8.2742316784869971E-2</v>
      </c>
      <c r="F161" s="81">
        <v>175</v>
      </c>
      <c r="G161" s="34">
        <f>IF(F173=0, "-", F161/F173)</f>
        <v>7.631923244657654E-2</v>
      </c>
      <c r="H161" s="65">
        <v>129</v>
      </c>
      <c r="I161" s="9">
        <f>IF(H173=0, "-", H161/H173)</f>
        <v>7.1231363887355056E-2</v>
      </c>
      <c r="J161" s="8">
        <f t="shared" si="12"/>
        <v>1.1142857142857143</v>
      </c>
      <c r="K161" s="9">
        <f t="shared" si="13"/>
        <v>0.35658914728682173</v>
      </c>
    </row>
    <row r="162" spans="1:11" x14ac:dyDescent="0.25">
      <c r="A162" s="7" t="s">
        <v>463</v>
      </c>
      <c r="B162" s="65">
        <v>104</v>
      </c>
      <c r="C162" s="34">
        <f>IF(B173=0, "-", B162/B173)</f>
        <v>0.10126582278481013</v>
      </c>
      <c r="D162" s="65">
        <v>100</v>
      </c>
      <c r="E162" s="9">
        <f>IF(D173=0, "-", D162/D173)</f>
        <v>0.1182033096926714</v>
      </c>
      <c r="F162" s="81">
        <v>143</v>
      </c>
      <c r="G162" s="34">
        <f>IF(F173=0, "-", F162/F173)</f>
        <v>6.2363715656345402E-2</v>
      </c>
      <c r="H162" s="65">
        <v>136</v>
      </c>
      <c r="I162" s="9">
        <f>IF(H173=0, "-", H162/H173)</f>
        <v>7.5096631695196023E-2</v>
      </c>
      <c r="J162" s="8">
        <f t="shared" si="12"/>
        <v>0.04</v>
      </c>
      <c r="K162" s="9">
        <f t="shared" si="13"/>
        <v>5.1470588235294115E-2</v>
      </c>
    </row>
    <row r="163" spans="1:11" x14ac:dyDescent="0.25">
      <c r="A163" s="7" t="s">
        <v>464</v>
      </c>
      <c r="B163" s="65">
        <v>10</v>
      </c>
      <c r="C163" s="34">
        <f>IF(B173=0, "-", B163/B173)</f>
        <v>9.7370983446932822E-3</v>
      </c>
      <c r="D163" s="65">
        <v>17</v>
      </c>
      <c r="E163" s="9">
        <f>IF(D173=0, "-", D163/D173)</f>
        <v>2.0094562647754138E-2</v>
      </c>
      <c r="F163" s="81">
        <v>10</v>
      </c>
      <c r="G163" s="34">
        <f>IF(F173=0, "-", F163/F173)</f>
        <v>4.3610989969472304E-3</v>
      </c>
      <c r="H163" s="65">
        <v>43</v>
      </c>
      <c r="I163" s="9">
        <f>IF(H173=0, "-", H163/H173)</f>
        <v>2.3743787962451683E-2</v>
      </c>
      <c r="J163" s="8">
        <f t="shared" si="12"/>
        <v>-0.41176470588235292</v>
      </c>
      <c r="K163" s="9">
        <f t="shared" si="13"/>
        <v>-0.76744186046511631</v>
      </c>
    </row>
    <row r="164" spans="1:11" x14ac:dyDescent="0.25">
      <c r="A164" s="7" t="s">
        <v>465</v>
      </c>
      <c r="B164" s="65">
        <v>69</v>
      </c>
      <c r="C164" s="34">
        <f>IF(B173=0, "-", B164/B173)</f>
        <v>6.718597857838364E-2</v>
      </c>
      <c r="D164" s="65">
        <v>80</v>
      </c>
      <c r="E164" s="9">
        <f>IF(D173=0, "-", D164/D173)</f>
        <v>9.4562647754137114E-2</v>
      </c>
      <c r="F164" s="81">
        <v>122</v>
      </c>
      <c r="G164" s="34">
        <f>IF(F173=0, "-", F164/F173)</f>
        <v>5.3205407762756216E-2</v>
      </c>
      <c r="H164" s="65">
        <v>187</v>
      </c>
      <c r="I164" s="9">
        <f>IF(H173=0, "-", H164/H173)</f>
        <v>0.10325786858089453</v>
      </c>
      <c r="J164" s="8">
        <f t="shared" si="12"/>
        <v>-0.13750000000000001</v>
      </c>
      <c r="K164" s="9">
        <f t="shared" si="13"/>
        <v>-0.34759358288770054</v>
      </c>
    </row>
    <row r="165" spans="1:11" x14ac:dyDescent="0.25">
      <c r="A165" s="7" t="s">
        <v>466</v>
      </c>
      <c r="B165" s="65">
        <v>1</v>
      </c>
      <c r="C165" s="34">
        <f>IF(B173=0, "-", B165/B173)</f>
        <v>9.7370983446932818E-4</v>
      </c>
      <c r="D165" s="65">
        <v>20</v>
      </c>
      <c r="E165" s="9">
        <f>IF(D173=0, "-", D165/D173)</f>
        <v>2.3640661938534278E-2</v>
      </c>
      <c r="F165" s="81">
        <v>12</v>
      </c>
      <c r="G165" s="34">
        <f>IF(F173=0, "-", F165/F173)</f>
        <v>5.233318796336677E-3</v>
      </c>
      <c r="H165" s="65">
        <v>44</v>
      </c>
      <c r="I165" s="9">
        <f>IF(H173=0, "-", H165/H173)</f>
        <v>2.4295969077857537E-2</v>
      </c>
      <c r="J165" s="8">
        <f t="shared" si="12"/>
        <v>-0.95</v>
      </c>
      <c r="K165" s="9">
        <f t="shared" si="13"/>
        <v>-0.72727272727272729</v>
      </c>
    </row>
    <row r="166" spans="1:11" x14ac:dyDescent="0.25">
      <c r="A166" s="7" t="s">
        <v>467</v>
      </c>
      <c r="B166" s="65">
        <v>20</v>
      </c>
      <c r="C166" s="34">
        <f>IF(B173=0, "-", B166/B173)</f>
        <v>1.9474196689386564E-2</v>
      </c>
      <c r="D166" s="65">
        <v>13</v>
      </c>
      <c r="E166" s="9">
        <f>IF(D173=0, "-", D166/D173)</f>
        <v>1.5366430260047281E-2</v>
      </c>
      <c r="F166" s="81">
        <v>79</v>
      </c>
      <c r="G166" s="34">
        <f>IF(F173=0, "-", F166/F173)</f>
        <v>3.4452682075883125E-2</v>
      </c>
      <c r="H166" s="65">
        <v>32</v>
      </c>
      <c r="I166" s="9">
        <f>IF(H173=0, "-", H166/H173)</f>
        <v>1.7669795692987302E-2</v>
      </c>
      <c r="J166" s="8">
        <f t="shared" si="12"/>
        <v>0.53846153846153844</v>
      </c>
      <c r="K166" s="9">
        <f t="shared" si="13"/>
        <v>1.46875</v>
      </c>
    </row>
    <row r="167" spans="1:11" x14ac:dyDescent="0.25">
      <c r="A167" s="7" t="s">
        <v>468</v>
      </c>
      <c r="B167" s="65">
        <v>73</v>
      </c>
      <c r="C167" s="34">
        <f>IF(B173=0, "-", B167/B173)</f>
        <v>7.108081791626096E-2</v>
      </c>
      <c r="D167" s="65">
        <v>53</v>
      </c>
      <c r="E167" s="9">
        <f>IF(D173=0, "-", D167/D173)</f>
        <v>6.2647754137115833E-2</v>
      </c>
      <c r="F167" s="81">
        <v>247</v>
      </c>
      <c r="G167" s="34">
        <f>IF(F173=0, "-", F167/F173)</f>
        <v>0.10771914522459659</v>
      </c>
      <c r="H167" s="65">
        <v>165</v>
      </c>
      <c r="I167" s="9">
        <f>IF(H173=0, "-", H167/H173)</f>
        <v>9.1109884041965766E-2</v>
      </c>
      <c r="J167" s="8">
        <f t="shared" si="12"/>
        <v>0.37735849056603776</v>
      </c>
      <c r="K167" s="9">
        <f t="shared" si="13"/>
        <v>0.49696969696969695</v>
      </c>
    </row>
    <row r="168" spans="1:11" x14ac:dyDescent="0.25">
      <c r="A168" s="7" t="s">
        <v>469</v>
      </c>
      <c r="B168" s="65">
        <v>17</v>
      </c>
      <c r="C168" s="34">
        <f>IF(B173=0, "-", B168/B173)</f>
        <v>1.6553067185978577E-2</v>
      </c>
      <c r="D168" s="65">
        <v>26</v>
      </c>
      <c r="E168" s="9">
        <f>IF(D173=0, "-", D168/D173)</f>
        <v>3.0732860520094562E-2</v>
      </c>
      <c r="F168" s="81">
        <v>80</v>
      </c>
      <c r="G168" s="34">
        <f>IF(F173=0, "-", F168/F173)</f>
        <v>3.4888791975577843E-2</v>
      </c>
      <c r="H168" s="65">
        <v>69</v>
      </c>
      <c r="I168" s="9">
        <f>IF(H173=0, "-", H168/H173)</f>
        <v>3.8100496963003869E-2</v>
      </c>
      <c r="J168" s="8">
        <f t="shared" si="12"/>
        <v>-0.34615384615384615</v>
      </c>
      <c r="K168" s="9">
        <f t="shared" si="13"/>
        <v>0.15942028985507245</v>
      </c>
    </row>
    <row r="169" spans="1:11" x14ac:dyDescent="0.25">
      <c r="A169" s="7" t="s">
        <v>470</v>
      </c>
      <c r="B169" s="65">
        <v>24</v>
      </c>
      <c r="C169" s="34">
        <f>IF(B173=0, "-", B169/B173)</f>
        <v>2.3369036027263874E-2</v>
      </c>
      <c r="D169" s="65">
        <v>38</v>
      </c>
      <c r="E169" s="9">
        <f>IF(D173=0, "-", D169/D173)</f>
        <v>4.4917257683215132E-2</v>
      </c>
      <c r="F169" s="81">
        <v>84</v>
      </c>
      <c r="G169" s="34">
        <f>IF(F173=0, "-", F169/F173)</f>
        <v>3.6633231574356738E-2</v>
      </c>
      <c r="H169" s="65">
        <v>75</v>
      </c>
      <c r="I169" s="9">
        <f>IF(H173=0, "-", H169/H173)</f>
        <v>4.1413583655438985E-2</v>
      </c>
      <c r="J169" s="8">
        <f t="shared" si="12"/>
        <v>-0.36842105263157893</v>
      </c>
      <c r="K169" s="9">
        <f t="shared" si="13"/>
        <v>0.12</v>
      </c>
    </row>
    <row r="170" spans="1:11" x14ac:dyDescent="0.25">
      <c r="A170" s="7" t="s">
        <v>471</v>
      </c>
      <c r="B170" s="65">
        <v>28</v>
      </c>
      <c r="C170" s="34">
        <f>IF(B173=0, "-", B170/B173)</f>
        <v>2.7263875365141188E-2</v>
      </c>
      <c r="D170" s="65">
        <v>25</v>
      </c>
      <c r="E170" s="9">
        <f>IF(D173=0, "-", D170/D173)</f>
        <v>2.955082742316785E-2</v>
      </c>
      <c r="F170" s="81">
        <v>110</v>
      </c>
      <c r="G170" s="34">
        <f>IF(F173=0, "-", F170/F173)</f>
        <v>4.7972088966419538E-2</v>
      </c>
      <c r="H170" s="65">
        <v>47</v>
      </c>
      <c r="I170" s="9">
        <f>IF(H173=0, "-", H170/H173)</f>
        <v>2.5952512424075095E-2</v>
      </c>
      <c r="J170" s="8">
        <f t="shared" si="12"/>
        <v>0.12</v>
      </c>
      <c r="K170" s="9">
        <f t="shared" si="13"/>
        <v>1.3404255319148937</v>
      </c>
    </row>
    <row r="171" spans="1:11" x14ac:dyDescent="0.25">
      <c r="A171" s="7" t="s">
        <v>472</v>
      </c>
      <c r="B171" s="65">
        <v>90</v>
      </c>
      <c r="C171" s="34">
        <f>IF(B173=0, "-", B171/B173)</f>
        <v>8.7633885102239531E-2</v>
      </c>
      <c r="D171" s="65">
        <v>59</v>
      </c>
      <c r="E171" s="9">
        <f>IF(D173=0, "-", D171/D173)</f>
        <v>6.9739952718676126E-2</v>
      </c>
      <c r="F171" s="81">
        <v>193</v>
      </c>
      <c r="G171" s="34">
        <f>IF(F173=0, "-", F171/F173)</f>
        <v>8.4169210641081557E-2</v>
      </c>
      <c r="H171" s="65">
        <v>105</v>
      </c>
      <c r="I171" s="9">
        <f>IF(H173=0, "-", H171/H173)</f>
        <v>5.7979017117614579E-2</v>
      </c>
      <c r="J171" s="8">
        <f t="shared" si="12"/>
        <v>0.52542372881355937</v>
      </c>
      <c r="K171" s="9">
        <f t="shared" si="13"/>
        <v>0.83809523809523812</v>
      </c>
    </row>
    <row r="172" spans="1:11" x14ac:dyDescent="0.25">
      <c r="A172" s="2"/>
      <c r="B172" s="68"/>
      <c r="C172" s="33"/>
      <c r="D172" s="68"/>
      <c r="E172" s="6"/>
      <c r="F172" s="82"/>
      <c r="G172" s="33"/>
      <c r="H172" s="68"/>
      <c r="I172" s="6"/>
      <c r="J172" s="5"/>
      <c r="K172" s="6"/>
    </row>
    <row r="173" spans="1:11" s="43" customFormat="1" x14ac:dyDescent="0.25">
      <c r="A173" s="162" t="s">
        <v>602</v>
      </c>
      <c r="B173" s="71">
        <f>SUM(B150:B172)</f>
        <v>1027</v>
      </c>
      <c r="C173" s="40">
        <f>B173/30256</f>
        <v>3.3943680592279216E-2</v>
      </c>
      <c r="D173" s="71">
        <f>SUM(D150:D172)</f>
        <v>846</v>
      </c>
      <c r="E173" s="41">
        <f>D173/32224</f>
        <v>2.6253723932472692E-2</v>
      </c>
      <c r="F173" s="77">
        <f>SUM(F150:F172)</f>
        <v>2293</v>
      </c>
      <c r="G173" s="42">
        <f>F173/84340</f>
        <v>2.7187574104813848E-2</v>
      </c>
      <c r="H173" s="71">
        <f>SUM(H150:H172)</f>
        <v>1811</v>
      </c>
      <c r="I173" s="41">
        <f>H173/81619</f>
        <v>2.2188461020105611E-2</v>
      </c>
      <c r="J173" s="37">
        <f>IF(D173=0, "-", IF((B173-D173)/D173&lt;10, (B173-D173)/D173, "&gt;999%"))</f>
        <v>0.21394799054373523</v>
      </c>
      <c r="K173" s="38">
        <f>IF(H173=0, "-", IF((F173-H173)/H173&lt;10, (F173-H173)/H173, "&gt;999%"))</f>
        <v>0.26615129762562123</v>
      </c>
    </row>
    <row r="174" spans="1:11" x14ac:dyDescent="0.25">
      <c r="B174" s="83"/>
      <c r="D174" s="83"/>
      <c r="F174" s="83"/>
      <c r="H174" s="83"/>
    </row>
    <row r="175" spans="1:11" s="43" customFormat="1" x14ac:dyDescent="0.25">
      <c r="A175" s="162" t="s">
        <v>601</v>
      </c>
      <c r="B175" s="71">
        <v>3993</v>
      </c>
      <c r="C175" s="40">
        <f>B175/30256</f>
        <v>0.13197382337387625</v>
      </c>
      <c r="D175" s="71">
        <v>4155</v>
      </c>
      <c r="E175" s="41">
        <f>D175/32224</f>
        <v>0.12894116186693147</v>
      </c>
      <c r="F175" s="77">
        <v>10917</v>
      </c>
      <c r="G175" s="42">
        <f>F175/84340</f>
        <v>0.12944036044581456</v>
      </c>
      <c r="H175" s="71">
        <v>9675</v>
      </c>
      <c r="I175" s="41">
        <f>H175/81619</f>
        <v>0.11853857557676521</v>
      </c>
      <c r="J175" s="37">
        <f>IF(D175=0, "-", IF((B175-D175)/D175&lt;10, (B175-D175)/D175, "&gt;999%"))</f>
        <v>-3.8989169675090252E-2</v>
      </c>
      <c r="K175" s="38">
        <f>IF(H175=0, "-", IF((F175-H175)/H175&lt;10, (F175-H175)/H175, "&gt;999%"))</f>
        <v>0.12837209302325581</v>
      </c>
    </row>
    <row r="176" spans="1:11" x14ac:dyDescent="0.25">
      <c r="B176" s="83"/>
      <c r="D176" s="83"/>
      <c r="F176" s="83"/>
      <c r="H176" s="83"/>
    </row>
    <row r="177" spans="1:11" ht="15.6" x14ac:dyDescent="0.3">
      <c r="A177" s="164" t="s">
        <v>124</v>
      </c>
      <c r="B177" s="196" t="s">
        <v>1</v>
      </c>
      <c r="C177" s="200"/>
      <c r="D177" s="200"/>
      <c r="E177" s="197"/>
      <c r="F177" s="196" t="s">
        <v>14</v>
      </c>
      <c r="G177" s="200"/>
      <c r="H177" s="200"/>
      <c r="I177" s="197"/>
      <c r="J177" s="196" t="s">
        <v>15</v>
      </c>
      <c r="K177" s="197"/>
    </row>
    <row r="178" spans="1:11" x14ac:dyDescent="0.25">
      <c r="A178" s="22"/>
      <c r="B178" s="196">
        <f>VALUE(RIGHT($B$2, 4))</f>
        <v>2023</v>
      </c>
      <c r="C178" s="197"/>
      <c r="D178" s="196">
        <f>B178-1</f>
        <v>2022</v>
      </c>
      <c r="E178" s="204"/>
      <c r="F178" s="196">
        <f>B178</f>
        <v>2023</v>
      </c>
      <c r="G178" s="204"/>
      <c r="H178" s="196">
        <f>D178</f>
        <v>2022</v>
      </c>
      <c r="I178" s="204"/>
      <c r="J178" s="140" t="s">
        <v>4</v>
      </c>
      <c r="K178" s="141" t="s">
        <v>2</v>
      </c>
    </row>
    <row r="179" spans="1:11" x14ac:dyDescent="0.25">
      <c r="A179" s="163" t="s">
        <v>158</v>
      </c>
      <c r="B179" s="61" t="s">
        <v>12</v>
      </c>
      <c r="C179" s="62" t="s">
        <v>13</v>
      </c>
      <c r="D179" s="61" t="s">
        <v>12</v>
      </c>
      <c r="E179" s="63" t="s">
        <v>13</v>
      </c>
      <c r="F179" s="62" t="s">
        <v>12</v>
      </c>
      <c r="G179" s="62" t="s">
        <v>13</v>
      </c>
      <c r="H179" s="61" t="s">
        <v>12</v>
      </c>
      <c r="I179" s="63" t="s">
        <v>13</v>
      </c>
      <c r="J179" s="61"/>
      <c r="K179" s="63"/>
    </row>
    <row r="180" spans="1:11" x14ac:dyDescent="0.25">
      <c r="A180" s="7" t="s">
        <v>473</v>
      </c>
      <c r="B180" s="65">
        <v>4</v>
      </c>
      <c r="C180" s="34">
        <f>IF(B184=0, "-", B180/B184)</f>
        <v>1.1494252873563218E-2</v>
      </c>
      <c r="D180" s="65">
        <v>11</v>
      </c>
      <c r="E180" s="9">
        <f>IF(D184=0, "-", D180/D184)</f>
        <v>2.9023746701846966E-2</v>
      </c>
      <c r="F180" s="81">
        <v>4</v>
      </c>
      <c r="G180" s="34">
        <f>IF(F184=0, "-", F180/F184)</f>
        <v>3.5555555555555557E-3</v>
      </c>
      <c r="H180" s="65">
        <v>21</v>
      </c>
      <c r="I180" s="9">
        <f>IF(H184=0, "-", H180/H184)</f>
        <v>2.0669291338582679E-2</v>
      </c>
      <c r="J180" s="8">
        <f>IF(D180=0, "-", IF((B180-D180)/D180&lt;10, (B180-D180)/D180, "&gt;999%"))</f>
        <v>-0.63636363636363635</v>
      </c>
      <c r="K180" s="9">
        <f>IF(H180=0, "-", IF((F180-H180)/H180&lt;10, (F180-H180)/H180, "&gt;999%"))</f>
        <v>-0.80952380952380953</v>
      </c>
    </row>
    <row r="181" spans="1:11" x14ac:dyDescent="0.25">
      <c r="A181" s="7" t="s">
        <v>474</v>
      </c>
      <c r="B181" s="65">
        <v>159</v>
      </c>
      <c r="C181" s="34">
        <f>IF(B184=0, "-", B181/B184)</f>
        <v>0.45689655172413796</v>
      </c>
      <c r="D181" s="65">
        <v>135</v>
      </c>
      <c r="E181" s="9">
        <f>IF(D184=0, "-", D181/D184)</f>
        <v>0.35620052770448551</v>
      </c>
      <c r="F181" s="81">
        <v>337</v>
      </c>
      <c r="G181" s="34">
        <f>IF(F184=0, "-", F181/F184)</f>
        <v>0.29955555555555557</v>
      </c>
      <c r="H181" s="65">
        <v>353</v>
      </c>
      <c r="I181" s="9">
        <f>IF(H184=0, "-", H181/H184)</f>
        <v>0.34744094488188976</v>
      </c>
      <c r="J181" s="8">
        <f>IF(D181=0, "-", IF((B181-D181)/D181&lt;10, (B181-D181)/D181, "&gt;999%"))</f>
        <v>0.17777777777777778</v>
      </c>
      <c r="K181" s="9">
        <f>IF(H181=0, "-", IF((F181-H181)/H181&lt;10, (F181-H181)/H181, "&gt;999%"))</f>
        <v>-4.5325779036827198E-2</v>
      </c>
    </row>
    <row r="182" spans="1:11" x14ac:dyDescent="0.25">
      <c r="A182" s="7" t="s">
        <v>475</v>
      </c>
      <c r="B182" s="65">
        <v>185</v>
      </c>
      <c r="C182" s="34">
        <f>IF(B184=0, "-", B182/B184)</f>
        <v>0.5316091954022989</v>
      </c>
      <c r="D182" s="65">
        <v>233</v>
      </c>
      <c r="E182" s="9">
        <f>IF(D184=0, "-", D182/D184)</f>
        <v>0.61477572559366755</v>
      </c>
      <c r="F182" s="81">
        <v>784</v>
      </c>
      <c r="G182" s="34">
        <f>IF(F184=0, "-", F182/F184)</f>
        <v>0.69688888888888889</v>
      </c>
      <c r="H182" s="65">
        <v>642</v>
      </c>
      <c r="I182" s="9">
        <f>IF(H184=0, "-", H182/H184)</f>
        <v>0.63188976377952755</v>
      </c>
      <c r="J182" s="8">
        <f>IF(D182=0, "-", IF((B182-D182)/D182&lt;10, (B182-D182)/D182, "&gt;999%"))</f>
        <v>-0.20600858369098712</v>
      </c>
      <c r="K182" s="9">
        <f>IF(H182=0, "-", IF((F182-H182)/H182&lt;10, (F182-H182)/H182, "&gt;999%"))</f>
        <v>0.22118380062305296</v>
      </c>
    </row>
    <row r="183" spans="1:11" x14ac:dyDescent="0.25">
      <c r="A183" s="2"/>
      <c r="B183" s="68"/>
      <c r="C183" s="33"/>
      <c r="D183" s="68"/>
      <c r="E183" s="6"/>
      <c r="F183" s="82"/>
      <c r="G183" s="33"/>
      <c r="H183" s="68"/>
      <c r="I183" s="6"/>
      <c r="J183" s="5"/>
      <c r="K183" s="6"/>
    </row>
    <row r="184" spans="1:11" s="43" customFormat="1" x14ac:dyDescent="0.25">
      <c r="A184" s="162" t="s">
        <v>600</v>
      </c>
      <c r="B184" s="71">
        <f>SUM(B180:B183)</f>
        <v>348</v>
      </c>
      <c r="C184" s="40">
        <f>B184/30256</f>
        <v>1.1501850872554203E-2</v>
      </c>
      <c r="D184" s="71">
        <f>SUM(D180:D183)</f>
        <v>379</v>
      </c>
      <c r="E184" s="41">
        <f>D184/32224</f>
        <v>1.176142005958292E-2</v>
      </c>
      <c r="F184" s="77">
        <f>SUM(F180:F183)</f>
        <v>1125</v>
      </c>
      <c r="G184" s="42">
        <f>F184/84340</f>
        <v>1.333886649276737E-2</v>
      </c>
      <c r="H184" s="71">
        <f>SUM(H180:H183)</f>
        <v>1016</v>
      </c>
      <c r="I184" s="41">
        <f>H184/81619</f>
        <v>1.244808194170475E-2</v>
      </c>
      <c r="J184" s="37">
        <f>IF(D184=0, "-", IF((B184-D184)/D184&lt;10, (B184-D184)/D184, "&gt;999%"))</f>
        <v>-8.1794195250659632E-2</v>
      </c>
      <c r="K184" s="38">
        <f>IF(H184=0, "-", IF((F184-H184)/H184&lt;10, (F184-H184)/H184, "&gt;999%"))</f>
        <v>0.10728346456692914</v>
      </c>
    </row>
    <row r="185" spans="1:11" x14ac:dyDescent="0.25">
      <c r="B185" s="83"/>
      <c r="D185" s="83"/>
      <c r="F185" s="83"/>
      <c r="H185" s="83"/>
    </row>
    <row r="186" spans="1:11" x14ac:dyDescent="0.25">
      <c r="A186" s="163" t="s">
        <v>159</v>
      </c>
      <c r="B186" s="61" t="s">
        <v>12</v>
      </c>
      <c r="C186" s="62" t="s">
        <v>13</v>
      </c>
      <c r="D186" s="61" t="s">
        <v>12</v>
      </c>
      <c r="E186" s="63" t="s">
        <v>13</v>
      </c>
      <c r="F186" s="62" t="s">
        <v>12</v>
      </c>
      <c r="G186" s="62" t="s">
        <v>13</v>
      </c>
      <c r="H186" s="61" t="s">
        <v>12</v>
      </c>
      <c r="I186" s="63" t="s">
        <v>13</v>
      </c>
      <c r="J186" s="61"/>
      <c r="K186" s="63"/>
    </row>
    <row r="187" spans="1:11" x14ac:dyDescent="0.25">
      <c r="A187" s="7" t="s">
        <v>476</v>
      </c>
      <c r="B187" s="65">
        <v>4</v>
      </c>
      <c r="C187" s="34">
        <f>IF(B197=0, "-", B187/B197)</f>
        <v>2.7397260273972601E-2</v>
      </c>
      <c r="D187" s="65">
        <v>3</v>
      </c>
      <c r="E187" s="9">
        <f>IF(D197=0, "-", D187/D197)</f>
        <v>5.2631578947368418E-2</v>
      </c>
      <c r="F187" s="81">
        <v>7</v>
      </c>
      <c r="G187" s="34">
        <f>IF(F197=0, "-", F187/F197)</f>
        <v>2.1472392638036811E-2</v>
      </c>
      <c r="H187" s="65">
        <v>6</v>
      </c>
      <c r="I187" s="9">
        <f>IF(H197=0, "-", H187/H197)</f>
        <v>3.2608695652173912E-2</v>
      </c>
      <c r="J187" s="8">
        <f t="shared" ref="J187:J195" si="14">IF(D187=0, "-", IF((B187-D187)/D187&lt;10, (B187-D187)/D187, "&gt;999%"))</f>
        <v>0.33333333333333331</v>
      </c>
      <c r="K187" s="9">
        <f t="shared" ref="K187:K195" si="15">IF(H187=0, "-", IF((F187-H187)/H187&lt;10, (F187-H187)/H187, "&gt;999%"))</f>
        <v>0.16666666666666666</v>
      </c>
    </row>
    <row r="188" spans="1:11" x14ac:dyDescent="0.25">
      <c r="A188" s="7" t="s">
        <v>477</v>
      </c>
      <c r="B188" s="65">
        <v>0</v>
      </c>
      <c r="C188" s="34">
        <f>IF(B197=0, "-", B188/B197)</f>
        <v>0</v>
      </c>
      <c r="D188" s="65">
        <v>3</v>
      </c>
      <c r="E188" s="9">
        <f>IF(D197=0, "-", D188/D197)</f>
        <v>5.2631578947368418E-2</v>
      </c>
      <c r="F188" s="81">
        <v>4</v>
      </c>
      <c r="G188" s="34">
        <f>IF(F197=0, "-", F188/F197)</f>
        <v>1.2269938650306749E-2</v>
      </c>
      <c r="H188" s="65">
        <v>5</v>
      </c>
      <c r="I188" s="9">
        <f>IF(H197=0, "-", H188/H197)</f>
        <v>2.717391304347826E-2</v>
      </c>
      <c r="J188" s="8">
        <f t="shared" si="14"/>
        <v>-1</v>
      </c>
      <c r="K188" s="9">
        <f t="shared" si="15"/>
        <v>-0.2</v>
      </c>
    </row>
    <row r="189" spans="1:11" x14ac:dyDescent="0.25">
      <c r="A189" s="7" t="s">
        <v>478</v>
      </c>
      <c r="B189" s="65">
        <v>63</v>
      </c>
      <c r="C189" s="34">
        <f>IF(B197=0, "-", B189/B197)</f>
        <v>0.4315068493150685</v>
      </c>
      <c r="D189" s="65">
        <v>28</v>
      </c>
      <c r="E189" s="9">
        <f>IF(D197=0, "-", D189/D197)</f>
        <v>0.49122807017543857</v>
      </c>
      <c r="F189" s="81">
        <v>116</v>
      </c>
      <c r="G189" s="34">
        <f>IF(F197=0, "-", F189/F197)</f>
        <v>0.35582822085889571</v>
      </c>
      <c r="H189" s="65">
        <v>92</v>
      </c>
      <c r="I189" s="9">
        <f>IF(H197=0, "-", H189/H197)</f>
        <v>0.5</v>
      </c>
      <c r="J189" s="8">
        <f t="shared" si="14"/>
        <v>1.25</v>
      </c>
      <c r="K189" s="9">
        <f t="shared" si="15"/>
        <v>0.2608695652173913</v>
      </c>
    </row>
    <row r="190" spans="1:11" x14ac:dyDescent="0.25">
      <c r="A190" s="7" t="s">
        <v>479</v>
      </c>
      <c r="B190" s="65">
        <v>0</v>
      </c>
      <c r="C190" s="34">
        <f>IF(B197=0, "-", B190/B197)</f>
        <v>0</v>
      </c>
      <c r="D190" s="65">
        <v>0</v>
      </c>
      <c r="E190" s="9">
        <f>IF(D197=0, "-", D190/D197)</f>
        <v>0</v>
      </c>
      <c r="F190" s="81">
        <v>1</v>
      </c>
      <c r="G190" s="34">
        <f>IF(F197=0, "-", F190/F197)</f>
        <v>3.0674846625766872E-3</v>
      </c>
      <c r="H190" s="65">
        <v>6</v>
      </c>
      <c r="I190" s="9">
        <f>IF(H197=0, "-", H190/H197)</f>
        <v>3.2608695652173912E-2</v>
      </c>
      <c r="J190" s="8" t="str">
        <f t="shared" si="14"/>
        <v>-</v>
      </c>
      <c r="K190" s="9">
        <f t="shared" si="15"/>
        <v>-0.83333333333333337</v>
      </c>
    </row>
    <row r="191" spans="1:11" x14ac:dyDescent="0.25">
      <c r="A191" s="7" t="s">
        <v>480</v>
      </c>
      <c r="B191" s="65">
        <v>21</v>
      </c>
      <c r="C191" s="34">
        <f>IF(B197=0, "-", B191/B197)</f>
        <v>0.14383561643835616</v>
      </c>
      <c r="D191" s="65">
        <v>2</v>
      </c>
      <c r="E191" s="9">
        <f>IF(D197=0, "-", D191/D197)</f>
        <v>3.5087719298245612E-2</v>
      </c>
      <c r="F191" s="81">
        <v>34</v>
      </c>
      <c r="G191" s="34">
        <f>IF(F197=0, "-", F191/F197)</f>
        <v>0.10429447852760736</v>
      </c>
      <c r="H191" s="65">
        <v>4</v>
      </c>
      <c r="I191" s="9">
        <f>IF(H197=0, "-", H191/H197)</f>
        <v>2.1739130434782608E-2</v>
      </c>
      <c r="J191" s="8">
        <f t="shared" si="14"/>
        <v>9.5</v>
      </c>
      <c r="K191" s="9">
        <f t="shared" si="15"/>
        <v>7.5</v>
      </c>
    </row>
    <row r="192" spans="1:11" x14ac:dyDescent="0.25">
      <c r="A192" s="7" t="s">
        <v>481</v>
      </c>
      <c r="B192" s="65">
        <v>20</v>
      </c>
      <c r="C192" s="34">
        <f>IF(B197=0, "-", B192/B197)</f>
        <v>0.13698630136986301</v>
      </c>
      <c r="D192" s="65">
        <v>0</v>
      </c>
      <c r="E192" s="9">
        <f>IF(D197=0, "-", D192/D197)</f>
        <v>0</v>
      </c>
      <c r="F192" s="81">
        <v>100</v>
      </c>
      <c r="G192" s="34">
        <f>IF(F197=0, "-", F192/F197)</f>
        <v>0.30674846625766872</v>
      </c>
      <c r="H192" s="65">
        <v>0</v>
      </c>
      <c r="I192" s="9">
        <f>IF(H197=0, "-", H192/H197)</f>
        <v>0</v>
      </c>
      <c r="J192" s="8" t="str">
        <f t="shared" si="14"/>
        <v>-</v>
      </c>
      <c r="K192" s="9" t="str">
        <f t="shared" si="15"/>
        <v>-</v>
      </c>
    </row>
    <row r="193" spans="1:11" x14ac:dyDescent="0.25">
      <c r="A193" s="7" t="s">
        <v>482</v>
      </c>
      <c r="B193" s="65">
        <v>14</v>
      </c>
      <c r="C193" s="34">
        <f>IF(B197=0, "-", B193/B197)</f>
        <v>9.5890410958904104E-2</v>
      </c>
      <c r="D193" s="65">
        <v>6</v>
      </c>
      <c r="E193" s="9">
        <f>IF(D197=0, "-", D193/D197)</f>
        <v>0.10526315789473684</v>
      </c>
      <c r="F193" s="81">
        <v>14</v>
      </c>
      <c r="G193" s="34">
        <f>IF(F197=0, "-", F193/F197)</f>
        <v>4.2944785276073622E-2</v>
      </c>
      <c r="H193" s="65">
        <v>12</v>
      </c>
      <c r="I193" s="9">
        <f>IF(H197=0, "-", H193/H197)</f>
        <v>6.5217391304347824E-2</v>
      </c>
      <c r="J193" s="8">
        <f t="shared" si="14"/>
        <v>1.3333333333333333</v>
      </c>
      <c r="K193" s="9">
        <f t="shared" si="15"/>
        <v>0.16666666666666666</v>
      </c>
    </row>
    <row r="194" spans="1:11" x14ac:dyDescent="0.25">
      <c r="A194" s="7" t="s">
        <v>483</v>
      </c>
      <c r="B194" s="65">
        <v>23</v>
      </c>
      <c r="C194" s="34">
        <f>IF(B197=0, "-", B194/B197)</f>
        <v>0.15753424657534246</v>
      </c>
      <c r="D194" s="65">
        <v>15</v>
      </c>
      <c r="E194" s="9">
        <f>IF(D197=0, "-", D194/D197)</f>
        <v>0.26315789473684209</v>
      </c>
      <c r="F194" s="81">
        <v>49</v>
      </c>
      <c r="G194" s="34">
        <f>IF(F197=0, "-", F194/F197)</f>
        <v>0.15030674846625766</v>
      </c>
      <c r="H194" s="65">
        <v>58</v>
      </c>
      <c r="I194" s="9">
        <f>IF(H197=0, "-", H194/H197)</f>
        <v>0.31521739130434784</v>
      </c>
      <c r="J194" s="8">
        <f t="shared" si="14"/>
        <v>0.53333333333333333</v>
      </c>
      <c r="K194" s="9">
        <f t="shared" si="15"/>
        <v>-0.15517241379310345</v>
      </c>
    </row>
    <row r="195" spans="1:11" x14ac:dyDescent="0.25">
      <c r="A195" s="7" t="s">
        <v>484</v>
      </c>
      <c r="B195" s="65">
        <v>1</v>
      </c>
      <c r="C195" s="34">
        <f>IF(B197=0, "-", B195/B197)</f>
        <v>6.8493150684931503E-3</v>
      </c>
      <c r="D195" s="65">
        <v>0</v>
      </c>
      <c r="E195" s="9">
        <f>IF(D197=0, "-", D195/D197)</f>
        <v>0</v>
      </c>
      <c r="F195" s="81">
        <v>1</v>
      </c>
      <c r="G195" s="34">
        <f>IF(F197=0, "-", F195/F197)</f>
        <v>3.0674846625766872E-3</v>
      </c>
      <c r="H195" s="65">
        <v>1</v>
      </c>
      <c r="I195" s="9">
        <f>IF(H197=0, "-", H195/H197)</f>
        <v>5.434782608695652E-3</v>
      </c>
      <c r="J195" s="8" t="str">
        <f t="shared" si="14"/>
        <v>-</v>
      </c>
      <c r="K195" s="9">
        <f t="shared" si="15"/>
        <v>0</v>
      </c>
    </row>
    <row r="196" spans="1:11" x14ac:dyDescent="0.25">
      <c r="A196" s="2"/>
      <c r="B196" s="68"/>
      <c r="C196" s="33"/>
      <c r="D196" s="68"/>
      <c r="E196" s="6"/>
      <c r="F196" s="82"/>
      <c r="G196" s="33"/>
      <c r="H196" s="68"/>
      <c r="I196" s="6"/>
      <c r="J196" s="5"/>
      <c r="K196" s="6"/>
    </row>
    <row r="197" spans="1:11" s="43" customFormat="1" x14ac:dyDescent="0.25">
      <c r="A197" s="162" t="s">
        <v>599</v>
      </c>
      <c r="B197" s="71">
        <f>SUM(B187:B196)</f>
        <v>146</v>
      </c>
      <c r="C197" s="40">
        <f>B197/30256</f>
        <v>4.82548915917504E-3</v>
      </c>
      <c r="D197" s="71">
        <f>SUM(D187:D196)</f>
        <v>57</v>
      </c>
      <c r="E197" s="41">
        <f>D197/32224</f>
        <v>1.7688679245283019E-3</v>
      </c>
      <c r="F197" s="77">
        <f>SUM(F187:F196)</f>
        <v>326</v>
      </c>
      <c r="G197" s="42">
        <f>F197/84340</f>
        <v>3.865307090348589E-3</v>
      </c>
      <c r="H197" s="71">
        <f>SUM(H187:H196)</f>
        <v>184</v>
      </c>
      <c r="I197" s="41">
        <f>H197/81619</f>
        <v>2.2543770445607029E-3</v>
      </c>
      <c r="J197" s="37">
        <f>IF(D197=0, "-", IF((B197-D197)/D197&lt;10, (B197-D197)/D197, "&gt;999%"))</f>
        <v>1.5614035087719298</v>
      </c>
      <c r="K197" s="38">
        <f>IF(H197=0, "-", IF((F197-H197)/H197&lt;10, (F197-H197)/H197, "&gt;999%"))</f>
        <v>0.77173913043478259</v>
      </c>
    </row>
    <row r="198" spans="1:11" x14ac:dyDescent="0.25">
      <c r="B198" s="83"/>
      <c r="D198" s="83"/>
      <c r="F198" s="83"/>
      <c r="H198" s="83"/>
    </row>
    <row r="199" spans="1:11" s="43" customFormat="1" x14ac:dyDescent="0.25">
      <c r="A199" s="162" t="s">
        <v>598</v>
      </c>
      <c r="B199" s="71">
        <v>494</v>
      </c>
      <c r="C199" s="40">
        <f>B199/30256</f>
        <v>1.6327340031729243E-2</v>
      </c>
      <c r="D199" s="71">
        <v>436</v>
      </c>
      <c r="E199" s="41">
        <f>D199/32224</f>
        <v>1.3530287984111222E-2</v>
      </c>
      <c r="F199" s="77">
        <v>1451</v>
      </c>
      <c r="G199" s="42">
        <f>F199/84340</f>
        <v>1.7204173583115958E-2</v>
      </c>
      <c r="H199" s="71">
        <v>1200</v>
      </c>
      <c r="I199" s="41">
        <f>H199/81619</f>
        <v>1.4702458986265453E-2</v>
      </c>
      <c r="J199" s="37">
        <f>IF(D199=0, "-", IF((B199-D199)/D199&lt;10, (B199-D199)/D199, "&gt;999%"))</f>
        <v>0.13302752293577982</v>
      </c>
      <c r="K199" s="38">
        <f>IF(H199=0, "-", IF((F199-H199)/H199&lt;10, (F199-H199)/H199, "&gt;999%"))</f>
        <v>0.20916666666666667</v>
      </c>
    </row>
    <row r="200" spans="1:11" x14ac:dyDescent="0.25">
      <c r="B200" s="83"/>
      <c r="D200" s="83"/>
      <c r="F200" s="83"/>
      <c r="H200" s="83"/>
    </row>
    <row r="201" spans="1:11" x14ac:dyDescent="0.25">
      <c r="A201" s="27" t="s">
        <v>596</v>
      </c>
      <c r="B201" s="71">
        <f>B205-B203</f>
        <v>13033</v>
      </c>
      <c r="C201" s="40">
        <f>B201/30256</f>
        <v>0.43075753569539926</v>
      </c>
      <c r="D201" s="71">
        <f>D205-D203</f>
        <v>13509</v>
      </c>
      <c r="E201" s="41">
        <f>D201/32224</f>
        <v>0.41922169811320753</v>
      </c>
      <c r="F201" s="77">
        <f>F205-F203</f>
        <v>37961</v>
      </c>
      <c r="G201" s="42">
        <f>F201/84340</f>
        <v>0.45009485416172634</v>
      </c>
      <c r="H201" s="71">
        <f>H205-H203</f>
        <v>35352</v>
      </c>
      <c r="I201" s="41">
        <f>H201/81619</f>
        <v>0.43313444173538024</v>
      </c>
      <c r="J201" s="37">
        <f>IF(D201=0, "-", IF((B201-D201)/D201&lt;10, (B201-D201)/D201, "&gt;999%"))</f>
        <v>-3.5235768746761417E-2</v>
      </c>
      <c r="K201" s="38">
        <f>IF(H201=0, "-", IF((F201-H201)/H201&lt;10, (F201-H201)/H201, "&gt;999%"))</f>
        <v>7.3800633627517542E-2</v>
      </c>
    </row>
    <row r="202" spans="1:11" x14ac:dyDescent="0.25">
      <c r="A202" s="27"/>
      <c r="B202" s="71"/>
      <c r="C202" s="40"/>
      <c r="D202" s="71"/>
      <c r="E202" s="41"/>
      <c r="F202" s="77"/>
      <c r="G202" s="42"/>
      <c r="H202" s="71"/>
      <c r="I202" s="41"/>
      <c r="J202" s="37"/>
      <c r="K202" s="38"/>
    </row>
    <row r="203" spans="1:11" x14ac:dyDescent="0.25">
      <c r="A203" s="27" t="s">
        <v>597</v>
      </c>
      <c r="B203" s="71">
        <v>4008</v>
      </c>
      <c r="C203" s="40">
        <f>B203/30256</f>
        <v>0.13246959280803808</v>
      </c>
      <c r="D203" s="71">
        <v>2689</v>
      </c>
      <c r="E203" s="41">
        <f>D203/32224</f>
        <v>8.3447120158887791E-2</v>
      </c>
      <c r="F203" s="77">
        <v>8356</v>
      </c>
      <c r="G203" s="42">
        <f>F203/84340</f>
        <v>9.9075171923168129E-2</v>
      </c>
      <c r="H203" s="71">
        <v>6611</v>
      </c>
      <c r="I203" s="41">
        <f>H203/81619</f>
        <v>8.0998296965167429E-2</v>
      </c>
      <c r="J203" s="37">
        <f>IF(D203=0, "-", IF((B203-D203)/D203&lt;10, (B203-D203)/D203, "&gt;999%"))</f>
        <v>0.49051692078839715</v>
      </c>
      <c r="K203" s="38">
        <f>IF(H203=0, "-", IF((F203-H203)/H203&lt;10, (F203-H203)/H203, "&gt;999%"))</f>
        <v>0.26395401603388291</v>
      </c>
    </row>
    <row r="204" spans="1:11" x14ac:dyDescent="0.25">
      <c r="A204" s="27"/>
      <c r="B204" s="71"/>
      <c r="C204" s="40"/>
      <c r="D204" s="71"/>
      <c r="E204" s="41"/>
      <c r="F204" s="77"/>
      <c r="G204" s="42"/>
      <c r="H204" s="71"/>
      <c r="I204" s="41"/>
      <c r="J204" s="37"/>
      <c r="K204" s="38"/>
    </row>
    <row r="205" spans="1:11" x14ac:dyDescent="0.25">
      <c r="A205" s="27" t="s">
        <v>595</v>
      </c>
      <c r="B205" s="71">
        <v>17041</v>
      </c>
      <c r="C205" s="40">
        <f>B205/30256</f>
        <v>0.56322712850343737</v>
      </c>
      <c r="D205" s="71">
        <v>16198</v>
      </c>
      <c r="E205" s="41">
        <f>D205/32224</f>
        <v>0.50266881827209531</v>
      </c>
      <c r="F205" s="77">
        <v>46317</v>
      </c>
      <c r="G205" s="42">
        <f>F205/84340</f>
        <v>0.54917002608489451</v>
      </c>
      <c r="H205" s="71">
        <v>41963</v>
      </c>
      <c r="I205" s="41">
        <f>H205/81619</f>
        <v>0.51413273870054765</v>
      </c>
      <c r="J205" s="37">
        <f>IF(D205=0, "-", IF((B205-D205)/D205&lt;10, (B205-D205)/D205, "&gt;999%"))</f>
        <v>5.2043462155821708E-2</v>
      </c>
      <c r="K205" s="38">
        <f>IF(H205=0, "-", IF((F205-H205)/H205&lt;10, (F205-H205)/H205, "&gt;999%"))</f>
        <v>0.10375807258775588</v>
      </c>
    </row>
  </sheetData>
  <mergeCells count="37">
    <mergeCell ref="B1:K1"/>
    <mergeCell ref="B2:K2"/>
    <mergeCell ref="B177:E177"/>
    <mergeCell ref="F177:I177"/>
    <mergeCell ref="J177:K177"/>
    <mergeCell ref="B178:C178"/>
    <mergeCell ref="D178:E178"/>
    <mergeCell ref="F178:G178"/>
    <mergeCell ref="H178:I178"/>
    <mergeCell ref="B123:E123"/>
    <mergeCell ref="F123:I123"/>
    <mergeCell ref="J123:K123"/>
    <mergeCell ref="B124:C124"/>
    <mergeCell ref="D124:E124"/>
    <mergeCell ref="F124:G124"/>
    <mergeCell ref="H124:I124"/>
    <mergeCell ref="B69:E69"/>
    <mergeCell ref="F69:I69"/>
    <mergeCell ref="J69:K69"/>
    <mergeCell ref="B70:C70"/>
    <mergeCell ref="D70:E70"/>
    <mergeCell ref="F70:G70"/>
    <mergeCell ref="H70:I70"/>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2"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624</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IF(B48=0, "-", B7/B48)</f>
        <v>1.1736400445983217E-4</v>
      </c>
      <c r="D7" s="65">
        <v>7</v>
      </c>
      <c r="E7" s="21">
        <f>IF(D48=0, "-", D7/D48)</f>
        <v>4.3215211754537599E-4</v>
      </c>
      <c r="F7" s="81">
        <v>7</v>
      </c>
      <c r="G7" s="39">
        <f>IF(F48=0, "-", F7/F48)</f>
        <v>1.5113241358464494E-4</v>
      </c>
      <c r="H7" s="65">
        <v>27</v>
      </c>
      <c r="I7" s="21">
        <f>IF(H48=0, "-", H7/H48)</f>
        <v>6.4342396873436124E-4</v>
      </c>
      <c r="J7" s="20">
        <f t="shared" ref="J7:J46" si="0">IF(D7=0, "-", IF((B7-D7)/D7&lt;10, (B7-D7)/D7, "&gt;999%"))</f>
        <v>-0.7142857142857143</v>
      </c>
      <c r="K7" s="21">
        <f t="shared" ref="K7:K46" si="1">IF(H7=0, "-", IF((F7-H7)/H7&lt;10, (F7-H7)/H7, "&gt;999%"))</f>
        <v>-0.7407407407407407</v>
      </c>
    </row>
    <row r="8" spans="1:11" x14ac:dyDescent="0.25">
      <c r="A8" s="7" t="s">
        <v>33</v>
      </c>
      <c r="B8" s="65">
        <v>4</v>
      </c>
      <c r="C8" s="39">
        <f>IF(B48=0, "-", B8/B48)</f>
        <v>2.3472800891966434E-4</v>
      </c>
      <c r="D8" s="65">
        <v>3</v>
      </c>
      <c r="E8" s="21">
        <f>IF(D48=0, "-", D8/D48)</f>
        <v>1.8520805037658969E-4</v>
      </c>
      <c r="F8" s="81">
        <v>7</v>
      </c>
      <c r="G8" s="39">
        <f>IF(F48=0, "-", F8/F48)</f>
        <v>1.5113241358464494E-4</v>
      </c>
      <c r="H8" s="65">
        <v>6</v>
      </c>
      <c r="I8" s="21">
        <f>IF(H48=0, "-", H8/H48)</f>
        <v>1.4298310416319137E-4</v>
      </c>
      <c r="J8" s="20">
        <f t="shared" si="0"/>
        <v>0.33333333333333331</v>
      </c>
      <c r="K8" s="21">
        <f t="shared" si="1"/>
        <v>0.16666666666666666</v>
      </c>
    </row>
    <row r="9" spans="1:11" x14ac:dyDescent="0.25">
      <c r="A9" s="7" t="s">
        <v>34</v>
      </c>
      <c r="B9" s="65">
        <v>570</v>
      </c>
      <c r="C9" s="39">
        <f>IF(B48=0, "-", B9/B48)</f>
        <v>3.3448741271052171E-2</v>
      </c>
      <c r="D9" s="65">
        <v>372</v>
      </c>
      <c r="E9" s="21">
        <f>IF(D48=0, "-", D9/D48)</f>
        <v>2.2965798246697124E-2</v>
      </c>
      <c r="F9" s="81">
        <v>1578</v>
      </c>
      <c r="G9" s="39">
        <f>IF(F48=0, "-", F9/F48)</f>
        <v>3.4069564090938531E-2</v>
      </c>
      <c r="H9" s="65">
        <v>913</v>
      </c>
      <c r="I9" s="21">
        <f>IF(H48=0, "-", H9/H48)</f>
        <v>2.1757262350165622E-2</v>
      </c>
      <c r="J9" s="20">
        <f t="shared" si="0"/>
        <v>0.532258064516129</v>
      </c>
      <c r="K9" s="21">
        <f t="shared" si="1"/>
        <v>0.72836801752464408</v>
      </c>
    </row>
    <row r="10" spans="1:11" x14ac:dyDescent="0.25">
      <c r="A10" s="7" t="s">
        <v>35</v>
      </c>
      <c r="B10" s="65">
        <v>0</v>
      </c>
      <c r="C10" s="39">
        <f>IF(B48=0, "-", B10/B48)</f>
        <v>0</v>
      </c>
      <c r="D10" s="65">
        <v>3</v>
      </c>
      <c r="E10" s="21">
        <f>IF(D48=0, "-", D10/D48)</f>
        <v>1.8520805037658969E-4</v>
      </c>
      <c r="F10" s="81">
        <v>4</v>
      </c>
      <c r="G10" s="39">
        <f>IF(F48=0, "-", F10/F48)</f>
        <v>8.6361379191225683E-5</v>
      </c>
      <c r="H10" s="65">
        <v>5</v>
      </c>
      <c r="I10" s="21">
        <f>IF(H48=0, "-", H10/H48)</f>
        <v>1.1915258680265948E-4</v>
      </c>
      <c r="J10" s="20">
        <f t="shared" si="0"/>
        <v>-1</v>
      </c>
      <c r="K10" s="21">
        <f t="shared" si="1"/>
        <v>-0.2</v>
      </c>
    </row>
    <row r="11" spans="1:11" x14ac:dyDescent="0.25">
      <c r="A11" s="7" t="s">
        <v>36</v>
      </c>
      <c r="B11" s="65">
        <v>620</v>
      </c>
      <c r="C11" s="39">
        <f>IF(B48=0, "-", B11/B48)</f>
        <v>3.6382841382547972E-2</v>
      </c>
      <c r="D11" s="65">
        <v>363</v>
      </c>
      <c r="E11" s="21">
        <f>IF(D48=0, "-", D11/D48)</f>
        <v>2.2410174095567354E-2</v>
      </c>
      <c r="F11" s="81">
        <v>1162</v>
      </c>
      <c r="G11" s="39">
        <f>IF(F48=0, "-", F11/F48)</f>
        <v>2.5087980655051061E-2</v>
      </c>
      <c r="H11" s="65">
        <v>1056</v>
      </c>
      <c r="I11" s="21">
        <f>IF(H48=0, "-", H11/H48)</f>
        <v>2.5165026332721684E-2</v>
      </c>
      <c r="J11" s="20">
        <f t="shared" si="0"/>
        <v>0.70798898071625349</v>
      </c>
      <c r="K11" s="21">
        <f t="shared" si="1"/>
        <v>0.10037878787878787</v>
      </c>
    </row>
    <row r="12" spans="1:11" x14ac:dyDescent="0.25">
      <c r="A12" s="7" t="s">
        <v>37</v>
      </c>
      <c r="B12" s="65">
        <v>379</v>
      </c>
      <c r="C12" s="39">
        <f>IF(B48=0, "-", B12/B48)</f>
        <v>2.2240478845138197E-2</v>
      </c>
      <c r="D12" s="65">
        <v>0</v>
      </c>
      <c r="E12" s="21">
        <f>IF(D48=0, "-", D12/D48)</f>
        <v>0</v>
      </c>
      <c r="F12" s="81">
        <v>746</v>
      </c>
      <c r="G12" s="39">
        <f>IF(F48=0, "-", F12/F48)</f>
        <v>1.6106397219163592E-2</v>
      </c>
      <c r="H12" s="65">
        <v>0</v>
      </c>
      <c r="I12" s="21">
        <f>IF(H48=0, "-", H12/H48)</f>
        <v>0</v>
      </c>
      <c r="J12" s="20" t="str">
        <f t="shared" si="0"/>
        <v>-</v>
      </c>
      <c r="K12" s="21" t="str">
        <f t="shared" si="1"/>
        <v>-</v>
      </c>
    </row>
    <row r="13" spans="1:11" x14ac:dyDescent="0.25">
      <c r="A13" s="7" t="s">
        <v>40</v>
      </c>
      <c r="B13" s="65">
        <v>8</v>
      </c>
      <c r="C13" s="39">
        <f>IF(B48=0, "-", B13/B48)</f>
        <v>4.6945601783932869E-4</v>
      </c>
      <c r="D13" s="65">
        <v>5</v>
      </c>
      <c r="E13" s="21">
        <f>IF(D48=0, "-", D13/D48)</f>
        <v>3.0868008396098284E-4</v>
      </c>
      <c r="F13" s="81">
        <v>11</v>
      </c>
      <c r="G13" s="39">
        <f>IF(F48=0, "-", F13/F48)</f>
        <v>2.3749379277587064E-4</v>
      </c>
      <c r="H13" s="65">
        <v>25</v>
      </c>
      <c r="I13" s="21">
        <f>IF(H48=0, "-", H13/H48)</f>
        <v>5.9576293401329737E-4</v>
      </c>
      <c r="J13" s="20">
        <f t="shared" si="0"/>
        <v>0.6</v>
      </c>
      <c r="K13" s="21">
        <f t="shared" si="1"/>
        <v>-0.56000000000000005</v>
      </c>
    </row>
    <row r="14" spans="1:11" x14ac:dyDescent="0.25">
      <c r="A14" s="7" t="s">
        <v>41</v>
      </c>
      <c r="B14" s="65">
        <v>28</v>
      </c>
      <c r="C14" s="39">
        <f>IF(B48=0, "-", B14/B48)</f>
        <v>1.6430960624376505E-3</v>
      </c>
      <c r="D14" s="65">
        <v>0</v>
      </c>
      <c r="E14" s="21">
        <f>IF(D48=0, "-", D14/D48)</f>
        <v>0</v>
      </c>
      <c r="F14" s="81">
        <v>114</v>
      </c>
      <c r="G14" s="39">
        <f>IF(F48=0, "-", F14/F48)</f>
        <v>2.4612993069499322E-3</v>
      </c>
      <c r="H14" s="65">
        <v>0</v>
      </c>
      <c r="I14" s="21">
        <f>IF(H48=0, "-", H14/H48)</f>
        <v>0</v>
      </c>
      <c r="J14" s="20" t="str">
        <f t="shared" si="0"/>
        <v>-</v>
      </c>
      <c r="K14" s="21" t="str">
        <f t="shared" si="1"/>
        <v>-</v>
      </c>
    </row>
    <row r="15" spans="1:11" x14ac:dyDescent="0.25">
      <c r="A15" s="7" t="s">
        <v>47</v>
      </c>
      <c r="B15" s="65">
        <v>326</v>
      </c>
      <c r="C15" s="39">
        <f>IF(B48=0, "-", B15/B48)</f>
        <v>1.9130332726952644E-2</v>
      </c>
      <c r="D15" s="65">
        <v>148</v>
      </c>
      <c r="E15" s="21">
        <f>IF(D48=0, "-", D15/D48)</f>
        <v>9.1369304852450921E-3</v>
      </c>
      <c r="F15" s="81">
        <v>1015</v>
      </c>
      <c r="G15" s="39">
        <f>IF(F48=0, "-", F15/F48)</f>
        <v>2.1914199969773517E-2</v>
      </c>
      <c r="H15" s="65">
        <v>491</v>
      </c>
      <c r="I15" s="21">
        <f>IF(H48=0, "-", H15/H48)</f>
        <v>1.1700784024021162E-2</v>
      </c>
      <c r="J15" s="20">
        <f t="shared" si="0"/>
        <v>1.2027027027027026</v>
      </c>
      <c r="K15" s="21">
        <f t="shared" si="1"/>
        <v>1.0672097759674135</v>
      </c>
    </row>
    <row r="16" spans="1:11" x14ac:dyDescent="0.25">
      <c r="A16" s="7" t="s">
        <v>50</v>
      </c>
      <c r="B16" s="65">
        <v>33</v>
      </c>
      <c r="C16" s="39">
        <f>IF(B48=0, "-", B16/B48)</f>
        <v>1.9365060735872309E-3</v>
      </c>
      <c r="D16" s="65">
        <v>27</v>
      </c>
      <c r="E16" s="21">
        <f>IF(D48=0, "-", D16/D48)</f>
        <v>1.6668724533893072E-3</v>
      </c>
      <c r="F16" s="81">
        <v>119</v>
      </c>
      <c r="G16" s="39">
        <f>IF(F48=0, "-", F16/F48)</f>
        <v>2.5692510309389639E-3</v>
      </c>
      <c r="H16" s="65">
        <v>93</v>
      </c>
      <c r="I16" s="21">
        <f>IF(H48=0, "-", H16/H48)</f>
        <v>2.2162381145294664E-3</v>
      </c>
      <c r="J16" s="20">
        <f t="shared" si="0"/>
        <v>0.22222222222222221</v>
      </c>
      <c r="K16" s="21">
        <f t="shared" si="1"/>
        <v>0.27956989247311825</v>
      </c>
    </row>
    <row r="17" spans="1:11" x14ac:dyDescent="0.25">
      <c r="A17" s="7" t="s">
        <v>51</v>
      </c>
      <c r="B17" s="65">
        <v>528</v>
      </c>
      <c r="C17" s="39">
        <f>IF(B48=0, "-", B17/B48)</f>
        <v>3.0984097177395694E-2</v>
      </c>
      <c r="D17" s="65">
        <v>314</v>
      </c>
      <c r="E17" s="21">
        <f>IF(D48=0, "-", D17/D48)</f>
        <v>1.9385109272749723E-2</v>
      </c>
      <c r="F17" s="81">
        <v>1457</v>
      </c>
      <c r="G17" s="39">
        <f>IF(F48=0, "-", F17/F48)</f>
        <v>3.1457132370403956E-2</v>
      </c>
      <c r="H17" s="65">
        <v>723</v>
      </c>
      <c r="I17" s="21">
        <f>IF(H48=0, "-", H17/H48)</f>
        <v>1.7229464051664561E-2</v>
      </c>
      <c r="J17" s="20">
        <f t="shared" si="0"/>
        <v>0.68152866242038213</v>
      </c>
      <c r="K17" s="21">
        <f t="shared" si="1"/>
        <v>1.0152143845089903</v>
      </c>
    </row>
    <row r="18" spans="1:11" x14ac:dyDescent="0.25">
      <c r="A18" s="7" t="s">
        <v>53</v>
      </c>
      <c r="B18" s="65">
        <v>414</v>
      </c>
      <c r="C18" s="39">
        <f>IF(B48=0, "-", B18/B48)</f>
        <v>2.4294348923185258E-2</v>
      </c>
      <c r="D18" s="65">
        <v>375</v>
      </c>
      <c r="E18" s="21">
        <f>IF(D48=0, "-", D18/D48)</f>
        <v>2.3151006297073711E-2</v>
      </c>
      <c r="F18" s="81">
        <v>944</v>
      </c>
      <c r="G18" s="39">
        <f>IF(F48=0, "-", F18/F48)</f>
        <v>2.038128548912926E-2</v>
      </c>
      <c r="H18" s="65">
        <v>998</v>
      </c>
      <c r="I18" s="21">
        <f>IF(H48=0, "-", H18/H48)</f>
        <v>2.3782856325810835E-2</v>
      </c>
      <c r="J18" s="20">
        <f t="shared" si="0"/>
        <v>0.104</v>
      </c>
      <c r="K18" s="21">
        <f t="shared" si="1"/>
        <v>-5.410821643286573E-2</v>
      </c>
    </row>
    <row r="19" spans="1:11" x14ac:dyDescent="0.25">
      <c r="A19" s="7" t="s">
        <v>54</v>
      </c>
      <c r="B19" s="65">
        <v>954</v>
      </c>
      <c r="C19" s="39">
        <f>IF(B48=0, "-", B19/B48)</f>
        <v>5.5982630127339943E-2</v>
      </c>
      <c r="D19" s="65">
        <v>997</v>
      </c>
      <c r="E19" s="21">
        <f>IF(D48=0, "-", D19/D48)</f>
        <v>6.1550808741819979E-2</v>
      </c>
      <c r="F19" s="81">
        <v>3105</v>
      </c>
      <c r="G19" s="39">
        <f>IF(F48=0, "-", F19/F48)</f>
        <v>6.7038020597188941E-2</v>
      </c>
      <c r="H19" s="65">
        <v>2696</v>
      </c>
      <c r="I19" s="21">
        <f>IF(H48=0, "-", H19/H48)</f>
        <v>6.4247074803993998E-2</v>
      </c>
      <c r="J19" s="20">
        <f t="shared" si="0"/>
        <v>-4.3129388164493479E-2</v>
      </c>
      <c r="K19" s="21">
        <f t="shared" si="1"/>
        <v>0.15170623145400594</v>
      </c>
    </row>
    <row r="20" spans="1:11" x14ac:dyDescent="0.25">
      <c r="A20" s="7" t="s">
        <v>57</v>
      </c>
      <c r="B20" s="65">
        <v>468</v>
      </c>
      <c r="C20" s="39">
        <f>IF(B48=0, "-", B20/B48)</f>
        <v>2.7463177043600729E-2</v>
      </c>
      <c r="D20" s="65">
        <v>309</v>
      </c>
      <c r="E20" s="21">
        <f>IF(D48=0, "-", D20/D48)</f>
        <v>1.907642918878874E-2</v>
      </c>
      <c r="F20" s="81">
        <v>992</v>
      </c>
      <c r="G20" s="39">
        <f>IF(F48=0, "-", F20/F48)</f>
        <v>2.1417622039423968E-2</v>
      </c>
      <c r="H20" s="65">
        <v>719</v>
      </c>
      <c r="I20" s="21">
        <f>IF(H48=0, "-", H20/H48)</f>
        <v>1.7134141982222434E-2</v>
      </c>
      <c r="J20" s="20">
        <f t="shared" si="0"/>
        <v>0.5145631067961165</v>
      </c>
      <c r="K20" s="21">
        <f t="shared" si="1"/>
        <v>0.37969401947148818</v>
      </c>
    </row>
    <row r="21" spans="1:11" x14ac:dyDescent="0.25">
      <c r="A21" s="7" t="s">
        <v>59</v>
      </c>
      <c r="B21" s="65">
        <v>12</v>
      </c>
      <c r="C21" s="39">
        <f>IF(B48=0, "-", B21/B48)</f>
        <v>7.0418402675899298E-4</v>
      </c>
      <c r="D21" s="65">
        <v>26</v>
      </c>
      <c r="E21" s="21">
        <f>IF(D48=0, "-", D21/D48)</f>
        <v>1.6051364365971107E-3</v>
      </c>
      <c r="F21" s="81">
        <v>24</v>
      </c>
      <c r="G21" s="39">
        <f>IF(F48=0, "-", F21/F48)</f>
        <v>5.1816827514735407E-4</v>
      </c>
      <c r="H21" s="65">
        <v>46</v>
      </c>
      <c r="I21" s="21">
        <f>IF(H48=0, "-", H21/H48)</f>
        <v>1.0962037985844672E-3</v>
      </c>
      <c r="J21" s="20">
        <f t="shared" si="0"/>
        <v>-0.53846153846153844</v>
      </c>
      <c r="K21" s="21">
        <f t="shared" si="1"/>
        <v>-0.47826086956521741</v>
      </c>
    </row>
    <row r="22" spans="1:11" x14ac:dyDescent="0.25">
      <c r="A22" s="7" t="s">
        <v>60</v>
      </c>
      <c r="B22" s="65">
        <v>102</v>
      </c>
      <c r="C22" s="39">
        <f>IF(B48=0, "-", B22/B48)</f>
        <v>5.985564227451441E-3</v>
      </c>
      <c r="D22" s="65">
        <v>137</v>
      </c>
      <c r="E22" s="21">
        <f>IF(D48=0, "-", D22/D48)</f>
        <v>8.4578343005309291E-3</v>
      </c>
      <c r="F22" s="81">
        <v>253</v>
      </c>
      <c r="G22" s="39">
        <f>IF(F48=0, "-", F22/F48)</f>
        <v>5.4623572338450242E-3</v>
      </c>
      <c r="H22" s="65">
        <v>397</v>
      </c>
      <c r="I22" s="21">
        <f>IF(H48=0, "-", H22/H48)</f>
        <v>9.4607153921311624E-3</v>
      </c>
      <c r="J22" s="20">
        <f t="shared" si="0"/>
        <v>-0.25547445255474455</v>
      </c>
      <c r="K22" s="21">
        <f t="shared" si="1"/>
        <v>-0.36272040302267</v>
      </c>
    </row>
    <row r="23" spans="1:11" x14ac:dyDescent="0.25">
      <c r="A23" s="7" t="s">
        <v>62</v>
      </c>
      <c r="B23" s="65">
        <v>1283</v>
      </c>
      <c r="C23" s="39">
        <f>IF(B48=0, "-", B23/B48)</f>
        <v>7.5289008860982332E-2</v>
      </c>
      <c r="D23" s="65">
        <v>1258</v>
      </c>
      <c r="E23" s="21">
        <f>IF(D48=0, "-", D23/D48)</f>
        <v>7.7663909124583277E-2</v>
      </c>
      <c r="F23" s="81">
        <v>3617</v>
      </c>
      <c r="G23" s="39">
        <f>IF(F48=0, "-", F23/F48)</f>
        <v>7.809227713366583E-2</v>
      </c>
      <c r="H23" s="65">
        <v>3330</v>
      </c>
      <c r="I23" s="21">
        <f>IF(H48=0, "-", H23/H48)</f>
        <v>7.9355622810571222E-2</v>
      </c>
      <c r="J23" s="20">
        <f t="shared" si="0"/>
        <v>1.987281399046105E-2</v>
      </c>
      <c r="K23" s="21">
        <f t="shared" si="1"/>
        <v>8.6186186186186189E-2</v>
      </c>
    </row>
    <row r="24" spans="1:11" x14ac:dyDescent="0.25">
      <c r="A24" s="7" t="s">
        <v>63</v>
      </c>
      <c r="B24" s="65">
        <v>0</v>
      </c>
      <c r="C24" s="39">
        <f>IF(B48=0, "-", B24/B48)</f>
        <v>0</v>
      </c>
      <c r="D24" s="65">
        <v>0</v>
      </c>
      <c r="E24" s="21">
        <f>IF(D48=0, "-", D24/D48)</f>
        <v>0</v>
      </c>
      <c r="F24" s="81">
        <v>1</v>
      </c>
      <c r="G24" s="39">
        <f>IF(F48=0, "-", F24/F48)</f>
        <v>2.1590344797806421E-5</v>
      </c>
      <c r="H24" s="65">
        <v>6</v>
      </c>
      <c r="I24" s="21">
        <f>IF(H48=0, "-", H24/H48)</f>
        <v>1.4298310416319137E-4</v>
      </c>
      <c r="J24" s="20" t="str">
        <f t="shared" si="0"/>
        <v>-</v>
      </c>
      <c r="K24" s="21">
        <f t="shared" si="1"/>
        <v>-0.83333333333333337</v>
      </c>
    </row>
    <row r="25" spans="1:11" x14ac:dyDescent="0.25">
      <c r="A25" s="7" t="s">
        <v>64</v>
      </c>
      <c r="B25" s="65">
        <v>321</v>
      </c>
      <c r="C25" s="39">
        <f>IF(B48=0, "-", B25/B48)</f>
        <v>1.8836922715803062E-2</v>
      </c>
      <c r="D25" s="65">
        <v>255</v>
      </c>
      <c r="E25" s="21">
        <f>IF(D48=0, "-", D25/D48)</f>
        <v>1.5742684282010123E-2</v>
      </c>
      <c r="F25" s="81">
        <v>407</v>
      </c>
      <c r="G25" s="39">
        <f>IF(F48=0, "-", F25/F48)</f>
        <v>8.787270332707214E-3</v>
      </c>
      <c r="H25" s="65">
        <v>414</v>
      </c>
      <c r="I25" s="21">
        <f>IF(H48=0, "-", H25/H48)</f>
        <v>9.865834187260206E-3</v>
      </c>
      <c r="J25" s="20">
        <f t="shared" si="0"/>
        <v>0.25882352941176473</v>
      </c>
      <c r="K25" s="21">
        <f t="shared" si="1"/>
        <v>-1.6908212560386472E-2</v>
      </c>
    </row>
    <row r="26" spans="1:11" x14ac:dyDescent="0.25">
      <c r="A26" s="7" t="s">
        <v>65</v>
      </c>
      <c r="B26" s="65">
        <v>99</v>
      </c>
      <c r="C26" s="39">
        <f>IF(B48=0, "-", B26/B48)</f>
        <v>5.8095182207616924E-3</v>
      </c>
      <c r="D26" s="65">
        <v>148</v>
      </c>
      <c r="E26" s="21">
        <f>IF(D48=0, "-", D26/D48)</f>
        <v>9.1369304852450921E-3</v>
      </c>
      <c r="F26" s="81">
        <v>248</v>
      </c>
      <c r="G26" s="39">
        <f>IF(F48=0, "-", F26/F48)</f>
        <v>5.3544055098559921E-3</v>
      </c>
      <c r="H26" s="65">
        <v>384</v>
      </c>
      <c r="I26" s="21">
        <f>IF(H48=0, "-", H26/H48)</f>
        <v>9.150918666444248E-3</v>
      </c>
      <c r="J26" s="20">
        <f t="shared" si="0"/>
        <v>-0.33108108108108109</v>
      </c>
      <c r="K26" s="21">
        <f t="shared" si="1"/>
        <v>-0.35416666666666669</v>
      </c>
    </row>
    <row r="27" spans="1:11" x14ac:dyDescent="0.25">
      <c r="A27" s="7" t="s">
        <v>66</v>
      </c>
      <c r="B27" s="65">
        <v>386</v>
      </c>
      <c r="C27" s="39">
        <f>IF(B48=0, "-", B27/B48)</f>
        <v>2.2651252860747609E-2</v>
      </c>
      <c r="D27" s="65">
        <v>323</v>
      </c>
      <c r="E27" s="21">
        <f>IF(D48=0, "-", D27/D48)</f>
        <v>1.9940733423879493E-2</v>
      </c>
      <c r="F27" s="81">
        <v>807</v>
      </c>
      <c r="G27" s="39">
        <f>IF(F48=0, "-", F27/F48)</f>
        <v>1.7423408251829781E-2</v>
      </c>
      <c r="H27" s="65">
        <v>737</v>
      </c>
      <c r="I27" s="21">
        <f>IF(H48=0, "-", H27/H48)</f>
        <v>1.7563091294712008E-2</v>
      </c>
      <c r="J27" s="20">
        <f t="shared" si="0"/>
        <v>0.19504643962848298</v>
      </c>
      <c r="K27" s="21">
        <f t="shared" si="1"/>
        <v>9.4979647218453186E-2</v>
      </c>
    </row>
    <row r="28" spans="1:11" x14ac:dyDescent="0.25">
      <c r="A28" s="7" t="s">
        <v>70</v>
      </c>
      <c r="B28" s="65">
        <v>3</v>
      </c>
      <c r="C28" s="39">
        <f>IF(B48=0, "-", B28/B48)</f>
        <v>1.7604600668974824E-4</v>
      </c>
      <c r="D28" s="65">
        <v>20</v>
      </c>
      <c r="E28" s="21">
        <f>IF(D48=0, "-", D28/D48)</f>
        <v>1.2347203358439314E-3</v>
      </c>
      <c r="F28" s="81">
        <v>14</v>
      </c>
      <c r="G28" s="39">
        <f>IF(F48=0, "-", F28/F48)</f>
        <v>3.0226482716928988E-4</v>
      </c>
      <c r="H28" s="65">
        <v>44</v>
      </c>
      <c r="I28" s="21">
        <f>IF(H48=0, "-", H28/H48)</f>
        <v>1.0485427638634035E-3</v>
      </c>
      <c r="J28" s="20">
        <f t="shared" si="0"/>
        <v>-0.85</v>
      </c>
      <c r="K28" s="21">
        <f t="shared" si="1"/>
        <v>-0.68181818181818177</v>
      </c>
    </row>
    <row r="29" spans="1:11" x14ac:dyDescent="0.25">
      <c r="A29" s="7" t="s">
        <v>71</v>
      </c>
      <c r="B29" s="65">
        <v>1800</v>
      </c>
      <c r="C29" s="39">
        <f>IF(B48=0, "-", B29/B48)</f>
        <v>0.10562760401384895</v>
      </c>
      <c r="D29" s="65">
        <v>2759</v>
      </c>
      <c r="E29" s="21">
        <f>IF(D48=0, "-", D29/D48)</f>
        <v>0.17032967032967034</v>
      </c>
      <c r="F29" s="81">
        <v>5203</v>
      </c>
      <c r="G29" s="39">
        <f>IF(F48=0, "-", F29/F48)</f>
        <v>0.1123345639829868</v>
      </c>
      <c r="H29" s="65">
        <v>6271</v>
      </c>
      <c r="I29" s="21">
        <f>IF(H48=0, "-", H29/H48)</f>
        <v>0.14944117436789553</v>
      </c>
      <c r="J29" s="20">
        <f t="shared" si="0"/>
        <v>-0.34758970641536791</v>
      </c>
      <c r="K29" s="21">
        <f t="shared" si="1"/>
        <v>-0.17030776590655397</v>
      </c>
    </row>
    <row r="30" spans="1:11" x14ac:dyDescent="0.25">
      <c r="A30" s="7" t="s">
        <v>73</v>
      </c>
      <c r="B30" s="65">
        <v>421</v>
      </c>
      <c r="C30" s="39">
        <f>IF(B48=0, "-", B30/B48)</f>
        <v>2.470512293879467E-2</v>
      </c>
      <c r="D30" s="65">
        <v>419</v>
      </c>
      <c r="E30" s="21">
        <f>IF(D48=0, "-", D30/D48)</f>
        <v>2.5867391035930363E-2</v>
      </c>
      <c r="F30" s="81">
        <v>968</v>
      </c>
      <c r="G30" s="39">
        <f>IF(F48=0, "-", F30/F48)</f>
        <v>2.0899453764276616E-2</v>
      </c>
      <c r="H30" s="65">
        <v>1190</v>
      </c>
      <c r="I30" s="21">
        <f>IF(H48=0, "-", H30/H48)</f>
        <v>2.8358315659032959E-2</v>
      </c>
      <c r="J30" s="20">
        <f t="shared" si="0"/>
        <v>4.7732696897374704E-3</v>
      </c>
      <c r="K30" s="21">
        <f t="shared" si="1"/>
        <v>-0.1865546218487395</v>
      </c>
    </row>
    <row r="31" spans="1:11" x14ac:dyDescent="0.25">
      <c r="A31" s="7" t="s">
        <v>76</v>
      </c>
      <c r="B31" s="65">
        <v>707</v>
      </c>
      <c r="C31" s="39">
        <f>IF(B48=0, "-", B31/B48)</f>
        <v>4.148817557655067E-2</v>
      </c>
      <c r="D31" s="65">
        <v>605</v>
      </c>
      <c r="E31" s="21">
        <f>IF(D48=0, "-", D31/D48)</f>
        <v>3.7350290159278925E-2</v>
      </c>
      <c r="F31" s="81">
        <v>2414</v>
      </c>
      <c r="G31" s="39">
        <f>IF(F48=0, "-", F31/F48)</f>
        <v>5.2119092341904698E-2</v>
      </c>
      <c r="H31" s="65">
        <v>1915</v>
      </c>
      <c r="I31" s="21">
        <f>IF(H48=0, "-", H31/H48)</f>
        <v>4.563544074541858E-2</v>
      </c>
      <c r="J31" s="20">
        <f t="shared" si="0"/>
        <v>0.16859504132231404</v>
      </c>
      <c r="K31" s="21">
        <f t="shared" si="1"/>
        <v>0.26057441253263708</v>
      </c>
    </row>
    <row r="32" spans="1:11" x14ac:dyDescent="0.25">
      <c r="A32" s="7" t="s">
        <v>77</v>
      </c>
      <c r="B32" s="65">
        <v>120</v>
      </c>
      <c r="C32" s="39">
        <f>IF(B48=0, "-", B32/B48)</f>
        <v>7.04184026758993E-3</v>
      </c>
      <c r="D32" s="65">
        <v>14</v>
      </c>
      <c r="E32" s="21">
        <f>IF(D48=0, "-", D32/D48)</f>
        <v>8.6430423509075197E-4</v>
      </c>
      <c r="F32" s="81">
        <v>181</v>
      </c>
      <c r="G32" s="39">
        <f>IF(F48=0, "-", F32/F48)</f>
        <v>3.9078524084029623E-3</v>
      </c>
      <c r="H32" s="65">
        <v>63</v>
      </c>
      <c r="I32" s="21">
        <f>IF(H48=0, "-", H32/H48)</f>
        <v>1.5013225937135096E-3</v>
      </c>
      <c r="J32" s="20">
        <f t="shared" si="0"/>
        <v>7.5714285714285712</v>
      </c>
      <c r="K32" s="21">
        <f t="shared" si="1"/>
        <v>1.873015873015873</v>
      </c>
    </row>
    <row r="33" spans="1:11" x14ac:dyDescent="0.25">
      <c r="A33" s="7" t="s">
        <v>78</v>
      </c>
      <c r="B33" s="65">
        <v>1260</v>
      </c>
      <c r="C33" s="39">
        <f>IF(B48=0, "-", B33/B48)</f>
        <v>7.3939322809694272E-2</v>
      </c>
      <c r="D33" s="65">
        <v>1464</v>
      </c>
      <c r="E33" s="21">
        <f>IF(D48=0, "-", D33/D48)</f>
        <v>9.038152858377578E-2</v>
      </c>
      <c r="F33" s="81">
        <v>3709</v>
      </c>
      <c r="G33" s="39">
        <f>IF(F48=0, "-", F33/F48)</f>
        <v>8.0078588855064012E-2</v>
      </c>
      <c r="H33" s="65">
        <v>3205</v>
      </c>
      <c r="I33" s="21">
        <f>IF(H48=0, "-", H33/H48)</f>
        <v>7.6376808140504737E-2</v>
      </c>
      <c r="J33" s="20">
        <f t="shared" si="0"/>
        <v>-0.13934426229508196</v>
      </c>
      <c r="K33" s="21">
        <f t="shared" si="1"/>
        <v>0.15725429017160686</v>
      </c>
    </row>
    <row r="34" spans="1:11" x14ac:dyDescent="0.25">
      <c r="A34" s="7" t="s">
        <v>79</v>
      </c>
      <c r="B34" s="65">
        <v>818</v>
      </c>
      <c r="C34" s="39">
        <f>IF(B48=0, "-", B34/B48)</f>
        <v>4.8001877824071358E-2</v>
      </c>
      <c r="D34" s="65">
        <v>322</v>
      </c>
      <c r="E34" s="21">
        <f>IF(D48=0, "-", D34/D48)</f>
        <v>1.9878997407087293E-2</v>
      </c>
      <c r="F34" s="81">
        <v>1851</v>
      </c>
      <c r="G34" s="39">
        <f>IF(F48=0, "-", F34/F48)</f>
        <v>3.9963728220739687E-2</v>
      </c>
      <c r="H34" s="65">
        <v>1065</v>
      </c>
      <c r="I34" s="21">
        <f>IF(H48=0, "-", H34/H48)</f>
        <v>2.537950098896647E-2</v>
      </c>
      <c r="J34" s="20">
        <f t="shared" si="0"/>
        <v>1.5403726708074534</v>
      </c>
      <c r="K34" s="21">
        <f t="shared" si="1"/>
        <v>0.73802816901408452</v>
      </c>
    </row>
    <row r="35" spans="1:11" x14ac:dyDescent="0.25">
      <c r="A35" s="7" t="s">
        <v>80</v>
      </c>
      <c r="B35" s="65">
        <v>72</v>
      </c>
      <c r="C35" s="39">
        <f>IF(B48=0, "-", B35/B48)</f>
        <v>4.2251041605539585E-3</v>
      </c>
      <c r="D35" s="65">
        <v>24</v>
      </c>
      <c r="E35" s="21">
        <f>IF(D48=0, "-", D35/D48)</f>
        <v>1.4816644030127175E-3</v>
      </c>
      <c r="F35" s="81">
        <v>105</v>
      </c>
      <c r="G35" s="39">
        <f>IF(F48=0, "-", F35/F48)</f>
        <v>2.2669862037696742E-3</v>
      </c>
      <c r="H35" s="65">
        <v>143</v>
      </c>
      <c r="I35" s="21">
        <f>IF(H48=0, "-", H35/H48)</f>
        <v>3.4077639825560611E-3</v>
      </c>
      <c r="J35" s="20">
        <f t="shared" si="0"/>
        <v>2</v>
      </c>
      <c r="K35" s="21">
        <f t="shared" si="1"/>
        <v>-0.26573426573426573</v>
      </c>
    </row>
    <row r="36" spans="1:11" x14ac:dyDescent="0.25">
      <c r="A36" s="7" t="s">
        <v>82</v>
      </c>
      <c r="B36" s="65">
        <v>105</v>
      </c>
      <c r="C36" s="39">
        <f>IF(B48=0, "-", B36/B48)</f>
        <v>6.1616102341411887E-3</v>
      </c>
      <c r="D36" s="65">
        <v>171</v>
      </c>
      <c r="E36" s="21">
        <f>IF(D48=0, "-", D36/D48)</f>
        <v>1.0556858871465614E-2</v>
      </c>
      <c r="F36" s="81">
        <v>372</v>
      </c>
      <c r="G36" s="39">
        <f>IF(F48=0, "-", F36/F48)</f>
        <v>8.031608264783989E-3</v>
      </c>
      <c r="H36" s="65">
        <v>418</v>
      </c>
      <c r="I36" s="21">
        <f>IF(H48=0, "-", H36/H48)</f>
        <v>9.9611562567023335E-3</v>
      </c>
      <c r="J36" s="20">
        <f t="shared" si="0"/>
        <v>-0.38596491228070173</v>
      </c>
      <c r="K36" s="21">
        <f t="shared" si="1"/>
        <v>-0.11004784688995216</v>
      </c>
    </row>
    <row r="37" spans="1:11" x14ac:dyDescent="0.25">
      <c r="A37" s="7" t="s">
        <v>84</v>
      </c>
      <c r="B37" s="65">
        <v>195</v>
      </c>
      <c r="C37" s="39">
        <f>IF(B48=0, "-", B37/B48)</f>
        <v>1.1442990434833636E-2</v>
      </c>
      <c r="D37" s="65">
        <v>159</v>
      </c>
      <c r="E37" s="21">
        <f>IF(D48=0, "-", D37/D48)</f>
        <v>9.816026669959255E-3</v>
      </c>
      <c r="F37" s="81">
        <v>536</v>
      </c>
      <c r="G37" s="39">
        <f>IF(F48=0, "-", F37/F48)</f>
        <v>1.1572424811624241E-2</v>
      </c>
      <c r="H37" s="65">
        <v>570</v>
      </c>
      <c r="I37" s="21">
        <f>IF(H48=0, "-", H37/H48)</f>
        <v>1.3583394895503181E-2</v>
      </c>
      <c r="J37" s="20">
        <f t="shared" si="0"/>
        <v>0.22641509433962265</v>
      </c>
      <c r="K37" s="21">
        <f t="shared" si="1"/>
        <v>-5.9649122807017542E-2</v>
      </c>
    </row>
    <row r="38" spans="1:11" x14ac:dyDescent="0.25">
      <c r="A38" s="7" t="s">
        <v>85</v>
      </c>
      <c r="B38" s="65">
        <v>1</v>
      </c>
      <c r="C38" s="39">
        <f>IF(B48=0, "-", B38/B48)</f>
        <v>5.8682002229916086E-5</v>
      </c>
      <c r="D38" s="65">
        <v>0</v>
      </c>
      <c r="E38" s="21">
        <f>IF(D48=0, "-", D38/D48)</f>
        <v>0</v>
      </c>
      <c r="F38" s="81">
        <v>1</v>
      </c>
      <c r="G38" s="39">
        <f>IF(F48=0, "-", F38/F48)</f>
        <v>2.1590344797806421E-5</v>
      </c>
      <c r="H38" s="65">
        <v>1</v>
      </c>
      <c r="I38" s="21">
        <f>IF(H48=0, "-", H38/H48)</f>
        <v>2.3830517360531898E-5</v>
      </c>
      <c r="J38" s="20" t="str">
        <f t="shared" si="0"/>
        <v>-</v>
      </c>
      <c r="K38" s="21">
        <f t="shared" si="1"/>
        <v>0</v>
      </c>
    </row>
    <row r="39" spans="1:11" x14ac:dyDescent="0.25">
      <c r="A39" s="7" t="s">
        <v>88</v>
      </c>
      <c r="B39" s="65">
        <v>127</v>
      </c>
      <c r="C39" s="39">
        <f>IF(B48=0, "-", B39/B48)</f>
        <v>7.4526142831993431E-3</v>
      </c>
      <c r="D39" s="65">
        <v>107</v>
      </c>
      <c r="E39" s="21">
        <f>IF(D48=0, "-", D39/D48)</f>
        <v>6.6057537967650331E-3</v>
      </c>
      <c r="F39" s="81">
        <v>379</v>
      </c>
      <c r="G39" s="39">
        <f>IF(F48=0, "-", F39/F48)</f>
        <v>8.1827406783686329E-3</v>
      </c>
      <c r="H39" s="65">
        <v>246</v>
      </c>
      <c r="I39" s="21">
        <f>IF(H48=0, "-", H39/H48)</f>
        <v>5.8623072706908471E-3</v>
      </c>
      <c r="J39" s="20">
        <f t="shared" si="0"/>
        <v>0.18691588785046728</v>
      </c>
      <c r="K39" s="21">
        <f t="shared" si="1"/>
        <v>0.54065040650406504</v>
      </c>
    </row>
    <row r="40" spans="1:11" x14ac:dyDescent="0.25">
      <c r="A40" s="7" t="s">
        <v>89</v>
      </c>
      <c r="B40" s="65">
        <v>52</v>
      </c>
      <c r="C40" s="39">
        <f>IF(B48=0, "-", B40/B48)</f>
        <v>3.0514641159556364E-3</v>
      </c>
      <c r="D40" s="65">
        <v>37</v>
      </c>
      <c r="E40" s="21">
        <f>IF(D48=0, "-", D40/D48)</f>
        <v>2.284232621311273E-3</v>
      </c>
      <c r="F40" s="81">
        <v>109</v>
      </c>
      <c r="G40" s="39">
        <f>IF(F48=0, "-", F40/F48)</f>
        <v>2.3533475829609E-3</v>
      </c>
      <c r="H40" s="65">
        <v>76</v>
      </c>
      <c r="I40" s="21">
        <f>IF(H48=0, "-", H40/H48)</f>
        <v>1.8111193194004242E-3</v>
      </c>
      <c r="J40" s="20">
        <f t="shared" si="0"/>
        <v>0.40540540540540543</v>
      </c>
      <c r="K40" s="21">
        <f t="shared" si="1"/>
        <v>0.43421052631578949</v>
      </c>
    </row>
    <row r="41" spans="1:11" x14ac:dyDescent="0.25">
      <c r="A41" s="7" t="s">
        <v>90</v>
      </c>
      <c r="B41" s="65">
        <v>1188</v>
      </c>
      <c r="C41" s="39">
        <f>IF(B48=0, "-", B41/B48)</f>
        <v>6.9714218649140305E-2</v>
      </c>
      <c r="D41" s="65">
        <v>542</v>
      </c>
      <c r="E41" s="21">
        <f>IF(D48=0, "-", D41/D48)</f>
        <v>3.3460921101370542E-2</v>
      </c>
      <c r="F41" s="81">
        <v>3351</v>
      </c>
      <c r="G41" s="39">
        <f>IF(F48=0, "-", F41/F48)</f>
        <v>7.2349245417449318E-2</v>
      </c>
      <c r="H41" s="65">
        <v>2211</v>
      </c>
      <c r="I41" s="21">
        <f>IF(H48=0, "-", H41/H48)</f>
        <v>5.2689273884136023E-2</v>
      </c>
      <c r="J41" s="20">
        <f t="shared" si="0"/>
        <v>1.1918819188191883</v>
      </c>
      <c r="K41" s="21">
        <f t="shared" si="1"/>
        <v>0.51560379918588872</v>
      </c>
    </row>
    <row r="42" spans="1:11" x14ac:dyDescent="0.25">
      <c r="A42" s="7" t="s">
        <v>91</v>
      </c>
      <c r="B42" s="65">
        <v>247</v>
      </c>
      <c r="C42" s="39">
        <f>IF(B48=0, "-", B42/B48)</f>
        <v>1.4494454550789272E-2</v>
      </c>
      <c r="D42" s="65">
        <v>204</v>
      </c>
      <c r="E42" s="21">
        <f>IF(D48=0, "-", D42/D48)</f>
        <v>1.2594147425608099E-2</v>
      </c>
      <c r="F42" s="81">
        <v>701</v>
      </c>
      <c r="G42" s="39">
        <f>IF(F48=0, "-", F42/F48)</f>
        <v>1.51348317032623E-2</v>
      </c>
      <c r="H42" s="65">
        <v>621</v>
      </c>
      <c r="I42" s="21">
        <f>IF(H48=0, "-", H42/H48)</f>
        <v>1.4798751280890308E-2</v>
      </c>
      <c r="J42" s="20">
        <f t="shared" si="0"/>
        <v>0.2107843137254902</v>
      </c>
      <c r="K42" s="21">
        <f t="shared" si="1"/>
        <v>0.1288244766505636</v>
      </c>
    </row>
    <row r="43" spans="1:11" x14ac:dyDescent="0.25">
      <c r="A43" s="7" t="s">
        <v>92</v>
      </c>
      <c r="B43" s="65">
        <v>782</v>
      </c>
      <c r="C43" s="39">
        <f>IF(B48=0, "-", B43/B48)</f>
        <v>4.5889325743794375E-2</v>
      </c>
      <c r="D43" s="65">
        <v>0</v>
      </c>
      <c r="E43" s="21">
        <f>IF(D48=0, "-", D43/D48)</f>
        <v>0</v>
      </c>
      <c r="F43" s="81">
        <v>1120</v>
      </c>
      <c r="G43" s="39">
        <f>IF(F48=0, "-", F43/F48)</f>
        <v>2.4181186173543191E-2</v>
      </c>
      <c r="H43" s="65">
        <v>0</v>
      </c>
      <c r="I43" s="21">
        <f>IF(H48=0, "-", H43/H48)</f>
        <v>0</v>
      </c>
      <c r="J43" s="20" t="str">
        <f t="shared" si="0"/>
        <v>-</v>
      </c>
      <c r="K43" s="21" t="str">
        <f t="shared" si="1"/>
        <v>-</v>
      </c>
    </row>
    <row r="44" spans="1:11" x14ac:dyDescent="0.25">
      <c r="A44" s="7" t="s">
        <v>93</v>
      </c>
      <c r="B44" s="65">
        <v>1326</v>
      </c>
      <c r="C44" s="39">
        <f>IF(B48=0, "-", B44/B48)</f>
        <v>7.7812334956868734E-2</v>
      </c>
      <c r="D44" s="65">
        <v>3295</v>
      </c>
      <c r="E44" s="21">
        <f>IF(D48=0, "-", D44/D48)</f>
        <v>0.20342017533028769</v>
      </c>
      <c r="F44" s="81">
        <v>5477</v>
      </c>
      <c r="G44" s="39">
        <f>IF(F48=0, "-", F44/F48)</f>
        <v>0.11825031845758577</v>
      </c>
      <c r="H44" s="65">
        <v>8811</v>
      </c>
      <c r="I44" s="21">
        <f>IF(H48=0, "-", H44/H48)</f>
        <v>0.20997068846364655</v>
      </c>
      <c r="J44" s="20">
        <f t="shared" si="0"/>
        <v>-0.59757207890743547</v>
      </c>
      <c r="K44" s="21">
        <f t="shared" si="1"/>
        <v>-0.37839064805356942</v>
      </c>
    </row>
    <row r="45" spans="1:11" x14ac:dyDescent="0.25">
      <c r="A45" s="7" t="s">
        <v>95</v>
      </c>
      <c r="B45" s="65">
        <v>840</v>
      </c>
      <c r="C45" s="39">
        <f>IF(B48=0, "-", B45/B48)</f>
        <v>4.929288187312951E-2</v>
      </c>
      <c r="D45" s="65">
        <v>549</v>
      </c>
      <c r="E45" s="21">
        <f>IF(D48=0, "-", D45/D48)</f>
        <v>3.3893073218915916E-2</v>
      </c>
      <c r="F45" s="81">
        <v>2089</v>
      </c>
      <c r="G45" s="39">
        <f>IF(F48=0, "-", F45/F48)</f>
        <v>4.510223028261761E-2</v>
      </c>
      <c r="H45" s="65">
        <v>1002</v>
      </c>
      <c r="I45" s="21">
        <f>IF(H48=0, "-", H45/H48)</f>
        <v>2.3878178395252962E-2</v>
      </c>
      <c r="J45" s="20">
        <f t="shared" si="0"/>
        <v>0.5300546448087432</v>
      </c>
      <c r="K45" s="21">
        <f t="shared" si="1"/>
        <v>1.0848303393213572</v>
      </c>
    </row>
    <row r="46" spans="1:11" x14ac:dyDescent="0.25">
      <c r="A46" s="7" t="s">
        <v>96</v>
      </c>
      <c r="B46" s="65">
        <v>440</v>
      </c>
      <c r="C46" s="39">
        <f>IF(B48=0, "-", B46/B48)</f>
        <v>2.5820080981163077E-2</v>
      </c>
      <c r="D46" s="65">
        <v>437</v>
      </c>
      <c r="E46" s="21">
        <f>IF(D48=0, "-", D46/D48)</f>
        <v>2.6978639338189898E-2</v>
      </c>
      <c r="F46" s="81">
        <v>1119</v>
      </c>
      <c r="G46" s="39">
        <f>IF(F48=0, "-", F46/F48)</f>
        <v>2.4159595828745384E-2</v>
      </c>
      <c r="H46" s="65">
        <v>1045</v>
      </c>
      <c r="I46" s="21">
        <f>IF(H48=0, "-", H46/H48)</f>
        <v>2.4902890641755833E-2</v>
      </c>
      <c r="J46" s="20">
        <f t="shared" si="0"/>
        <v>6.8649885583524023E-3</v>
      </c>
      <c r="K46" s="21">
        <f t="shared" si="1"/>
        <v>7.0813397129186606E-2</v>
      </c>
    </row>
    <row r="47" spans="1:11" x14ac:dyDescent="0.25">
      <c r="A47" s="2"/>
      <c r="B47" s="68"/>
      <c r="C47" s="33"/>
      <c r="D47" s="68"/>
      <c r="E47" s="6"/>
      <c r="F47" s="82"/>
      <c r="G47" s="33"/>
      <c r="H47" s="68"/>
      <c r="I47" s="6"/>
      <c r="J47" s="5"/>
      <c r="K47" s="6"/>
    </row>
    <row r="48" spans="1:11" s="43" customFormat="1" x14ac:dyDescent="0.25">
      <c r="A48" s="162" t="s">
        <v>595</v>
      </c>
      <c r="B48" s="71">
        <f>SUM(B7:B47)</f>
        <v>17041</v>
      </c>
      <c r="C48" s="40">
        <v>1</v>
      </c>
      <c r="D48" s="71">
        <f>SUM(D7:D47)</f>
        <v>16198</v>
      </c>
      <c r="E48" s="41">
        <v>1</v>
      </c>
      <c r="F48" s="77">
        <f>SUM(F7:F47)</f>
        <v>46317</v>
      </c>
      <c r="G48" s="42">
        <v>1</v>
      </c>
      <c r="H48" s="71">
        <f>SUM(H7:H47)</f>
        <v>41963</v>
      </c>
      <c r="I48" s="41">
        <v>1</v>
      </c>
      <c r="J48" s="37">
        <f>IF(D48=0, "-", (B48-D48)/D48)</f>
        <v>5.2043462155821708E-2</v>
      </c>
      <c r="K48" s="38">
        <f>IF(H48=0, "-", (F48-H48)/H48)</f>
        <v>0.10375807258775588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125</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127</v>
      </c>
      <c r="B6" s="61" t="s">
        <v>12</v>
      </c>
      <c r="C6" s="62" t="s">
        <v>13</v>
      </c>
      <c r="D6" s="61" t="s">
        <v>12</v>
      </c>
      <c r="E6" s="63" t="s">
        <v>13</v>
      </c>
      <c r="F6" s="62" t="s">
        <v>12</v>
      </c>
      <c r="G6" s="62" t="s">
        <v>13</v>
      </c>
      <c r="H6" s="61" t="s">
        <v>12</v>
      </c>
      <c r="I6" s="63" t="s">
        <v>13</v>
      </c>
      <c r="J6" s="61"/>
      <c r="K6" s="63"/>
    </row>
    <row r="7" spans="1:11" x14ac:dyDescent="0.25">
      <c r="A7" s="7" t="s">
        <v>485</v>
      </c>
      <c r="B7" s="65">
        <v>2</v>
      </c>
      <c r="C7" s="34">
        <f>IF(B12=0, "-", B7/B12)</f>
        <v>6.25E-2</v>
      </c>
      <c r="D7" s="65">
        <v>10</v>
      </c>
      <c r="E7" s="9">
        <f>IF(D12=0, "-", D7/D12)</f>
        <v>6.9444444444444448E-2</v>
      </c>
      <c r="F7" s="81">
        <v>14</v>
      </c>
      <c r="G7" s="34">
        <f>IF(F12=0, "-", F7/F12)</f>
        <v>0.14736842105263157</v>
      </c>
      <c r="H7" s="65">
        <v>15</v>
      </c>
      <c r="I7" s="9">
        <f>IF(H12=0, "-", H7/H12)</f>
        <v>5.7692307692307696E-2</v>
      </c>
      <c r="J7" s="8">
        <f>IF(D7=0, "-", IF((B7-D7)/D7&lt;10, (B7-D7)/D7, "&gt;999%"))</f>
        <v>-0.8</v>
      </c>
      <c r="K7" s="9">
        <f>IF(H7=0, "-", IF((F7-H7)/H7&lt;10, (F7-H7)/H7, "&gt;999%"))</f>
        <v>-6.6666666666666666E-2</v>
      </c>
    </row>
    <row r="8" spans="1:11" x14ac:dyDescent="0.25">
      <c r="A8" s="7" t="s">
        <v>486</v>
      </c>
      <c r="B8" s="65">
        <v>0</v>
      </c>
      <c r="C8" s="34">
        <f>IF(B12=0, "-", B8/B12)</f>
        <v>0</v>
      </c>
      <c r="D8" s="65">
        <v>2</v>
      </c>
      <c r="E8" s="9">
        <f>IF(D12=0, "-", D8/D12)</f>
        <v>1.3888888888888888E-2</v>
      </c>
      <c r="F8" s="81">
        <v>0</v>
      </c>
      <c r="G8" s="34">
        <f>IF(F12=0, "-", F8/F12)</f>
        <v>0</v>
      </c>
      <c r="H8" s="65">
        <v>2</v>
      </c>
      <c r="I8" s="9">
        <f>IF(H12=0, "-", H8/H12)</f>
        <v>7.6923076923076927E-3</v>
      </c>
      <c r="J8" s="8">
        <f>IF(D8=0, "-", IF((B8-D8)/D8&lt;10, (B8-D8)/D8, "&gt;999%"))</f>
        <v>-1</v>
      </c>
      <c r="K8" s="9">
        <f>IF(H8=0, "-", IF((F8-H8)/H8&lt;10, (F8-H8)/H8, "&gt;999%"))</f>
        <v>-1</v>
      </c>
    </row>
    <row r="9" spans="1:11" x14ac:dyDescent="0.25">
      <c r="A9" s="7" t="s">
        <v>487</v>
      </c>
      <c r="B9" s="65">
        <v>30</v>
      </c>
      <c r="C9" s="34">
        <f>IF(B12=0, "-", B9/B12)</f>
        <v>0.9375</v>
      </c>
      <c r="D9" s="65">
        <v>117</v>
      </c>
      <c r="E9" s="9">
        <f>IF(D12=0, "-", D9/D12)</f>
        <v>0.8125</v>
      </c>
      <c r="F9" s="81">
        <v>81</v>
      </c>
      <c r="G9" s="34">
        <f>IF(F12=0, "-", F9/F12)</f>
        <v>0.85263157894736841</v>
      </c>
      <c r="H9" s="65">
        <v>221</v>
      </c>
      <c r="I9" s="9">
        <f>IF(H12=0, "-", H9/H12)</f>
        <v>0.85</v>
      </c>
      <c r="J9" s="8">
        <f>IF(D9=0, "-", IF((B9-D9)/D9&lt;10, (B9-D9)/D9, "&gt;999%"))</f>
        <v>-0.74358974358974361</v>
      </c>
      <c r="K9" s="9">
        <f>IF(H9=0, "-", IF((F9-H9)/H9&lt;10, (F9-H9)/H9, "&gt;999%"))</f>
        <v>-0.63348416289592757</v>
      </c>
    </row>
    <row r="10" spans="1:11" x14ac:dyDescent="0.25">
      <c r="A10" s="7" t="s">
        <v>488</v>
      </c>
      <c r="B10" s="65">
        <v>0</v>
      </c>
      <c r="C10" s="34">
        <f>IF(B12=0, "-", B10/B12)</f>
        <v>0</v>
      </c>
      <c r="D10" s="65">
        <v>15</v>
      </c>
      <c r="E10" s="9">
        <f>IF(D12=0, "-", D10/D12)</f>
        <v>0.10416666666666667</v>
      </c>
      <c r="F10" s="81">
        <v>0</v>
      </c>
      <c r="G10" s="34">
        <f>IF(F12=0, "-", F10/F12)</f>
        <v>0</v>
      </c>
      <c r="H10" s="65">
        <v>22</v>
      </c>
      <c r="I10" s="9">
        <f>IF(H12=0, "-", H10/H12)</f>
        <v>8.461538461538462E-2</v>
      </c>
      <c r="J10" s="8">
        <f>IF(D10=0, "-", IF((B10-D10)/D10&lt;10, (B10-D10)/D10, "&gt;999%"))</f>
        <v>-1</v>
      </c>
      <c r="K10" s="9">
        <f>IF(H10=0, "-", IF((F10-H10)/H10&lt;10, (F10-H10)/H10, "&gt;999%"))</f>
        <v>-1</v>
      </c>
    </row>
    <row r="11" spans="1:11" x14ac:dyDescent="0.25">
      <c r="A11" s="2"/>
      <c r="B11" s="68"/>
      <c r="C11" s="33"/>
      <c r="D11" s="68"/>
      <c r="E11" s="6"/>
      <c r="F11" s="82"/>
      <c r="G11" s="33"/>
      <c r="H11" s="68"/>
      <c r="I11" s="6"/>
      <c r="J11" s="5"/>
      <c r="K11" s="6"/>
    </row>
    <row r="12" spans="1:11" s="43" customFormat="1" x14ac:dyDescent="0.25">
      <c r="A12" s="162" t="s">
        <v>618</v>
      </c>
      <c r="B12" s="71">
        <f>SUM(B7:B11)</f>
        <v>32</v>
      </c>
      <c r="C12" s="40">
        <f>B12/30256</f>
        <v>1.0576414595452142E-3</v>
      </c>
      <c r="D12" s="71">
        <f>SUM(D7:D11)</f>
        <v>144</v>
      </c>
      <c r="E12" s="41">
        <f>D12/32224</f>
        <v>4.4687189672293947E-3</v>
      </c>
      <c r="F12" s="77">
        <f>SUM(F7:F11)</f>
        <v>95</v>
      </c>
      <c r="G12" s="42">
        <f>F12/84340</f>
        <v>1.1263931705003556E-3</v>
      </c>
      <c r="H12" s="71">
        <f>SUM(H7:H11)</f>
        <v>260</v>
      </c>
      <c r="I12" s="41">
        <f>H12/81619</f>
        <v>3.1855327803575148E-3</v>
      </c>
      <c r="J12" s="37">
        <f>IF(D12=0, "-", IF((B12-D12)/D12&lt;10, (B12-D12)/D12, "&gt;999%"))</f>
        <v>-0.77777777777777779</v>
      </c>
      <c r="K12" s="38">
        <f>IF(H12=0, "-", IF((F12-H12)/H12&lt;10, (F12-H12)/H12, "&gt;999%"))</f>
        <v>-0.63461538461538458</v>
      </c>
    </row>
    <row r="13" spans="1:11" x14ac:dyDescent="0.25">
      <c r="B13" s="83"/>
      <c r="D13" s="83"/>
      <c r="F13" s="83"/>
      <c r="H13" s="83"/>
    </row>
    <row r="14" spans="1:11" x14ac:dyDescent="0.25">
      <c r="A14" s="163" t="s">
        <v>128</v>
      </c>
      <c r="B14" s="61" t="s">
        <v>12</v>
      </c>
      <c r="C14" s="62" t="s">
        <v>13</v>
      </c>
      <c r="D14" s="61" t="s">
        <v>12</v>
      </c>
      <c r="E14" s="63" t="s">
        <v>13</v>
      </c>
      <c r="F14" s="62" t="s">
        <v>12</v>
      </c>
      <c r="G14" s="62" t="s">
        <v>13</v>
      </c>
      <c r="H14" s="61" t="s">
        <v>12</v>
      </c>
      <c r="I14" s="63" t="s">
        <v>13</v>
      </c>
      <c r="J14" s="61"/>
      <c r="K14" s="63"/>
    </row>
    <row r="15" spans="1:11" x14ac:dyDescent="0.25">
      <c r="A15" s="7" t="s">
        <v>489</v>
      </c>
      <c r="B15" s="65">
        <v>7</v>
      </c>
      <c r="C15" s="34">
        <f>IF(B17=0, "-", B15/B17)</f>
        <v>1</v>
      </c>
      <c r="D15" s="65">
        <v>3</v>
      </c>
      <c r="E15" s="9">
        <f>IF(D17=0, "-", D15/D17)</f>
        <v>1</v>
      </c>
      <c r="F15" s="81">
        <v>15</v>
      </c>
      <c r="G15" s="34">
        <f>IF(F17=0, "-", F15/F17)</f>
        <v>1</v>
      </c>
      <c r="H15" s="65">
        <v>5</v>
      </c>
      <c r="I15" s="9">
        <f>IF(H17=0, "-", H15/H17)</f>
        <v>1</v>
      </c>
      <c r="J15" s="8">
        <f>IF(D15=0, "-", IF((B15-D15)/D15&lt;10, (B15-D15)/D15, "&gt;999%"))</f>
        <v>1.3333333333333333</v>
      </c>
      <c r="K15" s="9">
        <f>IF(H15=0, "-", IF((F15-H15)/H15&lt;10, (F15-H15)/H15, "&gt;999%"))</f>
        <v>2</v>
      </c>
    </row>
    <row r="16" spans="1:11" x14ac:dyDescent="0.25">
      <c r="A16" s="2"/>
      <c r="B16" s="68"/>
      <c r="C16" s="33"/>
      <c r="D16" s="68"/>
      <c r="E16" s="6"/>
      <c r="F16" s="82"/>
      <c r="G16" s="33"/>
      <c r="H16" s="68"/>
      <c r="I16" s="6"/>
      <c r="J16" s="5"/>
      <c r="K16" s="6"/>
    </row>
    <row r="17" spans="1:11" s="43" customFormat="1" x14ac:dyDescent="0.25">
      <c r="A17" s="162" t="s">
        <v>617</v>
      </c>
      <c r="B17" s="71">
        <f>SUM(B15:B16)</f>
        <v>7</v>
      </c>
      <c r="C17" s="40">
        <f>B17/30256</f>
        <v>2.313590692755156E-4</v>
      </c>
      <c r="D17" s="71">
        <f>SUM(D15:D16)</f>
        <v>3</v>
      </c>
      <c r="E17" s="41">
        <f>D17/32224</f>
        <v>9.3098311817279051E-5</v>
      </c>
      <c r="F17" s="77">
        <f>SUM(F15:F16)</f>
        <v>15</v>
      </c>
      <c r="G17" s="42">
        <f>F17/84340</f>
        <v>1.7785155323689827E-4</v>
      </c>
      <c r="H17" s="71">
        <f>SUM(H15:H16)</f>
        <v>5</v>
      </c>
      <c r="I17" s="41">
        <f>H17/81619</f>
        <v>6.1260245776106057E-5</v>
      </c>
      <c r="J17" s="37">
        <f>IF(D17=0, "-", IF((B17-D17)/D17&lt;10, (B17-D17)/D17, "&gt;999%"))</f>
        <v>1.3333333333333333</v>
      </c>
      <c r="K17" s="38">
        <f>IF(H17=0, "-", IF((F17-H17)/H17&lt;10, (F17-H17)/H17, "&gt;999%"))</f>
        <v>2</v>
      </c>
    </row>
    <row r="18" spans="1:11" x14ac:dyDescent="0.25">
      <c r="B18" s="83"/>
      <c r="D18" s="83"/>
      <c r="F18" s="83"/>
      <c r="H18" s="83"/>
    </row>
    <row r="19" spans="1:11" x14ac:dyDescent="0.25">
      <c r="A19" s="163" t="s">
        <v>129</v>
      </c>
      <c r="B19" s="61" t="s">
        <v>12</v>
      </c>
      <c r="C19" s="62" t="s">
        <v>13</v>
      </c>
      <c r="D19" s="61" t="s">
        <v>12</v>
      </c>
      <c r="E19" s="63" t="s">
        <v>13</v>
      </c>
      <c r="F19" s="62" t="s">
        <v>12</v>
      </c>
      <c r="G19" s="62" t="s">
        <v>13</v>
      </c>
      <c r="H19" s="61" t="s">
        <v>12</v>
      </c>
      <c r="I19" s="63" t="s">
        <v>13</v>
      </c>
      <c r="J19" s="61"/>
      <c r="K19" s="63"/>
    </row>
    <row r="20" spans="1:11" x14ac:dyDescent="0.25">
      <c r="A20" s="7" t="s">
        <v>490</v>
      </c>
      <c r="B20" s="65">
        <v>13</v>
      </c>
      <c r="C20" s="34">
        <f>IF(B24=0, "-", B20/B24)</f>
        <v>0.52</v>
      </c>
      <c r="D20" s="65">
        <v>8</v>
      </c>
      <c r="E20" s="9">
        <f>IF(D24=0, "-", D20/D24)</f>
        <v>8.6956521739130432E-2</v>
      </c>
      <c r="F20" s="81">
        <v>20</v>
      </c>
      <c r="G20" s="34">
        <f>IF(F24=0, "-", F20/F24)</f>
        <v>0.29850746268656714</v>
      </c>
      <c r="H20" s="65">
        <v>17</v>
      </c>
      <c r="I20" s="9">
        <f>IF(H24=0, "-", H20/H24)</f>
        <v>0.1</v>
      </c>
      <c r="J20" s="8">
        <f>IF(D20=0, "-", IF((B20-D20)/D20&lt;10, (B20-D20)/D20, "&gt;999%"))</f>
        <v>0.625</v>
      </c>
      <c r="K20" s="9">
        <f>IF(H20=0, "-", IF((F20-H20)/H20&lt;10, (F20-H20)/H20, "&gt;999%"))</f>
        <v>0.17647058823529413</v>
      </c>
    </row>
    <row r="21" spans="1:11" x14ac:dyDescent="0.25">
      <c r="A21" s="7" t="s">
        <v>491</v>
      </c>
      <c r="B21" s="65">
        <v>0</v>
      </c>
      <c r="C21" s="34">
        <f>IF(B24=0, "-", B21/B24)</f>
        <v>0</v>
      </c>
      <c r="D21" s="65">
        <v>49</v>
      </c>
      <c r="E21" s="9">
        <f>IF(D24=0, "-", D21/D24)</f>
        <v>0.53260869565217395</v>
      </c>
      <c r="F21" s="81">
        <v>1</v>
      </c>
      <c r="G21" s="34">
        <f>IF(F24=0, "-", F21/F24)</f>
        <v>1.4925373134328358E-2</v>
      </c>
      <c r="H21" s="65">
        <v>69</v>
      </c>
      <c r="I21" s="9">
        <f>IF(H24=0, "-", H21/H24)</f>
        <v>0.40588235294117647</v>
      </c>
      <c r="J21" s="8">
        <f>IF(D21=0, "-", IF((B21-D21)/D21&lt;10, (B21-D21)/D21, "&gt;999%"))</f>
        <v>-1</v>
      </c>
      <c r="K21" s="9">
        <f>IF(H21=0, "-", IF((F21-H21)/H21&lt;10, (F21-H21)/H21, "&gt;999%"))</f>
        <v>-0.98550724637681164</v>
      </c>
    </row>
    <row r="22" spans="1:11" x14ac:dyDescent="0.25">
      <c r="A22" s="7" t="s">
        <v>492</v>
      </c>
      <c r="B22" s="65">
        <v>12</v>
      </c>
      <c r="C22" s="34">
        <f>IF(B24=0, "-", B22/B24)</f>
        <v>0.48</v>
      </c>
      <c r="D22" s="65">
        <v>35</v>
      </c>
      <c r="E22" s="9">
        <f>IF(D24=0, "-", D22/D24)</f>
        <v>0.38043478260869568</v>
      </c>
      <c r="F22" s="81">
        <v>46</v>
      </c>
      <c r="G22" s="34">
        <f>IF(F24=0, "-", F22/F24)</f>
        <v>0.68656716417910446</v>
      </c>
      <c r="H22" s="65">
        <v>84</v>
      </c>
      <c r="I22" s="9">
        <f>IF(H24=0, "-", H22/H24)</f>
        <v>0.49411764705882355</v>
      </c>
      <c r="J22" s="8">
        <f>IF(D22=0, "-", IF((B22-D22)/D22&lt;10, (B22-D22)/D22, "&gt;999%"))</f>
        <v>-0.65714285714285714</v>
      </c>
      <c r="K22" s="9">
        <f>IF(H22=0, "-", IF((F22-H22)/H22&lt;10, (F22-H22)/H22, "&gt;999%"))</f>
        <v>-0.45238095238095238</v>
      </c>
    </row>
    <row r="23" spans="1:11" x14ac:dyDescent="0.25">
      <c r="A23" s="2"/>
      <c r="B23" s="68"/>
      <c r="C23" s="33"/>
      <c r="D23" s="68"/>
      <c r="E23" s="6"/>
      <c r="F23" s="82"/>
      <c r="G23" s="33"/>
      <c r="H23" s="68"/>
      <c r="I23" s="6"/>
      <c r="J23" s="5"/>
      <c r="K23" s="6"/>
    </row>
    <row r="24" spans="1:11" s="43" customFormat="1" x14ac:dyDescent="0.25">
      <c r="A24" s="162" t="s">
        <v>616</v>
      </c>
      <c r="B24" s="71">
        <f>SUM(B20:B23)</f>
        <v>25</v>
      </c>
      <c r="C24" s="40">
        <f>B24/30256</f>
        <v>8.2628239026969863E-4</v>
      </c>
      <c r="D24" s="71">
        <f>SUM(D20:D23)</f>
        <v>92</v>
      </c>
      <c r="E24" s="41">
        <f>D24/32224</f>
        <v>2.8550148957298908E-3</v>
      </c>
      <c r="F24" s="77">
        <f>SUM(F20:F23)</f>
        <v>67</v>
      </c>
      <c r="G24" s="42">
        <f>F24/84340</f>
        <v>7.944036044581456E-4</v>
      </c>
      <c r="H24" s="71">
        <f>SUM(H20:H23)</f>
        <v>170</v>
      </c>
      <c r="I24" s="41">
        <f>H24/81619</f>
        <v>2.0828483563876056E-3</v>
      </c>
      <c r="J24" s="37">
        <f>IF(D24=0, "-", IF((B24-D24)/D24&lt;10, (B24-D24)/D24, "&gt;999%"))</f>
        <v>-0.72826086956521741</v>
      </c>
      <c r="K24" s="38">
        <f>IF(H24=0, "-", IF((F24-H24)/H24&lt;10, (F24-H24)/H24, "&gt;999%"))</f>
        <v>-0.60588235294117643</v>
      </c>
    </row>
    <row r="25" spans="1:11" x14ac:dyDescent="0.25">
      <c r="B25" s="83"/>
      <c r="D25" s="83"/>
      <c r="F25" s="83"/>
      <c r="H25" s="83"/>
    </row>
    <row r="26" spans="1:11" x14ac:dyDescent="0.25">
      <c r="A26" s="163" t="s">
        <v>130</v>
      </c>
      <c r="B26" s="61" t="s">
        <v>12</v>
      </c>
      <c r="C26" s="62" t="s">
        <v>13</v>
      </c>
      <c r="D26" s="61" t="s">
        <v>12</v>
      </c>
      <c r="E26" s="63" t="s">
        <v>13</v>
      </c>
      <c r="F26" s="62" t="s">
        <v>12</v>
      </c>
      <c r="G26" s="62" t="s">
        <v>13</v>
      </c>
      <c r="H26" s="61" t="s">
        <v>12</v>
      </c>
      <c r="I26" s="63" t="s">
        <v>13</v>
      </c>
      <c r="J26" s="61"/>
      <c r="K26" s="63"/>
    </row>
    <row r="27" spans="1:11" x14ac:dyDescent="0.25">
      <c r="A27" s="7" t="s">
        <v>493</v>
      </c>
      <c r="B27" s="65">
        <v>84</v>
      </c>
      <c r="C27" s="34">
        <f>IF(B39=0, "-", B27/B39)</f>
        <v>0.1348314606741573</v>
      </c>
      <c r="D27" s="65">
        <v>47</v>
      </c>
      <c r="E27" s="9">
        <f>IF(D39=0, "-", D27/D39)</f>
        <v>6.0179257362355951E-2</v>
      </c>
      <c r="F27" s="81">
        <v>210</v>
      </c>
      <c r="G27" s="34">
        <f>IF(F39=0, "-", F27/F39)</f>
        <v>0.12828344532681735</v>
      </c>
      <c r="H27" s="65">
        <v>122</v>
      </c>
      <c r="I27" s="9">
        <f>IF(H39=0, "-", H27/H39)</f>
        <v>5.604042259990813E-2</v>
      </c>
      <c r="J27" s="8">
        <f t="shared" ref="J27:J37" si="0">IF(D27=0, "-", IF((B27-D27)/D27&lt;10, (B27-D27)/D27, "&gt;999%"))</f>
        <v>0.78723404255319152</v>
      </c>
      <c r="K27" s="9">
        <f t="shared" ref="K27:K37" si="1">IF(H27=0, "-", IF((F27-H27)/H27&lt;10, (F27-H27)/H27, "&gt;999%"))</f>
        <v>0.72131147540983609</v>
      </c>
    </row>
    <row r="28" spans="1:11" x14ac:dyDescent="0.25">
      <c r="A28" s="7" t="s">
        <v>494</v>
      </c>
      <c r="B28" s="65">
        <v>0</v>
      </c>
      <c r="C28" s="34">
        <f>IF(B39=0, "-", B28/B39)</f>
        <v>0</v>
      </c>
      <c r="D28" s="65">
        <v>39</v>
      </c>
      <c r="E28" s="9">
        <f>IF(D39=0, "-", D28/D39)</f>
        <v>4.9935979513444299E-2</v>
      </c>
      <c r="F28" s="81">
        <v>0</v>
      </c>
      <c r="G28" s="34">
        <f>IF(F39=0, "-", F28/F39)</f>
        <v>0</v>
      </c>
      <c r="H28" s="65">
        <v>78</v>
      </c>
      <c r="I28" s="9">
        <f>IF(H39=0, "-", H28/H39)</f>
        <v>3.5829122645842905E-2</v>
      </c>
      <c r="J28" s="8">
        <f t="shared" si="0"/>
        <v>-1</v>
      </c>
      <c r="K28" s="9">
        <f t="shared" si="1"/>
        <v>-1</v>
      </c>
    </row>
    <row r="29" spans="1:11" x14ac:dyDescent="0.25">
      <c r="A29" s="7" t="s">
        <v>495</v>
      </c>
      <c r="B29" s="65">
        <v>117</v>
      </c>
      <c r="C29" s="34">
        <f>IF(B39=0, "-", B29/B39)</f>
        <v>0.18780096308186195</v>
      </c>
      <c r="D29" s="65">
        <v>122</v>
      </c>
      <c r="E29" s="9">
        <f>IF(D39=0, "-", D29/D39)</f>
        <v>0.15620998719590268</v>
      </c>
      <c r="F29" s="81">
        <v>327</v>
      </c>
      <c r="G29" s="34">
        <f>IF(F39=0, "-", F29/F39)</f>
        <v>0.19975565058032987</v>
      </c>
      <c r="H29" s="65">
        <v>227</v>
      </c>
      <c r="I29" s="9">
        <f>IF(H39=0, "-", H29/H39)</f>
        <v>0.10427193385392743</v>
      </c>
      <c r="J29" s="8">
        <f t="shared" si="0"/>
        <v>-4.0983606557377046E-2</v>
      </c>
      <c r="K29" s="9">
        <f t="shared" si="1"/>
        <v>0.44052863436123346</v>
      </c>
    </row>
    <row r="30" spans="1:11" x14ac:dyDescent="0.25">
      <c r="A30" s="7" t="s">
        <v>496</v>
      </c>
      <c r="B30" s="65">
        <v>146</v>
      </c>
      <c r="C30" s="34">
        <f>IF(B39=0, "-", B30/B39)</f>
        <v>0.23434991974317818</v>
      </c>
      <c r="D30" s="65">
        <v>117</v>
      </c>
      <c r="E30" s="9">
        <f>IF(D39=0, "-", D30/D39)</f>
        <v>0.14980793854033292</v>
      </c>
      <c r="F30" s="81">
        <v>307</v>
      </c>
      <c r="G30" s="34">
        <f>IF(F39=0, "-", F30/F39)</f>
        <v>0.18753817959682345</v>
      </c>
      <c r="H30" s="65">
        <v>342</v>
      </c>
      <c r="I30" s="9">
        <f>IF(H39=0, "-", H30/H39)</f>
        <v>0.15709692237023426</v>
      </c>
      <c r="J30" s="8">
        <f t="shared" si="0"/>
        <v>0.24786324786324787</v>
      </c>
      <c r="K30" s="9">
        <f t="shared" si="1"/>
        <v>-0.1023391812865497</v>
      </c>
    </row>
    <row r="31" spans="1:11" x14ac:dyDescent="0.25">
      <c r="A31" s="7" t="s">
        <v>497</v>
      </c>
      <c r="B31" s="65">
        <v>13</v>
      </c>
      <c r="C31" s="34">
        <f>IF(B39=0, "-", B31/B39)</f>
        <v>2.0866773675762441E-2</v>
      </c>
      <c r="D31" s="65">
        <v>0</v>
      </c>
      <c r="E31" s="9">
        <f>IF(D39=0, "-", D31/D39)</f>
        <v>0</v>
      </c>
      <c r="F31" s="81">
        <v>31</v>
      </c>
      <c r="G31" s="34">
        <f>IF(F39=0, "-", F31/F39)</f>
        <v>1.8937080024434942E-2</v>
      </c>
      <c r="H31" s="65">
        <v>14</v>
      </c>
      <c r="I31" s="9">
        <f>IF(H39=0, "-", H31/H39)</f>
        <v>6.4308681672025723E-3</v>
      </c>
      <c r="J31" s="8" t="str">
        <f t="shared" si="0"/>
        <v>-</v>
      </c>
      <c r="K31" s="9">
        <f t="shared" si="1"/>
        <v>1.2142857142857142</v>
      </c>
    </row>
    <row r="32" spans="1:11" x14ac:dyDescent="0.25">
      <c r="A32" s="7" t="s">
        <v>498</v>
      </c>
      <c r="B32" s="65">
        <v>22</v>
      </c>
      <c r="C32" s="34">
        <f>IF(B39=0, "-", B32/B39)</f>
        <v>3.5313001605136438E-2</v>
      </c>
      <c r="D32" s="65">
        <v>29</v>
      </c>
      <c r="E32" s="9">
        <f>IF(D39=0, "-", D32/D39)</f>
        <v>3.713188220230474E-2</v>
      </c>
      <c r="F32" s="81">
        <v>50</v>
      </c>
      <c r="G32" s="34">
        <f>IF(F39=0, "-", F32/F39)</f>
        <v>3.0543677458766034E-2</v>
      </c>
      <c r="H32" s="65">
        <v>52</v>
      </c>
      <c r="I32" s="9">
        <f>IF(H39=0, "-", H32/H39)</f>
        <v>2.388608176389527E-2</v>
      </c>
      <c r="J32" s="8">
        <f t="shared" si="0"/>
        <v>-0.2413793103448276</v>
      </c>
      <c r="K32" s="9">
        <f t="shared" si="1"/>
        <v>-3.8461538461538464E-2</v>
      </c>
    </row>
    <row r="33" spans="1:11" x14ac:dyDescent="0.25">
      <c r="A33" s="7" t="s">
        <v>499</v>
      </c>
      <c r="B33" s="65">
        <v>1</v>
      </c>
      <c r="C33" s="34">
        <f>IF(B39=0, "-", B33/B39)</f>
        <v>1.6051364365971107E-3</v>
      </c>
      <c r="D33" s="65">
        <v>17</v>
      </c>
      <c r="E33" s="9">
        <f>IF(D39=0, "-", D33/D39)</f>
        <v>2.176696542893726E-2</v>
      </c>
      <c r="F33" s="81">
        <v>4</v>
      </c>
      <c r="G33" s="34">
        <f>IF(F39=0, "-", F33/F39)</f>
        <v>2.4434941967012829E-3</v>
      </c>
      <c r="H33" s="65">
        <v>89</v>
      </c>
      <c r="I33" s="9">
        <f>IF(H39=0, "-", H33/H39)</f>
        <v>4.0881947634359213E-2</v>
      </c>
      <c r="J33" s="8">
        <f t="shared" si="0"/>
        <v>-0.94117647058823528</v>
      </c>
      <c r="K33" s="9">
        <f t="shared" si="1"/>
        <v>-0.9550561797752809</v>
      </c>
    </row>
    <row r="34" spans="1:11" x14ac:dyDescent="0.25">
      <c r="A34" s="7" t="s">
        <v>500</v>
      </c>
      <c r="B34" s="65">
        <v>5</v>
      </c>
      <c r="C34" s="34">
        <f>IF(B39=0, "-", B34/B39)</f>
        <v>8.0256821829855531E-3</v>
      </c>
      <c r="D34" s="65">
        <v>7</v>
      </c>
      <c r="E34" s="9">
        <f>IF(D39=0, "-", D34/D39)</f>
        <v>8.9628681177976958E-3</v>
      </c>
      <c r="F34" s="81">
        <v>28</v>
      </c>
      <c r="G34" s="34">
        <f>IF(F39=0, "-", F34/F39)</f>
        <v>1.7104459376908979E-2</v>
      </c>
      <c r="H34" s="65">
        <v>16</v>
      </c>
      <c r="I34" s="9">
        <f>IF(H39=0, "-", H34/H39)</f>
        <v>7.3495636196600827E-3</v>
      </c>
      <c r="J34" s="8">
        <f t="shared" si="0"/>
        <v>-0.2857142857142857</v>
      </c>
      <c r="K34" s="9">
        <f t="shared" si="1"/>
        <v>0.75</v>
      </c>
    </row>
    <row r="35" spans="1:11" x14ac:dyDescent="0.25">
      <c r="A35" s="7" t="s">
        <v>501</v>
      </c>
      <c r="B35" s="65">
        <v>22</v>
      </c>
      <c r="C35" s="34">
        <f>IF(B39=0, "-", B35/B39)</f>
        <v>3.5313001605136438E-2</v>
      </c>
      <c r="D35" s="65">
        <v>8</v>
      </c>
      <c r="E35" s="9">
        <f>IF(D39=0, "-", D35/D39)</f>
        <v>1.0243277848911651E-2</v>
      </c>
      <c r="F35" s="81">
        <v>62</v>
      </c>
      <c r="G35" s="34">
        <f>IF(F39=0, "-", F35/F39)</f>
        <v>3.7874160048869884E-2</v>
      </c>
      <c r="H35" s="65">
        <v>58</v>
      </c>
      <c r="I35" s="9">
        <f>IF(H39=0, "-", H35/H39)</f>
        <v>2.6642168121267799E-2</v>
      </c>
      <c r="J35" s="8">
        <f t="shared" si="0"/>
        <v>1.75</v>
      </c>
      <c r="K35" s="9">
        <f t="shared" si="1"/>
        <v>6.8965517241379309E-2</v>
      </c>
    </row>
    <row r="36" spans="1:11" x14ac:dyDescent="0.25">
      <c r="A36" s="7" t="s">
        <v>502</v>
      </c>
      <c r="B36" s="65">
        <v>176</v>
      </c>
      <c r="C36" s="34">
        <f>IF(B39=0, "-", B36/B39)</f>
        <v>0.2825040128410915</v>
      </c>
      <c r="D36" s="65">
        <v>317</v>
      </c>
      <c r="E36" s="9">
        <f>IF(D39=0, "-", D36/D39)</f>
        <v>0.40588988476312421</v>
      </c>
      <c r="F36" s="81">
        <v>509</v>
      </c>
      <c r="G36" s="34">
        <f>IF(F39=0, "-", F36/F39)</f>
        <v>0.31093463653023823</v>
      </c>
      <c r="H36" s="65">
        <v>1048</v>
      </c>
      <c r="I36" s="9">
        <f>IF(H39=0, "-", H36/H39)</f>
        <v>0.4813964170877354</v>
      </c>
      <c r="J36" s="8">
        <f t="shared" si="0"/>
        <v>-0.44479495268138802</v>
      </c>
      <c r="K36" s="9">
        <f t="shared" si="1"/>
        <v>-0.51431297709923662</v>
      </c>
    </row>
    <row r="37" spans="1:11" x14ac:dyDescent="0.25">
      <c r="A37" s="7" t="s">
        <v>503</v>
      </c>
      <c r="B37" s="65">
        <v>37</v>
      </c>
      <c r="C37" s="34">
        <f>IF(B39=0, "-", B37/B39)</f>
        <v>5.93900481540931E-2</v>
      </c>
      <c r="D37" s="65">
        <v>78</v>
      </c>
      <c r="E37" s="9">
        <f>IF(D39=0, "-", D37/D39)</f>
        <v>9.9871959026888599E-2</v>
      </c>
      <c r="F37" s="81">
        <v>109</v>
      </c>
      <c r="G37" s="34">
        <f>IF(F39=0, "-", F37/F39)</f>
        <v>6.6585216860109958E-2</v>
      </c>
      <c r="H37" s="65">
        <v>131</v>
      </c>
      <c r="I37" s="9">
        <f>IF(H39=0, "-", H37/H39)</f>
        <v>6.0174552135966924E-2</v>
      </c>
      <c r="J37" s="8">
        <f t="shared" si="0"/>
        <v>-0.52564102564102566</v>
      </c>
      <c r="K37" s="9">
        <f t="shared" si="1"/>
        <v>-0.16793893129770993</v>
      </c>
    </row>
    <row r="38" spans="1:11" x14ac:dyDescent="0.25">
      <c r="A38" s="2"/>
      <c r="B38" s="68"/>
      <c r="C38" s="33"/>
      <c r="D38" s="68"/>
      <c r="E38" s="6"/>
      <c r="F38" s="82"/>
      <c r="G38" s="33"/>
      <c r="H38" s="68"/>
      <c r="I38" s="6"/>
      <c r="J38" s="5"/>
      <c r="K38" s="6"/>
    </row>
    <row r="39" spans="1:11" s="43" customFormat="1" x14ac:dyDescent="0.25">
      <c r="A39" s="162" t="s">
        <v>615</v>
      </c>
      <c r="B39" s="71">
        <f>SUM(B27:B38)</f>
        <v>623</v>
      </c>
      <c r="C39" s="40">
        <f>B39/30256</f>
        <v>2.0590957165520889E-2</v>
      </c>
      <c r="D39" s="71">
        <f>SUM(D27:D38)</f>
        <v>781</v>
      </c>
      <c r="E39" s="41">
        <f>D39/32224</f>
        <v>2.4236593843098311E-2</v>
      </c>
      <c r="F39" s="77">
        <f>SUM(F27:F38)</f>
        <v>1637</v>
      </c>
      <c r="G39" s="42">
        <f>F39/84340</f>
        <v>1.9409532843253498E-2</v>
      </c>
      <c r="H39" s="71">
        <f>SUM(H27:H38)</f>
        <v>2177</v>
      </c>
      <c r="I39" s="41">
        <f>H39/81619</f>
        <v>2.6672711010916575E-2</v>
      </c>
      <c r="J39" s="37">
        <f>IF(D39=0, "-", IF((B39-D39)/D39&lt;10, (B39-D39)/D39, "&gt;999%"))</f>
        <v>-0.20230473751600511</v>
      </c>
      <c r="K39" s="38">
        <f>IF(H39=0, "-", IF((F39-H39)/H39&lt;10, (F39-H39)/H39, "&gt;999%"))</f>
        <v>-0.2480477721635278</v>
      </c>
    </row>
    <row r="40" spans="1:11" x14ac:dyDescent="0.25">
      <c r="B40" s="83"/>
      <c r="D40" s="83"/>
      <c r="F40" s="83"/>
      <c r="H40" s="83"/>
    </row>
    <row r="41" spans="1:11" x14ac:dyDescent="0.25">
      <c r="A41" s="163" t="s">
        <v>131</v>
      </c>
      <c r="B41" s="61" t="s">
        <v>12</v>
      </c>
      <c r="C41" s="62" t="s">
        <v>13</v>
      </c>
      <c r="D41" s="61" t="s">
        <v>12</v>
      </c>
      <c r="E41" s="63" t="s">
        <v>13</v>
      </c>
      <c r="F41" s="62" t="s">
        <v>12</v>
      </c>
      <c r="G41" s="62" t="s">
        <v>13</v>
      </c>
      <c r="H41" s="61" t="s">
        <v>12</v>
      </c>
      <c r="I41" s="63" t="s">
        <v>13</v>
      </c>
      <c r="J41" s="61"/>
      <c r="K41" s="63"/>
    </row>
    <row r="42" spans="1:11" x14ac:dyDescent="0.25">
      <c r="A42" s="7" t="s">
        <v>504</v>
      </c>
      <c r="B42" s="65">
        <v>189</v>
      </c>
      <c r="C42" s="34">
        <f>IF(B51=0, "-", B42/B51)</f>
        <v>0.22261484098939929</v>
      </c>
      <c r="D42" s="65">
        <v>43</v>
      </c>
      <c r="E42" s="9">
        <f>IF(D51=0, "-", D42/D51)</f>
        <v>4.0074557315936628E-2</v>
      </c>
      <c r="F42" s="81">
        <v>561</v>
      </c>
      <c r="G42" s="34">
        <f>IF(F51=0, "-", F42/F51)</f>
        <v>0.24139414802065404</v>
      </c>
      <c r="H42" s="65">
        <v>174</v>
      </c>
      <c r="I42" s="9">
        <f>IF(H51=0, "-", H42/H51)</f>
        <v>6.5909090909090903E-2</v>
      </c>
      <c r="J42" s="8">
        <f t="shared" ref="J42:J49" si="2">IF(D42=0, "-", IF((B42-D42)/D42&lt;10, (B42-D42)/D42, "&gt;999%"))</f>
        <v>3.3953488372093021</v>
      </c>
      <c r="K42" s="9">
        <f t="shared" ref="K42:K49" si="3">IF(H42=0, "-", IF((F42-H42)/H42&lt;10, (F42-H42)/H42, "&gt;999%"))</f>
        <v>2.2241379310344827</v>
      </c>
    </row>
    <row r="43" spans="1:11" x14ac:dyDescent="0.25">
      <c r="A43" s="7" t="s">
        <v>505</v>
      </c>
      <c r="B43" s="65">
        <v>0</v>
      </c>
      <c r="C43" s="34">
        <f>IF(B51=0, "-", B43/B51)</f>
        <v>0</v>
      </c>
      <c r="D43" s="65">
        <v>2</v>
      </c>
      <c r="E43" s="9">
        <f>IF(D51=0, "-", D43/D51)</f>
        <v>1.863932898415657E-3</v>
      </c>
      <c r="F43" s="81">
        <v>0</v>
      </c>
      <c r="G43" s="34">
        <f>IF(F51=0, "-", F43/F51)</f>
        <v>0</v>
      </c>
      <c r="H43" s="65">
        <v>6</v>
      </c>
      <c r="I43" s="9">
        <f>IF(H51=0, "-", H43/H51)</f>
        <v>2.2727272727272726E-3</v>
      </c>
      <c r="J43" s="8">
        <f t="shared" si="2"/>
        <v>-1</v>
      </c>
      <c r="K43" s="9">
        <f t="shared" si="3"/>
        <v>-1</v>
      </c>
    </row>
    <row r="44" spans="1:11" x14ac:dyDescent="0.25">
      <c r="A44" s="7" t="s">
        <v>506</v>
      </c>
      <c r="B44" s="65">
        <v>116</v>
      </c>
      <c r="C44" s="34">
        <f>IF(B51=0, "-", B44/B51)</f>
        <v>0.13663133097762073</v>
      </c>
      <c r="D44" s="65">
        <v>235</v>
      </c>
      <c r="E44" s="9">
        <f>IF(D51=0, "-", D44/D51)</f>
        <v>0.2190121155638397</v>
      </c>
      <c r="F44" s="81">
        <v>307</v>
      </c>
      <c r="G44" s="34">
        <f>IF(F51=0, "-", F44/F51)</f>
        <v>0.1320998278829604</v>
      </c>
      <c r="H44" s="65">
        <v>497</v>
      </c>
      <c r="I44" s="9">
        <f>IF(H51=0, "-", H44/H51)</f>
        <v>0.18825757575757576</v>
      </c>
      <c r="J44" s="8">
        <f t="shared" si="2"/>
        <v>-0.50638297872340421</v>
      </c>
      <c r="K44" s="9">
        <f t="shared" si="3"/>
        <v>-0.38229376257545272</v>
      </c>
    </row>
    <row r="45" spans="1:11" x14ac:dyDescent="0.25">
      <c r="A45" s="7" t="s">
        <v>507</v>
      </c>
      <c r="B45" s="65">
        <v>1</v>
      </c>
      <c r="C45" s="34">
        <f>IF(B51=0, "-", B45/B51)</f>
        <v>1.1778563015312131E-3</v>
      </c>
      <c r="D45" s="65">
        <v>0</v>
      </c>
      <c r="E45" s="9">
        <f>IF(D51=0, "-", D45/D51)</f>
        <v>0</v>
      </c>
      <c r="F45" s="81">
        <v>4</v>
      </c>
      <c r="G45" s="34">
        <f>IF(F51=0, "-", F45/F51)</f>
        <v>1.7211703958691911E-3</v>
      </c>
      <c r="H45" s="65">
        <v>0</v>
      </c>
      <c r="I45" s="9">
        <f>IF(H51=0, "-", H45/H51)</f>
        <v>0</v>
      </c>
      <c r="J45" s="8" t="str">
        <f t="shared" si="2"/>
        <v>-</v>
      </c>
      <c r="K45" s="9" t="str">
        <f t="shared" si="3"/>
        <v>-</v>
      </c>
    </row>
    <row r="46" spans="1:11" x14ac:dyDescent="0.25">
      <c r="A46" s="7" t="s">
        <v>508</v>
      </c>
      <c r="B46" s="65">
        <v>52</v>
      </c>
      <c r="C46" s="34">
        <f>IF(B51=0, "-", B46/B51)</f>
        <v>6.1248527679623084E-2</v>
      </c>
      <c r="D46" s="65">
        <v>137</v>
      </c>
      <c r="E46" s="9">
        <f>IF(D51=0, "-", D46/D51)</f>
        <v>0.1276794035414725</v>
      </c>
      <c r="F46" s="81">
        <v>146</v>
      </c>
      <c r="G46" s="34">
        <f>IF(F51=0, "-", F46/F51)</f>
        <v>6.2822719449225475E-2</v>
      </c>
      <c r="H46" s="65">
        <v>276</v>
      </c>
      <c r="I46" s="9">
        <f>IF(H51=0, "-", H46/H51)</f>
        <v>0.10454545454545454</v>
      </c>
      <c r="J46" s="8">
        <f t="shared" si="2"/>
        <v>-0.62043795620437958</v>
      </c>
      <c r="K46" s="9">
        <f t="shared" si="3"/>
        <v>-0.47101449275362317</v>
      </c>
    </row>
    <row r="47" spans="1:11" x14ac:dyDescent="0.25">
      <c r="A47" s="7" t="s">
        <v>509</v>
      </c>
      <c r="B47" s="65">
        <v>82</v>
      </c>
      <c r="C47" s="34">
        <f>IF(B51=0, "-", B47/B51)</f>
        <v>9.6584216725559488E-2</v>
      </c>
      <c r="D47" s="65">
        <v>100</v>
      </c>
      <c r="E47" s="9">
        <f>IF(D51=0, "-", D47/D51)</f>
        <v>9.3196644920782848E-2</v>
      </c>
      <c r="F47" s="81">
        <v>206</v>
      </c>
      <c r="G47" s="34">
        <f>IF(F51=0, "-", F47/F51)</f>
        <v>8.8640275387263337E-2</v>
      </c>
      <c r="H47" s="65">
        <v>296</v>
      </c>
      <c r="I47" s="9">
        <f>IF(H51=0, "-", H47/H51)</f>
        <v>0.11212121212121212</v>
      </c>
      <c r="J47" s="8">
        <f t="shared" si="2"/>
        <v>-0.18</v>
      </c>
      <c r="K47" s="9">
        <f t="shared" si="3"/>
        <v>-0.30405405405405406</v>
      </c>
    </row>
    <row r="48" spans="1:11" x14ac:dyDescent="0.25">
      <c r="A48" s="7" t="s">
        <v>510</v>
      </c>
      <c r="B48" s="65">
        <v>11</v>
      </c>
      <c r="C48" s="34">
        <f>IF(B51=0, "-", B48/B51)</f>
        <v>1.2956419316843345E-2</v>
      </c>
      <c r="D48" s="65">
        <v>61</v>
      </c>
      <c r="E48" s="9">
        <f>IF(D51=0, "-", D48/D51)</f>
        <v>5.684995340167754E-2</v>
      </c>
      <c r="F48" s="81">
        <v>18</v>
      </c>
      <c r="G48" s="34">
        <f>IF(F51=0, "-", F48/F51)</f>
        <v>7.7452667814113599E-3</v>
      </c>
      <c r="H48" s="65">
        <v>165</v>
      </c>
      <c r="I48" s="9">
        <f>IF(H51=0, "-", H48/H51)</f>
        <v>6.25E-2</v>
      </c>
      <c r="J48" s="8">
        <f t="shared" si="2"/>
        <v>-0.81967213114754101</v>
      </c>
      <c r="K48" s="9">
        <f t="shared" si="3"/>
        <v>-0.89090909090909087</v>
      </c>
    </row>
    <row r="49" spans="1:11" x14ac:dyDescent="0.25">
      <c r="A49" s="7" t="s">
        <v>511</v>
      </c>
      <c r="B49" s="65">
        <v>398</v>
      </c>
      <c r="C49" s="34">
        <f>IF(B51=0, "-", B49/B51)</f>
        <v>0.46878680800942285</v>
      </c>
      <c r="D49" s="65">
        <v>495</v>
      </c>
      <c r="E49" s="9">
        <f>IF(D51=0, "-", D49/D51)</f>
        <v>0.46132339235787512</v>
      </c>
      <c r="F49" s="81">
        <v>1082</v>
      </c>
      <c r="G49" s="34">
        <f>IF(F51=0, "-", F49/F51)</f>
        <v>0.4655765920826162</v>
      </c>
      <c r="H49" s="65">
        <v>1226</v>
      </c>
      <c r="I49" s="9">
        <f>IF(H51=0, "-", H49/H51)</f>
        <v>0.46439393939393941</v>
      </c>
      <c r="J49" s="8">
        <f t="shared" si="2"/>
        <v>-0.19595959595959597</v>
      </c>
      <c r="K49" s="9">
        <f t="shared" si="3"/>
        <v>-0.11745513866231648</v>
      </c>
    </row>
    <row r="50" spans="1:11" x14ac:dyDescent="0.25">
      <c r="A50" s="2"/>
      <c r="B50" s="68"/>
      <c r="C50" s="33"/>
      <c r="D50" s="68"/>
      <c r="E50" s="6"/>
      <c r="F50" s="82"/>
      <c r="G50" s="33"/>
      <c r="H50" s="68"/>
      <c r="I50" s="6"/>
      <c r="J50" s="5"/>
      <c r="K50" s="6"/>
    </row>
    <row r="51" spans="1:11" s="43" customFormat="1" x14ac:dyDescent="0.25">
      <c r="A51" s="162" t="s">
        <v>614</v>
      </c>
      <c r="B51" s="71">
        <f>SUM(B42:B50)</f>
        <v>849</v>
      </c>
      <c r="C51" s="40">
        <f>B51/30256</f>
        <v>2.8060549973558963E-2</v>
      </c>
      <c r="D51" s="71">
        <f>SUM(D42:D50)</f>
        <v>1073</v>
      </c>
      <c r="E51" s="41">
        <f>D51/32224</f>
        <v>3.3298162859980142E-2</v>
      </c>
      <c r="F51" s="77">
        <f>SUM(F42:F50)</f>
        <v>2324</v>
      </c>
      <c r="G51" s="42">
        <f>F51/84340</f>
        <v>2.755513398150344E-2</v>
      </c>
      <c r="H51" s="71">
        <f>SUM(H42:H50)</f>
        <v>2640</v>
      </c>
      <c r="I51" s="41">
        <f>H51/81619</f>
        <v>3.2345409769783999E-2</v>
      </c>
      <c r="J51" s="37">
        <f>IF(D51=0, "-", IF((B51-D51)/D51&lt;10, (B51-D51)/D51, "&gt;999%"))</f>
        <v>-0.20876048462255359</v>
      </c>
      <c r="K51" s="38">
        <f>IF(H51=0, "-", IF((F51-H51)/H51&lt;10, (F51-H51)/H51, "&gt;999%"))</f>
        <v>-0.11969696969696969</v>
      </c>
    </row>
    <row r="52" spans="1:11" x14ac:dyDescent="0.25">
      <c r="B52" s="83"/>
      <c r="D52" s="83"/>
      <c r="F52" s="83"/>
      <c r="H52" s="83"/>
    </row>
    <row r="53" spans="1:11" x14ac:dyDescent="0.25">
      <c r="A53" s="163" t="s">
        <v>132</v>
      </c>
      <c r="B53" s="61" t="s">
        <v>12</v>
      </c>
      <c r="C53" s="62" t="s">
        <v>13</v>
      </c>
      <c r="D53" s="61" t="s">
        <v>12</v>
      </c>
      <c r="E53" s="63" t="s">
        <v>13</v>
      </c>
      <c r="F53" s="62" t="s">
        <v>12</v>
      </c>
      <c r="G53" s="62" t="s">
        <v>13</v>
      </c>
      <c r="H53" s="61" t="s">
        <v>12</v>
      </c>
      <c r="I53" s="63" t="s">
        <v>13</v>
      </c>
      <c r="J53" s="61"/>
      <c r="K53" s="63"/>
    </row>
    <row r="54" spans="1:11" x14ac:dyDescent="0.25">
      <c r="A54" s="7" t="s">
        <v>512</v>
      </c>
      <c r="B54" s="65">
        <v>1071</v>
      </c>
      <c r="C54" s="34">
        <f>IF(B67=0, "-", B54/B67)</f>
        <v>0.24385245901639344</v>
      </c>
      <c r="D54" s="65">
        <v>676</v>
      </c>
      <c r="E54" s="9">
        <f>IF(D67=0, "-", D54/D67)</f>
        <v>0.13875205254515599</v>
      </c>
      <c r="F54" s="81">
        <v>3637</v>
      </c>
      <c r="G54" s="34">
        <f>IF(F67=0, "-", F54/F67)</f>
        <v>0.29224588188027323</v>
      </c>
      <c r="H54" s="65">
        <v>2402</v>
      </c>
      <c r="I54" s="9">
        <f>IF(H67=0, "-", H54/H67)</f>
        <v>0.18423071023163062</v>
      </c>
      <c r="J54" s="8">
        <f t="shared" ref="J54:J65" si="4">IF(D54=0, "-", IF((B54-D54)/D54&lt;10, (B54-D54)/D54, "&gt;999%"))</f>
        <v>0.58431952662721898</v>
      </c>
      <c r="K54" s="9">
        <f t="shared" ref="K54:K65" si="5">IF(H54=0, "-", IF((F54-H54)/H54&lt;10, (F54-H54)/H54, "&gt;999%"))</f>
        <v>0.51415487094088264</v>
      </c>
    </row>
    <row r="55" spans="1:11" x14ac:dyDescent="0.25">
      <c r="A55" s="7" t="s">
        <v>513</v>
      </c>
      <c r="B55" s="65">
        <v>273</v>
      </c>
      <c r="C55" s="34">
        <f>IF(B67=0, "-", B55/B67)</f>
        <v>6.2158469945355191E-2</v>
      </c>
      <c r="D55" s="65">
        <v>20</v>
      </c>
      <c r="E55" s="9">
        <f>IF(D67=0, "-", D55/D67)</f>
        <v>4.1050903119868639E-3</v>
      </c>
      <c r="F55" s="81">
        <v>643</v>
      </c>
      <c r="G55" s="34">
        <f>IF(F67=0, "-", F55/F67)</f>
        <v>5.1667336279630376E-2</v>
      </c>
      <c r="H55" s="65">
        <v>139</v>
      </c>
      <c r="I55" s="9">
        <f>IF(H67=0, "-", H55/H67)</f>
        <v>1.0661144347292529E-2</v>
      </c>
      <c r="J55" s="8" t="str">
        <f t="shared" si="4"/>
        <v>&gt;999%</v>
      </c>
      <c r="K55" s="9">
        <f t="shared" si="5"/>
        <v>3.6258992805755397</v>
      </c>
    </row>
    <row r="56" spans="1:11" x14ac:dyDescent="0.25">
      <c r="A56" s="7" t="s">
        <v>514</v>
      </c>
      <c r="B56" s="65">
        <v>561</v>
      </c>
      <c r="C56" s="34">
        <f>IF(B67=0, "-", B56/B67)</f>
        <v>0.12773224043715847</v>
      </c>
      <c r="D56" s="65">
        <v>449</v>
      </c>
      <c r="E56" s="9">
        <f>IF(D67=0, "-", D56/D67)</f>
        <v>9.2159277504105089E-2</v>
      </c>
      <c r="F56" s="81">
        <v>1443</v>
      </c>
      <c r="G56" s="34">
        <f>IF(F67=0, "-", F56/F67)</f>
        <v>0.11595018079550021</v>
      </c>
      <c r="H56" s="65">
        <v>1263</v>
      </c>
      <c r="I56" s="9">
        <f>IF(H67=0, "-", H56/H67)</f>
        <v>9.6870685687988956E-2</v>
      </c>
      <c r="J56" s="8">
        <f t="shared" si="4"/>
        <v>0.24944320712694878</v>
      </c>
      <c r="K56" s="9">
        <f t="shared" si="5"/>
        <v>0.14251781472684086</v>
      </c>
    </row>
    <row r="57" spans="1:11" x14ac:dyDescent="0.25">
      <c r="A57" s="7" t="s">
        <v>515</v>
      </c>
      <c r="B57" s="65">
        <v>32</v>
      </c>
      <c r="C57" s="34">
        <f>IF(B67=0, "-", B57/B67)</f>
        <v>7.2859744990892532E-3</v>
      </c>
      <c r="D57" s="65">
        <v>51</v>
      </c>
      <c r="E57" s="9">
        <f>IF(D67=0, "-", D57/D67)</f>
        <v>1.0467980295566502E-2</v>
      </c>
      <c r="F57" s="81">
        <v>84</v>
      </c>
      <c r="G57" s="34">
        <f>IF(F67=0, "-", F57/F67)</f>
        <v>6.7496986741663323E-3</v>
      </c>
      <c r="H57" s="65">
        <v>143</v>
      </c>
      <c r="I57" s="9">
        <f>IF(H67=0, "-", H57/H67)</f>
        <v>1.0967939868077927E-2</v>
      </c>
      <c r="J57" s="8">
        <f t="shared" si="4"/>
        <v>-0.37254901960784315</v>
      </c>
      <c r="K57" s="9">
        <f t="shared" si="5"/>
        <v>-0.41258741258741261</v>
      </c>
    </row>
    <row r="58" spans="1:11" x14ac:dyDescent="0.25">
      <c r="A58" s="7" t="s">
        <v>516</v>
      </c>
      <c r="B58" s="65">
        <v>340</v>
      </c>
      <c r="C58" s="34">
        <f>IF(B67=0, "-", B58/B67)</f>
        <v>7.7413479052823309E-2</v>
      </c>
      <c r="D58" s="65">
        <v>92</v>
      </c>
      <c r="E58" s="9">
        <f>IF(D67=0, "-", D58/D67)</f>
        <v>1.8883415435139574E-2</v>
      </c>
      <c r="F58" s="81">
        <v>824</v>
      </c>
      <c r="G58" s="34">
        <f>IF(F67=0, "-", F58/F67)</f>
        <v>6.6211329851345924E-2</v>
      </c>
      <c r="H58" s="65">
        <v>294</v>
      </c>
      <c r="I58" s="9">
        <f>IF(H67=0, "-", H58/H67)</f>
        <v>2.2549470777726646E-2</v>
      </c>
      <c r="J58" s="8">
        <f t="shared" si="4"/>
        <v>2.6956521739130435</v>
      </c>
      <c r="K58" s="9">
        <f t="shared" si="5"/>
        <v>1.8027210884353742</v>
      </c>
    </row>
    <row r="59" spans="1:11" x14ac:dyDescent="0.25">
      <c r="A59" s="7" t="s">
        <v>517</v>
      </c>
      <c r="B59" s="65">
        <v>298</v>
      </c>
      <c r="C59" s="34">
        <f>IF(B67=0, "-", B59/B67)</f>
        <v>6.7850637522768667E-2</v>
      </c>
      <c r="D59" s="65">
        <v>309</v>
      </c>
      <c r="E59" s="9">
        <f>IF(D67=0, "-", D59/D67)</f>
        <v>6.342364532019705E-2</v>
      </c>
      <c r="F59" s="81">
        <v>861</v>
      </c>
      <c r="G59" s="34">
        <f>IF(F67=0, "-", F59/F67)</f>
        <v>6.9184411410204899E-2</v>
      </c>
      <c r="H59" s="65">
        <v>906</v>
      </c>
      <c r="I59" s="9">
        <f>IF(H67=0, "-", H59/H67)</f>
        <v>6.9489185457892316E-2</v>
      </c>
      <c r="J59" s="8">
        <f t="shared" si="4"/>
        <v>-3.5598705501618123E-2</v>
      </c>
      <c r="K59" s="9">
        <f t="shared" si="5"/>
        <v>-4.9668874172185427E-2</v>
      </c>
    </row>
    <row r="60" spans="1:11" x14ac:dyDescent="0.25">
      <c r="A60" s="7" t="s">
        <v>518</v>
      </c>
      <c r="B60" s="65">
        <v>373</v>
      </c>
      <c r="C60" s="34">
        <f>IF(B67=0, "-", B60/B67)</f>
        <v>8.4927140255009109E-2</v>
      </c>
      <c r="D60" s="65">
        <v>968</v>
      </c>
      <c r="E60" s="9">
        <f>IF(D67=0, "-", D60/D67)</f>
        <v>0.19868637110016421</v>
      </c>
      <c r="F60" s="81">
        <v>1004</v>
      </c>
      <c r="G60" s="34">
        <f>IF(F67=0, "-", F60/F67)</f>
        <v>8.0674969867416638E-2</v>
      </c>
      <c r="H60" s="65">
        <v>2638</v>
      </c>
      <c r="I60" s="9">
        <f>IF(H67=0, "-", H60/H67)</f>
        <v>0.20233164595796901</v>
      </c>
      <c r="J60" s="8">
        <f t="shared" si="4"/>
        <v>-0.61466942148760328</v>
      </c>
      <c r="K60" s="9">
        <f t="shared" si="5"/>
        <v>-0.61940864291129649</v>
      </c>
    </row>
    <row r="61" spans="1:11" x14ac:dyDescent="0.25">
      <c r="A61" s="7" t="s">
        <v>519</v>
      </c>
      <c r="B61" s="65">
        <v>203</v>
      </c>
      <c r="C61" s="34">
        <f>IF(B67=0, "-", B61/B67)</f>
        <v>4.6220400728597448E-2</v>
      </c>
      <c r="D61" s="65">
        <v>378</v>
      </c>
      <c r="E61" s="9">
        <f>IF(D67=0, "-", D61/D67)</f>
        <v>7.7586206896551727E-2</v>
      </c>
      <c r="F61" s="81">
        <v>481</v>
      </c>
      <c r="G61" s="34">
        <f>IF(F67=0, "-", F61/F67)</f>
        <v>3.8650060265166736E-2</v>
      </c>
      <c r="H61" s="65">
        <v>1017</v>
      </c>
      <c r="I61" s="9">
        <f>IF(H67=0, "-", H61/H67)</f>
        <v>7.8002761159687073E-2</v>
      </c>
      <c r="J61" s="8">
        <f t="shared" si="4"/>
        <v>-0.46296296296296297</v>
      </c>
      <c r="K61" s="9">
        <f t="shared" si="5"/>
        <v>-0.52704031465093415</v>
      </c>
    </row>
    <row r="62" spans="1:11" x14ac:dyDescent="0.25">
      <c r="A62" s="7" t="s">
        <v>520</v>
      </c>
      <c r="B62" s="65">
        <v>76</v>
      </c>
      <c r="C62" s="34">
        <f>IF(B67=0, "-", B62/B67)</f>
        <v>1.7304189435336976E-2</v>
      </c>
      <c r="D62" s="65">
        <v>6</v>
      </c>
      <c r="E62" s="9">
        <f>IF(D67=0, "-", D62/D67)</f>
        <v>1.2315270935960591E-3</v>
      </c>
      <c r="F62" s="81">
        <v>205</v>
      </c>
      <c r="G62" s="34">
        <f>IF(F67=0, "-", F62/F67)</f>
        <v>1.6472478907191643E-2</v>
      </c>
      <c r="H62" s="65">
        <v>56</v>
      </c>
      <c r="I62" s="9">
        <f>IF(H67=0, "-", H62/H67)</f>
        <v>4.2951372909955515E-3</v>
      </c>
      <c r="J62" s="8" t="str">
        <f t="shared" si="4"/>
        <v>&gt;999%</v>
      </c>
      <c r="K62" s="9">
        <f t="shared" si="5"/>
        <v>2.6607142857142856</v>
      </c>
    </row>
    <row r="63" spans="1:11" x14ac:dyDescent="0.25">
      <c r="A63" s="7" t="s">
        <v>521</v>
      </c>
      <c r="B63" s="65">
        <v>895</v>
      </c>
      <c r="C63" s="34">
        <f>IF(B67=0, "-", B63/B67)</f>
        <v>0.20377959927140255</v>
      </c>
      <c r="D63" s="65">
        <v>1534</v>
      </c>
      <c r="E63" s="9">
        <f>IF(D67=0, "-", D63/D67)</f>
        <v>0.31486042692939242</v>
      </c>
      <c r="F63" s="81">
        <v>2483</v>
      </c>
      <c r="G63" s="34">
        <f>IF(F67=0, "-", F63/F67)</f>
        <v>0.19951787866613097</v>
      </c>
      <c r="H63" s="65">
        <v>3187</v>
      </c>
      <c r="I63" s="9">
        <f>IF(H67=0, "-", H63/H67)</f>
        <v>0.24443933118576469</v>
      </c>
      <c r="J63" s="8">
        <f t="shared" si="4"/>
        <v>-0.41655801825293348</v>
      </c>
      <c r="K63" s="9">
        <f t="shared" si="5"/>
        <v>-0.22089739566990901</v>
      </c>
    </row>
    <row r="64" spans="1:11" x14ac:dyDescent="0.25">
      <c r="A64" s="7" t="s">
        <v>522</v>
      </c>
      <c r="B64" s="65">
        <v>221</v>
      </c>
      <c r="C64" s="34">
        <f>IF(B67=0, "-", B64/B67)</f>
        <v>5.0318761384335157E-2</v>
      </c>
      <c r="D64" s="65">
        <v>263</v>
      </c>
      <c r="E64" s="9">
        <f>IF(D67=0, "-", D64/D67)</f>
        <v>5.3981937602627261E-2</v>
      </c>
      <c r="F64" s="81">
        <v>576</v>
      </c>
      <c r="G64" s="34">
        <f>IF(F67=0, "-", F64/F67)</f>
        <v>4.6283648051426277E-2</v>
      </c>
      <c r="H64" s="65">
        <v>656</v>
      </c>
      <c r="I64" s="9">
        <f>IF(H67=0, "-", H64/H67)</f>
        <v>5.0314465408805034E-2</v>
      </c>
      <c r="J64" s="8">
        <f t="shared" si="4"/>
        <v>-0.1596958174904943</v>
      </c>
      <c r="K64" s="9">
        <f t="shared" si="5"/>
        <v>-0.12195121951219512</v>
      </c>
    </row>
    <row r="65" spans="1:11" x14ac:dyDescent="0.25">
      <c r="A65" s="7" t="s">
        <v>523</v>
      </c>
      <c r="B65" s="65">
        <v>49</v>
      </c>
      <c r="C65" s="34">
        <f>IF(B67=0, "-", B65/B67)</f>
        <v>1.1156648451730419E-2</v>
      </c>
      <c r="D65" s="65">
        <v>126</v>
      </c>
      <c r="E65" s="9">
        <f>IF(D67=0, "-", D65/D67)</f>
        <v>2.5862068965517241E-2</v>
      </c>
      <c r="F65" s="81">
        <v>204</v>
      </c>
      <c r="G65" s="34">
        <f>IF(F67=0, "-", F65/F67)</f>
        <v>1.6392125351546806E-2</v>
      </c>
      <c r="H65" s="65">
        <v>337</v>
      </c>
      <c r="I65" s="9">
        <f>IF(H67=0, "-", H65/H67)</f>
        <v>2.5847522626169659E-2</v>
      </c>
      <c r="J65" s="8">
        <f t="shared" si="4"/>
        <v>-0.61111111111111116</v>
      </c>
      <c r="K65" s="9">
        <f t="shared" si="5"/>
        <v>-0.39465875370919884</v>
      </c>
    </row>
    <row r="66" spans="1:11" x14ac:dyDescent="0.25">
      <c r="A66" s="2"/>
      <c r="B66" s="68"/>
      <c r="C66" s="33"/>
      <c r="D66" s="68"/>
      <c r="E66" s="6"/>
      <c r="F66" s="82"/>
      <c r="G66" s="33"/>
      <c r="H66" s="68"/>
      <c r="I66" s="6"/>
      <c r="J66" s="5"/>
      <c r="K66" s="6"/>
    </row>
    <row r="67" spans="1:11" s="43" customFormat="1" x14ac:dyDescent="0.25">
      <c r="A67" s="162" t="s">
        <v>613</v>
      </c>
      <c r="B67" s="71">
        <f>SUM(B54:B66)</f>
        <v>4392</v>
      </c>
      <c r="C67" s="40">
        <f>B67/30256</f>
        <v>0.14516129032258066</v>
      </c>
      <c r="D67" s="71">
        <f>SUM(D54:D66)</f>
        <v>4872</v>
      </c>
      <c r="E67" s="41">
        <f>D67/32224</f>
        <v>0.15119165839126117</v>
      </c>
      <c r="F67" s="77">
        <f>SUM(F54:F66)</f>
        <v>12445</v>
      </c>
      <c r="G67" s="42">
        <f>F67/84340</f>
        <v>0.1475575053355466</v>
      </c>
      <c r="H67" s="71">
        <f>SUM(H54:H66)</f>
        <v>13038</v>
      </c>
      <c r="I67" s="41">
        <f>H67/81619</f>
        <v>0.15974221688577414</v>
      </c>
      <c r="J67" s="37">
        <f>IF(D67=0, "-", IF((B67-D67)/D67&lt;10, (B67-D67)/D67, "&gt;999%"))</f>
        <v>-9.8522167487684734E-2</v>
      </c>
      <c r="K67" s="38">
        <f>IF(H67=0, "-", IF((F67-H67)/H67&lt;10, (F67-H67)/H67, "&gt;999%"))</f>
        <v>-4.5482435956435037E-2</v>
      </c>
    </row>
    <row r="68" spans="1:11" x14ac:dyDescent="0.25">
      <c r="B68" s="83"/>
      <c r="D68" s="83"/>
      <c r="F68" s="83"/>
      <c r="H68" s="83"/>
    </row>
    <row r="69" spans="1:11" x14ac:dyDescent="0.25">
      <c r="A69" s="163" t="s">
        <v>133</v>
      </c>
      <c r="B69" s="61" t="s">
        <v>12</v>
      </c>
      <c r="C69" s="62" t="s">
        <v>13</v>
      </c>
      <c r="D69" s="61" t="s">
        <v>12</v>
      </c>
      <c r="E69" s="63" t="s">
        <v>13</v>
      </c>
      <c r="F69" s="62" t="s">
        <v>12</v>
      </c>
      <c r="G69" s="62" t="s">
        <v>13</v>
      </c>
      <c r="H69" s="61" t="s">
        <v>12</v>
      </c>
      <c r="I69" s="63" t="s">
        <v>13</v>
      </c>
      <c r="J69" s="61"/>
      <c r="K69" s="63"/>
    </row>
    <row r="70" spans="1:11" x14ac:dyDescent="0.25">
      <c r="A70" s="7" t="s">
        <v>524</v>
      </c>
      <c r="B70" s="65">
        <v>30</v>
      </c>
      <c r="C70" s="34">
        <f>IF(B76=0, "-", B70/B76)</f>
        <v>0.10452961672473868</v>
      </c>
      <c r="D70" s="65">
        <v>33</v>
      </c>
      <c r="E70" s="9">
        <f>IF(D76=0, "-", D70/D76)</f>
        <v>0.16582914572864321</v>
      </c>
      <c r="F70" s="81">
        <v>118</v>
      </c>
      <c r="G70" s="34">
        <f>IF(F76=0, "-", F70/F76)</f>
        <v>0.18153846153846154</v>
      </c>
      <c r="H70" s="65">
        <v>97</v>
      </c>
      <c r="I70" s="9">
        <f>IF(H76=0, "-", H70/H76)</f>
        <v>0.22095671981776766</v>
      </c>
      <c r="J70" s="8">
        <f>IF(D70=0, "-", IF((B70-D70)/D70&lt;10, (B70-D70)/D70, "&gt;999%"))</f>
        <v>-9.0909090909090912E-2</v>
      </c>
      <c r="K70" s="9">
        <f>IF(H70=0, "-", IF((F70-H70)/H70&lt;10, (F70-H70)/H70, "&gt;999%"))</f>
        <v>0.21649484536082475</v>
      </c>
    </row>
    <row r="71" spans="1:11" x14ac:dyDescent="0.25">
      <c r="A71" s="7" t="s">
        <v>525</v>
      </c>
      <c r="B71" s="65">
        <v>32</v>
      </c>
      <c r="C71" s="34">
        <f>IF(B76=0, "-", B71/B76)</f>
        <v>0.11149825783972125</v>
      </c>
      <c r="D71" s="65">
        <v>13</v>
      </c>
      <c r="E71" s="9">
        <f>IF(D76=0, "-", D71/D76)</f>
        <v>6.5326633165829151E-2</v>
      </c>
      <c r="F71" s="81">
        <v>55</v>
      </c>
      <c r="G71" s="34">
        <f>IF(F76=0, "-", F71/F76)</f>
        <v>8.461538461538462E-2</v>
      </c>
      <c r="H71" s="65">
        <v>23</v>
      </c>
      <c r="I71" s="9">
        <f>IF(H76=0, "-", H71/H76)</f>
        <v>5.2391799544419138E-2</v>
      </c>
      <c r="J71" s="8">
        <f>IF(D71=0, "-", IF((B71-D71)/D71&lt;10, (B71-D71)/D71, "&gt;999%"))</f>
        <v>1.4615384615384615</v>
      </c>
      <c r="K71" s="9">
        <f>IF(H71=0, "-", IF((F71-H71)/H71&lt;10, (F71-H71)/H71, "&gt;999%"))</f>
        <v>1.3913043478260869</v>
      </c>
    </row>
    <row r="72" spans="1:11" x14ac:dyDescent="0.25">
      <c r="A72" s="7" t="s">
        <v>526</v>
      </c>
      <c r="B72" s="65">
        <v>190</v>
      </c>
      <c r="C72" s="34">
        <f>IF(B76=0, "-", B72/B76)</f>
        <v>0.66202090592334495</v>
      </c>
      <c r="D72" s="65">
        <v>130</v>
      </c>
      <c r="E72" s="9">
        <f>IF(D76=0, "-", D72/D76)</f>
        <v>0.65326633165829151</v>
      </c>
      <c r="F72" s="81">
        <v>421</v>
      </c>
      <c r="G72" s="34">
        <f>IF(F76=0, "-", F72/F76)</f>
        <v>0.64769230769230768</v>
      </c>
      <c r="H72" s="65">
        <v>267</v>
      </c>
      <c r="I72" s="9">
        <f>IF(H76=0, "-", H72/H76)</f>
        <v>0.60820045558086555</v>
      </c>
      <c r="J72" s="8">
        <f>IF(D72=0, "-", IF((B72-D72)/D72&lt;10, (B72-D72)/D72, "&gt;999%"))</f>
        <v>0.46153846153846156</v>
      </c>
      <c r="K72" s="9">
        <f>IF(H72=0, "-", IF((F72-H72)/H72&lt;10, (F72-H72)/H72, "&gt;999%"))</f>
        <v>0.57677902621722843</v>
      </c>
    </row>
    <row r="73" spans="1:11" x14ac:dyDescent="0.25">
      <c r="A73" s="7" t="s">
        <v>527</v>
      </c>
      <c r="B73" s="65">
        <v>35</v>
      </c>
      <c r="C73" s="34">
        <f>IF(B76=0, "-", B73/B76)</f>
        <v>0.12195121951219512</v>
      </c>
      <c r="D73" s="65">
        <v>21</v>
      </c>
      <c r="E73" s="9">
        <f>IF(D76=0, "-", D73/D76)</f>
        <v>0.10552763819095477</v>
      </c>
      <c r="F73" s="81">
        <v>55</v>
      </c>
      <c r="G73" s="34">
        <f>IF(F76=0, "-", F73/F76)</f>
        <v>8.461538461538462E-2</v>
      </c>
      <c r="H73" s="65">
        <v>49</v>
      </c>
      <c r="I73" s="9">
        <f>IF(H76=0, "-", H73/H76)</f>
        <v>0.11161731207289294</v>
      </c>
      <c r="J73" s="8">
        <f>IF(D73=0, "-", IF((B73-D73)/D73&lt;10, (B73-D73)/D73, "&gt;999%"))</f>
        <v>0.66666666666666663</v>
      </c>
      <c r="K73" s="9">
        <f>IF(H73=0, "-", IF((F73-H73)/H73&lt;10, (F73-H73)/H73, "&gt;999%"))</f>
        <v>0.12244897959183673</v>
      </c>
    </row>
    <row r="74" spans="1:11" x14ac:dyDescent="0.25">
      <c r="A74" s="7" t="s">
        <v>528</v>
      </c>
      <c r="B74" s="65">
        <v>0</v>
      </c>
      <c r="C74" s="34">
        <f>IF(B76=0, "-", B74/B76)</f>
        <v>0</v>
      </c>
      <c r="D74" s="65">
        <v>2</v>
      </c>
      <c r="E74" s="9">
        <f>IF(D76=0, "-", D74/D76)</f>
        <v>1.0050251256281407E-2</v>
      </c>
      <c r="F74" s="81">
        <v>1</v>
      </c>
      <c r="G74" s="34">
        <f>IF(F76=0, "-", F74/F76)</f>
        <v>1.5384615384615385E-3</v>
      </c>
      <c r="H74" s="65">
        <v>3</v>
      </c>
      <c r="I74" s="9">
        <f>IF(H76=0, "-", H74/H76)</f>
        <v>6.8337129840546698E-3</v>
      </c>
      <c r="J74" s="8">
        <f>IF(D74=0, "-", IF((B74-D74)/D74&lt;10, (B74-D74)/D74, "&gt;999%"))</f>
        <v>-1</v>
      </c>
      <c r="K74" s="9">
        <f>IF(H74=0, "-", IF((F74-H74)/H74&lt;10, (F74-H74)/H74, "&gt;999%"))</f>
        <v>-0.66666666666666663</v>
      </c>
    </row>
    <row r="75" spans="1:11" x14ac:dyDescent="0.25">
      <c r="A75" s="2"/>
      <c r="B75" s="68"/>
      <c r="C75" s="33"/>
      <c r="D75" s="68"/>
      <c r="E75" s="6"/>
      <c r="F75" s="82"/>
      <c r="G75" s="33"/>
      <c r="H75" s="68"/>
      <c r="I75" s="6"/>
      <c r="J75" s="5"/>
      <c r="K75" s="6"/>
    </row>
    <row r="76" spans="1:11" s="43" customFormat="1" x14ac:dyDescent="0.25">
      <c r="A76" s="162" t="s">
        <v>612</v>
      </c>
      <c r="B76" s="71">
        <f>SUM(B70:B75)</f>
        <v>287</v>
      </c>
      <c r="C76" s="40">
        <f>B76/30256</f>
        <v>9.485721840296139E-3</v>
      </c>
      <c r="D76" s="71">
        <f>SUM(D70:D75)</f>
        <v>199</v>
      </c>
      <c r="E76" s="41">
        <f>D76/32224</f>
        <v>6.1755213505461769E-3</v>
      </c>
      <c r="F76" s="77">
        <f>SUM(F70:F75)</f>
        <v>650</v>
      </c>
      <c r="G76" s="42">
        <f>F76/84340</f>
        <v>7.7069006402655914E-3</v>
      </c>
      <c r="H76" s="71">
        <f>SUM(H70:H75)</f>
        <v>439</v>
      </c>
      <c r="I76" s="41">
        <f>H76/81619</f>
        <v>5.3786495791421111E-3</v>
      </c>
      <c r="J76" s="37">
        <f>IF(D76=0, "-", IF((B76-D76)/D76&lt;10, (B76-D76)/D76, "&gt;999%"))</f>
        <v>0.44221105527638194</v>
      </c>
      <c r="K76" s="38">
        <f>IF(H76=0, "-", IF((F76-H76)/H76&lt;10, (F76-H76)/H76, "&gt;999%"))</f>
        <v>0.48063781321184512</v>
      </c>
    </row>
    <row r="77" spans="1:11" x14ac:dyDescent="0.25">
      <c r="B77" s="83"/>
      <c r="D77" s="83"/>
      <c r="F77" s="83"/>
      <c r="H77" s="83"/>
    </row>
    <row r="78" spans="1:11" x14ac:dyDescent="0.25">
      <c r="A78" s="27" t="s">
        <v>611</v>
      </c>
      <c r="B78" s="71">
        <v>6215</v>
      </c>
      <c r="C78" s="40">
        <f>B78/30256</f>
        <v>0.20541380222104708</v>
      </c>
      <c r="D78" s="71">
        <v>7164</v>
      </c>
      <c r="E78" s="41">
        <f>D78/32224</f>
        <v>0.22231876861966238</v>
      </c>
      <c r="F78" s="77">
        <v>17233</v>
      </c>
      <c r="G78" s="42">
        <f>F78/84340</f>
        <v>0.20432772112876452</v>
      </c>
      <c r="H78" s="71">
        <v>18729</v>
      </c>
      <c r="I78" s="41">
        <f>H78/81619</f>
        <v>0.22946862862813805</v>
      </c>
      <c r="J78" s="37">
        <f>IF(D78=0, "-", IF((B78-D78)/D78&lt;10, (B78-D78)/D78, "&gt;999%"))</f>
        <v>-0.1324678950307091</v>
      </c>
      <c r="K78" s="38">
        <f>IF(H78=0, "-", IF((F78-H78)/H78&lt;10, (F78-H78)/H78, "&gt;999%"))</f>
        <v>-7.9876127929948207E-2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625</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62</v>
      </c>
      <c r="C7" s="39">
        <f>IF(B25=0, "-", B7/B25)</f>
        <v>9.9758648431214798E-3</v>
      </c>
      <c r="D7" s="65">
        <v>46</v>
      </c>
      <c r="E7" s="21">
        <f>IF(D25=0, "-", D7/D25)</f>
        <v>6.4209938581797875E-3</v>
      </c>
      <c r="F7" s="81">
        <v>173</v>
      </c>
      <c r="G7" s="39">
        <f>IF(F25=0, "-", F7/F25)</f>
        <v>1.0038878895143039E-2</v>
      </c>
      <c r="H7" s="65">
        <v>120</v>
      </c>
      <c r="I7" s="21">
        <f>IF(H25=0, "-", H7/H25)</f>
        <v>6.4071760371616207E-3</v>
      </c>
      <c r="J7" s="20">
        <f t="shared" ref="J7:J23" si="0">IF(D7=0, "-", IF((B7-D7)/D7&lt;10, (B7-D7)/D7, "&gt;999%"))</f>
        <v>0.34782608695652173</v>
      </c>
      <c r="K7" s="21">
        <f t="shared" ref="K7:K23" si="1">IF(H7=0, "-", IF((F7-H7)/H7&lt;10, (F7-H7)/H7, "&gt;999%"))</f>
        <v>0.44166666666666665</v>
      </c>
    </row>
    <row r="8" spans="1:11" x14ac:dyDescent="0.25">
      <c r="A8" s="7" t="s">
        <v>47</v>
      </c>
      <c r="B8" s="65">
        <v>1344</v>
      </c>
      <c r="C8" s="39">
        <f>IF(B25=0, "-", B8/B25)</f>
        <v>0.2162510056315366</v>
      </c>
      <c r="D8" s="65">
        <v>766</v>
      </c>
      <c r="E8" s="21">
        <f>IF(D25=0, "-", D8/D25)</f>
        <v>0.10692350642099385</v>
      </c>
      <c r="F8" s="81">
        <v>4408</v>
      </c>
      <c r="G8" s="39">
        <f>IF(F25=0, "-", F8/F25)</f>
        <v>0.25578831312017641</v>
      </c>
      <c r="H8" s="65">
        <v>2698</v>
      </c>
      <c r="I8" s="21">
        <f>IF(H25=0, "-", H8/H25)</f>
        <v>0.14405467456885043</v>
      </c>
      <c r="J8" s="20">
        <f t="shared" si="0"/>
        <v>0.75456919060052219</v>
      </c>
      <c r="K8" s="21">
        <f t="shared" si="1"/>
        <v>0.63380281690140849</v>
      </c>
    </row>
    <row r="9" spans="1:11" x14ac:dyDescent="0.25">
      <c r="A9" s="7" t="s">
        <v>51</v>
      </c>
      <c r="B9" s="65">
        <v>273</v>
      </c>
      <c r="C9" s="39">
        <f>IF(B25=0, "-", B9/B25)</f>
        <v>4.392598551890587E-2</v>
      </c>
      <c r="D9" s="65">
        <v>22</v>
      </c>
      <c r="E9" s="21">
        <f>IF(D25=0, "-", D9/D25)</f>
        <v>3.0709101060859855E-3</v>
      </c>
      <c r="F9" s="81">
        <v>643</v>
      </c>
      <c r="G9" s="39">
        <f>IF(F25=0, "-", F9/F25)</f>
        <v>3.7312133696976731E-2</v>
      </c>
      <c r="H9" s="65">
        <v>145</v>
      </c>
      <c r="I9" s="21">
        <f>IF(H25=0, "-", H9/H25)</f>
        <v>7.7420043782369585E-3</v>
      </c>
      <c r="J9" s="20" t="str">
        <f t="shared" si="0"/>
        <v>&gt;999%</v>
      </c>
      <c r="K9" s="21">
        <f t="shared" si="1"/>
        <v>3.4344827586206899</v>
      </c>
    </row>
    <row r="10" spans="1:11" x14ac:dyDescent="0.25">
      <c r="A10" s="7" t="s">
        <v>54</v>
      </c>
      <c r="B10" s="65">
        <v>117</v>
      </c>
      <c r="C10" s="39">
        <f>IF(B25=0, "-", B10/B25)</f>
        <v>1.8825422365245374E-2</v>
      </c>
      <c r="D10" s="65">
        <v>161</v>
      </c>
      <c r="E10" s="21">
        <f>IF(D25=0, "-", D10/D25)</f>
        <v>2.2473478503629258E-2</v>
      </c>
      <c r="F10" s="81">
        <v>327</v>
      </c>
      <c r="G10" s="39">
        <f>IF(F25=0, "-", F10/F25)</f>
        <v>1.8975221957871526E-2</v>
      </c>
      <c r="H10" s="65">
        <v>305</v>
      </c>
      <c r="I10" s="21">
        <f>IF(H25=0, "-", H10/H25)</f>
        <v>1.6284905761119121E-2</v>
      </c>
      <c r="J10" s="20">
        <f t="shared" si="0"/>
        <v>-0.27329192546583853</v>
      </c>
      <c r="K10" s="21">
        <f t="shared" si="1"/>
        <v>7.2131147540983612E-2</v>
      </c>
    </row>
    <row r="11" spans="1:11" x14ac:dyDescent="0.25">
      <c r="A11" s="7" t="s">
        <v>57</v>
      </c>
      <c r="B11" s="65">
        <v>677</v>
      </c>
      <c r="C11" s="39">
        <f>IF(B25=0, "-", B11/B25)</f>
        <v>0.10893000804505229</v>
      </c>
      <c r="D11" s="65">
        <v>684</v>
      </c>
      <c r="E11" s="21">
        <f>IF(D25=0, "-", D11/D25)</f>
        <v>9.5477386934673364E-2</v>
      </c>
      <c r="F11" s="81">
        <v>1750</v>
      </c>
      <c r="G11" s="39">
        <f>IF(F25=0, "-", F11/F25)</f>
        <v>0.10154935298555098</v>
      </c>
      <c r="H11" s="65">
        <v>1760</v>
      </c>
      <c r="I11" s="21">
        <f>IF(H25=0, "-", H11/H25)</f>
        <v>9.3971915211703769E-2</v>
      </c>
      <c r="J11" s="20">
        <f t="shared" si="0"/>
        <v>-1.023391812865497E-2</v>
      </c>
      <c r="K11" s="21">
        <f t="shared" si="1"/>
        <v>-5.681818181818182E-3</v>
      </c>
    </row>
    <row r="12" spans="1:11" x14ac:dyDescent="0.25">
      <c r="A12" s="7" t="s">
        <v>60</v>
      </c>
      <c r="B12" s="65">
        <v>32</v>
      </c>
      <c r="C12" s="39">
        <f>IF(B25=0, "-", B12/B25)</f>
        <v>5.1488334674175381E-3</v>
      </c>
      <c r="D12" s="65">
        <v>51</v>
      </c>
      <c r="E12" s="21">
        <f>IF(D25=0, "-", D12/D25)</f>
        <v>7.1189279731993299E-3</v>
      </c>
      <c r="F12" s="81">
        <v>84</v>
      </c>
      <c r="G12" s="39">
        <f>IF(F25=0, "-", F12/F25)</f>
        <v>4.8743689433064473E-3</v>
      </c>
      <c r="H12" s="65">
        <v>143</v>
      </c>
      <c r="I12" s="21">
        <f>IF(H25=0, "-", H12/H25)</f>
        <v>7.6352181109509316E-3</v>
      </c>
      <c r="J12" s="20">
        <f t="shared" si="0"/>
        <v>-0.37254901960784315</v>
      </c>
      <c r="K12" s="21">
        <f t="shared" si="1"/>
        <v>-0.41258741258741261</v>
      </c>
    </row>
    <row r="13" spans="1:11" x14ac:dyDescent="0.25">
      <c r="A13" s="7" t="s">
        <v>65</v>
      </c>
      <c r="B13" s="65">
        <v>502</v>
      </c>
      <c r="C13" s="39">
        <f>IF(B25=0, "-", B13/B25)</f>
        <v>8.0772325020112626E-2</v>
      </c>
      <c r="D13" s="65">
        <v>219</v>
      </c>
      <c r="E13" s="21">
        <f>IF(D25=0, "-", D13/D25)</f>
        <v>3.0569514237855946E-2</v>
      </c>
      <c r="F13" s="81">
        <v>1180</v>
      </c>
      <c r="G13" s="39">
        <f>IF(F25=0, "-", F13/F25)</f>
        <v>6.8473278013114369E-2</v>
      </c>
      <c r="H13" s="65">
        <v>665</v>
      </c>
      <c r="I13" s="21">
        <f>IF(H25=0, "-", H13/H25)</f>
        <v>3.5506433872603986E-2</v>
      </c>
      <c r="J13" s="20">
        <f t="shared" si="0"/>
        <v>1.2922374429223744</v>
      </c>
      <c r="K13" s="21">
        <f t="shared" si="1"/>
        <v>0.77443609022556392</v>
      </c>
    </row>
    <row r="14" spans="1:11" x14ac:dyDescent="0.25">
      <c r="A14" s="7" t="s">
        <v>71</v>
      </c>
      <c r="B14" s="65">
        <v>350</v>
      </c>
      <c r="C14" s="39">
        <f>IF(B25=0, "-", B14/B25)</f>
        <v>5.6315366049879322E-2</v>
      </c>
      <c r="D14" s="65">
        <v>446</v>
      </c>
      <c r="E14" s="21">
        <f>IF(D25=0, "-", D14/D25)</f>
        <v>6.2255723059743161E-2</v>
      </c>
      <c r="F14" s="81">
        <v>1007</v>
      </c>
      <c r="G14" s="39">
        <f>IF(F25=0, "-", F14/F25)</f>
        <v>5.8434399117971332E-2</v>
      </c>
      <c r="H14" s="65">
        <v>1182</v>
      </c>
      <c r="I14" s="21">
        <f>IF(H25=0, "-", H14/H25)</f>
        <v>6.3110683966041969E-2</v>
      </c>
      <c r="J14" s="20">
        <f t="shared" si="0"/>
        <v>-0.21524663677130046</v>
      </c>
      <c r="K14" s="21">
        <f t="shared" si="1"/>
        <v>-0.14805414551607446</v>
      </c>
    </row>
    <row r="15" spans="1:11" x14ac:dyDescent="0.25">
      <c r="A15" s="7" t="s">
        <v>75</v>
      </c>
      <c r="B15" s="65">
        <v>22</v>
      </c>
      <c r="C15" s="39">
        <f>IF(B25=0, "-", B15/B25)</f>
        <v>3.5398230088495575E-3</v>
      </c>
      <c r="D15" s="65">
        <v>31</v>
      </c>
      <c r="E15" s="21">
        <f>IF(D25=0, "-", D15/D25)</f>
        <v>4.3271915131211612E-3</v>
      </c>
      <c r="F15" s="81">
        <v>50</v>
      </c>
      <c r="G15" s="39">
        <f>IF(F25=0, "-", F15/F25)</f>
        <v>2.9014100853014565E-3</v>
      </c>
      <c r="H15" s="65">
        <v>54</v>
      </c>
      <c r="I15" s="21">
        <f>IF(H25=0, "-", H15/H25)</f>
        <v>2.8832292167227293E-3</v>
      </c>
      <c r="J15" s="20">
        <f t="shared" si="0"/>
        <v>-0.29032258064516131</v>
      </c>
      <c r="K15" s="21">
        <f t="shared" si="1"/>
        <v>-7.407407407407407E-2</v>
      </c>
    </row>
    <row r="16" spans="1:11" x14ac:dyDescent="0.25">
      <c r="A16" s="7" t="s">
        <v>78</v>
      </c>
      <c r="B16" s="65">
        <v>456</v>
      </c>
      <c r="C16" s="39">
        <f>IF(B25=0, "-", B16/B25)</f>
        <v>7.337087691069992E-2</v>
      </c>
      <c r="D16" s="65">
        <v>1085</v>
      </c>
      <c r="E16" s="21">
        <f>IF(D25=0, "-", D16/D25)</f>
        <v>0.15145170295924065</v>
      </c>
      <c r="F16" s="81">
        <v>1214</v>
      </c>
      <c r="G16" s="39">
        <f>IF(F25=0, "-", F16/F25)</f>
        <v>7.0446236871119366E-2</v>
      </c>
      <c r="H16" s="65">
        <v>3023</v>
      </c>
      <c r="I16" s="21">
        <f>IF(H25=0, "-", H16/H25)</f>
        <v>0.16140744300282983</v>
      </c>
      <c r="J16" s="20">
        <f t="shared" si="0"/>
        <v>-0.57972350230414749</v>
      </c>
      <c r="K16" s="21">
        <f t="shared" si="1"/>
        <v>-0.59841217333774399</v>
      </c>
    </row>
    <row r="17" spans="1:11" x14ac:dyDescent="0.25">
      <c r="A17" s="7" t="s">
        <v>79</v>
      </c>
      <c r="B17" s="65">
        <v>214</v>
      </c>
      <c r="C17" s="39">
        <f>IF(B25=0, "-", B17/B25)</f>
        <v>3.4432823813354788E-2</v>
      </c>
      <c r="D17" s="65">
        <v>439</v>
      </c>
      <c r="E17" s="21">
        <f>IF(D25=0, "-", D17/D25)</f>
        <v>6.1278615298715804E-2</v>
      </c>
      <c r="F17" s="81">
        <v>499</v>
      </c>
      <c r="G17" s="39">
        <f>IF(F25=0, "-", F17/F25)</f>
        <v>2.8956072651308534E-2</v>
      </c>
      <c r="H17" s="65">
        <v>1182</v>
      </c>
      <c r="I17" s="21">
        <f>IF(H25=0, "-", H17/H25)</f>
        <v>6.3110683966041969E-2</v>
      </c>
      <c r="J17" s="20">
        <f t="shared" si="0"/>
        <v>-0.51252847380410027</v>
      </c>
      <c r="K17" s="21">
        <f t="shared" si="1"/>
        <v>-0.57783417935702197</v>
      </c>
    </row>
    <row r="18" spans="1:11" x14ac:dyDescent="0.25">
      <c r="A18" s="7" t="s">
        <v>80</v>
      </c>
      <c r="B18" s="65">
        <v>18</v>
      </c>
      <c r="C18" s="39">
        <f>IF(B25=0, "-", B18/B25)</f>
        <v>2.8962188254223653E-3</v>
      </c>
      <c r="D18" s="65">
        <v>15</v>
      </c>
      <c r="E18" s="21">
        <f>IF(D25=0, "-", D18/D25)</f>
        <v>2.0938023450586263E-3</v>
      </c>
      <c r="F18" s="81">
        <v>48</v>
      </c>
      <c r="G18" s="39">
        <f>IF(F25=0, "-", F18/F25)</f>
        <v>2.7853536818893982E-3</v>
      </c>
      <c r="H18" s="65">
        <v>33</v>
      </c>
      <c r="I18" s="21">
        <f>IF(H25=0, "-", H18/H25)</f>
        <v>1.7619734102194459E-3</v>
      </c>
      <c r="J18" s="20">
        <f t="shared" si="0"/>
        <v>0.2</v>
      </c>
      <c r="K18" s="21">
        <f t="shared" si="1"/>
        <v>0.45454545454545453</v>
      </c>
    </row>
    <row r="19" spans="1:11" x14ac:dyDescent="0.25">
      <c r="A19" s="7" t="s">
        <v>83</v>
      </c>
      <c r="B19" s="65">
        <v>225</v>
      </c>
      <c r="C19" s="39">
        <f>IF(B25=0, "-", B19/B25)</f>
        <v>3.6202735317779566E-2</v>
      </c>
      <c r="D19" s="65">
        <v>153</v>
      </c>
      <c r="E19" s="21">
        <f>IF(D25=0, "-", D19/D25)</f>
        <v>2.1356783919597989E-2</v>
      </c>
      <c r="F19" s="81">
        <v>477</v>
      </c>
      <c r="G19" s="39">
        <f>IF(F25=0, "-", F19/F25)</f>
        <v>2.7679452213775897E-2</v>
      </c>
      <c r="H19" s="65">
        <v>319</v>
      </c>
      <c r="I19" s="21">
        <f>IF(H25=0, "-", H19/H25)</f>
        <v>1.7032409632121309E-2</v>
      </c>
      <c r="J19" s="20">
        <f t="shared" si="0"/>
        <v>0.47058823529411764</v>
      </c>
      <c r="K19" s="21">
        <f t="shared" si="1"/>
        <v>0.4952978056426332</v>
      </c>
    </row>
    <row r="20" spans="1:11" x14ac:dyDescent="0.25">
      <c r="A20" s="7" t="s">
        <v>84</v>
      </c>
      <c r="B20" s="65">
        <v>22</v>
      </c>
      <c r="C20" s="39">
        <f>IF(B25=0, "-", B20/B25)</f>
        <v>3.5398230088495575E-3</v>
      </c>
      <c r="D20" s="65">
        <v>57</v>
      </c>
      <c r="E20" s="21">
        <f>IF(D25=0, "-", D20/D25)</f>
        <v>7.9564489112227809E-3</v>
      </c>
      <c r="F20" s="81">
        <v>63</v>
      </c>
      <c r="G20" s="39">
        <f>IF(F25=0, "-", F20/F25)</f>
        <v>3.655776707479835E-3</v>
      </c>
      <c r="H20" s="65">
        <v>127</v>
      </c>
      <c r="I20" s="21">
        <f>IF(H25=0, "-", H20/H25)</f>
        <v>6.780927972662716E-3</v>
      </c>
      <c r="J20" s="20">
        <f t="shared" si="0"/>
        <v>-0.61403508771929827</v>
      </c>
      <c r="K20" s="21">
        <f t="shared" si="1"/>
        <v>-0.50393700787401574</v>
      </c>
    </row>
    <row r="21" spans="1:11" x14ac:dyDescent="0.25">
      <c r="A21" s="7" t="s">
        <v>89</v>
      </c>
      <c r="B21" s="65">
        <v>76</v>
      </c>
      <c r="C21" s="39">
        <f>IF(B25=0, "-", B21/B25)</f>
        <v>1.2228479485116654E-2</v>
      </c>
      <c r="D21" s="65">
        <v>6</v>
      </c>
      <c r="E21" s="21">
        <f>IF(D25=0, "-", D21/D25)</f>
        <v>8.375209380234506E-4</v>
      </c>
      <c r="F21" s="81">
        <v>205</v>
      </c>
      <c r="G21" s="39">
        <f>IF(F25=0, "-", F21/F25)</f>
        <v>1.1895781349735972E-2</v>
      </c>
      <c r="H21" s="65">
        <v>56</v>
      </c>
      <c r="I21" s="21">
        <f>IF(H25=0, "-", H21/H25)</f>
        <v>2.9900154840087566E-3</v>
      </c>
      <c r="J21" s="20" t="str">
        <f t="shared" si="0"/>
        <v>&gt;999%</v>
      </c>
      <c r="K21" s="21">
        <f t="shared" si="1"/>
        <v>2.6607142857142856</v>
      </c>
    </row>
    <row r="22" spans="1:11" x14ac:dyDescent="0.25">
      <c r="A22" s="7" t="s">
        <v>93</v>
      </c>
      <c r="B22" s="65">
        <v>1727</v>
      </c>
      <c r="C22" s="39">
        <f>IF(B25=0, "-", B22/B25)</f>
        <v>0.27787610619469028</v>
      </c>
      <c r="D22" s="65">
        <v>2729</v>
      </c>
      <c r="E22" s="21">
        <f>IF(D25=0, "-", D22/D25)</f>
        <v>0.38093243997766613</v>
      </c>
      <c r="F22" s="81">
        <v>4746</v>
      </c>
      <c r="G22" s="39">
        <f>IF(F25=0, "-", F22/F25)</f>
        <v>0.27540184529681427</v>
      </c>
      <c r="H22" s="65">
        <v>6343</v>
      </c>
      <c r="I22" s="21">
        <f>IF(H25=0, "-", H22/H25)</f>
        <v>0.33867264669763469</v>
      </c>
      <c r="J22" s="20">
        <f t="shared" si="0"/>
        <v>-0.36716746060828143</v>
      </c>
      <c r="K22" s="21">
        <f t="shared" si="1"/>
        <v>-0.2517736087025067</v>
      </c>
    </row>
    <row r="23" spans="1:11" x14ac:dyDescent="0.25">
      <c r="A23" s="7" t="s">
        <v>95</v>
      </c>
      <c r="B23" s="65">
        <v>98</v>
      </c>
      <c r="C23" s="39">
        <f>IF(B25=0, "-", B23/B25)</f>
        <v>1.576830249396621E-2</v>
      </c>
      <c r="D23" s="65">
        <v>254</v>
      </c>
      <c r="E23" s="21">
        <f>IF(D25=0, "-", D23/D25)</f>
        <v>3.5455053042992742E-2</v>
      </c>
      <c r="F23" s="81">
        <v>359</v>
      </c>
      <c r="G23" s="39">
        <f>IF(F25=0, "-", F23/F25)</f>
        <v>2.0832124412464459E-2</v>
      </c>
      <c r="H23" s="65">
        <v>574</v>
      </c>
      <c r="I23" s="21">
        <f>IF(H25=0, "-", H23/H25)</f>
        <v>3.0647658711089754E-2</v>
      </c>
      <c r="J23" s="20">
        <f t="shared" si="0"/>
        <v>-0.61417322834645671</v>
      </c>
      <c r="K23" s="21">
        <f t="shared" si="1"/>
        <v>-0.37456445993031356</v>
      </c>
    </row>
    <row r="24" spans="1:11" x14ac:dyDescent="0.25">
      <c r="A24" s="2"/>
      <c r="B24" s="68"/>
      <c r="C24" s="33"/>
      <c r="D24" s="68"/>
      <c r="E24" s="6"/>
      <c r="F24" s="82"/>
      <c r="G24" s="33"/>
      <c r="H24" s="68"/>
      <c r="I24" s="6"/>
      <c r="J24" s="5"/>
      <c r="K24" s="6"/>
    </row>
    <row r="25" spans="1:11" s="43" customFormat="1" x14ac:dyDescent="0.25">
      <c r="A25" s="162" t="s">
        <v>611</v>
      </c>
      <c r="B25" s="71">
        <f>SUM(B7:B24)</f>
        <v>6215</v>
      </c>
      <c r="C25" s="40">
        <v>1</v>
      </c>
      <c r="D25" s="71">
        <f>SUM(D7:D24)</f>
        <v>7164</v>
      </c>
      <c r="E25" s="41">
        <v>1</v>
      </c>
      <c r="F25" s="77">
        <f>SUM(F7:F24)</f>
        <v>17233</v>
      </c>
      <c r="G25" s="42">
        <v>1</v>
      </c>
      <c r="H25" s="71">
        <f>SUM(H7:H24)</f>
        <v>18729</v>
      </c>
      <c r="I25" s="41">
        <v>1</v>
      </c>
      <c r="J25" s="37">
        <f>IF(D25=0, "-", (B25-D25)/D25)</f>
        <v>-0.1324678950307091</v>
      </c>
      <c r="K25" s="38">
        <f>IF(H25=0, "-", (F25-H25)/H25)</f>
        <v>-7.9876127929948207E-2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126</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134</v>
      </c>
      <c r="B6" s="61" t="s">
        <v>12</v>
      </c>
      <c r="C6" s="62" t="s">
        <v>13</v>
      </c>
      <c r="D6" s="61" t="s">
        <v>12</v>
      </c>
      <c r="E6" s="63" t="s">
        <v>13</v>
      </c>
      <c r="F6" s="62" t="s">
        <v>12</v>
      </c>
      <c r="G6" s="62" t="s">
        <v>13</v>
      </c>
      <c r="H6" s="61" t="s">
        <v>12</v>
      </c>
      <c r="I6" s="63" t="s">
        <v>13</v>
      </c>
      <c r="J6" s="61"/>
      <c r="K6" s="63"/>
    </row>
    <row r="7" spans="1:11" x14ac:dyDescent="0.25">
      <c r="A7" s="7" t="s">
        <v>529</v>
      </c>
      <c r="B7" s="65">
        <v>41</v>
      </c>
      <c r="C7" s="34">
        <f>IF(B23=0, "-", B7/B23)</f>
        <v>4.9939098660170524E-2</v>
      </c>
      <c r="D7" s="65">
        <v>37</v>
      </c>
      <c r="E7" s="9">
        <f>IF(D23=0, "-", D7/D23)</f>
        <v>4.8877146631439897E-2</v>
      </c>
      <c r="F7" s="81">
        <v>95</v>
      </c>
      <c r="G7" s="34">
        <f>IF(F23=0, "-", F7/F23)</f>
        <v>4.7738693467336682E-2</v>
      </c>
      <c r="H7" s="65">
        <v>82</v>
      </c>
      <c r="I7" s="9">
        <f>IF(H23=0, "-", H7/H23)</f>
        <v>5.0337630448127689E-2</v>
      </c>
      <c r="J7" s="8">
        <f t="shared" ref="J7:J21" si="0">IF(D7=0, "-", IF((B7-D7)/D7&lt;10, (B7-D7)/D7, "&gt;999%"))</f>
        <v>0.10810810810810811</v>
      </c>
      <c r="K7" s="9">
        <f t="shared" ref="K7:K21" si="1">IF(H7=0, "-", IF((F7-H7)/H7&lt;10, (F7-H7)/H7, "&gt;999%"))</f>
        <v>0.15853658536585366</v>
      </c>
    </row>
    <row r="8" spans="1:11" x14ac:dyDescent="0.25">
      <c r="A8" s="7" t="s">
        <v>530</v>
      </c>
      <c r="B8" s="65">
        <v>4</v>
      </c>
      <c r="C8" s="34">
        <f>IF(B23=0, "-", B8/B23)</f>
        <v>4.8721071863580996E-3</v>
      </c>
      <c r="D8" s="65">
        <v>20</v>
      </c>
      <c r="E8" s="9">
        <f>IF(D23=0, "-", D8/D23)</f>
        <v>2.6420079260237782E-2</v>
      </c>
      <c r="F8" s="81">
        <v>4</v>
      </c>
      <c r="G8" s="34">
        <f>IF(F23=0, "-", F8/F23)</f>
        <v>2.0100502512562816E-3</v>
      </c>
      <c r="H8" s="65">
        <v>36</v>
      </c>
      <c r="I8" s="9">
        <f>IF(H23=0, "-", H8/H23)</f>
        <v>2.2099447513812154E-2</v>
      </c>
      <c r="J8" s="8">
        <f t="shared" si="0"/>
        <v>-0.8</v>
      </c>
      <c r="K8" s="9">
        <f t="shared" si="1"/>
        <v>-0.88888888888888884</v>
      </c>
    </row>
    <row r="9" spans="1:11" x14ac:dyDescent="0.25">
      <c r="A9" s="7" t="s">
        <v>531</v>
      </c>
      <c r="B9" s="65">
        <v>90</v>
      </c>
      <c r="C9" s="34">
        <f>IF(B23=0, "-", B9/B23)</f>
        <v>0.10962241169305725</v>
      </c>
      <c r="D9" s="65">
        <v>84</v>
      </c>
      <c r="E9" s="9">
        <f>IF(D23=0, "-", D9/D23)</f>
        <v>0.11096433289299867</v>
      </c>
      <c r="F9" s="81">
        <v>241</v>
      </c>
      <c r="G9" s="34">
        <f>IF(F23=0, "-", F9/F23)</f>
        <v>0.12110552763819095</v>
      </c>
      <c r="H9" s="65">
        <v>211</v>
      </c>
      <c r="I9" s="9">
        <f>IF(H23=0, "-", H9/H23)</f>
        <v>0.12952731737262124</v>
      </c>
      <c r="J9" s="8">
        <f t="shared" si="0"/>
        <v>7.1428571428571425E-2</v>
      </c>
      <c r="K9" s="9">
        <f t="shared" si="1"/>
        <v>0.14218009478672985</v>
      </c>
    </row>
    <row r="10" spans="1:11" x14ac:dyDescent="0.25">
      <c r="A10" s="7" t="s">
        <v>532</v>
      </c>
      <c r="B10" s="65">
        <v>128</v>
      </c>
      <c r="C10" s="34">
        <f>IF(B23=0, "-", B10/B23)</f>
        <v>0.15590742996345919</v>
      </c>
      <c r="D10" s="65">
        <v>152</v>
      </c>
      <c r="E10" s="9">
        <f>IF(D23=0, "-", D10/D23)</f>
        <v>0.20079260237780713</v>
      </c>
      <c r="F10" s="81">
        <v>297</v>
      </c>
      <c r="G10" s="34">
        <f>IF(F23=0, "-", F10/F23)</f>
        <v>0.1492462311557789</v>
      </c>
      <c r="H10" s="65">
        <v>359</v>
      </c>
      <c r="I10" s="9">
        <f>IF(H23=0, "-", H10/H23)</f>
        <v>0.2203806015960712</v>
      </c>
      <c r="J10" s="8">
        <f t="shared" si="0"/>
        <v>-0.15789473684210525</v>
      </c>
      <c r="K10" s="9">
        <f t="shared" si="1"/>
        <v>-0.17270194986072424</v>
      </c>
    </row>
    <row r="11" spans="1:11" x14ac:dyDescent="0.25">
      <c r="A11" s="7" t="s">
        <v>533</v>
      </c>
      <c r="B11" s="65">
        <v>9</v>
      </c>
      <c r="C11" s="34">
        <f>IF(B23=0, "-", B11/B23)</f>
        <v>1.0962241169305725E-2</v>
      </c>
      <c r="D11" s="65">
        <v>5</v>
      </c>
      <c r="E11" s="9">
        <f>IF(D23=0, "-", D11/D23)</f>
        <v>6.6050198150594455E-3</v>
      </c>
      <c r="F11" s="81">
        <v>19</v>
      </c>
      <c r="G11" s="34">
        <f>IF(F23=0, "-", F11/F23)</f>
        <v>9.5477386934673374E-3</v>
      </c>
      <c r="H11" s="65">
        <v>12</v>
      </c>
      <c r="I11" s="9">
        <f>IF(H23=0, "-", H11/H23)</f>
        <v>7.3664825046040518E-3</v>
      </c>
      <c r="J11" s="8">
        <f t="shared" si="0"/>
        <v>0.8</v>
      </c>
      <c r="K11" s="9">
        <f t="shared" si="1"/>
        <v>0.58333333333333337</v>
      </c>
    </row>
    <row r="12" spans="1:11" x14ac:dyDescent="0.25">
      <c r="A12" s="7" t="s">
        <v>534</v>
      </c>
      <c r="B12" s="65">
        <v>0</v>
      </c>
      <c r="C12" s="34">
        <f>IF(B23=0, "-", B12/B23)</f>
        <v>0</v>
      </c>
      <c r="D12" s="65">
        <v>1</v>
      </c>
      <c r="E12" s="9">
        <f>IF(D23=0, "-", D12/D23)</f>
        <v>1.321003963011889E-3</v>
      </c>
      <c r="F12" s="81">
        <v>2</v>
      </c>
      <c r="G12" s="34">
        <f>IF(F23=0, "-", F12/F23)</f>
        <v>1.0050251256281408E-3</v>
      </c>
      <c r="H12" s="65">
        <v>1</v>
      </c>
      <c r="I12" s="9">
        <f>IF(H23=0, "-", H12/H23)</f>
        <v>6.1387354205033758E-4</v>
      </c>
      <c r="J12" s="8">
        <f t="shared" si="0"/>
        <v>-1</v>
      </c>
      <c r="K12" s="9">
        <f t="shared" si="1"/>
        <v>1</v>
      </c>
    </row>
    <row r="13" spans="1:11" x14ac:dyDescent="0.25">
      <c r="A13" s="7" t="s">
        <v>535</v>
      </c>
      <c r="B13" s="65">
        <v>1</v>
      </c>
      <c r="C13" s="34">
        <f>IF(B23=0, "-", B13/B23)</f>
        <v>1.2180267965895249E-3</v>
      </c>
      <c r="D13" s="65">
        <v>0</v>
      </c>
      <c r="E13" s="9">
        <f>IF(D23=0, "-", D13/D23)</f>
        <v>0</v>
      </c>
      <c r="F13" s="81">
        <v>1</v>
      </c>
      <c r="G13" s="34">
        <f>IF(F23=0, "-", F13/F23)</f>
        <v>5.025125628140704E-4</v>
      </c>
      <c r="H13" s="65">
        <v>0</v>
      </c>
      <c r="I13" s="9">
        <f>IF(H23=0, "-", H13/H23)</f>
        <v>0</v>
      </c>
      <c r="J13" s="8" t="str">
        <f t="shared" si="0"/>
        <v>-</v>
      </c>
      <c r="K13" s="9" t="str">
        <f t="shared" si="1"/>
        <v>-</v>
      </c>
    </row>
    <row r="14" spans="1:11" x14ac:dyDescent="0.25">
      <c r="A14" s="7" t="s">
        <v>536</v>
      </c>
      <c r="B14" s="65">
        <v>216</v>
      </c>
      <c r="C14" s="34">
        <f>IF(B23=0, "-", B14/B23)</f>
        <v>0.26309378806333739</v>
      </c>
      <c r="D14" s="65">
        <v>193</v>
      </c>
      <c r="E14" s="9">
        <f>IF(D23=0, "-", D14/D23)</f>
        <v>0.25495376486129456</v>
      </c>
      <c r="F14" s="81">
        <v>535</v>
      </c>
      <c r="G14" s="34">
        <f>IF(F23=0, "-", F14/F23)</f>
        <v>0.26884422110552764</v>
      </c>
      <c r="H14" s="65">
        <v>380</v>
      </c>
      <c r="I14" s="9">
        <f>IF(H23=0, "-", H14/H23)</f>
        <v>0.23327194597912829</v>
      </c>
      <c r="J14" s="8">
        <f t="shared" si="0"/>
        <v>0.11917098445595854</v>
      </c>
      <c r="K14" s="9">
        <f t="shared" si="1"/>
        <v>0.40789473684210525</v>
      </c>
    </row>
    <row r="15" spans="1:11" x14ac:dyDescent="0.25">
      <c r="A15" s="7" t="s">
        <v>537</v>
      </c>
      <c r="B15" s="65">
        <v>39</v>
      </c>
      <c r="C15" s="34">
        <f>IF(B23=0, "-", B15/B23)</f>
        <v>4.7503045066991476E-2</v>
      </c>
      <c r="D15" s="65">
        <v>40</v>
      </c>
      <c r="E15" s="9">
        <f>IF(D23=0, "-", D15/D23)</f>
        <v>5.2840158520475564E-2</v>
      </c>
      <c r="F15" s="81">
        <v>92</v>
      </c>
      <c r="G15" s="34">
        <f>IF(F23=0, "-", F15/F23)</f>
        <v>4.6231155778894473E-2</v>
      </c>
      <c r="H15" s="65">
        <v>83</v>
      </c>
      <c r="I15" s="9">
        <f>IF(H23=0, "-", H15/H23)</f>
        <v>5.0951503990178025E-2</v>
      </c>
      <c r="J15" s="8">
        <f t="shared" si="0"/>
        <v>-2.5000000000000001E-2</v>
      </c>
      <c r="K15" s="9">
        <f t="shared" si="1"/>
        <v>0.10843373493975904</v>
      </c>
    </row>
    <row r="16" spans="1:11" x14ac:dyDescent="0.25">
      <c r="A16" s="7" t="s">
        <v>538</v>
      </c>
      <c r="B16" s="65">
        <v>13</v>
      </c>
      <c r="C16" s="34">
        <f>IF(B23=0, "-", B16/B23)</f>
        <v>1.5834348355663823E-2</v>
      </c>
      <c r="D16" s="65">
        <v>3</v>
      </c>
      <c r="E16" s="9">
        <f>IF(D23=0, "-", D16/D23)</f>
        <v>3.9630118890356669E-3</v>
      </c>
      <c r="F16" s="81">
        <v>46</v>
      </c>
      <c r="G16" s="34">
        <f>IF(F23=0, "-", F16/F23)</f>
        <v>2.3115577889447236E-2</v>
      </c>
      <c r="H16" s="65">
        <v>9</v>
      </c>
      <c r="I16" s="9">
        <f>IF(H23=0, "-", H16/H23)</f>
        <v>5.5248618784530384E-3</v>
      </c>
      <c r="J16" s="8">
        <f t="shared" si="0"/>
        <v>3.3333333333333335</v>
      </c>
      <c r="K16" s="9">
        <f t="shared" si="1"/>
        <v>4.1111111111111107</v>
      </c>
    </row>
    <row r="17" spans="1:11" x14ac:dyDescent="0.25">
      <c r="A17" s="7" t="s">
        <v>539</v>
      </c>
      <c r="B17" s="65">
        <v>124</v>
      </c>
      <c r="C17" s="34">
        <f>IF(B23=0, "-", B17/B23)</f>
        <v>0.15103532277710111</v>
      </c>
      <c r="D17" s="65">
        <v>119</v>
      </c>
      <c r="E17" s="9">
        <f>IF(D23=0, "-", D17/D23)</f>
        <v>0.1571994715984148</v>
      </c>
      <c r="F17" s="81">
        <v>297</v>
      </c>
      <c r="G17" s="34">
        <f>IF(F23=0, "-", F17/F23)</f>
        <v>0.1492462311557789</v>
      </c>
      <c r="H17" s="65">
        <v>250</v>
      </c>
      <c r="I17" s="9">
        <f>IF(H23=0, "-", H17/H23)</f>
        <v>0.1534683855125844</v>
      </c>
      <c r="J17" s="8">
        <f t="shared" si="0"/>
        <v>4.2016806722689079E-2</v>
      </c>
      <c r="K17" s="9">
        <f t="shared" si="1"/>
        <v>0.188</v>
      </c>
    </row>
    <row r="18" spans="1:11" x14ac:dyDescent="0.25">
      <c r="A18" s="7" t="s">
        <v>540</v>
      </c>
      <c r="B18" s="65">
        <v>97</v>
      </c>
      <c r="C18" s="34">
        <f>IF(B23=0, "-", B18/B23)</f>
        <v>0.11814859926918392</v>
      </c>
      <c r="D18" s="65">
        <v>45</v>
      </c>
      <c r="E18" s="9">
        <f>IF(D23=0, "-", D18/D23)</f>
        <v>5.9445178335535004E-2</v>
      </c>
      <c r="F18" s="81">
        <v>203</v>
      </c>
      <c r="G18" s="34">
        <f>IF(F23=0, "-", F18/F23)</f>
        <v>0.10201005025125628</v>
      </c>
      <c r="H18" s="65">
        <v>86</v>
      </c>
      <c r="I18" s="9">
        <f>IF(H23=0, "-", H18/H23)</f>
        <v>5.2793124616329033E-2</v>
      </c>
      <c r="J18" s="8">
        <f t="shared" si="0"/>
        <v>1.1555555555555554</v>
      </c>
      <c r="K18" s="9">
        <f t="shared" si="1"/>
        <v>1.3604651162790697</v>
      </c>
    </row>
    <row r="19" spans="1:11" x14ac:dyDescent="0.25">
      <c r="A19" s="7" t="s">
        <v>541</v>
      </c>
      <c r="B19" s="65">
        <v>1</v>
      </c>
      <c r="C19" s="34">
        <f>IF(B23=0, "-", B19/B23)</f>
        <v>1.2180267965895249E-3</v>
      </c>
      <c r="D19" s="65">
        <v>1</v>
      </c>
      <c r="E19" s="9">
        <f>IF(D23=0, "-", D19/D23)</f>
        <v>1.321003963011889E-3</v>
      </c>
      <c r="F19" s="81">
        <v>3</v>
      </c>
      <c r="G19" s="34">
        <f>IF(F23=0, "-", F19/F23)</f>
        <v>1.507537688442211E-3</v>
      </c>
      <c r="H19" s="65">
        <v>4</v>
      </c>
      <c r="I19" s="9">
        <f>IF(H23=0, "-", H19/H23)</f>
        <v>2.4554941682013503E-3</v>
      </c>
      <c r="J19" s="8">
        <f t="shared" si="0"/>
        <v>0</v>
      </c>
      <c r="K19" s="9">
        <f t="shared" si="1"/>
        <v>-0.25</v>
      </c>
    </row>
    <row r="20" spans="1:11" x14ac:dyDescent="0.25">
      <c r="A20" s="7" t="s">
        <v>542</v>
      </c>
      <c r="B20" s="65">
        <v>7</v>
      </c>
      <c r="C20" s="34">
        <f>IF(B23=0, "-", B20/B23)</f>
        <v>8.5261875761266752E-3</v>
      </c>
      <c r="D20" s="65">
        <v>30</v>
      </c>
      <c r="E20" s="9">
        <f>IF(D23=0, "-", D20/D23)</f>
        <v>3.9630118890356669E-2</v>
      </c>
      <c r="F20" s="81">
        <v>44</v>
      </c>
      <c r="G20" s="34">
        <f>IF(F23=0, "-", F20/F23)</f>
        <v>2.2110552763819097E-2</v>
      </c>
      <c r="H20" s="65">
        <v>63</v>
      </c>
      <c r="I20" s="9">
        <f>IF(H23=0, "-", H20/H23)</f>
        <v>3.8674033149171269E-2</v>
      </c>
      <c r="J20" s="8">
        <f t="shared" si="0"/>
        <v>-0.76666666666666672</v>
      </c>
      <c r="K20" s="9">
        <f t="shared" si="1"/>
        <v>-0.30158730158730157</v>
      </c>
    </row>
    <row r="21" spans="1:11" x14ac:dyDescent="0.25">
      <c r="A21" s="7" t="s">
        <v>543</v>
      </c>
      <c r="B21" s="65">
        <v>51</v>
      </c>
      <c r="C21" s="34">
        <f>IF(B23=0, "-", B21/B23)</f>
        <v>6.2119366626065771E-2</v>
      </c>
      <c r="D21" s="65">
        <v>27</v>
      </c>
      <c r="E21" s="9">
        <f>IF(D23=0, "-", D21/D23)</f>
        <v>3.5667107001321002E-2</v>
      </c>
      <c r="F21" s="81">
        <v>111</v>
      </c>
      <c r="G21" s="34">
        <f>IF(F23=0, "-", F21/F23)</f>
        <v>5.5778894472361812E-2</v>
      </c>
      <c r="H21" s="65">
        <v>53</v>
      </c>
      <c r="I21" s="9">
        <f>IF(H23=0, "-", H21/H23)</f>
        <v>3.2535297728667895E-2</v>
      </c>
      <c r="J21" s="8">
        <f t="shared" si="0"/>
        <v>0.88888888888888884</v>
      </c>
      <c r="K21" s="9">
        <f t="shared" si="1"/>
        <v>1.0943396226415094</v>
      </c>
    </row>
    <row r="22" spans="1:11" x14ac:dyDescent="0.25">
      <c r="A22" s="2"/>
      <c r="B22" s="68"/>
      <c r="C22" s="33"/>
      <c r="D22" s="68"/>
      <c r="E22" s="6"/>
      <c r="F22" s="82"/>
      <c r="G22" s="33"/>
      <c r="H22" s="68"/>
      <c r="I22" s="6"/>
      <c r="J22" s="5"/>
      <c r="K22" s="6"/>
    </row>
    <row r="23" spans="1:11" s="43" customFormat="1" x14ac:dyDescent="0.25">
      <c r="A23" s="162" t="s">
        <v>622</v>
      </c>
      <c r="B23" s="71">
        <f>SUM(B7:B22)</f>
        <v>821</v>
      </c>
      <c r="C23" s="40">
        <f>B23/30256</f>
        <v>2.7135113696456901E-2</v>
      </c>
      <c r="D23" s="71">
        <f>SUM(D7:D22)</f>
        <v>757</v>
      </c>
      <c r="E23" s="41">
        <f>D23/32224</f>
        <v>2.349180734856008E-2</v>
      </c>
      <c r="F23" s="77">
        <f>SUM(F7:F22)</f>
        <v>1990</v>
      </c>
      <c r="G23" s="42">
        <f>F23/84340</f>
        <v>2.3594972729428502E-2</v>
      </c>
      <c r="H23" s="71">
        <f>SUM(H7:H22)</f>
        <v>1629</v>
      </c>
      <c r="I23" s="41">
        <f>H23/81619</f>
        <v>1.9958588073855352E-2</v>
      </c>
      <c r="J23" s="37">
        <f>IF(D23=0, "-", IF((B23-D23)/D23&lt;10, (B23-D23)/D23, "&gt;999%"))</f>
        <v>8.4544253632760899E-2</v>
      </c>
      <c r="K23" s="38">
        <f>IF(H23=0, "-", IF((F23-H23)/H23&lt;10, (F23-H23)/H23, "&gt;999%"))</f>
        <v>0.22160834868017187</v>
      </c>
    </row>
    <row r="24" spans="1:11" x14ac:dyDescent="0.25">
      <c r="B24" s="83"/>
      <c r="D24" s="83"/>
      <c r="F24" s="83"/>
      <c r="H24" s="83"/>
    </row>
    <row r="25" spans="1:11" x14ac:dyDescent="0.25">
      <c r="A25" s="163" t="s">
        <v>135</v>
      </c>
      <c r="B25" s="61" t="s">
        <v>12</v>
      </c>
      <c r="C25" s="62" t="s">
        <v>13</v>
      </c>
      <c r="D25" s="61" t="s">
        <v>12</v>
      </c>
      <c r="E25" s="63" t="s">
        <v>13</v>
      </c>
      <c r="F25" s="62" t="s">
        <v>12</v>
      </c>
      <c r="G25" s="62" t="s">
        <v>13</v>
      </c>
      <c r="H25" s="61" t="s">
        <v>12</v>
      </c>
      <c r="I25" s="63" t="s">
        <v>13</v>
      </c>
      <c r="J25" s="61"/>
      <c r="K25" s="63"/>
    </row>
    <row r="26" spans="1:11" x14ac:dyDescent="0.25">
      <c r="A26" s="7" t="s">
        <v>544</v>
      </c>
      <c r="B26" s="65">
        <v>0</v>
      </c>
      <c r="C26" s="34">
        <f>IF(B38=0, "-", B26/B38)</f>
        <v>0</v>
      </c>
      <c r="D26" s="65">
        <v>0</v>
      </c>
      <c r="E26" s="9">
        <f>IF(D38=0, "-", D26/D38)</f>
        <v>0</v>
      </c>
      <c r="F26" s="81">
        <v>1</v>
      </c>
      <c r="G26" s="34">
        <f>IF(F38=0, "-", F26/F38)</f>
        <v>1.869158878504673E-3</v>
      </c>
      <c r="H26" s="65">
        <v>0</v>
      </c>
      <c r="I26" s="9">
        <f>IF(H38=0, "-", H26/H38)</f>
        <v>0</v>
      </c>
      <c r="J26" s="8" t="str">
        <f t="shared" ref="J26:J36" si="2">IF(D26=0, "-", IF((B26-D26)/D26&lt;10, (B26-D26)/D26, "&gt;999%"))</f>
        <v>-</v>
      </c>
      <c r="K26" s="9" t="str">
        <f t="shared" ref="K26:K36" si="3">IF(H26=0, "-", IF((F26-H26)/H26&lt;10, (F26-H26)/H26, "&gt;999%"))</f>
        <v>-</v>
      </c>
    </row>
    <row r="27" spans="1:11" x14ac:dyDescent="0.25">
      <c r="A27" s="7" t="s">
        <v>545</v>
      </c>
      <c r="B27" s="65">
        <v>42</v>
      </c>
      <c r="C27" s="34">
        <f>IF(B38=0, "-", B27/B38)</f>
        <v>0.17796610169491525</v>
      </c>
      <c r="D27" s="65">
        <v>48</v>
      </c>
      <c r="E27" s="9">
        <f>IF(D38=0, "-", D27/D38)</f>
        <v>0.22966507177033493</v>
      </c>
      <c r="F27" s="81">
        <v>98</v>
      </c>
      <c r="G27" s="34">
        <f>IF(F38=0, "-", F27/F38)</f>
        <v>0.18317757009345795</v>
      </c>
      <c r="H27" s="65">
        <v>121</v>
      </c>
      <c r="I27" s="9">
        <f>IF(H38=0, "-", H27/H38)</f>
        <v>0.22407407407407406</v>
      </c>
      <c r="J27" s="8">
        <f t="shared" si="2"/>
        <v>-0.125</v>
      </c>
      <c r="K27" s="9">
        <f t="shared" si="3"/>
        <v>-0.19008264462809918</v>
      </c>
    </row>
    <row r="28" spans="1:11" x14ac:dyDescent="0.25">
      <c r="A28" s="7" t="s">
        <v>546</v>
      </c>
      <c r="B28" s="65">
        <v>62</v>
      </c>
      <c r="C28" s="34">
        <f>IF(B38=0, "-", B28/B38)</f>
        <v>0.26271186440677968</v>
      </c>
      <c r="D28" s="65">
        <v>81</v>
      </c>
      <c r="E28" s="9">
        <f>IF(D38=0, "-", D28/D38)</f>
        <v>0.38755980861244022</v>
      </c>
      <c r="F28" s="81">
        <v>123</v>
      </c>
      <c r="G28" s="34">
        <f>IF(F38=0, "-", F28/F38)</f>
        <v>0.22990654205607478</v>
      </c>
      <c r="H28" s="65">
        <v>181</v>
      </c>
      <c r="I28" s="9">
        <f>IF(H38=0, "-", H28/H38)</f>
        <v>0.3351851851851852</v>
      </c>
      <c r="J28" s="8">
        <f t="shared" si="2"/>
        <v>-0.23456790123456789</v>
      </c>
      <c r="K28" s="9">
        <f t="shared" si="3"/>
        <v>-0.32044198895027626</v>
      </c>
    </row>
    <row r="29" spans="1:11" x14ac:dyDescent="0.25">
      <c r="A29" s="7" t="s">
        <v>547</v>
      </c>
      <c r="B29" s="65">
        <v>0</v>
      </c>
      <c r="C29" s="34">
        <f>IF(B38=0, "-", B29/B38)</f>
        <v>0</v>
      </c>
      <c r="D29" s="65">
        <v>1</v>
      </c>
      <c r="E29" s="9">
        <f>IF(D38=0, "-", D29/D38)</f>
        <v>4.7846889952153108E-3</v>
      </c>
      <c r="F29" s="81">
        <v>0</v>
      </c>
      <c r="G29" s="34">
        <f>IF(F38=0, "-", F29/F38)</f>
        <v>0</v>
      </c>
      <c r="H29" s="65">
        <v>1</v>
      </c>
      <c r="I29" s="9">
        <f>IF(H38=0, "-", H29/H38)</f>
        <v>1.8518518518518519E-3</v>
      </c>
      <c r="J29" s="8">
        <f t="shared" si="2"/>
        <v>-1</v>
      </c>
      <c r="K29" s="9">
        <f t="shared" si="3"/>
        <v>-1</v>
      </c>
    </row>
    <row r="30" spans="1:11" x14ac:dyDescent="0.25">
      <c r="A30" s="7" t="s">
        <v>548</v>
      </c>
      <c r="B30" s="65">
        <v>1</v>
      </c>
      <c r="C30" s="34">
        <f>IF(B38=0, "-", B30/B38)</f>
        <v>4.2372881355932203E-3</v>
      </c>
      <c r="D30" s="65">
        <v>1</v>
      </c>
      <c r="E30" s="9">
        <f>IF(D38=0, "-", D30/D38)</f>
        <v>4.7846889952153108E-3</v>
      </c>
      <c r="F30" s="81">
        <v>3</v>
      </c>
      <c r="G30" s="34">
        <f>IF(F38=0, "-", F30/F38)</f>
        <v>5.6074766355140183E-3</v>
      </c>
      <c r="H30" s="65">
        <v>1</v>
      </c>
      <c r="I30" s="9">
        <f>IF(H38=0, "-", H30/H38)</f>
        <v>1.8518518518518519E-3</v>
      </c>
      <c r="J30" s="8">
        <f t="shared" si="2"/>
        <v>0</v>
      </c>
      <c r="K30" s="9">
        <f t="shared" si="3"/>
        <v>2</v>
      </c>
    </row>
    <row r="31" spans="1:11" x14ac:dyDescent="0.25">
      <c r="A31" s="7" t="s">
        <v>549</v>
      </c>
      <c r="B31" s="65">
        <v>119</v>
      </c>
      <c r="C31" s="34">
        <f>IF(B38=0, "-", B31/B38)</f>
        <v>0.50423728813559321</v>
      </c>
      <c r="D31" s="65">
        <v>71</v>
      </c>
      <c r="E31" s="9">
        <f>IF(D38=0, "-", D31/D38)</f>
        <v>0.33971291866028708</v>
      </c>
      <c r="F31" s="81">
        <v>284</v>
      </c>
      <c r="G31" s="34">
        <f>IF(F38=0, "-", F31/F38)</f>
        <v>0.53084112149532714</v>
      </c>
      <c r="H31" s="65">
        <v>218</v>
      </c>
      <c r="I31" s="9">
        <f>IF(H38=0, "-", H31/H38)</f>
        <v>0.40370370370370373</v>
      </c>
      <c r="J31" s="8">
        <f t="shared" si="2"/>
        <v>0.676056338028169</v>
      </c>
      <c r="K31" s="9">
        <f t="shared" si="3"/>
        <v>0.30275229357798167</v>
      </c>
    </row>
    <row r="32" spans="1:11" x14ac:dyDescent="0.25">
      <c r="A32" s="7" t="s">
        <v>550</v>
      </c>
      <c r="B32" s="65">
        <v>8</v>
      </c>
      <c r="C32" s="34">
        <f>IF(B38=0, "-", B32/B38)</f>
        <v>3.3898305084745763E-2</v>
      </c>
      <c r="D32" s="65">
        <v>3</v>
      </c>
      <c r="E32" s="9">
        <f>IF(D38=0, "-", D32/D38)</f>
        <v>1.4354066985645933E-2</v>
      </c>
      <c r="F32" s="81">
        <v>12</v>
      </c>
      <c r="G32" s="34">
        <f>IF(F38=0, "-", F32/F38)</f>
        <v>2.2429906542056073E-2</v>
      </c>
      <c r="H32" s="65">
        <v>6</v>
      </c>
      <c r="I32" s="9">
        <f>IF(H38=0, "-", H32/H38)</f>
        <v>1.1111111111111112E-2</v>
      </c>
      <c r="J32" s="8">
        <f t="shared" si="2"/>
        <v>1.6666666666666667</v>
      </c>
      <c r="K32" s="9">
        <f t="shared" si="3"/>
        <v>1</v>
      </c>
    </row>
    <row r="33" spans="1:11" x14ac:dyDescent="0.25">
      <c r="A33" s="7" t="s">
        <v>551</v>
      </c>
      <c r="B33" s="65">
        <v>0</v>
      </c>
      <c r="C33" s="34">
        <f>IF(B38=0, "-", B33/B38)</f>
        <v>0</v>
      </c>
      <c r="D33" s="65">
        <v>1</v>
      </c>
      <c r="E33" s="9">
        <f>IF(D38=0, "-", D33/D38)</f>
        <v>4.7846889952153108E-3</v>
      </c>
      <c r="F33" s="81">
        <v>0</v>
      </c>
      <c r="G33" s="34">
        <f>IF(F38=0, "-", F33/F38)</f>
        <v>0</v>
      </c>
      <c r="H33" s="65">
        <v>6</v>
      </c>
      <c r="I33" s="9">
        <f>IF(H38=0, "-", H33/H38)</f>
        <v>1.1111111111111112E-2</v>
      </c>
      <c r="J33" s="8">
        <f t="shared" si="2"/>
        <v>-1</v>
      </c>
      <c r="K33" s="9">
        <f t="shared" si="3"/>
        <v>-1</v>
      </c>
    </row>
    <row r="34" spans="1:11" x14ac:dyDescent="0.25">
      <c r="A34" s="7" t="s">
        <v>552</v>
      </c>
      <c r="B34" s="65">
        <v>0</v>
      </c>
      <c r="C34" s="34">
        <f>IF(B38=0, "-", B34/B38)</f>
        <v>0</v>
      </c>
      <c r="D34" s="65">
        <v>0</v>
      </c>
      <c r="E34" s="9">
        <f>IF(D38=0, "-", D34/D38)</f>
        <v>0</v>
      </c>
      <c r="F34" s="81">
        <v>0</v>
      </c>
      <c r="G34" s="34">
        <f>IF(F38=0, "-", F34/F38)</f>
        <v>0</v>
      </c>
      <c r="H34" s="65">
        <v>1</v>
      </c>
      <c r="I34" s="9">
        <f>IF(H38=0, "-", H34/H38)</f>
        <v>1.8518518518518519E-3</v>
      </c>
      <c r="J34" s="8" t="str">
        <f t="shared" si="2"/>
        <v>-</v>
      </c>
      <c r="K34" s="9">
        <f t="shared" si="3"/>
        <v>-1</v>
      </c>
    </row>
    <row r="35" spans="1:11" x14ac:dyDescent="0.25">
      <c r="A35" s="7" t="s">
        <v>553</v>
      </c>
      <c r="B35" s="65">
        <v>4</v>
      </c>
      <c r="C35" s="34">
        <f>IF(B38=0, "-", B35/B38)</f>
        <v>1.6949152542372881E-2</v>
      </c>
      <c r="D35" s="65">
        <v>3</v>
      </c>
      <c r="E35" s="9">
        <f>IF(D38=0, "-", D35/D38)</f>
        <v>1.4354066985645933E-2</v>
      </c>
      <c r="F35" s="81">
        <v>12</v>
      </c>
      <c r="G35" s="34">
        <f>IF(F38=0, "-", F35/F38)</f>
        <v>2.2429906542056073E-2</v>
      </c>
      <c r="H35" s="65">
        <v>4</v>
      </c>
      <c r="I35" s="9">
        <f>IF(H38=0, "-", H35/H38)</f>
        <v>7.4074074074074077E-3</v>
      </c>
      <c r="J35" s="8">
        <f t="shared" si="2"/>
        <v>0.33333333333333331</v>
      </c>
      <c r="K35" s="9">
        <f t="shared" si="3"/>
        <v>2</v>
      </c>
    </row>
    <row r="36" spans="1:11" x14ac:dyDescent="0.25">
      <c r="A36" s="7" t="s">
        <v>554</v>
      </c>
      <c r="B36" s="65">
        <v>0</v>
      </c>
      <c r="C36" s="34">
        <f>IF(B38=0, "-", B36/B38)</f>
        <v>0</v>
      </c>
      <c r="D36" s="65">
        <v>0</v>
      </c>
      <c r="E36" s="9">
        <f>IF(D38=0, "-", D36/D38)</f>
        <v>0</v>
      </c>
      <c r="F36" s="81">
        <v>2</v>
      </c>
      <c r="G36" s="34">
        <f>IF(F38=0, "-", F36/F38)</f>
        <v>3.7383177570093459E-3</v>
      </c>
      <c r="H36" s="65">
        <v>1</v>
      </c>
      <c r="I36" s="9">
        <f>IF(H38=0, "-", H36/H38)</f>
        <v>1.8518518518518519E-3</v>
      </c>
      <c r="J36" s="8" t="str">
        <f t="shared" si="2"/>
        <v>-</v>
      </c>
      <c r="K36" s="9">
        <f t="shared" si="3"/>
        <v>1</v>
      </c>
    </row>
    <row r="37" spans="1:11" x14ac:dyDescent="0.25">
      <c r="A37" s="2"/>
      <c r="B37" s="68"/>
      <c r="C37" s="33"/>
      <c r="D37" s="68"/>
      <c r="E37" s="6"/>
      <c r="F37" s="82"/>
      <c r="G37" s="33"/>
      <c r="H37" s="68"/>
      <c r="I37" s="6"/>
      <c r="J37" s="5"/>
      <c r="K37" s="6"/>
    </row>
    <row r="38" spans="1:11" s="43" customFormat="1" x14ac:dyDescent="0.25">
      <c r="A38" s="162" t="s">
        <v>621</v>
      </c>
      <c r="B38" s="71">
        <f>SUM(B26:B37)</f>
        <v>236</v>
      </c>
      <c r="C38" s="40">
        <f>B38/30256</f>
        <v>7.8001057641459547E-3</v>
      </c>
      <c r="D38" s="71">
        <f>SUM(D26:D37)</f>
        <v>209</v>
      </c>
      <c r="E38" s="41">
        <f>D38/32224</f>
        <v>6.4858490566037739E-3</v>
      </c>
      <c r="F38" s="77">
        <f>SUM(F26:F37)</f>
        <v>535</v>
      </c>
      <c r="G38" s="42">
        <f>F38/84340</f>
        <v>6.3433720654493715E-3</v>
      </c>
      <c r="H38" s="71">
        <f>SUM(H26:H37)</f>
        <v>540</v>
      </c>
      <c r="I38" s="41">
        <f>H38/81619</f>
        <v>6.6161065438194539E-3</v>
      </c>
      <c r="J38" s="37">
        <f>IF(D38=0, "-", IF((B38-D38)/D38&lt;10, (B38-D38)/D38, "&gt;999%"))</f>
        <v>0.12918660287081341</v>
      </c>
      <c r="K38" s="38">
        <f>IF(H38=0, "-", IF((F38-H38)/H38&lt;10, (F38-H38)/H38, "&gt;999%"))</f>
        <v>-9.2592592592592587E-3</v>
      </c>
    </row>
    <row r="39" spans="1:11" x14ac:dyDescent="0.25">
      <c r="B39" s="83"/>
      <c r="D39" s="83"/>
      <c r="F39" s="83"/>
      <c r="H39" s="83"/>
    </row>
    <row r="40" spans="1:11" x14ac:dyDescent="0.25">
      <c r="A40" s="163" t="s">
        <v>136</v>
      </c>
      <c r="B40" s="61" t="s">
        <v>12</v>
      </c>
      <c r="C40" s="62" t="s">
        <v>13</v>
      </c>
      <c r="D40" s="61" t="s">
        <v>12</v>
      </c>
      <c r="E40" s="63" t="s">
        <v>13</v>
      </c>
      <c r="F40" s="62" t="s">
        <v>12</v>
      </c>
      <c r="G40" s="62" t="s">
        <v>13</v>
      </c>
      <c r="H40" s="61" t="s">
        <v>12</v>
      </c>
      <c r="I40" s="63" t="s">
        <v>13</v>
      </c>
      <c r="J40" s="61"/>
      <c r="K40" s="63"/>
    </row>
    <row r="41" spans="1:11" x14ac:dyDescent="0.25">
      <c r="A41" s="7" t="s">
        <v>555</v>
      </c>
      <c r="B41" s="65">
        <v>18</v>
      </c>
      <c r="C41" s="34">
        <f>IF(B57=0, "-", B41/B57)</f>
        <v>4.8387096774193547E-2</v>
      </c>
      <c r="D41" s="65">
        <v>7</v>
      </c>
      <c r="E41" s="9">
        <f>IF(D57=0, "-", D41/D57)</f>
        <v>2.3255813953488372E-2</v>
      </c>
      <c r="F41" s="81">
        <v>44</v>
      </c>
      <c r="G41" s="34">
        <f>IF(F57=0, "-", F41/F57)</f>
        <v>4.9661399548532728E-2</v>
      </c>
      <c r="H41" s="65">
        <v>20</v>
      </c>
      <c r="I41" s="9">
        <f>IF(H57=0, "-", H41/H57)</f>
        <v>2.7322404371584699E-2</v>
      </c>
      <c r="J41" s="8">
        <f t="shared" ref="J41:J55" si="4">IF(D41=0, "-", IF((B41-D41)/D41&lt;10, (B41-D41)/D41, "&gt;999%"))</f>
        <v>1.5714285714285714</v>
      </c>
      <c r="K41" s="9">
        <f t="shared" ref="K41:K55" si="5">IF(H41=0, "-", IF((F41-H41)/H41&lt;10, (F41-H41)/H41, "&gt;999%"))</f>
        <v>1.2</v>
      </c>
    </row>
    <row r="42" spans="1:11" x14ac:dyDescent="0.25">
      <c r="A42" s="7" t="s">
        <v>556</v>
      </c>
      <c r="B42" s="65">
        <v>2</v>
      </c>
      <c r="C42" s="34">
        <f>IF(B57=0, "-", B42/B57)</f>
        <v>5.3763440860215058E-3</v>
      </c>
      <c r="D42" s="65">
        <v>0</v>
      </c>
      <c r="E42" s="9">
        <f>IF(D57=0, "-", D42/D57)</f>
        <v>0</v>
      </c>
      <c r="F42" s="81">
        <v>6</v>
      </c>
      <c r="G42" s="34">
        <f>IF(F57=0, "-", F42/F57)</f>
        <v>6.7720090293453723E-3</v>
      </c>
      <c r="H42" s="65">
        <v>0</v>
      </c>
      <c r="I42" s="9">
        <f>IF(H57=0, "-", H42/H57)</f>
        <v>0</v>
      </c>
      <c r="J42" s="8" t="str">
        <f t="shared" si="4"/>
        <v>-</v>
      </c>
      <c r="K42" s="9" t="str">
        <f t="shared" si="5"/>
        <v>-</v>
      </c>
    </row>
    <row r="43" spans="1:11" x14ac:dyDescent="0.25">
      <c r="A43" s="7" t="s">
        <v>557</v>
      </c>
      <c r="B43" s="65">
        <v>8</v>
      </c>
      <c r="C43" s="34">
        <f>IF(B57=0, "-", B43/B57)</f>
        <v>2.1505376344086023E-2</v>
      </c>
      <c r="D43" s="65">
        <v>10</v>
      </c>
      <c r="E43" s="9">
        <f>IF(D57=0, "-", D43/D57)</f>
        <v>3.3222591362126248E-2</v>
      </c>
      <c r="F43" s="81">
        <v>21</v>
      </c>
      <c r="G43" s="34">
        <f>IF(F57=0, "-", F43/F57)</f>
        <v>2.3702031602708805E-2</v>
      </c>
      <c r="H43" s="65">
        <v>26</v>
      </c>
      <c r="I43" s="9">
        <f>IF(H57=0, "-", H43/H57)</f>
        <v>3.5519125683060107E-2</v>
      </c>
      <c r="J43" s="8">
        <f t="shared" si="4"/>
        <v>-0.2</v>
      </c>
      <c r="K43" s="9">
        <f t="shared" si="5"/>
        <v>-0.19230769230769232</v>
      </c>
    </row>
    <row r="44" spans="1:11" x14ac:dyDescent="0.25">
      <c r="A44" s="7" t="s">
        <v>558</v>
      </c>
      <c r="B44" s="65">
        <v>17</v>
      </c>
      <c r="C44" s="34">
        <f>IF(B57=0, "-", B44/B57)</f>
        <v>4.5698924731182797E-2</v>
      </c>
      <c r="D44" s="65">
        <v>18</v>
      </c>
      <c r="E44" s="9">
        <f>IF(D57=0, "-", D44/D57)</f>
        <v>5.9800664451827246E-2</v>
      </c>
      <c r="F44" s="81">
        <v>59</v>
      </c>
      <c r="G44" s="34">
        <f>IF(F57=0, "-", F44/F57)</f>
        <v>6.6591422121896157E-2</v>
      </c>
      <c r="H44" s="65">
        <v>51</v>
      </c>
      <c r="I44" s="9">
        <f>IF(H57=0, "-", H44/H57)</f>
        <v>6.9672131147540978E-2</v>
      </c>
      <c r="J44" s="8">
        <f t="shared" si="4"/>
        <v>-5.5555555555555552E-2</v>
      </c>
      <c r="K44" s="9">
        <f t="shared" si="5"/>
        <v>0.15686274509803921</v>
      </c>
    </row>
    <row r="45" spans="1:11" x14ac:dyDescent="0.25">
      <c r="A45" s="7" t="s">
        <v>559</v>
      </c>
      <c r="B45" s="65">
        <v>24</v>
      </c>
      <c r="C45" s="34">
        <f>IF(B57=0, "-", B45/B57)</f>
        <v>6.4516129032258063E-2</v>
      </c>
      <c r="D45" s="65">
        <v>19</v>
      </c>
      <c r="E45" s="9">
        <f>IF(D57=0, "-", D45/D57)</f>
        <v>6.3122923588039864E-2</v>
      </c>
      <c r="F45" s="81">
        <v>44</v>
      </c>
      <c r="G45" s="34">
        <f>IF(F57=0, "-", F45/F57)</f>
        <v>4.9661399548532728E-2</v>
      </c>
      <c r="H45" s="65">
        <v>38</v>
      </c>
      <c r="I45" s="9">
        <f>IF(H57=0, "-", H45/H57)</f>
        <v>5.1912568306010931E-2</v>
      </c>
      <c r="J45" s="8">
        <f t="shared" si="4"/>
        <v>0.26315789473684209</v>
      </c>
      <c r="K45" s="9">
        <f t="shared" si="5"/>
        <v>0.15789473684210525</v>
      </c>
    </row>
    <row r="46" spans="1:11" x14ac:dyDescent="0.25">
      <c r="A46" s="7" t="s">
        <v>560</v>
      </c>
      <c r="B46" s="65">
        <v>29</v>
      </c>
      <c r="C46" s="34">
        <f>IF(B57=0, "-", B46/B57)</f>
        <v>7.7956989247311828E-2</v>
      </c>
      <c r="D46" s="65">
        <v>42</v>
      </c>
      <c r="E46" s="9">
        <f>IF(D57=0, "-", D46/D57)</f>
        <v>0.13953488372093023</v>
      </c>
      <c r="F46" s="81">
        <v>106</v>
      </c>
      <c r="G46" s="34">
        <f>IF(F57=0, "-", F46/F57)</f>
        <v>0.11963882618510158</v>
      </c>
      <c r="H46" s="65">
        <v>116</v>
      </c>
      <c r="I46" s="9">
        <f>IF(H57=0, "-", H46/H57)</f>
        <v>0.15846994535519127</v>
      </c>
      <c r="J46" s="8">
        <f t="shared" si="4"/>
        <v>-0.30952380952380953</v>
      </c>
      <c r="K46" s="9">
        <f t="shared" si="5"/>
        <v>-8.6206896551724144E-2</v>
      </c>
    </row>
    <row r="47" spans="1:11" x14ac:dyDescent="0.25">
      <c r="A47" s="7" t="s">
        <v>561</v>
      </c>
      <c r="B47" s="65">
        <v>11</v>
      </c>
      <c r="C47" s="34">
        <f>IF(B57=0, "-", B47/B57)</f>
        <v>2.9569892473118281E-2</v>
      </c>
      <c r="D47" s="65">
        <v>18</v>
      </c>
      <c r="E47" s="9">
        <f>IF(D57=0, "-", D47/D57)</f>
        <v>5.9800664451827246E-2</v>
      </c>
      <c r="F47" s="81">
        <v>26</v>
      </c>
      <c r="G47" s="34">
        <f>IF(F57=0, "-", F47/F57)</f>
        <v>2.9345372460496615E-2</v>
      </c>
      <c r="H47" s="65">
        <v>29</v>
      </c>
      <c r="I47" s="9">
        <f>IF(H57=0, "-", H47/H57)</f>
        <v>3.9617486338797817E-2</v>
      </c>
      <c r="J47" s="8">
        <f t="shared" si="4"/>
        <v>-0.3888888888888889</v>
      </c>
      <c r="K47" s="9">
        <f t="shared" si="5"/>
        <v>-0.10344827586206896</v>
      </c>
    </row>
    <row r="48" spans="1:11" x14ac:dyDescent="0.25">
      <c r="A48" s="7" t="s">
        <v>61</v>
      </c>
      <c r="B48" s="65">
        <v>107</v>
      </c>
      <c r="C48" s="34">
        <f>IF(B57=0, "-", B48/B57)</f>
        <v>0.28763440860215056</v>
      </c>
      <c r="D48" s="65">
        <v>80</v>
      </c>
      <c r="E48" s="9">
        <f>IF(D57=0, "-", D48/D57)</f>
        <v>0.26578073089700999</v>
      </c>
      <c r="F48" s="81">
        <v>215</v>
      </c>
      <c r="G48" s="34">
        <f>IF(F57=0, "-", F48/F57)</f>
        <v>0.24266365688487584</v>
      </c>
      <c r="H48" s="65">
        <v>185</v>
      </c>
      <c r="I48" s="9">
        <f>IF(H57=0, "-", H48/H57)</f>
        <v>0.25273224043715847</v>
      </c>
      <c r="J48" s="8">
        <f t="shared" si="4"/>
        <v>0.33750000000000002</v>
      </c>
      <c r="K48" s="9">
        <f t="shared" si="5"/>
        <v>0.16216216216216217</v>
      </c>
    </row>
    <row r="49" spans="1:11" x14ac:dyDescent="0.25">
      <c r="A49" s="7" t="s">
        <v>562</v>
      </c>
      <c r="B49" s="65">
        <v>20</v>
      </c>
      <c r="C49" s="34">
        <f>IF(B57=0, "-", B49/B57)</f>
        <v>5.3763440860215055E-2</v>
      </c>
      <c r="D49" s="65">
        <v>23</v>
      </c>
      <c r="E49" s="9">
        <f>IF(D57=0, "-", D49/D57)</f>
        <v>7.6411960132890366E-2</v>
      </c>
      <c r="F49" s="81">
        <v>39</v>
      </c>
      <c r="G49" s="34">
        <f>IF(F57=0, "-", F49/F57)</f>
        <v>4.4018058690744918E-2</v>
      </c>
      <c r="H49" s="65">
        <v>47</v>
      </c>
      <c r="I49" s="9">
        <f>IF(H57=0, "-", H49/H57)</f>
        <v>6.4207650273224046E-2</v>
      </c>
      <c r="J49" s="8">
        <f t="shared" si="4"/>
        <v>-0.13043478260869565</v>
      </c>
      <c r="K49" s="9">
        <f t="shared" si="5"/>
        <v>-0.1702127659574468</v>
      </c>
    </row>
    <row r="50" spans="1:11" x14ac:dyDescent="0.25">
      <c r="A50" s="7" t="s">
        <v>563</v>
      </c>
      <c r="B50" s="65">
        <v>9</v>
      </c>
      <c r="C50" s="34">
        <f>IF(B57=0, "-", B50/B57)</f>
        <v>2.4193548387096774E-2</v>
      </c>
      <c r="D50" s="65">
        <v>5</v>
      </c>
      <c r="E50" s="9">
        <f>IF(D57=0, "-", D50/D57)</f>
        <v>1.6611295681063124E-2</v>
      </c>
      <c r="F50" s="81">
        <v>22</v>
      </c>
      <c r="G50" s="34">
        <f>IF(F57=0, "-", F50/F57)</f>
        <v>2.4830699774266364E-2</v>
      </c>
      <c r="H50" s="65">
        <v>11</v>
      </c>
      <c r="I50" s="9">
        <f>IF(H57=0, "-", H50/H57)</f>
        <v>1.5027322404371584E-2</v>
      </c>
      <c r="J50" s="8">
        <f t="shared" si="4"/>
        <v>0.8</v>
      </c>
      <c r="K50" s="9">
        <f t="shared" si="5"/>
        <v>1</v>
      </c>
    </row>
    <row r="51" spans="1:11" x14ac:dyDescent="0.25">
      <c r="A51" s="7" t="s">
        <v>564</v>
      </c>
      <c r="B51" s="65">
        <v>19</v>
      </c>
      <c r="C51" s="34">
        <f>IF(B57=0, "-", B51/B57)</f>
        <v>5.1075268817204304E-2</v>
      </c>
      <c r="D51" s="65">
        <v>18</v>
      </c>
      <c r="E51" s="9">
        <f>IF(D57=0, "-", D51/D57)</f>
        <v>5.9800664451827246E-2</v>
      </c>
      <c r="F51" s="81">
        <v>39</v>
      </c>
      <c r="G51" s="34">
        <f>IF(F57=0, "-", F51/F57)</f>
        <v>4.4018058690744918E-2</v>
      </c>
      <c r="H51" s="65">
        <v>31</v>
      </c>
      <c r="I51" s="9">
        <f>IF(H57=0, "-", H51/H57)</f>
        <v>4.2349726775956283E-2</v>
      </c>
      <c r="J51" s="8">
        <f t="shared" si="4"/>
        <v>5.5555555555555552E-2</v>
      </c>
      <c r="K51" s="9">
        <f t="shared" si="5"/>
        <v>0.25806451612903225</v>
      </c>
    </row>
    <row r="52" spans="1:11" x14ac:dyDescent="0.25">
      <c r="A52" s="7" t="s">
        <v>565</v>
      </c>
      <c r="B52" s="65">
        <v>22</v>
      </c>
      <c r="C52" s="34">
        <f>IF(B57=0, "-", B52/B57)</f>
        <v>5.9139784946236562E-2</v>
      </c>
      <c r="D52" s="65">
        <v>8</v>
      </c>
      <c r="E52" s="9">
        <f>IF(D57=0, "-", D52/D57)</f>
        <v>2.6578073089700997E-2</v>
      </c>
      <c r="F52" s="81">
        <v>37</v>
      </c>
      <c r="G52" s="34">
        <f>IF(F57=0, "-", F52/F57)</f>
        <v>4.17607223476298E-2</v>
      </c>
      <c r="H52" s="65">
        <v>39</v>
      </c>
      <c r="I52" s="9">
        <f>IF(H57=0, "-", H52/H57)</f>
        <v>5.3278688524590161E-2</v>
      </c>
      <c r="J52" s="8">
        <f t="shared" si="4"/>
        <v>1.75</v>
      </c>
      <c r="K52" s="9">
        <f t="shared" si="5"/>
        <v>-5.128205128205128E-2</v>
      </c>
    </row>
    <row r="53" spans="1:11" x14ac:dyDescent="0.25">
      <c r="A53" s="7" t="s">
        <v>566</v>
      </c>
      <c r="B53" s="65">
        <v>17</v>
      </c>
      <c r="C53" s="34">
        <f>IF(B57=0, "-", B53/B57)</f>
        <v>4.5698924731182797E-2</v>
      </c>
      <c r="D53" s="65">
        <v>18</v>
      </c>
      <c r="E53" s="9">
        <f>IF(D57=0, "-", D53/D57)</f>
        <v>5.9800664451827246E-2</v>
      </c>
      <c r="F53" s="81">
        <v>50</v>
      </c>
      <c r="G53" s="34">
        <f>IF(F57=0, "-", F53/F57)</f>
        <v>5.6433408577878104E-2</v>
      </c>
      <c r="H53" s="65">
        <v>50</v>
      </c>
      <c r="I53" s="9">
        <f>IF(H57=0, "-", H53/H57)</f>
        <v>6.8306010928961755E-2</v>
      </c>
      <c r="J53" s="8">
        <f t="shared" si="4"/>
        <v>-5.5555555555555552E-2</v>
      </c>
      <c r="K53" s="9">
        <f t="shared" si="5"/>
        <v>0</v>
      </c>
    </row>
    <row r="54" spans="1:11" x14ac:dyDescent="0.25">
      <c r="A54" s="7" t="s">
        <v>567</v>
      </c>
      <c r="B54" s="65">
        <v>64</v>
      </c>
      <c r="C54" s="34">
        <f>IF(B57=0, "-", B54/B57)</f>
        <v>0.17204301075268819</v>
      </c>
      <c r="D54" s="65">
        <v>29</v>
      </c>
      <c r="E54" s="9">
        <f>IF(D57=0, "-", D54/D57)</f>
        <v>9.634551495016612E-2</v>
      </c>
      <c r="F54" s="81">
        <v>158</v>
      </c>
      <c r="G54" s="34">
        <f>IF(F57=0, "-", F54/F57)</f>
        <v>0.17832957110609482</v>
      </c>
      <c r="H54" s="65">
        <v>75</v>
      </c>
      <c r="I54" s="9">
        <f>IF(H57=0, "-", H54/H57)</f>
        <v>0.10245901639344263</v>
      </c>
      <c r="J54" s="8">
        <f t="shared" si="4"/>
        <v>1.2068965517241379</v>
      </c>
      <c r="K54" s="9">
        <f t="shared" si="5"/>
        <v>1.1066666666666667</v>
      </c>
    </row>
    <row r="55" spans="1:11" x14ac:dyDescent="0.25">
      <c r="A55" s="7" t="s">
        <v>568</v>
      </c>
      <c r="B55" s="65">
        <v>5</v>
      </c>
      <c r="C55" s="34">
        <f>IF(B57=0, "-", B55/B57)</f>
        <v>1.3440860215053764E-2</v>
      </c>
      <c r="D55" s="65">
        <v>6</v>
      </c>
      <c r="E55" s="9">
        <f>IF(D57=0, "-", D55/D57)</f>
        <v>1.9933554817275746E-2</v>
      </c>
      <c r="F55" s="81">
        <v>20</v>
      </c>
      <c r="G55" s="34">
        <f>IF(F57=0, "-", F55/F57)</f>
        <v>2.2573363431151242E-2</v>
      </c>
      <c r="H55" s="65">
        <v>14</v>
      </c>
      <c r="I55" s="9">
        <f>IF(H57=0, "-", H55/H57)</f>
        <v>1.912568306010929E-2</v>
      </c>
      <c r="J55" s="8">
        <f t="shared" si="4"/>
        <v>-0.16666666666666666</v>
      </c>
      <c r="K55" s="9">
        <f t="shared" si="5"/>
        <v>0.42857142857142855</v>
      </c>
    </row>
    <row r="56" spans="1:11" x14ac:dyDescent="0.25">
      <c r="A56" s="2"/>
      <c r="B56" s="68"/>
      <c r="C56" s="33"/>
      <c r="D56" s="68"/>
      <c r="E56" s="6"/>
      <c r="F56" s="82"/>
      <c r="G56" s="33"/>
      <c r="H56" s="68"/>
      <c r="I56" s="6"/>
      <c r="J56" s="5"/>
      <c r="K56" s="6"/>
    </row>
    <row r="57" spans="1:11" s="43" customFormat="1" x14ac:dyDescent="0.25">
      <c r="A57" s="162" t="s">
        <v>620</v>
      </c>
      <c r="B57" s="71">
        <f>SUM(B41:B56)</f>
        <v>372</v>
      </c>
      <c r="C57" s="40">
        <f>B57/30256</f>
        <v>1.2295081967213115E-2</v>
      </c>
      <c r="D57" s="71">
        <f>SUM(D41:D56)</f>
        <v>301</v>
      </c>
      <c r="E57" s="41">
        <f>D57/32224</f>
        <v>9.3408639523336646E-3</v>
      </c>
      <c r="F57" s="77">
        <f>SUM(F41:F56)</f>
        <v>886</v>
      </c>
      <c r="G57" s="42">
        <f>F57/84340</f>
        <v>1.0505098411192791E-2</v>
      </c>
      <c r="H57" s="71">
        <f>SUM(H41:H56)</f>
        <v>732</v>
      </c>
      <c r="I57" s="41">
        <f>H57/81619</f>
        <v>8.9684999816219257E-3</v>
      </c>
      <c r="J57" s="37">
        <f>IF(D57=0, "-", IF((B57-D57)/D57&lt;10, (B57-D57)/D57, "&gt;999%"))</f>
        <v>0.23588039867109634</v>
      </c>
      <c r="K57" s="38">
        <f>IF(H57=0, "-", IF((F57-H57)/H57&lt;10, (F57-H57)/H57, "&gt;999%"))</f>
        <v>0.2103825136612022</v>
      </c>
    </row>
    <row r="58" spans="1:11" x14ac:dyDescent="0.25">
      <c r="B58" s="83"/>
      <c r="D58" s="83"/>
      <c r="F58" s="83"/>
      <c r="H58" s="83"/>
    </row>
    <row r="59" spans="1:11" x14ac:dyDescent="0.25">
      <c r="A59" s="27" t="s">
        <v>619</v>
      </c>
      <c r="B59" s="71">
        <v>1429</v>
      </c>
      <c r="C59" s="40">
        <f>B59/30256</f>
        <v>4.7230301427815972E-2</v>
      </c>
      <c r="D59" s="71">
        <v>1267</v>
      </c>
      <c r="E59" s="41">
        <f>D59/32224</f>
        <v>3.931852035749752E-2</v>
      </c>
      <c r="F59" s="77">
        <v>3411</v>
      </c>
      <c r="G59" s="42">
        <f>F59/84340</f>
        <v>4.0443443206070663E-2</v>
      </c>
      <c r="H59" s="71">
        <v>2901</v>
      </c>
      <c r="I59" s="41">
        <f>H59/81619</f>
        <v>3.554319459929673E-2</v>
      </c>
      <c r="J59" s="37">
        <f>IF(D59=0, "-", IF((B59-D59)/D59&lt;10, (B59-D59)/D59, "&gt;999%"))</f>
        <v>0.12786108918705605</v>
      </c>
      <c r="K59" s="38">
        <f>IF(H59=0, "-", IF((F59-H59)/H59&lt;10, (F59-H59)/H59, "&gt;999%"))</f>
        <v>0.17580144777662876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626</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18</v>
      </c>
      <c r="C7" s="39">
        <f>IF(B33=0, "-", B7/B33)</f>
        <v>1.2596221133659902E-2</v>
      </c>
      <c r="D7" s="65">
        <v>7</v>
      </c>
      <c r="E7" s="21">
        <f>IF(D33=0, "-", D7/D33)</f>
        <v>5.5248618784530384E-3</v>
      </c>
      <c r="F7" s="81">
        <v>45</v>
      </c>
      <c r="G7" s="39">
        <f>IF(F33=0, "-", F7/F33)</f>
        <v>1.3192612137203167E-2</v>
      </c>
      <c r="H7" s="65">
        <v>20</v>
      </c>
      <c r="I7" s="21">
        <f>IF(H33=0, "-", H7/H33)</f>
        <v>6.894174422612892E-3</v>
      </c>
      <c r="J7" s="20">
        <f t="shared" ref="J7:J31" si="0">IF(D7=0, "-", IF((B7-D7)/D7&lt;10, (B7-D7)/D7, "&gt;999%"))</f>
        <v>1.5714285714285714</v>
      </c>
      <c r="K7" s="21">
        <f t="shared" ref="K7:K31" si="1">IF(H7=0, "-", IF((F7-H7)/H7&lt;10, (F7-H7)/H7, "&gt;999%"))</f>
        <v>1.25</v>
      </c>
    </row>
    <row r="8" spans="1:11" x14ac:dyDescent="0.25">
      <c r="A8" s="7" t="s">
        <v>43</v>
      </c>
      <c r="B8" s="65">
        <v>2</v>
      </c>
      <c r="C8" s="39">
        <f>IF(B33=0, "-", B8/B33)</f>
        <v>1.3995801259622112E-3</v>
      </c>
      <c r="D8" s="65">
        <v>0</v>
      </c>
      <c r="E8" s="21">
        <f>IF(D33=0, "-", D8/D33)</f>
        <v>0</v>
      </c>
      <c r="F8" s="81">
        <v>6</v>
      </c>
      <c r="G8" s="39">
        <f>IF(F33=0, "-", F8/F33)</f>
        <v>1.7590149516270889E-3</v>
      </c>
      <c r="H8" s="65">
        <v>0</v>
      </c>
      <c r="I8" s="21">
        <f>IF(H33=0, "-", H8/H33)</f>
        <v>0</v>
      </c>
      <c r="J8" s="20" t="str">
        <f t="shared" si="0"/>
        <v>-</v>
      </c>
      <c r="K8" s="21" t="str">
        <f t="shared" si="1"/>
        <v>-</v>
      </c>
    </row>
    <row r="9" spans="1:11" x14ac:dyDescent="0.25">
      <c r="A9" s="7" t="s">
        <v>46</v>
      </c>
      <c r="B9" s="65">
        <v>41</v>
      </c>
      <c r="C9" s="39">
        <f>IF(B33=0, "-", B9/B33)</f>
        <v>2.8691392582225334E-2</v>
      </c>
      <c r="D9" s="65">
        <v>37</v>
      </c>
      <c r="E9" s="21">
        <f>IF(D33=0, "-", D9/D33)</f>
        <v>2.9202841357537489E-2</v>
      </c>
      <c r="F9" s="81">
        <v>95</v>
      </c>
      <c r="G9" s="39">
        <f>IF(F33=0, "-", F9/F33)</f>
        <v>2.7851070067428905E-2</v>
      </c>
      <c r="H9" s="65">
        <v>82</v>
      </c>
      <c r="I9" s="21">
        <f>IF(H33=0, "-", H9/H33)</f>
        <v>2.8266115132712856E-2</v>
      </c>
      <c r="J9" s="20">
        <f t="shared" si="0"/>
        <v>0.10810810810810811</v>
      </c>
      <c r="K9" s="21">
        <f t="shared" si="1"/>
        <v>0.15853658536585366</v>
      </c>
    </row>
    <row r="10" spans="1:11" x14ac:dyDescent="0.25">
      <c r="A10" s="7" t="s">
        <v>47</v>
      </c>
      <c r="B10" s="65">
        <v>4</v>
      </c>
      <c r="C10" s="39">
        <f>IF(B33=0, "-", B10/B33)</f>
        <v>2.7991602519244225E-3</v>
      </c>
      <c r="D10" s="65">
        <v>20</v>
      </c>
      <c r="E10" s="21">
        <f>IF(D33=0, "-", D10/D33)</f>
        <v>1.5785319652722968E-2</v>
      </c>
      <c r="F10" s="81">
        <v>4</v>
      </c>
      <c r="G10" s="39">
        <f>IF(F33=0, "-", F10/F33)</f>
        <v>1.1726766344180592E-3</v>
      </c>
      <c r="H10" s="65">
        <v>36</v>
      </c>
      <c r="I10" s="21">
        <f>IF(H33=0, "-", H10/H33)</f>
        <v>1.2409513960703205E-2</v>
      </c>
      <c r="J10" s="20">
        <f t="shared" si="0"/>
        <v>-0.8</v>
      </c>
      <c r="K10" s="21">
        <f t="shared" si="1"/>
        <v>-0.88888888888888884</v>
      </c>
    </row>
    <row r="11" spans="1:11" x14ac:dyDescent="0.25">
      <c r="A11" s="7" t="s">
        <v>48</v>
      </c>
      <c r="B11" s="65">
        <v>8</v>
      </c>
      <c r="C11" s="39">
        <f>IF(B33=0, "-", B11/B33)</f>
        <v>5.598320503848845E-3</v>
      </c>
      <c r="D11" s="65">
        <v>10</v>
      </c>
      <c r="E11" s="21">
        <f>IF(D33=0, "-", D11/D33)</f>
        <v>7.8926598263614842E-3</v>
      </c>
      <c r="F11" s="81">
        <v>21</v>
      </c>
      <c r="G11" s="39">
        <f>IF(F33=0, "-", F11/F33)</f>
        <v>6.156552330694811E-3</v>
      </c>
      <c r="H11" s="65">
        <v>26</v>
      </c>
      <c r="I11" s="21">
        <f>IF(H33=0, "-", H11/H33)</f>
        <v>8.962426749396759E-3</v>
      </c>
      <c r="J11" s="20">
        <f t="shared" si="0"/>
        <v>-0.2</v>
      </c>
      <c r="K11" s="21">
        <f t="shared" si="1"/>
        <v>-0.19230769230769232</v>
      </c>
    </row>
    <row r="12" spans="1:11" x14ac:dyDescent="0.25">
      <c r="A12" s="7" t="s">
        <v>49</v>
      </c>
      <c r="B12" s="65">
        <v>149</v>
      </c>
      <c r="C12" s="39">
        <f>IF(B33=0, "-", B12/B33)</f>
        <v>0.10426871938418475</v>
      </c>
      <c r="D12" s="65">
        <v>150</v>
      </c>
      <c r="E12" s="21">
        <f>IF(D33=0, "-", D12/D33)</f>
        <v>0.11838989739542226</v>
      </c>
      <c r="F12" s="81">
        <v>398</v>
      </c>
      <c r="G12" s="39">
        <f>IF(F33=0, "-", F12/F33)</f>
        <v>0.11668132512459689</v>
      </c>
      <c r="H12" s="65">
        <v>383</v>
      </c>
      <c r="I12" s="21">
        <f>IF(H33=0, "-", H12/H33)</f>
        <v>0.13202344019303688</v>
      </c>
      <c r="J12" s="20">
        <f t="shared" si="0"/>
        <v>-6.6666666666666671E-3</v>
      </c>
      <c r="K12" s="21">
        <f t="shared" si="1"/>
        <v>3.91644908616188E-2</v>
      </c>
    </row>
    <row r="13" spans="1:11" x14ac:dyDescent="0.25">
      <c r="A13" s="7" t="s">
        <v>52</v>
      </c>
      <c r="B13" s="65">
        <v>214</v>
      </c>
      <c r="C13" s="39">
        <f>IF(B33=0, "-", B13/B33)</f>
        <v>0.14975507347795661</v>
      </c>
      <c r="D13" s="65">
        <v>252</v>
      </c>
      <c r="E13" s="21">
        <f>IF(D33=0, "-", D13/D33)</f>
        <v>0.19889502762430938</v>
      </c>
      <c r="F13" s="81">
        <v>464</v>
      </c>
      <c r="G13" s="39">
        <f>IF(F33=0, "-", F13/F33)</f>
        <v>0.13603048959249486</v>
      </c>
      <c r="H13" s="65">
        <v>578</v>
      </c>
      <c r="I13" s="21">
        <f>IF(H33=0, "-", H13/H33)</f>
        <v>0.19924164081351259</v>
      </c>
      <c r="J13" s="20">
        <f t="shared" si="0"/>
        <v>-0.15079365079365079</v>
      </c>
      <c r="K13" s="21">
        <f t="shared" si="1"/>
        <v>-0.1972318339100346</v>
      </c>
    </row>
    <row r="14" spans="1:11" x14ac:dyDescent="0.25">
      <c r="A14" s="7" t="s">
        <v>54</v>
      </c>
      <c r="B14" s="65">
        <v>1</v>
      </c>
      <c r="C14" s="39">
        <f>IF(B33=0, "-", B14/B33)</f>
        <v>6.9979006298110562E-4</v>
      </c>
      <c r="D14" s="65">
        <v>0</v>
      </c>
      <c r="E14" s="21">
        <f>IF(D33=0, "-", D14/D33)</f>
        <v>0</v>
      </c>
      <c r="F14" s="81">
        <v>1</v>
      </c>
      <c r="G14" s="39">
        <f>IF(F33=0, "-", F14/F33)</f>
        <v>2.931691586045148E-4</v>
      </c>
      <c r="H14" s="65">
        <v>0</v>
      </c>
      <c r="I14" s="21">
        <f>IF(H33=0, "-", H14/H33)</f>
        <v>0</v>
      </c>
      <c r="J14" s="20" t="str">
        <f t="shared" si="0"/>
        <v>-</v>
      </c>
      <c r="K14" s="21" t="str">
        <f t="shared" si="1"/>
        <v>-</v>
      </c>
    </row>
    <row r="15" spans="1:11" x14ac:dyDescent="0.25">
      <c r="A15" s="7" t="s">
        <v>55</v>
      </c>
      <c r="B15" s="65">
        <v>10</v>
      </c>
      <c r="C15" s="39">
        <f>IF(B33=0, "-", B15/B33)</f>
        <v>6.9979006298110571E-3</v>
      </c>
      <c r="D15" s="65">
        <v>8</v>
      </c>
      <c r="E15" s="21">
        <f>IF(D33=0, "-", D15/D33)</f>
        <v>6.314127861089187E-3</v>
      </c>
      <c r="F15" s="81">
        <v>24</v>
      </c>
      <c r="G15" s="39">
        <f>IF(F33=0, "-", F15/F33)</f>
        <v>7.0360598065083556E-3</v>
      </c>
      <c r="H15" s="65">
        <v>15</v>
      </c>
      <c r="I15" s="21">
        <f>IF(H33=0, "-", H15/H33)</f>
        <v>5.170630816959669E-3</v>
      </c>
      <c r="J15" s="20">
        <f t="shared" si="0"/>
        <v>0.25</v>
      </c>
      <c r="K15" s="21">
        <f t="shared" si="1"/>
        <v>0.6</v>
      </c>
    </row>
    <row r="16" spans="1:11" x14ac:dyDescent="0.25">
      <c r="A16" s="7" t="s">
        <v>56</v>
      </c>
      <c r="B16" s="65">
        <v>364</v>
      </c>
      <c r="C16" s="39">
        <f>IF(B33=0, "-", B16/B33)</f>
        <v>0.25472358292512248</v>
      </c>
      <c r="D16" s="65">
        <v>306</v>
      </c>
      <c r="E16" s="21">
        <f>IF(D33=0, "-", D16/D33)</f>
        <v>0.24151539068666142</v>
      </c>
      <c r="F16" s="81">
        <v>925</v>
      </c>
      <c r="G16" s="39">
        <f>IF(F33=0, "-", F16/F33)</f>
        <v>0.27118147170917617</v>
      </c>
      <c r="H16" s="65">
        <v>714</v>
      </c>
      <c r="I16" s="21">
        <f>IF(H33=0, "-", H16/H33)</f>
        <v>0.24612202688728024</v>
      </c>
      <c r="J16" s="20">
        <f t="shared" si="0"/>
        <v>0.18954248366013071</v>
      </c>
      <c r="K16" s="21">
        <f t="shared" si="1"/>
        <v>0.29551820728291317</v>
      </c>
    </row>
    <row r="17" spans="1:11" x14ac:dyDescent="0.25">
      <c r="A17" s="7" t="s">
        <v>58</v>
      </c>
      <c r="B17" s="65">
        <v>71</v>
      </c>
      <c r="C17" s="39">
        <f>IF(B33=0, "-", B17/B33)</f>
        <v>4.9685094471658503E-2</v>
      </c>
      <c r="D17" s="65">
        <v>64</v>
      </c>
      <c r="E17" s="21">
        <f>IF(D33=0, "-", D17/D33)</f>
        <v>5.0513022888713496E-2</v>
      </c>
      <c r="F17" s="81">
        <v>176</v>
      </c>
      <c r="G17" s="39">
        <f>IF(F33=0, "-", F17/F33)</f>
        <v>5.1597771914394602E-2</v>
      </c>
      <c r="H17" s="65">
        <v>127</v>
      </c>
      <c r="I17" s="21">
        <f>IF(H33=0, "-", H17/H33)</f>
        <v>4.3778007583591863E-2</v>
      </c>
      <c r="J17" s="20">
        <f t="shared" si="0"/>
        <v>0.109375</v>
      </c>
      <c r="K17" s="21">
        <f t="shared" si="1"/>
        <v>0.38582677165354329</v>
      </c>
    </row>
    <row r="18" spans="1:11" x14ac:dyDescent="0.25">
      <c r="A18" s="7" t="s">
        <v>61</v>
      </c>
      <c r="B18" s="65">
        <v>107</v>
      </c>
      <c r="C18" s="39">
        <f>IF(B33=0, "-", B18/B33)</f>
        <v>7.4877536738978304E-2</v>
      </c>
      <c r="D18" s="65">
        <v>80</v>
      </c>
      <c r="E18" s="21">
        <f>IF(D33=0, "-", D18/D33)</f>
        <v>6.3141278610891874E-2</v>
      </c>
      <c r="F18" s="81">
        <v>215</v>
      </c>
      <c r="G18" s="39">
        <f>IF(F33=0, "-", F18/F33)</f>
        <v>6.3031369099970688E-2</v>
      </c>
      <c r="H18" s="65">
        <v>185</v>
      </c>
      <c r="I18" s="21">
        <f>IF(H33=0, "-", H18/H33)</f>
        <v>6.3771113409169258E-2</v>
      </c>
      <c r="J18" s="20">
        <f t="shared" si="0"/>
        <v>0.33750000000000002</v>
      </c>
      <c r="K18" s="21">
        <f t="shared" si="1"/>
        <v>0.16216216216216217</v>
      </c>
    </row>
    <row r="19" spans="1:11" x14ac:dyDescent="0.25">
      <c r="A19" s="7" t="s">
        <v>65</v>
      </c>
      <c r="B19" s="65">
        <v>124</v>
      </c>
      <c r="C19" s="39">
        <f>IF(B33=0, "-", B19/B33)</f>
        <v>8.6773967809657099E-2</v>
      </c>
      <c r="D19" s="65">
        <v>119</v>
      </c>
      <c r="E19" s="21">
        <f>IF(D33=0, "-", D19/D33)</f>
        <v>9.3922651933701654E-2</v>
      </c>
      <c r="F19" s="81">
        <v>297</v>
      </c>
      <c r="G19" s="39">
        <f>IF(F33=0, "-", F19/F33)</f>
        <v>8.7071240105540904E-2</v>
      </c>
      <c r="H19" s="65">
        <v>250</v>
      </c>
      <c r="I19" s="21">
        <f>IF(H33=0, "-", H19/H33)</f>
        <v>8.617718028266115E-2</v>
      </c>
      <c r="J19" s="20">
        <f t="shared" si="0"/>
        <v>4.2016806722689079E-2</v>
      </c>
      <c r="K19" s="21">
        <f t="shared" si="1"/>
        <v>0.188</v>
      </c>
    </row>
    <row r="20" spans="1:11" x14ac:dyDescent="0.25">
      <c r="A20" s="7" t="s">
        <v>68</v>
      </c>
      <c r="B20" s="65">
        <v>20</v>
      </c>
      <c r="C20" s="39">
        <f>IF(B33=0, "-", B20/B33)</f>
        <v>1.3995801259622114E-2</v>
      </c>
      <c r="D20" s="65">
        <v>23</v>
      </c>
      <c r="E20" s="21">
        <f>IF(D33=0, "-", D20/D33)</f>
        <v>1.8153117600631413E-2</v>
      </c>
      <c r="F20" s="81">
        <v>39</v>
      </c>
      <c r="G20" s="39">
        <f>IF(F33=0, "-", F20/F33)</f>
        <v>1.1433597185576077E-2</v>
      </c>
      <c r="H20" s="65">
        <v>47</v>
      </c>
      <c r="I20" s="21">
        <f>IF(H33=0, "-", H20/H33)</f>
        <v>1.6201309893140295E-2</v>
      </c>
      <c r="J20" s="20">
        <f t="shared" si="0"/>
        <v>-0.13043478260869565</v>
      </c>
      <c r="K20" s="21">
        <f t="shared" si="1"/>
        <v>-0.1702127659574468</v>
      </c>
    </row>
    <row r="21" spans="1:11" x14ac:dyDescent="0.25">
      <c r="A21" s="7" t="s">
        <v>69</v>
      </c>
      <c r="B21" s="65">
        <v>9</v>
      </c>
      <c r="C21" s="39">
        <f>IF(B33=0, "-", B21/B33)</f>
        <v>6.298110566829951E-3</v>
      </c>
      <c r="D21" s="65">
        <v>5</v>
      </c>
      <c r="E21" s="21">
        <f>IF(D33=0, "-", D21/D33)</f>
        <v>3.9463299131807421E-3</v>
      </c>
      <c r="F21" s="81">
        <v>22</v>
      </c>
      <c r="G21" s="39">
        <f>IF(F33=0, "-", F21/F33)</f>
        <v>6.4497214892993253E-3</v>
      </c>
      <c r="H21" s="65">
        <v>11</v>
      </c>
      <c r="I21" s="21">
        <f>IF(H33=0, "-", H21/H33)</f>
        <v>3.7917959324370908E-3</v>
      </c>
      <c r="J21" s="20">
        <f t="shared" si="0"/>
        <v>0.8</v>
      </c>
      <c r="K21" s="21">
        <f t="shared" si="1"/>
        <v>1</v>
      </c>
    </row>
    <row r="22" spans="1:11" x14ac:dyDescent="0.25">
      <c r="A22" s="7" t="s">
        <v>74</v>
      </c>
      <c r="B22" s="65">
        <v>19</v>
      </c>
      <c r="C22" s="39">
        <f>IF(B33=0, "-", B22/B33)</f>
        <v>1.3296011196641007E-2</v>
      </c>
      <c r="D22" s="65">
        <v>19</v>
      </c>
      <c r="E22" s="21">
        <f>IF(D33=0, "-", D22/D33)</f>
        <v>1.499605367008682E-2</v>
      </c>
      <c r="F22" s="81">
        <v>39</v>
      </c>
      <c r="G22" s="39">
        <f>IF(F33=0, "-", F22/F33)</f>
        <v>1.1433597185576077E-2</v>
      </c>
      <c r="H22" s="65">
        <v>37</v>
      </c>
      <c r="I22" s="21">
        <f>IF(H33=0, "-", H22/H33)</f>
        <v>1.2754222681833851E-2</v>
      </c>
      <c r="J22" s="20">
        <f t="shared" si="0"/>
        <v>0</v>
      </c>
      <c r="K22" s="21">
        <f t="shared" si="1"/>
        <v>5.4054054054054057E-2</v>
      </c>
    </row>
    <row r="23" spans="1:11" x14ac:dyDescent="0.25">
      <c r="A23" s="7" t="s">
        <v>75</v>
      </c>
      <c r="B23" s="65">
        <v>97</v>
      </c>
      <c r="C23" s="39">
        <f>IF(B33=0, "-", B23/B33)</f>
        <v>6.7879636109167252E-2</v>
      </c>
      <c r="D23" s="65">
        <v>45</v>
      </c>
      <c r="E23" s="21">
        <f>IF(D33=0, "-", D23/D33)</f>
        <v>3.5516969218626675E-2</v>
      </c>
      <c r="F23" s="81">
        <v>203</v>
      </c>
      <c r="G23" s="39">
        <f>IF(F33=0, "-", F23/F33)</f>
        <v>5.9513339196716503E-2</v>
      </c>
      <c r="H23" s="65">
        <v>86</v>
      </c>
      <c r="I23" s="21">
        <f>IF(H33=0, "-", H23/H33)</f>
        <v>2.9644950017235435E-2</v>
      </c>
      <c r="J23" s="20">
        <f t="shared" si="0"/>
        <v>1.1555555555555554</v>
      </c>
      <c r="K23" s="21">
        <f t="shared" si="1"/>
        <v>1.3604651162790697</v>
      </c>
    </row>
    <row r="24" spans="1:11" x14ac:dyDescent="0.25">
      <c r="A24" s="7" t="s">
        <v>80</v>
      </c>
      <c r="B24" s="65">
        <v>1</v>
      </c>
      <c r="C24" s="39">
        <f>IF(B33=0, "-", B24/B33)</f>
        <v>6.9979006298110562E-4</v>
      </c>
      <c r="D24" s="65">
        <v>1</v>
      </c>
      <c r="E24" s="21">
        <f>IF(D33=0, "-", D24/D33)</f>
        <v>7.8926598263614838E-4</v>
      </c>
      <c r="F24" s="81">
        <v>3</v>
      </c>
      <c r="G24" s="39">
        <f>IF(F33=0, "-", F24/F33)</f>
        <v>8.7950747581354446E-4</v>
      </c>
      <c r="H24" s="65">
        <v>4</v>
      </c>
      <c r="I24" s="21">
        <f>IF(H33=0, "-", H24/H33)</f>
        <v>1.3788348845225785E-3</v>
      </c>
      <c r="J24" s="20">
        <f t="shared" si="0"/>
        <v>0</v>
      </c>
      <c r="K24" s="21">
        <f t="shared" si="1"/>
        <v>-0.25</v>
      </c>
    </row>
    <row r="25" spans="1:11" x14ac:dyDescent="0.25">
      <c r="A25" s="7" t="s">
        <v>84</v>
      </c>
      <c r="B25" s="65">
        <v>7</v>
      </c>
      <c r="C25" s="39">
        <f>IF(B33=0, "-", B25/B33)</f>
        <v>4.8985304408677398E-3</v>
      </c>
      <c r="D25" s="65">
        <v>30</v>
      </c>
      <c r="E25" s="21">
        <f>IF(D33=0, "-", D25/D33)</f>
        <v>2.3677979479084451E-2</v>
      </c>
      <c r="F25" s="81">
        <v>44</v>
      </c>
      <c r="G25" s="39">
        <f>IF(F33=0, "-", F25/F33)</f>
        <v>1.2899442978598651E-2</v>
      </c>
      <c r="H25" s="65">
        <v>63</v>
      </c>
      <c r="I25" s="21">
        <f>IF(H33=0, "-", H25/H33)</f>
        <v>2.1716649431230611E-2</v>
      </c>
      <c r="J25" s="20">
        <f t="shared" si="0"/>
        <v>-0.76666666666666672</v>
      </c>
      <c r="K25" s="21">
        <f t="shared" si="1"/>
        <v>-0.30158730158730157</v>
      </c>
    </row>
    <row r="26" spans="1:11" x14ac:dyDescent="0.25">
      <c r="A26" s="7" t="s">
        <v>86</v>
      </c>
      <c r="B26" s="65">
        <v>22</v>
      </c>
      <c r="C26" s="39">
        <f>IF(B33=0, "-", B26/B33)</f>
        <v>1.5395381385584325E-2</v>
      </c>
      <c r="D26" s="65">
        <v>8</v>
      </c>
      <c r="E26" s="21">
        <f>IF(D33=0, "-", D26/D33)</f>
        <v>6.314127861089187E-3</v>
      </c>
      <c r="F26" s="81">
        <v>37</v>
      </c>
      <c r="G26" s="39">
        <f>IF(F33=0, "-", F26/F33)</f>
        <v>1.0847258868367049E-2</v>
      </c>
      <c r="H26" s="65">
        <v>39</v>
      </c>
      <c r="I26" s="21">
        <f>IF(H33=0, "-", H26/H33)</f>
        <v>1.344364012409514E-2</v>
      </c>
      <c r="J26" s="20">
        <f t="shared" si="0"/>
        <v>1.75</v>
      </c>
      <c r="K26" s="21">
        <f t="shared" si="1"/>
        <v>-5.128205128205128E-2</v>
      </c>
    </row>
    <row r="27" spans="1:11" x14ac:dyDescent="0.25">
      <c r="A27" s="7" t="s">
        <v>87</v>
      </c>
      <c r="B27" s="65">
        <v>0</v>
      </c>
      <c r="C27" s="39">
        <f>IF(B33=0, "-", B27/B33)</f>
        <v>0</v>
      </c>
      <c r="D27" s="65">
        <v>0</v>
      </c>
      <c r="E27" s="21">
        <f>IF(D33=0, "-", D27/D33)</f>
        <v>0</v>
      </c>
      <c r="F27" s="81">
        <v>0</v>
      </c>
      <c r="G27" s="39">
        <f>IF(F33=0, "-", F27/F33)</f>
        <v>0</v>
      </c>
      <c r="H27" s="65">
        <v>1</v>
      </c>
      <c r="I27" s="21">
        <f>IF(H33=0, "-", H27/H33)</f>
        <v>3.4470872113064461E-4</v>
      </c>
      <c r="J27" s="20" t="str">
        <f t="shared" si="0"/>
        <v>-</v>
      </c>
      <c r="K27" s="21">
        <f t="shared" si="1"/>
        <v>-1</v>
      </c>
    </row>
    <row r="28" spans="1:11" x14ac:dyDescent="0.25">
      <c r="A28" s="7" t="s">
        <v>94</v>
      </c>
      <c r="B28" s="65">
        <v>21</v>
      </c>
      <c r="C28" s="39">
        <f>IF(B33=0, "-", B28/B33)</f>
        <v>1.4695591322603219E-2</v>
      </c>
      <c r="D28" s="65">
        <v>21</v>
      </c>
      <c r="E28" s="21">
        <f>IF(D33=0, "-", D28/D33)</f>
        <v>1.6574585635359115E-2</v>
      </c>
      <c r="F28" s="81">
        <v>62</v>
      </c>
      <c r="G28" s="39">
        <f>IF(F33=0, "-", F28/F33)</f>
        <v>1.8176487833479919E-2</v>
      </c>
      <c r="H28" s="65">
        <v>54</v>
      </c>
      <c r="I28" s="21">
        <f>IF(H33=0, "-", H28/H33)</f>
        <v>1.8614270941054809E-2</v>
      </c>
      <c r="J28" s="20">
        <f t="shared" si="0"/>
        <v>0</v>
      </c>
      <c r="K28" s="21">
        <f t="shared" si="1"/>
        <v>0.14814814814814814</v>
      </c>
    </row>
    <row r="29" spans="1:11" x14ac:dyDescent="0.25">
      <c r="A29" s="7" t="s">
        <v>95</v>
      </c>
      <c r="B29" s="65">
        <v>51</v>
      </c>
      <c r="C29" s="39">
        <f>IF(B33=0, "-", B29/B33)</f>
        <v>3.5689293212036392E-2</v>
      </c>
      <c r="D29" s="65">
        <v>27</v>
      </c>
      <c r="E29" s="21">
        <f>IF(D33=0, "-", D29/D33)</f>
        <v>2.1310181531176007E-2</v>
      </c>
      <c r="F29" s="81">
        <v>111</v>
      </c>
      <c r="G29" s="39">
        <f>IF(F33=0, "-", F29/F33)</f>
        <v>3.2541776605101144E-2</v>
      </c>
      <c r="H29" s="65">
        <v>53</v>
      </c>
      <c r="I29" s="21">
        <f>IF(H33=0, "-", H29/H33)</f>
        <v>1.8269562219924165E-2</v>
      </c>
      <c r="J29" s="20">
        <f t="shared" si="0"/>
        <v>0.88888888888888884</v>
      </c>
      <c r="K29" s="21">
        <f t="shared" si="1"/>
        <v>1.0943396226415094</v>
      </c>
    </row>
    <row r="30" spans="1:11" x14ac:dyDescent="0.25">
      <c r="A30" s="7" t="s">
        <v>97</v>
      </c>
      <c r="B30" s="65">
        <v>64</v>
      </c>
      <c r="C30" s="39">
        <f>IF(B33=0, "-", B30/B33)</f>
        <v>4.478656403079076E-2</v>
      </c>
      <c r="D30" s="65">
        <v>29</v>
      </c>
      <c r="E30" s="21">
        <f>IF(D33=0, "-", D30/D33)</f>
        <v>2.2888713496448304E-2</v>
      </c>
      <c r="F30" s="81">
        <v>160</v>
      </c>
      <c r="G30" s="39">
        <f>IF(F33=0, "-", F30/F33)</f>
        <v>4.6907065376722366E-2</v>
      </c>
      <c r="H30" s="65">
        <v>76</v>
      </c>
      <c r="I30" s="21">
        <f>IF(H33=0, "-", H30/H33)</f>
        <v>2.6197862805928989E-2</v>
      </c>
      <c r="J30" s="20">
        <f t="shared" si="0"/>
        <v>1.2068965517241379</v>
      </c>
      <c r="K30" s="21">
        <f t="shared" si="1"/>
        <v>1.1052631578947369</v>
      </c>
    </row>
    <row r="31" spans="1:11" x14ac:dyDescent="0.25">
      <c r="A31" s="7" t="s">
        <v>98</v>
      </c>
      <c r="B31" s="65">
        <v>5</v>
      </c>
      <c r="C31" s="39">
        <f>IF(B33=0, "-", B31/B33)</f>
        <v>3.4989503149055285E-3</v>
      </c>
      <c r="D31" s="65">
        <v>6</v>
      </c>
      <c r="E31" s="21">
        <f>IF(D33=0, "-", D31/D33)</f>
        <v>4.7355958958168907E-3</v>
      </c>
      <c r="F31" s="81">
        <v>20</v>
      </c>
      <c r="G31" s="39">
        <f>IF(F33=0, "-", F31/F33)</f>
        <v>5.8633831720902958E-3</v>
      </c>
      <c r="H31" s="65">
        <v>14</v>
      </c>
      <c r="I31" s="21">
        <f>IF(H33=0, "-", H31/H33)</f>
        <v>4.8259220958290243E-3</v>
      </c>
      <c r="J31" s="20">
        <f t="shared" si="0"/>
        <v>-0.16666666666666666</v>
      </c>
      <c r="K31" s="21">
        <f t="shared" si="1"/>
        <v>0.42857142857142855</v>
      </c>
    </row>
    <row r="32" spans="1:11" x14ac:dyDescent="0.25">
      <c r="A32" s="2"/>
      <c r="B32" s="68"/>
      <c r="C32" s="33"/>
      <c r="D32" s="68"/>
      <c r="E32" s="6"/>
      <c r="F32" s="82"/>
      <c r="G32" s="33"/>
      <c r="H32" s="68"/>
      <c r="I32" s="6"/>
      <c r="J32" s="5"/>
      <c r="K32" s="6"/>
    </row>
    <row r="33" spans="1:11" s="43" customFormat="1" x14ac:dyDescent="0.25">
      <c r="A33" s="162" t="s">
        <v>619</v>
      </c>
      <c r="B33" s="71">
        <f>SUM(B7:B32)</f>
        <v>1429</v>
      </c>
      <c r="C33" s="40">
        <v>1</v>
      </c>
      <c r="D33" s="71">
        <f>SUM(D7:D32)</f>
        <v>1267</v>
      </c>
      <c r="E33" s="41">
        <v>1</v>
      </c>
      <c r="F33" s="77">
        <f>SUM(F7:F32)</f>
        <v>3411</v>
      </c>
      <c r="G33" s="42">
        <v>1</v>
      </c>
      <c r="H33" s="71">
        <f>SUM(H7:H32)</f>
        <v>2901</v>
      </c>
      <c r="I33" s="41">
        <v>1</v>
      </c>
      <c r="J33" s="37">
        <f>IF(D33=0, "-", (B33-D33)/D33)</f>
        <v>0.12786108918705605</v>
      </c>
      <c r="K33" s="38">
        <f>IF(H33=0, "-", (F33-H33)/H33)</f>
        <v>0.17580144777662876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2"/>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245</v>
      </c>
      <c r="B8" s="143">
        <v>2</v>
      </c>
      <c r="C8" s="144">
        <v>5</v>
      </c>
      <c r="D8" s="143">
        <v>13</v>
      </c>
      <c r="E8" s="144">
        <v>20</v>
      </c>
      <c r="F8" s="145"/>
      <c r="G8" s="143">
        <f>B8-C8</f>
        <v>-3</v>
      </c>
      <c r="H8" s="144">
        <f>D8-E8</f>
        <v>-7</v>
      </c>
      <c r="I8" s="151">
        <f>IF(C8=0, "-", IF(G8/C8&lt;10, G8/C8, "&gt;999%"))</f>
        <v>-0.6</v>
      </c>
      <c r="J8" s="152">
        <f>IF(E8=0, "-", IF(H8/E8&lt;10, H8/E8, "&gt;999%"))</f>
        <v>-0.35</v>
      </c>
    </row>
    <row r="9" spans="1:10" x14ac:dyDescent="0.25">
      <c r="A9" s="158" t="s">
        <v>411</v>
      </c>
      <c r="B9" s="65">
        <v>2</v>
      </c>
      <c r="C9" s="66">
        <v>7</v>
      </c>
      <c r="D9" s="65">
        <v>7</v>
      </c>
      <c r="E9" s="66">
        <v>27</v>
      </c>
      <c r="F9" s="67"/>
      <c r="G9" s="65">
        <f>B9-C9</f>
        <v>-5</v>
      </c>
      <c r="H9" s="66">
        <f>D9-E9</f>
        <v>-20</v>
      </c>
      <c r="I9" s="20">
        <f>IF(C9=0, "-", IF(G9/C9&lt;10, G9/C9, "&gt;999%"))</f>
        <v>-0.7142857142857143</v>
      </c>
      <c r="J9" s="21">
        <f>IF(E9=0, "-", IF(H9/E9&lt;10, H9/E9, "&gt;999%"))</f>
        <v>-0.7407407407407407</v>
      </c>
    </row>
    <row r="10" spans="1:10" s="160" customFormat="1" x14ac:dyDescent="0.25">
      <c r="A10" s="178" t="s">
        <v>627</v>
      </c>
      <c r="B10" s="71">
        <v>4</v>
      </c>
      <c r="C10" s="72">
        <v>12</v>
      </c>
      <c r="D10" s="71">
        <v>20</v>
      </c>
      <c r="E10" s="72">
        <v>47</v>
      </c>
      <c r="F10" s="73"/>
      <c r="G10" s="71">
        <f>B10-C10</f>
        <v>-8</v>
      </c>
      <c r="H10" s="72">
        <f>D10-E10</f>
        <v>-27</v>
      </c>
      <c r="I10" s="37">
        <f>IF(C10=0, "-", IF(G10/C10&lt;10, G10/C10, "&gt;999%"))</f>
        <v>-0.66666666666666663</v>
      </c>
      <c r="J10" s="38">
        <f>IF(E10=0, "-", IF(H10/E10&lt;10, H10/E10, "&gt;999%"))</f>
        <v>-0.57446808510638303</v>
      </c>
    </row>
    <row r="11" spans="1:10" x14ac:dyDescent="0.25">
      <c r="A11" s="177"/>
      <c r="B11" s="143"/>
      <c r="C11" s="144"/>
      <c r="D11" s="143"/>
      <c r="E11" s="144"/>
      <c r="F11" s="145"/>
      <c r="G11" s="143"/>
      <c r="H11" s="144"/>
      <c r="I11" s="151"/>
      <c r="J11" s="152"/>
    </row>
    <row r="12" spans="1:10" s="139" customFormat="1" x14ac:dyDescent="0.25">
      <c r="A12" s="159" t="s">
        <v>32</v>
      </c>
      <c r="B12" s="65"/>
      <c r="C12" s="66"/>
      <c r="D12" s="65"/>
      <c r="E12" s="66"/>
      <c r="F12" s="67"/>
      <c r="G12" s="65"/>
      <c r="H12" s="66"/>
      <c r="I12" s="20"/>
      <c r="J12" s="21"/>
    </row>
    <row r="13" spans="1:10" x14ac:dyDescent="0.25">
      <c r="A13" s="158" t="s">
        <v>317</v>
      </c>
      <c r="B13" s="65">
        <v>0</v>
      </c>
      <c r="C13" s="66">
        <v>1</v>
      </c>
      <c r="D13" s="65">
        <v>0</v>
      </c>
      <c r="E13" s="66">
        <v>1</v>
      </c>
      <c r="F13" s="67"/>
      <c r="G13" s="65">
        <f>B13-C13</f>
        <v>-1</v>
      </c>
      <c r="H13" s="66">
        <f>D13-E13</f>
        <v>-1</v>
      </c>
      <c r="I13" s="20">
        <f>IF(C13=0, "-", IF(G13/C13&lt;10, G13/C13, "&gt;999%"))</f>
        <v>-1</v>
      </c>
      <c r="J13" s="21">
        <f>IF(E13=0, "-", IF(H13/E13&lt;10, H13/E13, "&gt;999%"))</f>
        <v>-1</v>
      </c>
    </row>
    <row r="14" spans="1:10" s="160" customFormat="1" x14ac:dyDescent="0.25">
      <c r="A14" s="178" t="s">
        <v>628</v>
      </c>
      <c r="B14" s="71">
        <v>0</v>
      </c>
      <c r="C14" s="72">
        <v>1</v>
      </c>
      <c r="D14" s="71">
        <v>0</v>
      </c>
      <c r="E14" s="72">
        <v>1</v>
      </c>
      <c r="F14" s="73"/>
      <c r="G14" s="71">
        <f>B14-C14</f>
        <v>-1</v>
      </c>
      <c r="H14" s="72">
        <f>D14-E14</f>
        <v>-1</v>
      </c>
      <c r="I14" s="37">
        <f>IF(C14=0, "-", IF(G14/C14&lt;10, G14/C14, "&gt;999%"))</f>
        <v>-1</v>
      </c>
      <c r="J14" s="38">
        <f>IF(E14=0, "-", IF(H14/E14&lt;10, H14/E14, "&gt;999%"))</f>
        <v>-1</v>
      </c>
    </row>
    <row r="15" spans="1:10" x14ac:dyDescent="0.25">
      <c r="A15" s="177"/>
      <c r="B15" s="143"/>
      <c r="C15" s="144"/>
      <c r="D15" s="143"/>
      <c r="E15" s="144"/>
      <c r="F15" s="145"/>
      <c r="G15" s="143"/>
      <c r="H15" s="144"/>
      <c r="I15" s="151"/>
      <c r="J15" s="152"/>
    </row>
    <row r="16" spans="1:10" s="139" customFormat="1" x14ac:dyDescent="0.25">
      <c r="A16" s="159" t="s">
        <v>33</v>
      </c>
      <c r="B16" s="65"/>
      <c r="C16" s="66"/>
      <c r="D16" s="65"/>
      <c r="E16" s="66"/>
      <c r="F16" s="67"/>
      <c r="G16" s="65"/>
      <c r="H16" s="66"/>
      <c r="I16" s="20"/>
      <c r="J16" s="21"/>
    </row>
    <row r="17" spans="1:10" x14ac:dyDescent="0.25">
      <c r="A17" s="158" t="s">
        <v>334</v>
      </c>
      <c r="B17" s="65">
        <v>6</v>
      </c>
      <c r="C17" s="66">
        <v>2</v>
      </c>
      <c r="D17" s="65">
        <v>6</v>
      </c>
      <c r="E17" s="66">
        <v>5</v>
      </c>
      <c r="F17" s="67"/>
      <c r="G17" s="65">
        <f>B17-C17</f>
        <v>4</v>
      </c>
      <c r="H17" s="66">
        <f>D17-E17</f>
        <v>1</v>
      </c>
      <c r="I17" s="20">
        <f>IF(C17=0, "-", IF(G17/C17&lt;10, G17/C17, "&gt;999%"))</f>
        <v>2</v>
      </c>
      <c r="J17" s="21">
        <f>IF(E17=0, "-", IF(H17/E17&lt;10, H17/E17, "&gt;999%"))</f>
        <v>0.2</v>
      </c>
    </row>
    <row r="18" spans="1:10" x14ac:dyDescent="0.25">
      <c r="A18" s="158" t="s">
        <v>476</v>
      </c>
      <c r="B18" s="65">
        <v>4</v>
      </c>
      <c r="C18" s="66">
        <v>3</v>
      </c>
      <c r="D18" s="65">
        <v>7</v>
      </c>
      <c r="E18" s="66">
        <v>6</v>
      </c>
      <c r="F18" s="67"/>
      <c r="G18" s="65">
        <f>B18-C18</f>
        <v>1</v>
      </c>
      <c r="H18" s="66">
        <f>D18-E18</f>
        <v>1</v>
      </c>
      <c r="I18" s="20">
        <f>IF(C18=0, "-", IF(G18/C18&lt;10, G18/C18, "&gt;999%"))</f>
        <v>0.33333333333333331</v>
      </c>
      <c r="J18" s="21">
        <f>IF(E18=0, "-", IF(H18/E18&lt;10, H18/E18, "&gt;999%"))</f>
        <v>0.16666666666666666</v>
      </c>
    </row>
    <row r="19" spans="1:10" s="160" customFormat="1" x14ac:dyDescent="0.25">
      <c r="A19" s="178" t="s">
        <v>629</v>
      </c>
      <c r="B19" s="71">
        <v>10</v>
      </c>
      <c r="C19" s="72">
        <v>5</v>
      </c>
      <c r="D19" s="71">
        <v>13</v>
      </c>
      <c r="E19" s="72">
        <v>11</v>
      </c>
      <c r="F19" s="73"/>
      <c r="G19" s="71">
        <f>B19-C19</f>
        <v>5</v>
      </c>
      <c r="H19" s="72">
        <f>D19-E19</f>
        <v>2</v>
      </c>
      <c r="I19" s="37">
        <f>IF(C19=0, "-", IF(G19/C19&lt;10, G19/C19, "&gt;999%"))</f>
        <v>1</v>
      </c>
      <c r="J19" s="38">
        <f>IF(E19=0, "-", IF(H19/E19&lt;10, H19/E19, "&gt;999%"))</f>
        <v>0.18181818181818182</v>
      </c>
    </row>
    <row r="20" spans="1:10" x14ac:dyDescent="0.25">
      <c r="A20" s="177"/>
      <c r="B20" s="143"/>
      <c r="C20" s="144"/>
      <c r="D20" s="143"/>
      <c r="E20" s="144"/>
      <c r="F20" s="145"/>
      <c r="G20" s="143"/>
      <c r="H20" s="144"/>
      <c r="I20" s="151"/>
      <c r="J20" s="152"/>
    </row>
    <row r="21" spans="1:10" s="139" customFormat="1" x14ac:dyDescent="0.25">
      <c r="A21" s="159" t="s">
        <v>34</v>
      </c>
      <c r="B21" s="65"/>
      <c r="C21" s="66"/>
      <c r="D21" s="65"/>
      <c r="E21" s="66"/>
      <c r="F21" s="67"/>
      <c r="G21" s="65"/>
      <c r="H21" s="66"/>
      <c r="I21" s="20"/>
      <c r="J21" s="21"/>
    </row>
    <row r="22" spans="1:10" x14ac:dyDescent="0.25">
      <c r="A22" s="158" t="s">
        <v>211</v>
      </c>
      <c r="B22" s="65">
        <v>11</v>
      </c>
      <c r="C22" s="66">
        <v>37</v>
      </c>
      <c r="D22" s="65">
        <v>58</v>
      </c>
      <c r="E22" s="66">
        <v>57</v>
      </c>
      <c r="F22" s="67"/>
      <c r="G22" s="65">
        <f t="shared" ref="G22:G39" si="0">B22-C22</f>
        <v>-26</v>
      </c>
      <c r="H22" s="66">
        <f t="shared" ref="H22:H39" si="1">D22-E22</f>
        <v>1</v>
      </c>
      <c r="I22" s="20">
        <f t="shared" ref="I22:I39" si="2">IF(C22=0, "-", IF(G22/C22&lt;10, G22/C22, "&gt;999%"))</f>
        <v>-0.70270270270270274</v>
      </c>
      <c r="J22" s="21">
        <f t="shared" ref="J22:J39" si="3">IF(E22=0, "-", IF(H22/E22&lt;10, H22/E22, "&gt;999%"))</f>
        <v>1.7543859649122806E-2</v>
      </c>
    </row>
    <row r="23" spans="1:10" x14ac:dyDescent="0.25">
      <c r="A23" s="158" t="s">
        <v>223</v>
      </c>
      <c r="B23" s="65">
        <v>97</v>
      </c>
      <c r="C23" s="66">
        <v>58</v>
      </c>
      <c r="D23" s="65">
        <v>333</v>
      </c>
      <c r="E23" s="66">
        <v>89</v>
      </c>
      <c r="F23" s="67"/>
      <c r="G23" s="65">
        <f t="shared" si="0"/>
        <v>39</v>
      </c>
      <c r="H23" s="66">
        <f t="shared" si="1"/>
        <v>244</v>
      </c>
      <c r="I23" s="20">
        <f t="shared" si="2"/>
        <v>0.67241379310344829</v>
      </c>
      <c r="J23" s="21">
        <f t="shared" si="3"/>
        <v>2.7415730337078652</v>
      </c>
    </row>
    <row r="24" spans="1:10" x14ac:dyDescent="0.25">
      <c r="A24" s="158" t="s">
        <v>246</v>
      </c>
      <c r="B24" s="65">
        <v>34</v>
      </c>
      <c r="C24" s="66">
        <v>16</v>
      </c>
      <c r="D24" s="65">
        <v>86</v>
      </c>
      <c r="E24" s="66">
        <v>40</v>
      </c>
      <c r="F24" s="67"/>
      <c r="G24" s="65">
        <f t="shared" si="0"/>
        <v>18</v>
      </c>
      <c r="H24" s="66">
        <f t="shared" si="1"/>
        <v>46</v>
      </c>
      <c r="I24" s="20">
        <f t="shared" si="2"/>
        <v>1.125</v>
      </c>
      <c r="J24" s="21">
        <f t="shared" si="3"/>
        <v>1.1499999999999999</v>
      </c>
    </row>
    <row r="25" spans="1:10" x14ac:dyDescent="0.25">
      <c r="A25" s="158" t="s">
        <v>318</v>
      </c>
      <c r="B25" s="65">
        <v>4</v>
      </c>
      <c r="C25" s="66">
        <v>8</v>
      </c>
      <c r="D25" s="65">
        <v>7</v>
      </c>
      <c r="E25" s="66">
        <v>27</v>
      </c>
      <c r="F25" s="67"/>
      <c r="G25" s="65">
        <f t="shared" si="0"/>
        <v>-4</v>
      </c>
      <c r="H25" s="66">
        <f t="shared" si="1"/>
        <v>-20</v>
      </c>
      <c r="I25" s="20">
        <f t="shared" si="2"/>
        <v>-0.5</v>
      </c>
      <c r="J25" s="21">
        <f t="shared" si="3"/>
        <v>-0.7407407407407407</v>
      </c>
    </row>
    <row r="26" spans="1:10" x14ac:dyDescent="0.25">
      <c r="A26" s="158" t="s">
        <v>247</v>
      </c>
      <c r="B26" s="65">
        <v>21</v>
      </c>
      <c r="C26" s="66">
        <v>18</v>
      </c>
      <c r="D26" s="65">
        <v>55</v>
      </c>
      <c r="E26" s="66">
        <v>40</v>
      </c>
      <c r="F26" s="67"/>
      <c r="G26" s="65">
        <f t="shared" si="0"/>
        <v>3</v>
      </c>
      <c r="H26" s="66">
        <f t="shared" si="1"/>
        <v>15</v>
      </c>
      <c r="I26" s="20">
        <f t="shared" si="2"/>
        <v>0.16666666666666666</v>
      </c>
      <c r="J26" s="21">
        <f t="shared" si="3"/>
        <v>0.375</v>
      </c>
    </row>
    <row r="27" spans="1:10" x14ac:dyDescent="0.25">
      <c r="A27" s="158" t="s">
        <v>267</v>
      </c>
      <c r="B27" s="65">
        <v>11</v>
      </c>
      <c r="C27" s="66">
        <v>12</v>
      </c>
      <c r="D27" s="65">
        <v>23</v>
      </c>
      <c r="E27" s="66">
        <v>20</v>
      </c>
      <c r="F27" s="67"/>
      <c r="G27" s="65">
        <f t="shared" si="0"/>
        <v>-1</v>
      </c>
      <c r="H27" s="66">
        <f t="shared" si="1"/>
        <v>3</v>
      </c>
      <c r="I27" s="20">
        <f t="shared" si="2"/>
        <v>-8.3333333333333329E-2</v>
      </c>
      <c r="J27" s="21">
        <f t="shared" si="3"/>
        <v>0.15</v>
      </c>
    </row>
    <row r="28" spans="1:10" x14ac:dyDescent="0.25">
      <c r="A28" s="158" t="s">
        <v>268</v>
      </c>
      <c r="B28" s="65">
        <v>1</v>
      </c>
      <c r="C28" s="66">
        <v>4</v>
      </c>
      <c r="D28" s="65">
        <v>6</v>
      </c>
      <c r="E28" s="66">
        <v>10</v>
      </c>
      <c r="F28" s="67"/>
      <c r="G28" s="65">
        <f t="shared" si="0"/>
        <v>-3</v>
      </c>
      <c r="H28" s="66">
        <f t="shared" si="1"/>
        <v>-4</v>
      </c>
      <c r="I28" s="20">
        <f t="shared" si="2"/>
        <v>-0.75</v>
      </c>
      <c r="J28" s="21">
        <f t="shared" si="3"/>
        <v>-0.4</v>
      </c>
    </row>
    <row r="29" spans="1:10" x14ac:dyDescent="0.25">
      <c r="A29" s="158" t="s">
        <v>280</v>
      </c>
      <c r="B29" s="65">
        <v>1</v>
      </c>
      <c r="C29" s="66">
        <v>2</v>
      </c>
      <c r="D29" s="65">
        <v>4</v>
      </c>
      <c r="E29" s="66">
        <v>4</v>
      </c>
      <c r="F29" s="67"/>
      <c r="G29" s="65">
        <f t="shared" si="0"/>
        <v>-1</v>
      </c>
      <c r="H29" s="66">
        <f t="shared" si="1"/>
        <v>0</v>
      </c>
      <c r="I29" s="20">
        <f t="shared" si="2"/>
        <v>-0.5</v>
      </c>
      <c r="J29" s="21">
        <f t="shared" si="3"/>
        <v>0</v>
      </c>
    </row>
    <row r="30" spans="1:10" x14ac:dyDescent="0.25">
      <c r="A30" s="158" t="s">
        <v>451</v>
      </c>
      <c r="B30" s="65">
        <v>7</v>
      </c>
      <c r="C30" s="66">
        <v>5</v>
      </c>
      <c r="D30" s="65">
        <v>19</v>
      </c>
      <c r="E30" s="66">
        <v>16</v>
      </c>
      <c r="F30" s="67"/>
      <c r="G30" s="65">
        <f t="shared" si="0"/>
        <v>2</v>
      </c>
      <c r="H30" s="66">
        <f t="shared" si="1"/>
        <v>3</v>
      </c>
      <c r="I30" s="20">
        <f t="shared" si="2"/>
        <v>0.4</v>
      </c>
      <c r="J30" s="21">
        <f t="shared" si="3"/>
        <v>0.1875</v>
      </c>
    </row>
    <row r="31" spans="1:10" x14ac:dyDescent="0.25">
      <c r="A31" s="158" t="s">
        <v>269</v>
      </c>
      <c r="B31" s="65">
        <v>17</v>
      </c>
      <c r="C31" s="66">
        <v>0</v>
      </c>
      <c r="D31" s="65">
        <v>43</v>
      </c>
      <c r="E31" s="66">
        <v>0</v>
      </c>
      <c r="F31" s="67"/>
      <c r="G31" s="65">
        <f t="shared" si="0"/>
        <v>17</v>
      </c>
      <c r="H31" s="66">
        <f t="shared" si="1"/>
        <v>43</v>
      </c>
      <c r="I31" s="20" t="str">
        <f t="shared" si="2"/>
        <v>-</v>
      </c>
      <c r="J31" s="21" t="str">
        <f t="shared" si="3"/>
        <v>-</v>
      </c>
    </row>
    <row r="32" spans="1:10" x14ac:dyDescent="0.25">
      <c r="A32" s="158" t="s">
        <v>376</v>
      </c>
      <c r="B32" s="65">
        <v>50</v>
      </c>
      <c r="C32" s="66">
        <v>23</v>
      </c>
      <c r="D32" s="65">
        <v>108</v>
      </c>
      <c r="E32" s="66">
        <v>48</v>
      </c>
      <c r="F32" s="67"/>
      <c r="G32" s="65">
        <f t="shared" si="0"/>
        <v>27</v>
      </c>
      <c r="H32" s="66">
        <f t="shared" si="1"/>
        <v>60</v>
      </c>
      <c r="I32" s="20">
        <f t="shared" si="2"/>
        <v>1.173913043478261</v>
      </c>
      <c r="J32" s="21">
        <f t="shared" si="3"/>
        <v>1.25</v>
      </c>
    </row>
    <row r="33" spans="1:10" x14ac:dyDescent="0.25">
      <c r="A33" s="158" t="s">
        <v>377</v>
      </c>
      <c r="B33" s="65">
        <v>144</v>
      </c>
      <c r="C33" s="66">
        <v>190</v>
      </c>
      <c r="D33" s="65">
        <v>545</v>
      </c>
      <c r="E33" s="66">
        <v>313</v>
      </c>
      <c r="F33" s="67"/>
      <c r="G33" s="65">
        <f t="shared" si="0"/>
        <v>-46</v>
      </c>
      <c r="H33" s="66">
        <f t="shared" si="1"/>
        <v>232</v>
      </c>
      <c r="I33" s="20">
        <f t="shared" si="2"/>
        <v>-0.24210526315789474</v>
      </c>
      <c r="J33" s="21">
        <f t="shared" si="3"/>
        <v>0.74121405750798719</v>
      </c>
    </row>
    <row r="34" spans="1:10" x14ac:dyDescent="0.25">
      <c r="A34" s="158" t="s">
        <v>412</v>
      </c>
      <c r="B34" s="65">
        <v>307</v>
      </c>
      <c r="C34" s="66">
        <v>73</v>
      </c>
      <c r="D34" s="65">
        <v>633</v>
      </c>
      <c r="E34" s="66">
        <v>386</v>
      </c>
      <c r="F34" s="67"/>
      <c r="G34" s="65">
        <f t="shared" si="0"/>
        <v>234</v>
      </c>
      <c r="H34" s="66">
        <f t="shared" si="1"/>
        <v>247</v>
      </c>
      <c r="I34" s="20">
        <f t="shared" si="2"/>
        <v>3.2054794520547945</v>
      </c>
      <c r="J34" s="21">
        <f t="shared" si="3"/>
        <v>0.63989637305699487</v>
      </c>
    </row>
    <row r="35" spans="1:10" x14ac:dyDescent="0.25">
      <c r="A35" s="158" t="s">
        <v>452</v>
      </c>
      <c r="B35" s="65">
        <v>57</v>
      </c>
      <c r="C35" s="66">
        <v>64</v>
      </c>
      <c r="D35" s="65">
        <v>245</v>
      </c>
      <c r="E35" s="66">
        <v>120</v>
      </c>
      <c r="F35" s="67"/>
      <c r="G35" s="65">
        <f t="shared" si="0"/>
        <v>-7</v>
      </c>
      <c r="H35" s="66">
        <f t="shared" si="1"/>
        <v>125</v>
      </c>
      <c r="I35" s="20">
        <f t="shared" si="2"/>
        <v>-0.109375</v>
      </c>
      <c r="J35" s="21">
        <f t="shared" si="3"/>
        <v>1.0416666666666667</v>
      </c>
    </row>
    <row r="36" spans="1:10" x14ac:dyDescent="0.25">
      <c r="A36" s="158" t="s">
        <v>453</v>
      </c>
      <c r="B36" s="65">
        <v>5</v>
      </c>
      <c r="C36" s="66">
        <v>17</v>
      </c>
      <c r="D36" s="65">
        <v>28</v>
      </c>
      <c r="E36" s="66">
        <v>30</v>
      </c>
      <c r="F36" s="67"/>
      <c r="G36" s="65">
        <f t="shared" si="0"/>
        <v>-12</v>
      </c>
      <c r="H36" s="66">
        <f t="shared" si="1"/>
        <v>-2</v>
      </c>
      <c r="I36" s="20">
        <f t="shared" si="2"/>
        <v>-0.70588235294117652</v>
      </c>
      <c r="J36" s="21">
        <f t="shared" si="3"/>
        <v>-6.6666666666666666E-2</v>
      </c>
    </row>
    <row r="37" spans="1:10" x14ac:dyDescent="0.25">
      <c r="A37" s="158" t="s">
        <v>335</v>
      </c>
      <c r="B37" s="65">
        <v>0</v>
      </c>
      <c r="C37" s="66">
        <v>0</v>
      </c>
      <c r="D37" s="65">
        <v>0</v>
      </c>
      <c r="E37" s="66">
        <v>1</v>
      </c>
      <c r="F37" s="67"/>
      <c r="G37" s="65">
        <f t="shared" si="0"/>
        <v>0</v>
      </c>
      <c r="H37" s="66">
        <f t="shared" si="1"/>
        <v>-1</v>
      </c>
      <c r="I37" s="20" t="str">
        <f t="shared" si="2"/>
        <v>-</v>
      </c>
      <c r="J37" s="21">
        <f t="shared" si="3"/>
        <v>-1</v>
      </c>
    </row>
    <row r="38" spans="1:10" x14ac:dyDescent="0.25">
      <c r="A38" s="158" t="s">
        <v>319</v>
      </c>
      <c r="B38" s="65">
        <v>2</v>
      </c>
      <c r="C38" s="66">
        <v>1</v>
      </c>
      <c r="D38" s="65">
        <v>9</v>
      </c>
      <c r="E38" s="66">
        <v>3</v>
      </c>
      <c r="F38" s="67"/>
      <c r="G38" s="65">
        <f t="shared" si="0"/>
        <v>1</v>
      </c>
      <c r="H38" s="66">
        <f t="shared" si="1"/>
        <v>6</v>
      </c>
      <c r="I38" s="20">
        <f t="shared" si="2"/>
        <v>1</v>
      </c>
      <c r="J38" s="21">
        <f t="shared" si="3"/>
        <v>2</v>
      </c>
    </row>
    <row r="39" spans="1:10" s="160" customFormat="1" x14ac:dyDescent="0.25">
      <c r="A39" s="178" t="s">
        <v>630</v>
      </c>
      <c r="B39" s="71">
        <v>769</v>
      </c>
      <c r="C39" s="72">
        <v>528</v>
      </c>
      <c r="D39" s="71">
        <v>2202</v>
      </c>
      <c r="E39" s="72">
        <v>1204</v>
      </c>
      <c r="F39" s="73"/>
      <c r="G39" s="71">
        <f t="shared" si="0"/>
        <v>241</v>
      </c>
      <c r="H39" s="72">
        <f t="shared" si="1"/>
        <v>998</v>
      </c>
      <c r="I39" s="37">
        <f t="shared" si="2"/>
        <v>0.45643939393939392</v>
      </c>
      <c r="J39" s="38">
        <f t="shared" si="3"/>
        <v>0.82890365448504988</v>
      </c>
    </row>
    <row r="40" spans="1:10" x14ac:dyDescent="0.25">
      <c r="A40" s="177"/>
      <c r="B40" s="143"/>
      <c r="C40" s="144"/>
      <c r="D40" s="143"/>
      <c r="E40" s="144"/>
      <c r="F40" s="145"/>
      <c r="G40" s="143"/>
      <c r="H40" s="144"/>
      <c r="I40" s="151"/>
      <c r="J40" s="152"/>
    </row>
    <row r="41" spans="1:10" s="139" customFormat="1" x14ac:dyDescent="0.25">
      <c r="A41" s="159" t="s">
        <v>35</v>
      </c>
      <c r="B41" s="65"/>
      <c r="C41" s="66"/>
      <c r="D41" s="65"/>
      <c r="E41" s="66"/>
      <c r="F41" s="67"/>
      <c r="G41" s="65"/>
      <c r="H41" s="66"/>
      <c r="I41" s="20"/>
      <c r="J41" s="21"/>
    </row>
    <row r="42" spans="1:10" x14ac:dyDescent="0.25">
      <c r="A42" s="158" t="s">
        <v>477</v>
      </c>
      <c r="B42" s="65">
        <v>0</v>
      </c>
      <c r="C42" s="66">
        <v>3</v>
      </c>
      <c r="D42" s="65">
        <v>4</v>
      </c>
      <c r="E42" s="66">
        <v>5</v>
      </c>
      <c r="F42" s="67"/>
      <c r="G42" s="65">
        <f>B42-C42</f>
        <v>-3</v>
      </c>
      <c r="H42" s="66">
        <f>D42-E42</f>
        <v>-1</v>
      </c>
      <c r="I42" s="20">
        <f>IF(C42=0, "-", IF(G42/C42&lt;10, G42/C42, "&gt;999%"))</f>
        <v>-1</v>
      </c>
      <c r="J42" s="21">
        <f>IF(E42=0, "-", IF(H42/E42&lt;10, H42/E42, "&gt;999%"))</f>
        <v>-0.2</v>
      </c>
    </row>
    <row r="43" spans="1:10" x14ac:dyDescent="0.25">
      <c r="A43" s="158" t="s">
        <v>336</v>
      </c>
      <c r="B43" s="65">
        <v>3</v>
      </c>
      <c r="C43" s="66">
        <v>4</v>
      </c>
      <c r="D43" s="65">
        <v>10</v>
      </c>
      <c r="E43" s="66">
        <v>10</v>
      </c>
      <c r="F43" s="67"/>
      <c r="G43" s="65">
        <f>B43-C43</f>
        <v>-1</v>
      </c>
      <c r="H43" s="66">
        <f>D43-E43</f>
        <v>0</v>
      </c>
      <c r="I43" s="20">
        <f>IF(C43=0, "-", IF(G43/C43&lt;10, G43/C43, "&gt;999%"))</f>
        <v>-0.25</v>
      </c>
      <c r="J43" s="21">
        <f>IF(E43=0, "-", IF(H43/E43&lt;10, H43/E43, "&gt;999%"))</f>
        <v>0</v>
      </c>
    </row>
    <row r="44" spans="1:10" x14ac:dyDescent="0.25">
      <c r="A44" s="158" t="s">
        <v>281</v>
      </c>
      <c r="B44" s="65">
        <v>1</v>
      </c>
      <c r="C44" s="66">
        <v>1</v>
      </c>
      <c r="D44" s="65">
        <v>2</v>
      </c>
      <c r="E44" s="66">
        <v>2</v>
      </c>
      <c r="F44" s="67"/>
      <c r="G44" s="65">
        <f>B44-C44</f>
        <v>0</v>
      </c>
      <c r="H44" s="66">
        <f>D44-E44</f>
        <v>0</v>
      </c>
      <c r="I44" s="20">
        <f>IF(C44=0, "-", IF(G44/C44&lt;10, G44/C44, "&gt;999%"))</f>
        <v>0</v>
      </c>
      <c r="J44" s="21">
        <f>IF(E44=0, "-", IF(H44/E44&lt;10, H44/E44, "&gt;999%"))</f>
        <v>0</v>
      </c>
    </row>
    <row r="45" spans="1:10" s="160" customFormat="1" x14ac:dyDescent="0.25">
      <c r="A45" s="178" t="s">
        <v>631</v>
      </c>
      <c r="B45" s="71">
        <v>4</v>
      </c>
      <c r="C45" s="72">
        <v>8</v>
      </c>
      <c r="D45" s="71">
        <v>16</v>
      </c>
      <c r="E45" s="72">
        <v>17</v>
      </c>
      <c r="F45" s="73"/>
      <c r="G45" s="71">
        <f>B45-C45</f>
        <v>-4</v>
      </c>
      <c r="H45" s="72">
        <f>D45-E45</f>
        <v>-1</v>
      </c>
      <c r="I45" s="37">
        <f>IF(C45=0, "-", IF(G45/C45&lt;10, G45/C45, "&gt;999%"))</f>
        <v>-0.5</v>
      </c>
      <c r="J45" s="38">
        <f>IF(E45=0, "-", IF(H45/E45&lt;10, H45/E45, "&gt;999%"))</f>
        <v>-5.8823529411764705E-2</v>
      </c>
    </row>
    <row r="46" spans="1:10" x14ac:dyDescent="0.25">
      <c r="A46" s="177"/>
      <c r="B46" s="143"/>
      <c r="C46" s="144"/>
      <c r="D46" s="143"/>
      <c r="E46" s="144"/>
      <c r="F46" s="145"/>
      <c r="G46" s="143"/>
      <c r="H46" s="144"/>
      <c r="I46" s="151"/>
      <c r="J46" s="152"/>
    </row>
    <row r="47" spans="1:10" s="139" customFormat="1" x14ac:dyDescent="0.25">
      <c r="A47" s="159" t="s">
        <v>36</v>
      </c>
      <c r="B47" s="65"/>
      <c r="C47" s="66"/>
      <c r="D47" s="65"/>
      <c r="E47" s="66"/>
      <c r="F47" s="67"/>
      <c r="G47" s="65"/>
      <c r="H47" s="66"/>
      <c r="I47" s="20"/>
      <c r="J47" s="21"/>
    </row>
    <row r="48" spans="1:10" x14ac:dyDescent="0.25">
      <c r="A48" s="158" t="s">
        <v>224</v>
      </c>
      <c r="B48" s="65">
        <v>134</v>
      </c>
      <c r="C48" s="66">
        <v>44</v>
      </c>
      <c r="D48" s="65">
        <v>184</v>
      </c>
      <c r="E48" s="66">
        <v>135</v>
      </c>
      <c r="F48" s="67"/>
      <c r="G48" s="65">
        <f t="shared" ref="G48:G70" si="4">B48-C48</f>
        <v>90</v>
      </c>
      <c r="H48" s="66">
        <f t="shared" ref="H48:H70" si="5">D48-E48</f>
        <v>49</v>
      </c>
      <c r="I48" s="20">
        <f t="shared" ref="I48:I70" si="6">IF(C48=0, "-", IF(G48/C48&lt;10, G48/C48, "&gt;999%"))</f>
        <v>2.0454545454545454</v>
      </c>
      <c r="J48" s="21">
        <f t="shared" ref="J48:J70" si="7">IF(E48=0, "-", IF(H48/E48&lt;10, H48/E48, "&gt;999%"))</f>
        <v>0.36296296296296299</v>
      </c>
    </row>
    <row r="49" spans="1:10" x14ac:dyDescent="0.25">
      <c r="A49" s="158" t="s">
        <v>309</v>
      </c>
      <c r="B49" s="65">
        <v>33</v>
      </c>
      <c r="C49" s="66">
        <v>31</v>
      </c>
      <c r="D49" s="65">
        <v>53</v>
      </c>
      <c r="E49" s="66">
        <v>71</v>
      </c>
      <c r="F49" s="67"/>
      <c r="G49" s="65">
        <f t="shared" si="4"/>
        <v>2</v>
      </c>
      <c r="H49" s="66">
        <f t="shared" si="5"/>
        <v>-18</v>
      </c>
      <c r="I49" s="20">
        <f t="shared" si="6"/>
        <v>6.4516129032258063E-2</v>
      </c>
      <c r="J49" s="21">
        <f t="shared" si="7"/>
        <v>-0.25352112676056338</v>
      </c>
    </row>
    <row r="50" spans="1:10" x14ac:dyDescent="0.25">
      <c r="A50" s="158" t="s">
        <v>225</v>
      </c>
      <c r="B50" s="65">
        <v>47</v>
      </c>
      <c r="C50" s="66">
        <v>7</v>
      </c>
      <c r="D50" s="65">
        <v>71</v>
      </c>
      <c r="E50" s="66">
        <v>76</v>
      </c>
      <c r="F50" s="67"/>
      <c r="G50" s="65">
        <f t="shared" si="4"/>
        <v>40</v>
      </c>
      <c r="H50" s="66">
        <f t="shared" si="5"/>
        <v>-5</v>
      </c>
      <c r="I50" s="20">
        <f t="shared" si="6"/>
        <v>5.7142857142857144</v>
      </c>
      <c r="J50" s="21">
        <f t="shared" si="7"/>
        <v>-6.5789473684210523E-2</v>
      </c>
    </row>
    <row r="51" spans="1:10" x14ac:dyDescent="0.25">
      <c r="A51" s="158" t="s">
        <v>248</v>
      </c>
      <c r="B51" s="65">
        <v>101</v>
      </c>
      <c r="C51" s="66">
        <v>117</v>
      </c>
      <c r="D51" s="65">
        <v>177</v>
      </c>
      <c r="E51" s="66">
        <v>245</v>
      </c>
      <c r="F51" s="67"/>
      <c r="G51" s="65">
        <f t="shared" si="4"/>
        <v>-16</v>
      </c>
      <c r="H51" s="66">
        <f t="shared" si="5"/>
        <v>-68</v>
      </c>
      <c r="I51" s="20">
        <f t="shared" si="6"/>
        <v>-0.13675213675213677</v>
      </c>
      <c r="J51" s="21">
        <f t="shared" si="7"/>
        <v>-0.27755102040816326</v>
      </c>
    </row>
    <row r="52" spans="1:10" x14ac:dyDescent="0.25">
      <c r="A52" s="158" t="s">
        <v>320</v>
      </c>
      <c r="B52" s="65">
        <v>25</v>
      </c>
      <c r="C52" s="66">
        <v>29</v>
      </c>
      <c r="D52" s="65">
        <v>67</v>
      </c>
      <c r="E52" s="66">
        <v>81</v>
      </c>
      <c r="F52" s="67"/>
      <c r="G52" s="65">
        <f t="shared" si="4"/>
        <v>-4</v>
      </c>
      <c r="H52" s="66">
        <f t="shared" si="5"/>
        <v>-14</v>
      </c>
      <c r="I52" s="20">
        <f t="shared" si="6"/>
        <v>-0.13793103448275862</v>
      </c>
      <c r="J52" s="21">
        <f t="shared" si="7"/>
        <v>-0.1728395061728395</v>
      </c>
    </row>
    <row r="53" spans="1:10" x14ac:dyDescent="0.25">
      <c r="A53" s="158" t="s">
        <v>249</v>
      </c>
      <c r="B53" s="65">
        <v>28</v>
      </c>
      <c r="C53" s="66">
        <v>20</v>
      </c>
      <c r="D53" s="65">
        <v>41</v>
      </c>
      <c r="E53" s="66">
        <v>50</v>
      </c>
      <c r="F53" s="67"/>
      <c r="G53" s="65">
        <f t="shared" si="4"/>
        <v>8</v>
      </c>
      <c r="H53" s="66">
        <f t="shared" si="5"/>
        <v>-9</v>
      </c>
      <c r="I53" s="20">
        <f t="shared" si="6"/>
        <v>0.4</v>
      </c>
      <c r="J53" s="21">
        <f t="shared" si="7"/>
        <v>-0.18</v>
      </c>
    </row>
    <row r="54" spans="1:10" x14ac:dyDescent="0.25">
      <c r="A54" s="158" t="s">
        <v>270</v>
      </c>
      <c r="B54" s="65">
        <v>8</v>
      </c>
      <c r="C54" s="66">
        <v>8</v>
      </c>
      <c r="D54" s="65">
        <v>13</v>
      </c>
      <c r="E54" s="66">
        <v>26</v>
      </c>
      <c r="F54" s="67"/>
      <c r="G54" s="65">
        <f t="shared" si="4"/>
        <v>0</v>
      </c>
      <c r="H54" s="66">
        <f t="shared" si="5"/>
        <v>-13</v>
      </c>
      <c r="I54" s="20">
        <f t="shared" si="6"/>
        <v>0</v>
      </c>
      <c r="J54" s="21">
        <f t="shared" si="7"/>
        <v>-0.5</v>
      </c>
    </row>
    <row r="55" spans="1:10" x14ac:dyDescent="0.25">
      <c r="A55" s="158" t="s">
        <v>282</v>
      </c>
      <c r="B55" s="65">
        <v>4</v>
      </c>
      <c r="C55" s="66">
        <v>1</v>
      </c>
      <c r="D55" s="65">
        <v>10</v>
      </c>
      <c r="E55" s="66">
        <v>2</v>
      </c>
      <c r="F55" s="67"/>
      <c r="G55" s="65">
        <f t="shared" si="4"/>
        <v>3</v>
      </c>
      <c r="H55" s="66">
        <f t="shared" si="5"/>
        <v>8</v>
      </c>
      <c r="I55" s="20">
        <f t="shared" si="6"/>
        <v>3</v>
      </c>
      <c r="J55" s="21">
        <f t="shared" si="7"/>
        <v>4</v>
      </c>
    </row>
    <row r="56" spans="1:10" x14ac:dyDescent="0.25">
      <c r="A56" s="158" t="s">
        <v>337</v>
      </c>
      <c r="B56" s="65">
        <v>4</v>
      </c>
      <c r="C56" s="66">
        <v>3</v>
      </c>
      <c r="D56" s="65">
        <v>6</v>
      </c>
      <c r="E56" s="66">
        <v>7</v>
      </c>
      <c r="F56" s="67"/>
      <c r="G56" s="65">
        <f t="shared" si="4"/>
        <v>1</v>
      </c>
      <c r="H56" s="66">
        <f t="shared" si="5"/>
        <v>-1</v>
      </c>
      <c r="I56" s="20">
        <f t="shared" si="6"/>
        <v>0.33333333333333331</v>
      </c>
      <c r="J56" s="21">
        <f t="shared" si="7"/>
        <v>-0.14285714285714285</v>
      </c>
    </row>
    <row r="57" spans="1:10" x14ac:dyDescent="0.25">
      <c r="A57" s="158" t="s">
        <v>283</v>
      </c>
      <c r="B57" s="65">
        <v>2</v>
      </c>
      <c r="C57" s="66">
        <v>1</v>
      </c>
      <c r="D57" s="65">
        <v>4</v>
      </c>
      <c r="E57" s="66">
        <v>6</v>
      </c>
      <c r="F57" s="67"/>
      <c r="G57" s="65">
        <f t="shared" si="4"/>
        <v>1</v>
      </c>
      <c r="H57" s="66">
        <f t="shared" si="5"/>
        <v>-2</v>
      </c>
      <c r="I57" s="20">
        <f t="shared" si="6"/>
        <v>1</v>
      </c>
      <c r="J57" s="21">
        <f t="shared" si="7"/>
        <v>-0.33333333333333331</v>
      </c>
    </row>
    <row r="58" spans="1:10" x14ac:dyDescent="0.25">
      <c r="A58" s="158" t="s">
        <v>226</v>
      </c>
      <c r="B58" s="65">
        <v>0</v>
      </c>
      <c r="C58" s="66">
        <v>0</v>
      </c>
      <c r="D58" s="65">
        <v>0</v>
      </c>
      <c r="E58" s="66">
        <v>1</v>
      </c>
      <c r="F58" s="67"/>
      <c r="G58" s="65">
        <f t="shared" si="4"/>
        <v>0</v>
      </c>
      <c r="H58" s="66">
        <f t="shared" si="5"/>
        <v>-1</v>
      </c>
      <c r="I58" s="20" t="str">
        <f t="shared" si="6"/>
        <v>-</v>
      </c>
      <c r="J58" s="21">
        <f t="shared" si="7"/>
        <v>-1</v>
      </c>
    </row>
    <row r="59" spans="1:10" x14ac:dyDescent="0.25">
      <c r="A59" s="158" t="s">
        <v>250</v>
      </c>
      <c r="B59" s="65">
        <v>0</v>
      </c>
      <c r="C59" s="66">
        <v>11</v>
      </c>
      <c r="D59" s="65">
        <v>4</v>
      </c>
      <c r="E59" s="66">
        <v>11</v>
      </c>
      <c r="F59" s="67"/>
      <c r="G59" s="65">
        <f t="shared" si="4"/>
        <v>-11</v>
      </c>
      <c r="H59" s="66">
        <f t="shared" si="5"/>
        <v>-7</v>
      </c>
      <c r="I59" s="20">
        <f t="shared" si="6"/>
        <v>-1</v>
      </c>
      <c r="J59" s="21">
        <f t="shared" si="7"/>
        <v>-0.63636363636363635</v>
      </c>
    </row>
    <row r="60" spans="1:10" x14ac:dyDescent="0.25">
      <c r="A60" s="158" t="s">
        <v>284</v>
      </c>
      <c r="B60" s="65">
        <v>2</v>
      </c>
      <c r="C60" s="66">
        <v>0</v>
      </c>
      <c r="D60" s="65">
        <v>6</v>
      </c>
      <c r="E60" s="66">
        <v>0</v>
      </c>
      <c r="F60" s="67"/>
      <c r="G60" s="65">
        <f t="shared" si="4"/>
        <v>2</v>
      </c>
      <c r="H60" s="66">
        <f t="shared" si="5"/>
        <v>6</v>
      </c>
      <c r="I60" s="20" t="str">
        <f t="shared" si="6"/>
        <v>-</v>
      </c>
      <c r="J60" s="21" t="str">
        <f t="shared" si="7"/>
        <v>-</v>
      </c>
    </row>
    <row r="61" spans="1:10" x14ac:dyDescent="0.25">
      <c r="A61" s="158" t="s">
        <v>454</v>
      </c>
      <c r="B61" s="65">
        <v>43</v>
      </c>
      <c r="C61" s="66">
        <v>9</v>
      </c>
      <c r="D61" s="65">
        <v>95</v>
      </c>
      <c r="E61" s="66">
        <v>24</v>
      </c>
      <c r="F61" s="67"/>
      <c r="G61" s="65">
        <f t="shared" si="4"/>
        <v>34</v>
      </c>
      <c r="H61" s="66">
        <f t="shared" si="5"/>
        <v>71</v>
      </c>
      <c r="I61" s="20">
        <f t="shared" si="6"/>
        <v>3.7777777777777777</v>
      </c>
      <c r="J61" s="21">
        <f t="shared" si="7"/>
        <v>2.9583333333333335</v>
      </c>
    </row>
    <row r="62" spans="1:10" x14ac:dyDescent="0.25">
      <c r="A62" s="158" t="s">
        <v>378</v>
      </c>
      <c r="B62" s="65">
        <v>43</v>
      </c>
      <c r="C62" s="66">
        <v>72</v>
      </c>
      <c r="D62" s="65">
        <v>68</v>
      </c>
      <c r="E62" s="66">
        <v>186</v>
      </c>
      <c r="F62" s="67"/>
      <c r="G62" s="65">
        <f t="shared" si="4"/>
        <v>-29</v>
      </c>
      <c r="H62" s="66">
        <f t="shared" si="5"/>
        <v>-118</v>
      </c>
      <c r="I62" s="20">
        <f t="shared" si="6"/>
        <v>-0.40277777777777779</v>
      </c>
      <c r="J62" s="21">
        <f t="shared" si="7"/>
        <v>-0.63440860215053763</v>
      </c>
    </row>
    <row r="63" spans="1:10" x14ac:dyDescent="0.25">
      <c r="A63" s="158" t="s">
        <v>379</v>
      </c>
      <c r="B63" s="65">
        <v>35</v>
      </c>
      <c r="C63" s="66">
        <v>20</v>
      </c>
      <c r="D63" s="65">
        <v>55</v>
      </c>
      <c r="E63" s="66">
        <v>51</v>
      </c>
      <c r="F63" s="67"/>
      <c r="G63" s="65">
        <f t="shared" si="4"/>
        <v>15</v>
      </c>
      <c r="H63" s="66">
        <f t="shared" si="5"/>
        <v>4</v>
      </c>
      <c r="I63" s="20">
        <f t="shared" si="6"/>
        <v>0.75</v>
      </c>
      <c r="J63" s="21">
        <f t="shared" si="7"/>
        <v>7.8431372549019607E-2</v>
      </c>
    </row>
    <row r="64" spans="1:10" x14ac:dyDescent="0.25">
      <c r="A64" s="158" t="s">
        <v>413</v>
      </c>
      <c r="B64" s="65">
        <v>143</v>
      </c>
      <c r="C64" s="66">
        <v>112</v>
      </c>
      <c r="D64" s="65">
        <v>297</v>
      </c>
      <c r="E64" s="66">
        <v>336</v>
      </c>
      <c r="F64" s="67"/>
      <c r="G64" s="65">
        <f t="shared" si="4"/>
        <v>31</v>
      </c>
      <c r="H64" s="66">
        <f t="shared" si="5"/>
        <v>-39</v>
      </c>
      <c r="I64" s="20">
        <f t="shared" si="6"/>
        <v>0.2767857142857143</v>
      </c>
      <c r="J64" s="21">
        <f t="shared" si="7"/>
        <v>-0.11607142857142858</v>
      </c>
    </row>
    <row r="65" spans="1:10" x14ac:dyDescent="0.25">
      <c r="A65" s="158" t="s">
        <v>414</v>
      </c>
      <c r="B65" s="65">
        <v>50</v>
      </c>
      <c r="C65" s="66">
        <v>24</v>
      </c>
      <c r="D65" s="65">
        <v>78</v>
      </c>
      <c r="E65" s="66">
        <v>92</v>
      </c>
      <c r="F65" s="67"/>
      <c r="G65" s="65">
        <f t="shared" si="4"/>
        <v>26</v>
      </c>
      <c r="H65" s="66">
        <f t="shared" si="5"/>
        <v>-14</v>
      </c>
      <c r="I65" s="20">
        <f t="shared" si="6"/>
        <v>1.0833333333333333</v>
      </c>
      <c r="J65" s="21">
        <f t="shared" si="7"/>
        <v>-0.15217391304347827</v>
      </c>
    </row>
    <row r="66" spans="1:10" x14ac:dyDescent="0.25">
      <c r="A66" s="158" t="s">
        <v>455</v>
      </c>
      <c r="B66" s="65">
        <v>202</v>
      </c>
      <c r="C66" s="66">
        <v>86</v>
      </c>
      <c r="D66" s="65">
        <v>391</v>
      </c>
      <c r="E66" s="66">
        <v>231</v>
      </c>
      <c r="F66" s="67"/>
      <c r="G66" s="65">
        <f t="shared" si="4"/>
        <v>116</v>
      </c>
      <c r="H66" s="66">
        <f t="shared" si="5"/>
        <v>160</v>
      </c>
      <c r="I66" s="20">
        <f t="shared" si="6"/>
        <v>1.3488372093023255</v>
      </c>
      <c r="J66" s="21">
        <f t="shared" si="7"/>
        <v>0.69264069264069261</v>
      </c>
    </row>
    <row r="67" spans="1:10" x14ac:dyDescent="0.25">
      <c r="A67" s="158" t="s">
        <v>456</v>
      </c>
      <c r="B67" s="65">
        <v>41</v>
      </c>
      <c r="C67" s="66">
        <v>12</v>
      </c>
      <c r="D67" s="65">
        <v>62</v>
      </c>
      <c r="E67" s="66">
        <v>44</v>
      </c>
      <c r="F67" s="67"/>
      <c r="G67" s="65">
        <f t="shared" si="4"/>
        <v>29</v>
      </c>
      <c r="H67" s="66">
        <f t="shared" si="5"/>
        <v>18</v>
      </c>
      <c r="I67" s="20">
        <f t="shared" si="6"/>
        <v>2.4166666666666665</v>
      </c>
      <c r="J67" s="21">
        <f t="shared" si="7"/>
        <v>0.40909090909090912</v>
      </c>
    </row>
    <row r="68" spans="1:10" x14ac:dyDescent="0.25">
      <c r="A68" s="158" t="s">
        <v>478</v>
      </c>
      <c r="B68" s="65">
        <v>63</v>
      </c>
      <c r="C68" s="66">
        <v>28</v>
      </c>
      <c r="D68" s="65">
        <v>116</v>
      </c>
      <c r="E68" s="66">
        <v>92</v>
      </c>
      <c r="F68" s="67"/>
      <c r="G68" s="65">
        <f t="shared" si="4"/>
        <v>35</v>
      </c>
      <c r="H68" s="66">
        <f t="shared" si="5"/>
        <v>24</v>
      </c>
      <c r="I68" s="20">
        <f t="shared" si="6"/>
        <v>1.25</v>
      </c>
      <c r="J68" s="21">
        <f t="shared" si="7"/>
        <v>0.2608695652173913</v>
      </c>
    </row>
    <row r="69" spans="1:10" x14ac:dyDescent="0.25">
      <c r="A69" s="158" t="s">
        <v>321</v>
      </c>
      <c r="B69" s="65">
        <v>1</v>
      </c>
      <c r="C69" s="66">
        <v>2</v>
      </c>
      <c r="D69" s="65">
        <v>2</v>
      </c>
      <c r="E69" s="66">
        <v>11</v>
      </c>
      <c r="F69" s="67"/>
      <c r="G69" s="65">
        <f t="shared" si="4"/>
        <v>-1</v>
      </c>
      <c r="H69" s="66">
        <f t="shared" si="5"/>
        <v>-9</v>
      </c>
      <c r="I69" s="20">
        <f t="shared" si="6"/>
        <v>-0.5</v>
      </c>
      <c r="J69" s="21">
        <f t="shared" si="7"/>
        <v>-0.81818181818181823</v>
      </c>
    </row>
    <row r="70" spans="1:10" s="160" customFormat="1" x14ac:dyDescent="0.25">
      <c r="A70" s="178" t="s">
        <v>632</v>
      </c>
      <c r="B70" s="71">
        <v>1009</v>
      </c>
      <c r="C70" s="72">
        <v>637</v>
      </c>
      <c r="D70" s="71">
        <v>1800</v>
      </c>
      <c r="E70" s="72">
        <v>1778</v>
      </c>
      <c r="F70" s="73"/>
      <c r="G70" s="71">
        <f t="shared" si="4"/>
        <v>372</v>
      </c>
      <c r="H70" s="72">
        <f t="shared" si="5"/>
        <v>22</v>
      </c>
      <c r="I70" s="37">
        <f t="shared" si="6"/>
        <v>0.58398744113029832</v>
      </c>
      <c r="J70" s="38">
        <f t="shared" si="7"/>
        <v>1.2373453318335208E-2</v>
      </c>
    </row>
    <row r="71" spans="1:10" x14ac:dyDescent="0.25">
      <c r="A71" s="177"/>
      <c r="B71" s="143"/>
      <c r="C71" s="144"/>
      <c r="D71" s="143"/>
      <c r="E71" s="144"/>
      <c r="F71" s="145"/>
      <c r="G71" s="143"/>
      <c r="H71" s="144"/>
      <c r="I71" s="151"/>
      <c r="J71" s="152"/>
    </row>
    <row r="72" spans="1:10" s="139" customFormat="1" x14ac:dyDescent="0.25">
      <c r="A72" s="159" t="s">
        <v>37</v>
      </c>
      <c r="B72" s="65"/>
      <c r="C72" s="66"/>
      <c r="D72" s="65"/>
      <c r="E72" s="66"/>
      <c r="F72" s="67"/>
      <c r="G72" s="65"/>
      <c r="H72" s="66"/>
      <c r="I72" s="20"/>
      <c r="J72" s="21"/>
    </row>
    <row r="73" spans="1:10" x14ac:dyDescent="0.25">
      <c r="A73" s="158" t="s">
        <v>389</v>
      </c>
      <c r="B73" s="65">
        <v>379</v>
      </c>
      <c r="C73" s="66">
        <v>0</v>
      </c>
      <c r="D73" s="65">
        <v>746</v>
      </c>
      <c r="E73" s="66">
        <v>0</v>
      </c>
      <c r="F73" s="67"/>
      <c r="G73" s="65">
        <f>B73-C73</f>
        <v>379</v>
      </c>
      <c r="H73" s="66">
        <f>D73-E73</f>
        <v>746</v>
      </c>
      <c r="I73" s="20" t="str">
        <f>IF(C73=0, "-", IF(G73/C73&lt;10, G73/C73, "&gt;999%"))</f>
        <v>-</v>
      </c>
      <c r="J73" s="21" t="str">
        <f>IF(E73=0, "-", IF(H73/E73&lt;10, H73/E73, "&gt;999%"))</f>
        <v>-</v>
      </c>
    </row>
    <row r="74" spans="1:10" s="160" customFormat="1" x14ac:dyDescent="0.25">
      <c r="A74" s="178" t="s">
        <v>633</v>
      </c>
      <c r="B74" s="71">
        <v>379</v>
      </c>
      <c r="C74" s="72">
        <v>0</v>
      </c>
      <c r="D74" s="71">
        <v>746</v>
      </c>
      <c r="E74" s="72">
        <v>0</v>
      </c>
      <c r="F74" s="73"/>
      <c r="G74" s="71">
        <f>B74-C74</f>
        <v>379</v>
      </c>
      <c r="H74" s="72">
        <f>D74-E74</f>
        <v>746</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x14ac:dyDescent="0.25">
      <c r="A76" s="159" t="s">
        <v>38</v>
      </c>
      <c r="B76" s="65"/>
      <c r="C76" s="66"/>
      <c r="D76" s="65"/>
      <c r="E76" s="66"/>
      <c r="F76" s="67"/>
      <c r="G76" s="65"/>
      <c r="H76" s="66"/>
      <c r="I76" s="20"/>
      <c r="J76" s="21"/>
    </row>
    <row r="77" spans="1:10" x14ac:dyDescent="0.25">
      <c r="A77" s="158" t="s">
        <v>322</v>
      </c>
      <c r="B77" s="65">
        <v>10</v>
      </c>
      <c r="C77" s="66">
        <v>6</v>
      </c>
      <c r="D77" s="65">
        <v>23</v>
      </c>
      <c r="E77" s="66">
        <v>18</v>
      </c>
      <c r="F77" s="67"/>
      <c r="G77" s="65">
        <f>B77-C77</f>
        <v>4</v>
      </c>
      <c r="H77" s="66">
        <f>D77-E77</f>
        <v>5</v>
      </c>
      <c r="I77" s="20">
        <f>IF(C77=0, "-", IF(G77/C77&lt;10, G77/C77, "&gt;999%"))</f>
        <v>0.66666666666666663</v>
      </c>
      <c r="J77" s="21">
        <f>IF(E77=0, "-", IF(H77/E77&lt;10, H77/E77, "&gt;999%"))</f>
        <v>0.27777777777777779</v>
      </c>
    </row>
    <row r="78" spans="1:10" x14ac:dyDescent="0.25">
      <c r="A78" s="158" t="s">
        <v>524</v>
      </c>
      <c r="B78" s="65">
        <v>30</v>
      </c>
      <c r="C78" s="66">
        <v>33</v>
      </c>
      <c r="D78" s="65">
        <v>118</v>
      </c>
      <c r="E78" s="66">
        <v>97</v>
      </c>
      <c r="F78" s="67"/>
      <c r="G78" s="65">
        <f>B78-C78</f>
        <v>-3</v>
      </c>
      <c r="H78" s="66">
        <f>D78-E78</f>
        <v>21</v>
      </c>
      <c r="I78" s="20">
        <f>IF(C78=0, "-", IF(G78/C78&lt;10, G78/C78, "&gt;999%"))</f>
        <v>-9.0909090909090912E-2</v>
      </c>
      <c r="J78" s="21">
        <f>IF(E78=0, "-", IF(H78/E78&lt;10, H78/E78, "&gt;999%"))</f>
        <v>0.21649484536082475</v>
      </c>
    </row>
    <row r="79" spans="1:10" x14ac:dyDescent="0.25">
      <c r="A79" s="158" t="s">
        <v>525</v>
      </c>
      <c r="B79" s="65">
        <v>32</v>
      </c>
      <c r="C79" s="66">
        <v>13</v>
      </c>
      <c r="D79" s="65">
        <v>55</v>
      </c>
      <c r="E79" s="66">
        <v>23</v>
      </c>
      <c r="F79" s="67"/>
      <c r="G79" s="65">
        <f>B79-C79</f>
        <v>19</v>
      </c>
      <c r="H79" s="66">
        <f>D79-E79</f>
        <v>32</v>
      </c>
      <c r="I79" s="20">
        <f>IF(C79=0, "-", IF(G79/C79&lt;10, G79/C79, "&gt;999%"))</f>
        <v>1.4615384615384615</v>
      </c>
      <c r="J79" s="21">
        <f>IF(E79=0, "-", IF(H79/E79&lt;10, H79/E79, "&gt;999%"))</f>
        <v>1.3913043478260869</v>
      </c>
    </row>
    <row r="80" spans="1:10" s="160" customFormat="1" x14ac:dyDescent="0.25">
      <c r="A80" s="178" t="s">
        <v>634</v>
      </c>
      <c r="B80" s="71">
        <v>72</v>
      </c>
      <c r="C80" s="72">
        <v>52</v>
      </c>
      <c r="D80" s="71">
        <v>196</v>
      </c>
      <c r="E80" s="72">
        <v>138</v>
      </c>
      <c r="F80" s="73"/>
      <c r="G80" s="71">
        <f>B80-C80</f>
        <v>20</v>
      </c>
      <c r="H80" s="72">
        <f>D80-E80</f>
        <v>58</v>
      </c>
      <c r="I80" s="37">
        <f>IF(C80=0, "-", IF(G80/C80&lt;10, G80/C80, "&gt;999%"))</f>
        <v>0.38461538461538464</v>
      </c>
      <c r="J80" s="38">
        <f>IF(E80=0, "-", IF(H80/E80&lt;10, H80/E80, "&gt;999%"))</f>
        <v>0.42028985507246375</v>
      </c>
    </row>
    <row r="81" spans="1:10" x14ac:dyDescent="0.25">
      <c r="A81" s="177"/>
      <c r="B81" s="143"/>
      <c r="C81" s="144"/>
      <c r="D81" s="143"/>
      <c r="E81" s="144"/>
      <c r="F81" s="145"/>
      <c r="G81" s="143"/>
      <c r="H81" s="144"/>
      <c r="I81" s="151"/>
      <c r="J81" s="152"/>
    </row>
    <row r="82" spans="1:10" s="139" customFormat="1" x14ac:dyDescent="0.25">
      <c r="A82" s="159" t="s">
        <v>39</v>
      </c>
      <c r="B82" s="65"/>
      <c r="C82" s="66"/>
      <c r="D82" s="65"/>
      <c r="E82" s="66"/>
      <c r="F82" s="67"/>
      <c r="G82" s="65"/>
      <c r="H82" s="66"/>
      <c r="I82" s="20"/>
      <c r="J82" s="21"/>
    </row>
    <row r="83" spans="1:10" x14ac:dyDescent="0.25">
      <c r="A83" s="158" t="s">
        <v>279</v>
      </c>
      <c r="B83" s="65">
        <v>0</v>
      </c>
      <c r="C83" s="66">
        <v>5</v>
      </c>
      <c r="D83" s="65">
        <v>0</v>
      </c>
      <c r="E83" s="66">
        <v>22</v>
      </c>
      <c r="F83" s="67"/>
      <c r="G83" s="65">
        <f>B83-C83</f>
        <v>-5</v>
      </c>
      <c r="H83" s="66">
        <f>D83-E83</f>
        <v>-22</v>
      </c>
      <c r="I83" s="20">
        <f>IF(C83=0, "-", IF(G83/C83&lt;10, G83/C83, "&gt;999%"))</f>
        <v>-1</v>
      </c>
      <c r="J83" s="21">
        <f>IF(E83=0, "-", IF(H83/E83&lt;10, H83/E83, "&gt;999%"))</f>
        <v>-1</v>
      </c>
    </row>
    <row r="84" spans="1:10" s="160" customFormat="1" x14ac:dyDescent="0.25">
      <c r="A84" s="178" t="s">
        <v>635</v>
      </c>
      <c r="B84" s="71">
        <v>0</v>
      </c>
      <c r="C84" s="72">
        <v>5</v>
      </c>
      <c r="D84" s="71">
        <v>0</v>
      </c>
      <c r="E84" s="72">
        <v>22</v>
      </c>
      <c r="F84" s="73"/>
      <c r="G84" s="71">
        <f>B84-C84</f>
        <v>-5</v>
      </c>
      <c r="H84" s="72">
        <f>D84-E84</f>
        <v>-22</v>
      </c>
      <c r="I84" s="37">
        <f>IF(C84=0, "-", IF(G84/C84&lt;10, G84/C84, "&gt;999%"))</f>
        <v>-1</v>
      </c>
      <c r="J84" s="38">
        <f>IF(E84=0, "-", IF(H84/E84&lt;10, H84/E84, "&gt;999%"))</f>
        <v>-1</v>
      </c>
    </row>
    <row r="85" spans="1:10" x14ac:dyDescent="0.25">
      <c r="A85" s="177"/>
      <c r="B85" s="143"/>
      <c r="C85" s="144"/>
      <c r="D85" s="143"/>
      <c r="E85" s="144"/>
      <c r="F85" s="145"/>
      <c r="G85" s="143"/>
      <c r="H85" s="144"/>
      <c r="I85" s="151"/>
      <c r="J85" s="152"/>
    </row>
    <row r="86" spans="1:10" s="139" customFormat="1" x14ac:dyDescent="0.25">
      <c r="A86" s="159" t="s">
        <v>40</v>
      </c>
      <c r="B86" s="65"/>
      <c r="C86" s="66"/>
      <c r="D86" s="65"/>
      <c r="E86" s="66"/>
      <c r="F86" s="67"/>
      <c r="G86" s="65"/>
      <c r="H86" s="66"/>
      <c r="I86" s="20"/>
      <c r="J86" s="21"/>
    </row>
    <row r="87" spans="1:10" x14ac:dyDescent="0.25">
      <c r="A87" s="158" t="s">
        <v>212</v>
      </c>
      <c r="B87" s="65">
        <v>5</v>
      </c>
      <c r="C87" s="66">
        <v>5</v>
      </c>
      <c r="D87" s="65">
        <v>7</v>
      </c>
      <c r="E87" s="66">
        <v>7</v>
      </c>
      <c r="F87" s="67"/>
      <c r="G87" s="65">
        <f>B87-C87</f>
        <v>0</v>
      </c>
      <c r="H87" s="66">
        <f>D87-E87</f>
        <v>0</v>
      </c>
      <c r="I87" s="20">
        <f>IF(C87=0, "-", IF(G87/C87&lt;10, G87/C87, "&gt;999%"))</f>
        <v>0</v>
      </c>
      <c r="J87" s="21">
        <f>IF(E87=0, "-", IF(H87/E87&lt;10, H87/E87, "&gt;999%"))</f>
        <v>0</v>
      </c>
    </row>
    <row r="88" spans="1:10" x14ac:dyDescent="0.25">
      <c r="A88" s="158" t="s">
        <v>354</v>
      </c>
      <c r="B88" s="65">
        <v>3</v>
      </c>
      <c r="C88" s="66">
        <v>3</v>
      </c>
      <c r="D88" s="65">
        <v>4</v>
      </c>
      <c r="E88" s="66">
        <v>12</v>
      </c>
      <c r="F88" s="67"/>
      <c r="G88" s="65">
        <f>B88-C88</f>
        <v>0</v>
      </c>
      <c r="H88" s="66">
        <f>D88-E88</f>
        <v>-8</v>
      </c>
      <c r="I88" s="20">
        <f>IF(C88=0, "-", IF(G88/C88&lt;10, G88/C88, "&gt;999%"))</f>
        <v>0</v>
      </c>
      <c r="J88" s="21">
        <f>IF(E88=0, "-", IF(H88/E88&lt;10, H88/E88, "&gt;999%"))</f>
        <v>-0.66666666666666663</v>
      </c>
    </row>
    <row r="89" spans="1:10" x14ac:dyDescent="0.25">
      <c r="A89" s="158" t="s">
        <v>390</v>
      </c>
      <c r="B89" s="65">
        <v>5</v>
      </c>
      <c r="C89" s="66">
        <v>2</v>
      </c>
      <c r="D89" s="65">
        <v>7</v>
      </c>
      <c r="E89" s="66">
        <v>13</v>
      </c>
      <c r="F89" s="67"/>
      <c r="G89" s="65">
        <f>B89-C89</f>
        <v>3</v>
      </c>
      <c r="H89" s="66">
        <f>D89-E89</f>
        <v>-6</v>
      </c>
      <c r="I89" s="20">
        <f>IF(C89=0, "-", IF(G89/C89&lt;10, G89/C89, "&gt;999%"))</f>
        <v>1.5</v>
      </c>
      <c r="J89" s="21">
        <f>IF(E89=0, "-", IF(H89/E89&lt;10, H89/E89, "&gt;999%"))</f>
        <v>-0.46153846153846156</v>
      </c>
    </row>
    <row r="90" spans="1:10" x14ac:dyDescent="0.25">
      <c r="A90" s="158" t="s">
        <v>264</v>
      </c>
      <c r="B90" s="65">
        <v>3</v>
      </c>
      <c r="C90" s="66">
        <v>0</v>
      </c>
      <c r="D90" s="65">
        <v>6</v>
      </c>
      <c r="E90" s="66">
        <v>0</v>
      </c>
      <c r="F90" s="67"/>
      <c r="G90" s="65">
        <f>B90-C90</f>
        <v>3</v>
      </c>
      <c r="H90" s="66">
        <f>D90-E90</f>
        <v>6</v>
      </c>
      <c r="I90" s="20" t="str">
        <f>IF(C90=0, "-", IF(G90/C90&lt;10, G90/C90, "&gt;999%"))</f>
        <v>-</v>
      </c>
      <c r="J90" s="21" t="str">
        <f>IF(E90=0, "-", IF(H90/E90&lt;10, H90/E90, "&gt;999%"))</f>
        <v>-</v>
      </c>
    </row>
    <row r="91" spans="1:10" s="160" customFormat="1" x14ac:dyDescent="0.25">
      <c r="A91" s="178" t="s">
        <v>636</v>
      </c>
      <c r="B91" s="71">
        <v>16</v>
      </c>
      <c r="C91" s="72">
        <v>10</v>
      </c>
      <c r="D91" s="71">
        <v>24</v>
      </c>
      <c r="E91" s="72">
        <v>32</v>
      </c>
      <c r="F91" s="73"/>
      <c r="G91" s="71">
        <f>B91-C91</f>
        <v>6</v>
      </c>
      <c r="H91" s="72">
        <f>D91-E91</f>
        <v>-8</v>
      </c>
      <c r="I91" s="37">
        <f>IF(C91=0, "-", IF(G91/C91&lt;10, G91/C91, "&gt;999%"))</f>
        <v>0.6</v>
      </c>
      <c r="J91" s="38">
        <f>IF(E91=0, "-", IF(H91/E91&lt;10, H91/E91, "&gt;999%"))</f>
        <v>-0.25</v>
      </c>
    </row>
    <row r="92" spans="1:10" x14ac:dyDescent="0.25">
      <c r="A92" s="177"/>
      <c r="B92" s="143"/>
      <c r="C92" s="144"/>
      <c r="D92" s="143"/>
      <c r="E92" s="144"/>
      <c r="F92" s="145"/>
      <c r="G92" s="143"/>
      <c r="H92" s="144"/>
      <c r="I92" s="151"/>
      <c r="J92" s="152"/>
    </row>
    <row r="93" spans="1:10" s="139" customFormat="1" x14ac:dyDescent="0.25">
      <c r="A93" s="159" t="s">
        <v>41</v>
      </c>
      <c r="B93" s="65"/>
      <c r="C93" s="66"/>
      <c r="D93" s="65"/>
      <c r="E93" s="66"/>
      <c r="F93" s="67"/>
      <c r="G93" s="65"/>
      <c r="H93" s="66"/>
      <c r="I93" s="20"/>
      <c r="J93" s="21"/>
    </row>
    <row r="94" spans="1:10" x14ac:dyDescent="0.25">
      <c r="A94" s="158" t="s">
        <v>415</v>
      </c>
      <c r="B94" s="65">
        <v>1</v>
      </c>
      <c r="C94" s="66">
        <v>0</v>
      </c>
      <c r="D94" s="65">
        <v>9</v>
      </c>
      <c r="E94" s="66">
        <v>0</v>
      </c>
      <c r="F94" s="67"/>
      <c r="G94" s="65">
        <f>B94-C94</f>
        <v>1</v>
      </c>
      <c r="H94" s="66">
        <f>D94-E94</f>
        <v>9</v>
      </c>
      <c r="I94" s="20" t="str">
        <f>IF(C94=0, "-", IF(G94/C94&lt;10, G94/C94, "&gt;999%"))</f>
        <v>-</v>
      </c>
      <c r="J94" s="21" t="str">
        <f>IF(E94=0, "-", IF(H94/E94&lt;10, H94/E94, "&gt;999%"))</f>
        <v>-</v>
      </c>
    </row>
    <row r="95" spans="1:10" x14ac:dyDescent="0.25">
      <c r="A95" s="158" t="s">
        <v>227</v>
      </c>
      <c r="B95" s="65">
        <v>5</v>
      </c>
      <c r="C95" s="66">
        <v>0</v>
      </c>
      <c r="D95" s="65">
        <v>9</v>
      </c>
      <c r="E95" s="66">
        <v>0</v>
      </c>
      <c r="F95" s="67"/>
      <c r="G95" s="65">
        <f>B95-C95</f>
        <v>5</v>
      </c>
      <c r="H95" s="66">
        <f>D95-E95</f>
        <v>9</v>
      </c>
      <c r="I95" s="20" t="str">
        <f>IF(C95=0, "-", IF(G95/C95&lt;10, G95/C95, "&gt;999%"))</f>
        <v>-</v>
      </c>
      <c r="J95" s="21" t="str">
        <f>IF(E95=0, "-", IF(H95/E95&lt;10, H95/E95, "&gt;999%"))</f>
        <v>-</v>
      </c>
    </row>
    <row r="96" spans="1:10" x14ac:dyDescent="0.25">
      <c r="A96" s="158" t="s">
        <v>391</v>
      </c>
      <c r="B96" s="65">
        <v>27</v>
      </c>
      <c r="C96" s="66">
        <v>0</v>
      </c>
      <c r="D96" s="65">
        <v>105</v>
      </c>
      <c r="E96" s="66">
        <v>0</v>
      </c>
      <c r="F96" s="67"/>
      <c r="G96" s="65">
        <f>B96-C96</f>
        <v>27</v>
      </c>
      <c r="H96" s="66">
        <f>D96-E96</f>
        <v>105</v>
      </c>
      <c r="I96" s="20" t="str">
        <f>IF(C96=0, "-", IF(G96/C96&lt;10, G96/C96, "&gt;999%"))</f>
        <v>-</v>
      </c>
      <c r="J96" s="21" t="str">
        <f>IF(E96=0, "-", IF(H96/E96&lt;10, H96/E96, "&gt;999%"))</f>
        <v>-</v>
      </c>
    </row>
    <row r="97" spans="1:10" x14ac:dyDescent="0.25">
      <c r="A97" s="158" t="s">
        <v>228</v>
      </c>
      <c r="B97" s="65">
        <v>2</v>
      </c>
      <c r="C97" s="66">
        <v>0</v>
      </c>
      <c r="D97" s="65">
        <v>22</v>
      </c>
      <c r="E97" s="66">
        <v>0</v>
      </c>
      <c r="F97" s="67"/>
      <c r="G97" s="65">
        <f>B97-C97</f>
        <v>2</v>
      </c>
      <c r="H97" s="66">
        <f>D97-E97</f>
        <v>22</v>
      </c>
      <c r="I97" s="20" t="str">
        <f>IF(C97=0, "-", IF(G97/C97&lt;10, G97/C97, "&gt;999%"))</f>
        <v>-</v>
      </c>
      <c r="J97" s="21" t="str">
        <f>IF(E97=0, "-", IF(H97/E97&lt;10, H97/E97, "&gt;999%"))</f>
        <v>-</v>
      </c>
    </row>
    <row r="98" spans="1:10" s="160" customFormat="1" x14ac:dyDescent="0.25">
      <c r="A98" s="178" t="s">
        <v>637</v>
      </c>
      <c r="B98" s="71">
        <v>35</v>
      </c>
      <c r="C98" s="72">
        <v>0</v>
      </c>
      <c r="D98" s="71">
        <v>145</v>
      </c>
      <c r="E98" s="72">
        <v>0</v>
      </c>
      <c r="F98" s="73"/>
      <c r="G98" s="71">
        <f>B98-C98</f>
        <v>35</v>
      </c>
      <c r="H98" s="72">
        <f>D98-E98</f>
        <v>145</v>
      </c>
      <c r="I98" s="37" t="str">
        <f>IF(C98=0, "-", IF(G98/C98&lt;10, G98/C98, "&gt;999%"))</f>
        <v>-</v>
      </c>
      <c r="J98" s="38" t="str">
        <f>IF(E98=0, "-", IF(H98/E98&lt;10, H98/E98, "&gt;999%"))</f>
        <v>-</v>
      </c>
    </row>
    <row r="99" spans="1:10" x14ac:dyDescent="0.25">
      <c r="A99" s="177"/>
      <c r="B99" s="143"/>
      <c r="C99" s="144"/>
      <c r="D99" s="143"/>
      <c r="E99" s="144"/>
      <c r="F99" s="145"/>
      <c r="G99" s="143"/>
      <c r="H99" s="144"/>
      <c r="I99" s="151"/>
      <c r="J99" s="152"/>
    </row>
    <row r="100" spans="1:10" s="139" customFormat="1" x14ac:dyDescent="0.25">
      <c r="A100" s="159" t="s">
        <v>42</v>
      </c>
      <c r="B100" s="65"/>
      <c r="C100" s="66"/>
      <c r="D100" s="65"/>
      <c r="E100" s="66"/>
      <c r="F100" s="67"/>
      <c r="G100" s="65"/>
      <c r="H100" s="66"/>
      <c r="I100" s="20"/>
      <c r="J100" s="21"/>
    </row>
    <row r="101" spans="1:10" x14ac:dyDescent="0.25">
      <c r="A101" s="158" t="s">
        <v>555</v>
      </c>
      <c r="B101" s="65">
        <v>18</v>
      </c>
      <c r="C101" s="66">
        <v>7</v>
      </c>
      <c r="D101" s="65">
        <v>44</v>
      </c>
      <c r="E101" s="66">
        <v>20</v>
      </c>
      <c r="F101" s="67"/>
      <c r="G101" s="65">
        <f>B101-C101</f>
        <v>11</v>
      </c>
      <c r="H101" s="66">
        <f>D101-E101</f>
        <v>24</v>
      </c>
      <c r="I101" s="20">
        <f>IF(C101=0, "-", IF(G101/C101&lt;10, G101/C101, "&gt;999%"))</f>
        <v>1.5714285714285714</v>
      </c>
      <c r="J101" s="21">
        <f>IF(E101=0, "-", IF(H101/E101&lt;10, H101/E101, "&gt;999%"))</f>
        <v>1.2</v>
      </c>
    </row>
    <row r="102" spans="1:10" x14ac:dyDescent="0.25">
      <c r="A102" s="158" t="s">
        <v>544</v>
      </c>
      <c r="B102" s="65">
        <v>0</v>
      </c>
      <c r="C102" s="66">
        <v>0</v>
      </c>
      <c r="D102" s="65">
        <v>1</v>
      </c>
      <c r="E102" s="66">
        <v>0</v>
      </c>
      <c r="F102" s="67"/>
      <c r="G102" s="65">
        <f>B102-C102</f>
        <v>0</v>
      </c>
      <c r="H102" s="66">
        <f>D102-E102</f>
        <v>1</v>
      </c>
      <c r="I102" s="20" t="str">
        <f>IF(C102=0, "-", IF(G102/C102&lt;10, G102/C102, "&gt;999%"))</f>
        <v>-</v>
      </c>
      <c r="J102" s="21" t="str">
        <f>IF(E102=0, "-", IF(H102/E102&lt;10, H102/E102, "&gt;999%"))</f>
        <v>-</v>
      </c>
    </row>
    <row r="103" spans="1:10" s="160" customFormat="1" x14ac:dyDescent="0.25">
      <c r="A103" s="178" t="s">
        <v>638</v>
      </c>
      <c r="B103" s="71">
        <v>18</v>
      </c>
      <c r="C103" s="72">
        <v>7</v>
      </c>
      <c r="D103" s="71">
        <v>45</v>
      </c>
      <c r="E103" s="72">
        <v>20</v>
      </c>
      <c r="F103" s="73"/>
      <c r="G103" s="71">
        <f>B103-C103</f>
        <v>11</v>
      </c>
      <c r="H103" s="72">
        <f>D103-E103</f>
        <v>25</v>
      </c>
      <c r="I103" s="37">
        <f>IF(C103=0, "-", IF(G103/C103&lt;10, G103/C103, "&gt;999%"))</f>
        <v>1.5714285714285714</v>
      </c>
      <c r="J103" s="38">
        <f>IF(E103=0, "-", IF(H103/E103&lt;10, H103/E103, "&gt;999%"))</f>
        <v>1.25</v>
      </c>
    </row>
    <row r="104" spans="1:10" x14ac:dyDescent="0.25">
      <c r="A104" s="177"/>
      <c r="B104" s="143"/>
      <c r="C104" s="144"/>
      <c r="D104" s="143"/>
      <c r="E104" s="144"/>
      <c r="F104" s="145"/>
      <c r="G104" s="143"/>
      <c r="H104" s="144"/>
      <c r="I104" s="151"/>
      <c r="J104" s="152"/>
    </row>
    <row r="105" spans="1:10" s="139" customFormat="1" x14ac:dyDescent="0.25">
      <c r="A105" s="159" t="s">
        <v>43</v>
      </c>
      <c r="B105" s="65"/>
      <c r="C105" s="66"/>
      <c r="D105" s="65"/>
      <c r="E105" s="66"/>
      <c r="F105" s="67"/>
      <c r="G105" s="65"/>
      <c r="H105" s="66"/>
      <c r="I105" s="20"/>
      <c r="J105" s="21"/>
    </row>
    <row r="106" spans="1:10" x14ac:dyDescent="0.25">
      <c r="A106" s="158" t="s">
        <v>556</v>
      </c>
      <c r="B106" s="65">
        <v>2</v>
      </c>
      <c r="C106" s="66">
        <v>0</v>
      </c>
      <c r="D106" s="65">
        <v>6</v>
      </c>
      <c r="E106" s="66">
        <v>0</v>
      </c>
      <c r="F106" s="67"/>
      <c r="G106" s="65">
        <f>B106-C106</f>
        <v>2</v>
      </c>
      <c r="H106" s="66">
        <f>D106-E106</f>
        <v>6</v>
      </c>
      <c r="I106" s="20" t="str">
        <f>IF(C106=0, "-", IF(G106/C106&lt;10, G106/C106, "&gt;999%"))</f>
        <v>-</v>
      </c>
      <c r="J106" s="21" t="str">
        <f>IF(E106=0, "-", IF(H106/E106&lt;10, H106/E106, "&gt;999%"))</f>
        <v>-</v>
      </c>
    </row>
    <row r="107" spans="1:10" s="160" customFormat="1" x14ac:dyDescent="0.25">
      <c r="A107" s="178" t="s">
        <v>639</v>
      </c>
      <c r="B107" s="71">
        <v>2</v>
      </c>
      <c r="C107" s="72">
        <v>0</v>
      </c>
      <c r="D107" s="71">
        <v>6</v>
      </c>
      <c r="E107" s="72">
        <v>0</v>
      </c>
      <c r="F107" s="73"/>
      <c r="G107" s="71">
        <f>B107-C107</f>
        <v>2</v>
      </c>
      <c r="H107" s="72">
        <f>D107-E107</f>
        <v>6</v>
      </c>
      <c r="I107" s="37" t="str">
        <f>IF(C107=0, "-", IF(G107/C107&lt;10, G107/C107, "&gt;999%"))</f>
        <v>-</v>
      </c>
      <c r="J107" s="38" t="str">
        <f>IF(E107=0, "-", IF(H107/E107&lt;10, H107/E107, "&gt;999%"))</f>
        <v>-</v>
      </c>
    </row>
    <row r="108" spans="1:10" x14ac:dyDescent="0.25">
      <c r="A108" s="177"/>
      <c r="B108" s="143"/>
      <c r="C108" s="144"/>
      <c r="D108" s="143"/>
      <c r="E108" s="144"/>
      <c r="F108" s="145"/>
      <c r="G108" s="143"/>
      <c r="H108" s="144"/>
      <c r="I108" s="151"/>
      <c r="J108" s="152"/>
    </row>
    <row r="109" spans="1:10" s="139" customFormat="1" x14ac:dyDescent="0.25">
      <c r="A109" s="159" t="s">
        <v>44</v>
      </c>
      <c r="B109" s="65"/>
      <c r="C109" s="66"/>
      <c r="D109" s="65"/>
      <c r="E109" s="66"/>
      <c r="F109" s="67"/>
      <c r="G109" s="65"/>
      <c r="H109" s="66"/>
      <c r="I109" s="20"/>
      <c r="J109" s="21"/>
    </row>
    <row r="110" spans="1:10" x14ac:dyDescent="0.25">
      <c r="A110" s="158" t="s">
        <v>338</v>
      </c>
      <c r="B110" s="65">
        <v>5</v>
      </c>
      <c r="C110" s="66">
        <v>4</v>
      </c>
      <c r="D110" s="65">
        <v>15</v>
      </c>
      <c r="E110" s="66">
        <v>19</v>
      </c>
      <c r="F110" s="67"/>
      <c r="G110" s="65">
        <f>B110-C110</f>
        <v>1</v>
      </c>
      <c r="H110" s="66">
        <f>D110-E110</f>
        <v>-4</v>
      </c>
      <c r="I110" s="20">
        <f>IF(C110=0, "-", IF(G110/C110&lt;10, G110/C110, "&gt;999%"))</f>
        <v>0.25</v>
      </c>
      <c r="J110" s="21">
        <f>IF(E110=0, "-", IF(H110/E110&lt;10, H110/E110, "&gt;999%"))</f>
        <v>-0.21052631578947367</v>
      </c>
    </row>
    <row r="111" spans="1:10" s="160" customFormat="1" x14ac:dyDescent="0.25">
      <c r="A111" s="178" t="s">
        <v>640</v>
      </c>
      <c r="B111" s="71">
        <v>5</v>
      </c>
      <c r="C111" s="72">
        <v>4</v>
      </c>
      <c r="D111" s="71">
        <v>15</v>
      </c>
      <c r="E111" s="72">
        <v>19</v>
      </c>
      <c r="F111" s="73"/>
      <c r="G111" s="71">
        <f>B111-C111</f>
        <v>1</v>
      </c>
      <c r="H111" s="72">
        <f>D111-E111</f>
        <v>-4</v>
      </c>
      <c r="I111" s="37">
        <f>IF(C111=0, "-", IF(G111/C111&lt;10, G111/C111, "&gt;999%"))</f>
        <v>0.25</v>
      </c>
      <c r="J111" s="38">
        <f>IF(E111=0, "-", IF(H111/E111&lt;10, H111/E111, "&gt;999%"))</f>
        <v>-0.21052631578947367</v>
      </c>
    </row>
    <row r="112" spans="1:10" x14ac:dyDescent="0.25">
      <c r="A112" s="177"/>
      <c r="B112" s="143"/>
      <c r="C112" s="144"/>
      <c r="D112" s="143"/>
      <c r="E112" s="144"/>
      <c r="F112" s="145"/>
      <c r="G112" s="143"/>
      <c r="H112" s="144"/>
      <c r="I112" s="151"/>
      <c r="J112" s="152"/>
    </row>
    <row r="113" spans="1:10" s="139" customFormat="1" x14ac:dyDescent="0.25">
      <c r="A113" s="159" t="s">
        <v>45</v>
      </c>
      <c r="B113" s="65"/>
      <c r="C113" s="66"/>
      <c r="D113" s="65"/>
      <c r="E113" s="66"/>
      <c r="F113" s="67"/>
      <c r="G113" s="65"/>
      <c r="H113" s="66"/>
      <c r="I113" s="20"/>
      <c r="J113" s="21"/>
    </row>
    <row r="114" spans="1:10" x14ac:dyDescent="0.25">
      <c r="A114" s="158" t="s">
        <v>199</v>
      </c>
      <c r="B114" s="65">
        <v>21</v>
      </c>
      <c r="C114" s="66">
        <v>26</v>
      </c>
      <c r="D114" s="65">
        <v>65</v>
      </c>
      <c r="E114" s="66">
        <v>66</v>
      </c>
      <c r="F114" s="67"/>
      <c r="G114" s="65">
        <f>B114-C114</f>
        <v>-5</v>
      </c>
      <c r="H114" s="66">
        <f>D114-E114</f>
        <v>-1</v>
      </c>
      <c r="I114" s="20">
        <f>IF(C114=0, "-", IF(G114/C114&lt;10, G114/C114, "&gt;999%"))</f>
        <v>-0.19230769230769232</v>
      </c>
      <c r="J114" s="21">
        <f>IF(E114=0, "-", IF(H114/E114&lt;10, H114/E114, "&gt;999%"))</f>
        <v>-1.5151515151515152E-2</v>
      </c>
    </row>
    <row r="115" spans="1:10" s="160" customFormat="1" x14ac:dyDescent="0.25">
      <c r="A115" s="178" t="s">
        <v>641</v>
      </c>
      <c r="B115" s="71">
        <v>21</v>
      </c>
      <c r="C115" s="72">
        <v>26</v>
      </c>
      <c r="D115" s="71">
        <v>65</v>
      </c>
      <c r="E115" s="72">
        <v>66</v>
      </c>
      <c r="F115" s="73"/>
      <c r="G115" s="71">
        <f>B115-C115</f>
        <v>-5</v>
      </c>
      <c r="H115" s="72">
        <f>D115-E115</f>
        <v>-1</v>
      </c>
      <c r="I115" s="37">
        <f>IF(C115=0, "-", IF(G115/C115&lt;10, G115/C115, "&gt;999%"))</f>
        <v>-0.19230769230769232</v>
      </c>
      <c r="J115" s="38">
        <f>IF(E115=0, "-", IF(H115/E115&lt;10, H115/E115, "&gt;999%"))</f>
        <v>-1.5151515151515152E-2</v>
      </c>
    </row>
    <row r="116" spans="1:10" x14ac:dyDescent="0.25">
      <c r="A116" s="177"/>
      <c r="B116" s="143"/>
      <c r="C116" s="144"/>
      <c r="D116" s="143"/>
      <c r="E116" s="144"/>
      <c r="F116" s="145"/>
      <c r="G116" s="143"/>
      <c r="H116" s="144"/>
      <c r="I116" s="151"/>
      <c r="J116" s="152"/>
    </row>
    <row r="117" spans="1:10" s="139" customFormat="1" x14ac:dyDescent="0.25">
      <c r="A117" s="159" t="s">
        <v>46</v>
      </c>
      <c r="B117" s="65"/>
      <c r="C117" s="66"/>
      <c r="D117" s="65"/>
      <c r="E117" s="66"/>
      <c r="F117" s="67"/>
      <c r="G117" s="65"/>
      <c r="H117" s="66"/>
      <c r="I117" s="20"/>
      <c r="J117" s="21"/>
    </row>
    <row r="118" spans="1:10" x14ac:dyDescent="0.25">
      <c r="A118" s="158" t="s">
        <v>529</v>
      </c>
      <c r="B118" s="65">
        <v>41</v>
      </c>
      <c r="C118" s="66">
        <v>37</v>
      </c>
      <c r="D118" s="65">
        <v>95</v>
      </c>
      <c r="E118" s="66">
        <v>82</v>
      </c>
      <c r="F118" s="67"/>
      <c r="G118" s="65">
        <f>B118-C118</f>
        <v>4</v>
      </c>
      <c r="H118" s="66">
        <f>D118-E118</f>
        <v>13</v>
      </c>
      <c r="I118" s="20">
        <f>IF(C118=0, "-", IF(G118/C118&lt;10, G118/C118, "&gt;999%"))</f>
        <v>0.10810810810810811</v>
      </c>
      <c r="J118" s="21">
        <f>IF(E118=0, "-", IF(H118/E118&lt;10, H118/E118, "&gt;999%"))</f>
        <v>0.15853658536585366</v>
      </c>
    </row>
    <row r="119" spans="1:10" s="160" customFormat="1" x14ac:dyDescent="0.25">
      <c r="A119" s="178" t="s">
        <v>642</v>
      </c>
      <c r="B119" s="71">
        <v>41</v>
      </c>
      <c r="C119" s="72">
        <v>37</v>
      </c>
      <c r="D119" s="71">
        <v>95</v>
      </c>
      <c r="E119" s="72">
        <v>82</v>
      </c>
      <c r="F119" s="73"/>
      <c r="G119" s="71">
        <f>B119-C119</f>
        <v>4</v>
      </c>
      <c r="H119" s="72">
        <f>D119-E119</f>
        <v>13</v>
      </c>
      <c r="I119" s="37">
        <f>IF(C119=0, "-", IF(G119/C119&lt;10, G119/C119, "&gt;999%"))</f>
        <v>0.10810810810810811</v>
      </c>
      <c r="J119" s="38">
        <f>IF(E119=0, "-", IF(H119/E119&lt;10, H119/E119, "&gt;999%"))</f>
        <v>0.15853658536585366</v>
      </c>
    </row>
    <row r="120" spans="1:10" x14ac:dyDescent="0.25">
      <c r="A120" s="177"/>
      <c r="B120" s="143"/>
      <c r="C120" s="144"/>
      <c r="D120" s="143"/>
      <c r="E120" s="144"/>
      <c r="F120" s="145"/>
      <c r="G120" s="143"/>
      <c r="H120" s="144"/>
      <c r="I120" s="151"/>
      <c r="J120" s="152"/>
    </row>
    <row r="121" spans="1:10" s="139" customFormat="1" x14ac:dyDescent="0.25">
      <c r="A121" s="159" t="s">
        <v>47</v>
      </c>
      <c r="B121" s="65"/>
      <c r="C121" s="66"/>
      <c r="D121" s="65"/>
      <c r="E121" s="66"/>
      <c r="F121" s="67"/>
      <c r="G121" s="65"/>
      <c r="H121" s="66"/>
      <c r="I121" s="20"/>
      <c r="J121" s="21"/>
    </row>
    <row r="122" spans="1:10" x14ac:dyDescent="0.25">
      <c r="A122" s="158" t="s">
        <v>392</v>
      </c>
      <c r="B122" s="65">
        <v>35</v>
      </c>
      <c r="C122" s="66">
        <v>12</v>
      </c>
      <c r="D122" s="65">
        <v>89</v>
      </c>
      <c r="E122" s="66">
        <v>56</v>
      </c>
      <c r="F122" s="67"/>
      <c r="G122" s="65">
        <f t="shared" ref="G122:G132" si="8">B122-C122</f>
        <v>23</v>
      </c>
      <c r="H122" s="66">
        <f t="shared" ref="H122:H132" si="9">D122-E122</f>
        <v>33</v>
      </c>
      <c r="I122" s="20">
        <f t="shared" ref="I122:I132" si="10">IF(C122=0, "-", IF(G122/C122&lt;10, G122/C122, "&gt;999%"))</f>
        <v>1.9166666666666667</v>
      </c>
      <c r="J122" s="21">
        <f t="shared" ref="J122:J132" si="11">IF(E122=0, "-", IF(H122/E122&lt;10, H122/E122, "&gt;999%"))</f>
        <v>0.5892857142857143</v>
      </c>
    </row>
    <row r="123" spans="1:10" x14ac:dyDescent="0.25">
      <c r="A123" s="158" t="s">
        <v>431</v>
      </c>
      <c r="B123" s="65">
        <v>248</v>
      </c>
      <c r="C123" s="66">
        <v>113</v>
      </c>
      <c r="D123" s="65">
        <v>778</v>
      </c>
      <c r="E123" s="66">
        <v>381</v>
      </c>
      <c r="F123" s="67"/>
      <c r="G123" s="65">
        <f t="shared" si="8"/>
        <v>135</v>
      </c>
      <c r="H123" s="66">
        <f t="shared" si="9"/>
        <v>397</v>
      </c>
      <c r="I123" s="20">
        <f t="shared" si="10"/>
        <v>1.1946902654867257</v>
      </c>
      <c r="J123" s="21">
        <f t="shared" si="11"/>
        <v>1.041994750656168</v>
      </c>
    </row>
    <row r="124" spans="1:10" x14ac:dyDescent="0.25">
      <c r="A124" s="158" t="s">
        <v>202</v>
      </c>
      <c r="B124" s="65">
        <v>22</v>
      </c>
      <c r="C124" s="66">
        <v>1</v>
      </c>
      <c r="D124" s="65">
        <v>30</v>
      </c>
      <c r="E124" s="66">
        <v>1</v>
      </c>
      <c r="F124" s="67"/>
      <c r="G124" s="65">
        <f t="shared" si="8"/>
        <v>21</v>
      </c>
      <c r="H124" s="66">
        <f t="shared" si="9"/>
        <v>29</v>
      </c>
      <c r="I124" s="20" t="str">
        <f t="shared" si="10"/>
        <v>&gt;999%</v>
      </c>
      <c r="J124" s="21" t="str">
        <f t="shared" si="11"/>
        <v>&gt;999%</v>
      </c>
    </row>
    <row r="125" spans="1:10" x14ac:dyDescent="0.25">
      <c r="A125" s="158" t="s">
        <v>229</v>
      </c>
      <c r="B125" s="65">
        <v>2</v>
      </c>
      <c r="C125" s="66">
        <v>4</v>
      </c>
      <c r="D125" s="65">
        <v>10</v>
      </c>
      <c r="E125" s="66">
        <v>20</v>
      </c>
      <c r="F125" s="67"/>
      <c r="G125" s="65">
        <f t="shared" si="8"/>
        <v>-2</v>
      </c>
      <c r="H125" s="66">
        <f t="shared" si="9"/>
        <v>-10</v>
      </c>
      <c r="I125" s="20">
        <f t="shared" si="10"/>
        <v>-0.5</v>
      </c>
      <c r="J125" s="21">
        <f t="shared" si="11"/>
        <v>-0.5</v>
      </c>
    </row>
    <row r="126" spans="1:10" x14ac:dyDescent="0.25">
      <c r="A126" s="158" t="s">
        <v>310</v>
      </c>
      <c r="B126" s="65">
        <v>60</v>
      </c>
      <c r="C126" s="66">
        <v>29</v>
      </c>
      <c r="D126" s="65">
        <v>158</v>
      </c>
      <c r="E126" s="66">
        <v>121</v>
      </c>
      <c r="F126" s="67"/>
      <c r="G126" s="65">
        <f t="shared" si="8"/>
        <v>31</v>
      </c>
      <c r="H126" s="66">
        <f t="shared" si="9"/>
        <v>37</v>
      </c>
      <c r="I126" s="20">
        <f t="shared" si="10"/>
        <v>1.0689655172413792</v>
      </c>
      <c r="J126" s="21">
        <f t="shared" si="11"/>
        <v>0.30578512396694213</v>
      </c>
    </row>
    <row r="127" spans="1:10" x14ac:dyDescent="0.25">
      <c r="A127" s="158" t="s">
        <v>344</v>
      </c>
      <c r="B127" s="65">
        <v>43</v>
      </c>
      <c r="C127" s="66">
        <v>23</v>
      </c>
      <c r="D127" s="65">
        <v>148</v>
      </c>
      <c r="E127" s="66">
        <v>54</v>
      </c>
      <c r="F127" s="67"/>
      <c r="G127" s="65">
        <f t="shared" si="8"/>
        <v>20</v>
      </c>
      <c r="H127" s="66">
        <f t="shared" si="9"/>
        <v>94</v>
      </c>
      <c r="I127" s="20">
        <f t="shared" si="10"/>
        <v>0.86956521739130432</v>
      </c>
      <c r="J127" s="21">
        <f t="shared" si="11"/>
        <v>1.7407407407407407</v>
      </c>
    </row>
    <row r="128" spans="1:10" x14ac:dyDescent="0.25">
      <c r="A128" s="158" t="s">
        <v>504</v>
      </c>
      <c r="B128" s="65">
        <v>189</v>
      </c>
      <c r="C128" s="66">
        <v>43</v>
      </c>
      <c r="D128" s="65">
        <v>561</v>
      </c>
      <c r="E128" s="66">
        <v>174</v>
      </c>
      <c r="F128" s="67"/>
      <c r="G128" s="65">
        <f t="shared" si="8"/>
        <v>146</v>
      </c>
      <c r="H128" s="66">
        <f t="shared" si="9"/>
        <v>387</v>
      </c>
      <c r="I128" s="20">
        <f t="shared" si="10"/>
        <v>3.3953488372093021</v>
      </c>
      <c r="J128" s="21">
        <f t="shared" si="11"/>
        <v>2.2241379310344827</v>
      </c>
    </row>
    <row r="129" spans="1:10" x14ac:dyDescent="0.25">
      <c r="A129" s="158" t="s">
        <v>512</v>
      </c>
      <c r="B129" s="65">
        <v>1071</v>
      </c>
      <c r="C129" s="66">
        <v>676</v>
      </c>
      <c r="D129" s="65">
        <v>3637</v>
      </c>
      <c r="E129" s="66">
        <v>2402</v>
      </c>
      <c r="F129" s="67"/>
      <c r="G129" s="65">
        <f t="shared" si="8"/>
        <v>395</v>
      </c>
      <c r="H129" s="66">
        <f t="shared" si="9"/>
        <v>1235</v>
      </c>
      <c r="I129" s="20">
        <f t="shared" si="10"/>
        <v>0.58431952662721898</v>
      </c>
      <c r="J129" s="21">
        <f t="shared" si="11"/>
        <v>0.51415487094088264</v>
      </c>
    </row>
    <row r="130" spans="1:10" x14ac:dyDescent="0.25">
      <c r="A130" s="158" t="s">
        <v>493</v>
      </c>
      <c r="B130" s="65">
        <v>84</v>
      </c>
      <c r="C130" s="66">
        <v>47</v>
      </c>
      <c r="D130" s="65">
        <v>210</v>
      </c>
      <c r="E130" s="66">
        <v>122</v>
      </c>
      <c r="F130" s="67"/>
      <c r="G130" s="65">
        <f t="shared" si="8"/>
        <v>37</v>
      </c>
      <c r="H130" s="66">
        <f t="shared" si="9"/>
        <v>88</v>
      </c>
      <c r="I130" s="20">
        <f t="shared" si="10"/>
        <v>0.78723404255319152</v>
      </c>
      <c r="J130" s="21">
        <f t="shared" si="11"/>
        <v>0.72131147540983609</v>
      </c>
    </row>
    <row r="131" spans="1:10" x14ac:dyDescent="0.25">
      <c r="A131" s="158" t="s">
        <v>530</v>
      </c>
      <c r="B131" s="65">
        <v>4</v>
      </c>
      <c r="C131" s="66">
        <v>20</v>
      </c>
      <c r="D131" s="65">
        <v>4</v>
      </c>
      <c r="E131" s="66">
        <v>36</v>
      </c>
      <c r="F131" s="67"/>
      <c r="G131" s="65">
        <f t="shared" si="8"/>
        <v>-16</v>
      </c>
      <c r="H131" s="66">
        <f t="shared" si="9"/>
        <v>-32</v>
      </c>
      <c r="I131" s="20">
        <f t="shared" si="10"/>
        <v>-0.8</v>
      </c>
      <c r="J131" s="21">
        <f t="shared" si="11"/>
        <v>-0.88888888888888884</v>
      </c>
    </row>
    <row r="132" spans="1:10" s="160" customFormat="1" x14ac:dyDescent="0.25">
      <c r="A132" s="178" t="s">
        <v>643</v>
      </c>
      <c r="B132" s="71">
        <v>1758</v>
      </c>
      <c r="C132" s="72">
        <v>968</v>
      </c>
      <c r="D132" s="71">
        <v>5625</v>
      </c>
      <c r="E132" s="72">
        <v>3367</v>
      </c>
      <c r="F132" s="73"/>
      <c r="G132" s="71">
        <f t="shared" si="8"/>
        <v>790</v>
      </c>
      <c r="H132" s="72">
        <f t="shared" si="9"/>
        <v>2258</v>
      </c>
      <c r="I132" s="37">
        <f t="shared" si="10"/>
        <v>0.81611570247933884</v>
      </c>
      <c r="J132" s="38">
        <f t="shared" si="11"/>
        <v>0.67062667062667058</v>
      </c>
    </row>
    <row r="133" spans="1:10" x14ac:dyDescent="0.25">
      <c r="A133" s="177"/>
      <c r="B133" s="143"/>
      <c r="C133" s="144"/>
      <c r="D133" s="143"/>
      <c r="E133" s="144"/>
      <c r="F133" s="145"/>
      <c r="G133" s="143"/>
      <c r="H133" s="144"/>
      <c r="I133" s="151"/>
      <c r="J133" s="152"/>
    </row>
    <row r="134" spans="1:10" s="139" customFormat="1" x14ac:dyDescent="0.25">
      <c r="A134" s="159" t="s">
        <v>48</v>
      </c>
      <c r="B134" s="65"/>
      <c r="C134" s="66"/>
      <c r="D134" s="65"/>
      <c r="E134" s="66"/>
      <c r="F134" s="67"/>
      <c r="G134" s="65"/>
      <c r="H134" s="66"/>
      <c r="I134" s="20"/>
      <c r="J134" s="21"/>
    </row>
    <row r="135" spans="1:10" x14ac:dyDescent="0.25">
      <c r="A135" s="158" t="s">
        <v>557</v>
      </c>
      <c r="B135" s="65">
        <v>8</v>
      </c>
      <c r="C135" s="66">
        <v>10</v>
      </c>
      <c r="D135" s="65">
        <v>21</v>
      </c>
      <c r="E135" s="66">
        <v>26</v>
      </c>
      <c r="F135" s="67"/>
      <c r="G135" s="65">
        <f>B135-C135</f>
        <v>-2</v>
      </c>
      <c r="H135" s="66">
        <f>D135-E135</f>
        <v>-5</v>
      </c>
      <c r="I135" s="20">
        <f>IF(C135=0, "-", IF(G135/C135&lt;10, G135/C135, "&gt;999%"))</f>
        <v>-0.2</v>
      </c>
      <c r="J135" s="21">
        <f>IF(E135=0, "-", IF(H135/E135&lt;10, H135/E135, "&gt;999%"))</f>
        <v>-0.19230769230769232</v>
      </c>
    </row>
    <row r="136" spans="1:10" s="160" customFormat="1" x14ac:dyDescent="0.25">
      <c r="A136" s="178" t="s">
        <v>644</v>
      </c>
      <c r="B136" s="71">
        <v>8</v>
      </c>
      <c r="C136" s="72">
        <v>10</v>
      </c>
      <c r="D136" s="71">
        <v>21</v>
      </c>
      <c r="E136" s="72">
        <v>26</v>
      </c>
      <c r="F136" s="73"/>
      <c r="G136" s="71">
        <f>B136-C136</f>
        <v>-2</v>
      </c>
      <c r="H136" s="72">
        <f>D136-E136</f>
        <v>-5</v>
      </c>
      <c r="I136" s="37">
        <f>IF(C136=0, "-", IF(G136/C136&lt;10, G136/C136, "&gt;999%"))</f>
        <v>-0.2</v>
      </c>
      <c r="J136" s="38">
        <f>IF(E136=0, "-", IF(H136/E136&lt;10, H136/E136, "&gt;999%"))</f>
        <v>-0.19230769230769232</v>
      </c>
    </row>
    <row r="137" spans="1:10" x14ac:dyDescent="0.25">
      <c r="A137" s="177"/>
      <c r="B137" s="143"/>
      <c r="C137" s="144"/>
      <c r="D137" s="143"/>
      <c r="E137" s="144"/>
      <c r="F137" s="145"/>
      <c r="G137" s="143"/>
      <c r="H137" s="144"/>
      <c r="I137" s="151"/>
      <c r="J137" s="152"/>
    </row>
    <row r="138" spans="1:10" s="139" customFormat="1" x14ac:dyDescent="0.25">
      <c r="A138" s="159" t="s">
        <v>49</v>
      </c>
      <c r="B138" s="65"/>
      <c r="C138" s="66"/>
      <c r="D138" s="65"/>
      <c r="E138" s="66"/>
      <c r="F138" s="67"/>
      <c r="G138" s="65"/>
      <c r="H138" s="66"/>
      <c r="I138" s="20"/>
      <c r="J138" s="21"/>
    </row>
    <row r="139" spans="1:10" x14ac:dyDescent="0.25">
      <c r="A139" s="158" t="s">
        <v>531</v>
      </c>
      <c r="B139" s="65">
        <v>90</v>
      </c>
      <c r="C139" s="66">
        <v>84</v>
      </c>
      <c r="D139" s="65">
        <v>241</v>
      </c>
      <c r="E139" s="66">
        <v>211</v>
      </c>
      <c r="F139" s="67"/>
      <c r="G139" s="65">
        <f>B139-C139</f>
        <v>6</v>
      </c>
      <c r="H139" s="66">
        <f>D139-E139</f>
        <v>30</v>
      </c>
      <c r="I139" s="20">
        <f>IF(C139=0, "-", IF(G139/C139&lt;10, G139/C139, "&gt;999%"))</f>
        <v>7.1428571428571425E-2</v>
      </c>
      <c r="J139" s="21">
        <f>IF(E139=0, "-", IF(H139/E139&lt;10, H139/E139, "&gt;999%"))</f>
        <v>0.14218009478672985</v>
      </c>
    </row>
    <row r="140" spans="1:10" x14ac:dyDescent="0.25">
      <c r="A140" s="158" t="s">
        <v>545</v>
      </c>
      <c r="B140" s="65">
        <v>42</v>
      </c>
      <c r="C140" s="66">
        <v>48</v>
      </c>
      <c r="D140" s="65">
        <v>98</v>
      </c>
      <c r="E140" s="66">
        <v>121</v>
      </c>
      <c r="F140" s="67"/>
      <c r="G140" s="65">
        <f>B140-C140</f>
        <v>-6</v>
      </c>
      <c r="H140" s="66">
        <f>D140-E140</f>
        <v>-23</v>
      </c>
      <c r="I140" s="20">
        <f>IF(C140=0, "-", IF(G140/C140&lt;10, G140/C140, "&gt;999%"))</f>
        <v>-0.125</v>
      </c>
      <c r="J140" s="21">
        <f>IF(E140=0, "-", IF(H140/E140&lt;10, H140/E140, "&gt;999%"))</f>
        <v>-0.19008264462809918</v>
      </c>
    </row>
    <row r="141" spans="1:10" x14ac:dyDescent="0.25">
      <c r="A141" s="158" t="s">
        <v>558</v>
      </c>
      <c r="B141" s="65">
        <v>17</v>
      </c>
      <c r="C141" s="66">
        <v>18</v>
      </c>
      <c r="D141" s="65">
        <v>59</v>
      </c>
      <c r="E141" s="66">
        <v>51</v>
      </c>
      <c r="F141" s="67"/>
      <c r="G141" s="65">
        <f>B141-C141</f>
        <v>-1</v>
      </c>
      <c r="H141" s="66">
        <f>D141-E141</f>
        <v>8</v>
      </c>
      <c r="I141" s="20">
        <f>IF(C141=0, "-", IF(G141/C141&lt;10, G141/C141, "&gt;999%"))</f>
        <v>-5.5555555555555552E-2</v>
      </c>
      <c r="J141" s="21">
        <f>IF(E141=0, "-", IF(H141/E141&lt;10, H141/E141, "&gt;999%"))</f>
        <v>0.15686274509803921</v>
      </c>
    </row>
    <row r="142" spans="1:10" s="160" customFormat="1" x14ac:dyDescent="0.25">
      <c r="A142" s="178" t="s">
        <v>645</v>
      </c>
      <c r="B142" s="71">
        <v>149</v>
      </c>
      <c r="C142" s="72">
        <v>150</v>
      </c>
      <c r="D142" s="71">
        <v>398</v>
      </c>
      <c r="E142" s="72">
        <v>383</v>
      </c>
      <c r="F142" s="73"/>
      <c r="G142" s="71">
        <f>B142-C142</f>
        <v>-1</v>
      </c>
      <c r="H142" s="72">
        <f>D142-E142</f>
        <v>15</v>
      </c>
      <c r="I142" s="37">
        <f>IF(C142=0, "-", IF(G142/C142&lt;10, G142/C142, "&gt;999%"))</f>
        <v>-6.6666666666666671E-3</v>
      </c>
      <c r="J142" s="38">
        <f>IF(E142=0, "-", IF(H142/E142&lt;10, H142/E142, "&gt;999%"))</f>
        <v>3.91644908616188E-2</v>
      </c>
    </row>
    <row r="143" spans="1:10" x14ac:dyDescent="0.25">
      <c r="A143" s="177"/>
      <c r="B143" s="143"/>
      <c r="C143" s="144"/>
      <c r="D143" s="143"/>
      <c r="E143" s="144"/>
      <c r="F143" s="145"/>
      <c r="G143" s="143"/>
      <c r="H143" s="144"/>
      <c r="I143" s="151"/>
      <c r="J143" s="152"/>
    </row>
    <row r="144" spans="1:10" s="139" customFormat="1" x14ac:dyDescent="0.25">
      <c r="A144" s="159" t="s">
        <v>50</v>
      </c>
      <c r="B144" s="65"/>
      <c r="C144" s="66"/>
      <c r="D144" s="65"/>
      <c r="E144" s="66"/>
      <c r="F144" s="67"/>
      <c r="G144" s="65"/>
      <c r="H144" s="66"/>
      <c r="I144" s="20"/>
      <c r="J144" s="21"/>
    </row>
    <row r="145" spans="1:10" x14ac:dyDescent="0.25">
      <c r="A145" s="158" t="s">
        <v>251</v>
      </c>
      <c r="B145" s="65">
        <v>2</v>
      </c>
      <c r="C145" s="66">
        <v>5</v>
      </c>
      <c r="D145" s="65">
        <v>16</v>
      </c>
      <c r="E145" s="66">
        <v>10</v>
      </c>
      <c r="F145" s="67"/>
      <c r="G145" s="65">
        <f t="shared" ref="G145:G150" si="12">B145-C145</f>
        <v>-3</v>
      </c>
      <c r="H145" s="66">
        <f t="shared" ref="H145:H150" si="13">D145-E145</f>
        <v>6</v>
      </c>
      <c r="I145" s="20">
        <f t="shared" ref="I145:I150" si="14">IF(C145=0, "-", IF(G145/C145&lt;10, G145/C145, "&gt;999%"))</f>
        <v>-0.6</v>
      </c>
      <c r="J145" s="21">
        <f t="shared" ref="J145:J150" si="15">IF(E145=0, "-", IF(H145/E145&lt;10, H145/E145, "&gt;999%"))</f>
        <v>0.6</v>
      </c>
    </row>
    <row r="146" spans="1:10" x14ac:dyDescent="0.25">
      <c r="A146" s="158" t="s">
        <v>271</v>
      </c>
      <c r="B146" s="65">
        <v>0</v>
      </c>
      <c r="C146" s="66">
        <v>3</v>
      </c>
      <c r="D146" s="65">
        <v>7</v>
      </c>
      <c r="E146" s="66">
        <v>7</v>
      </c>
      <c r="F146" s="67"/>
      <c r="G146" s="65">
        <f t="shared" si="12"/>
        <v>-3</v>
      </c>
      <c r="H146" s="66">
        <f t="shared" si="13"/>
        <v>0</v>
      </c>
      <c r="I146" s="20">
        <f t="shared" si="14"/>
        <v>-1</v>
      </c>
      <c r="J146" s="21">
        <f t="shared" si="15"/>
        <v>0</v>
      </c>
    </row>
    <row r="147" spans="1:10" x14ac:dyDescent="0.25">
      <c r="A147" s="158" t="s">
        <v>380</v>
      </c>
      <c r="B147" s="65">
        <v>7</v>
      </c>
      <c r="C147" s="66">
        <v>0</v>
      </c>
      <c r="D147" s="65">
        <v>30</v>
      </c>
      <c r="E147" s="66">
        <v>0</v>
      </c>
      <c r="F147" s="67"/>
      <c r="G147" s="65">
        <f t="shared" si="12"/>
        <v>7</v>
      </c>
      <c r="H147" s="66">
        <f t="shared" si="13"/>
        <v>30</v>
      </c>
      <c r="I147" s="20" t="str">
        <f t="shared" si="14"/>
        <v>-</v>
      </c>
      <c r="J147" s="21" t="str">
        <f t="shared" si="15"/>
        <v>-</v>
      </c>
    </row>
    <row r="148" spans="1:10" x14ac:dyDescent="0.25">
      <c r="A148" s="158" t="s">
        <v>416</v>
      </c>
      <c r="B148" s="65">
        <v>14</v>
      </c>
      <c r="C148" s="66">
        <v>13</v>
      </c>
      <c r="D148" s="65">
        <v>55</v>
      </c>
      <c r="E148" s="66">
        <v>62</v>
      </c>
      <c r="F148" s="67"/>
      <c r="G148" s="65">
        <f t="shared" si="12"/>
        <v>1</v>
      </c>
      <c r="H148" s="66">
        <f t="shared" si="13"/>
        <v>-7</v>
      </c>
      <c r="I148" s="20">
        <f t="shared" si="14"/>
        <v>7.6923076923076927E-2</v>
      </c>
      <c r="J148" s="21">
        <f t="shared" si="15"/>
        <v>-0.11290322580645161</v>
      </c>
    </row>
    <row r="149" spans="1:10" x14ac:dyDescent="0.25">
      <c r="A149" s="158" t="s">
        <v>457</v>
      </c>
      <c r="B149" s="65">
        <v>12</v>
      </c>
      <c r="C149" s="66">
        <v>14</v>
      </c>
      <c r="D149" s="65">
        <v>34</v>
      </c>
      <c r="E149" s="66">
        <v>31</v>
      </c>
      <c r="F149" s="67"/>
      <c r="G149" s="65">
        <f t="shared" si="12"/>
        <v>-2</v>
      </c>
      <c r="H149" s="66">
        <f t="shared" si="13"/>
        <v>3</v>
      </c>
      <c r="I149" s="20">
        <f t="shared" si="14"/>
        <v>-0.14285714285714285</v>
      </c>
      <c r="J149" s="21">
        <f t="shared" si="15"/>
        <v>9.6774193548387094E-2</v>
      </c>
    </row>
    <row r="150" spans="1:10" s="160" customFormat="1" x14ac:dyDescent="0.25">
      <c r="A150" s="178" t="s">
        <v>646</v>
      </c>
      <c r="B150" s="71">
        <v>35</v>
      </c>
      <c r="C150" s="72">
        <v>35</v>
      </c>
      <c r="D150" s="71">
        <v>142</v>
      </c>
      <c r="E150" s="72">
        <v>110</v>
      </c>
      <c r="F150" s="73"/>
      <c r="G150" s="71">
        <f t="shared" si="12"/>
        <v>0</v>
      </c>
      <c r="H150" s="72">
        <f t="shared" si="13"/>
        <v>32</v>
      </c>
      <c r="I150" s="37">
        <f t="shared" si="14"/>
        <v>0</v>
      </c>
      <c r="J150" s="38">
        <f t="shared" si="15"/>
        <v>0.29090909090909089</v>
      </c>
    </row>
    <row r="151" spans="1:10" x14ac:dyDescent="0.25">
      <c r="A151" s="177"/>
      <c r="B151" s="143"/>
      <c r="C151" s="144"/>
      <c r="D151" s="143"/>
      <c r="E151" s="144"/>
      <c r="F151" s="145"/>
      <c r="G151" s="143"/>
      <c r="H151" s="144"/>
      <c r="I151" s="151"/>
      <c r="J151" s="152"/>
    </row>
    <row r="152" spans="1:10" s="139" customFormat="1" x14ac:dyDescent="0.25">
      <c r="A152" s="159" t="s">
        <v>51</v>
      </c>
      <c r="B152" s="65"/>
      <c r="C152" s="66"/>
      <c r="D152" s="65"/>
      <c r="E152" s="66"/>
      <c r="F152" s="67"/>
      <c r="G152" s="65"/>
      <c r="H152" s="66"/>
      <c r="I152" s="20"/>
      <c r="J152" s="21"/>
    </row>
    <row r="153" spans="1:10" x14ac:dyDescent="0.25">
      <c r="A153" s="158" t="s">
        <v>355</v>
      </c>
      <c r="B153" s="65">
        <v>0</v>
      </c>
      <c r="C153" s="66">
        <v>1</v>
      </c>
      <c r="D153" s="65">
        <v>0</v>
      </c>
      <c r="E153" s="66">
        <v>1</v>
      </c>
      <c r="F153" s="67"/>
      <c r="G153" s="65">
        <f t="shared" ref="G153:G159" si="16">B153-C153</f>
        <v>-1</v>
      </c>
      <c r="H153" s="66">
        <f t="shared" ref="H153:H159" si="17">D153-E153</f>
        <v>-1</v>
      </c>
      <c r="I153" s="20">
        <f t="shared" ref="I153:I159" si="18">IF(C153=0, "-", IF(G153/C153&lt;10, G153/C153, "&gt;999%"))</f>
        <v>-1</v>
      </c>
      <c r="J153" s="21">
        <f t="shared" ref="J153:J159" si="19">IF(E153=0, "-", IF(H153/E153&lt;10, H153/E153, "&gt;999%"))</f>
        <v>-1</v>
      </c>
    </row>
    <row r="154" spans="1:10" x14ac:dyDescent="0.25">
      <c r="A154" s="158" t="s">
        <v>393</v>
      </c>
      <c r="B154" s="65">
        <v>202</v>
      </c>
      <c r="C154" s="66">
        <v>142</v>
      </c>
      <c r="D154" s="65">
        <v>574</v>
      </c>
      <c r="E154" s="66">
        <v>319</v>
      </c>
      <c r="F154" s="67"/>
      <c r="G154" s="65">
        <f t="shared" si="16"/>
        <v>60</v>
      </c>
      <c r="H154" s="66">
        <f t="shared" si="17"/>
        <v>255</v>
      </c>
      <c r="I154" s="20">
        <f t="shared" si="18"/>
        <v>0.42253521126760563</v>
      </c>
      <c r="J154" s="21">
        <f t="shared" si="19"/>
        <v>0.79937304075235105</v>
      </c>
    </row>
    <row r="155" spans="1:10" x14ac:dyDescent="0.25">
      <c r="A155" s="158" t="s">
        <v>394</v>
      </c>
      <c r="B155" s="65">
        <v>87</v>
      </c>
      <c r="C155" s="66">
        <v>0</v>
      </c>
      <c r="D155" s="65">
        <v>273</v>
      </c>
      <c r="E155" s="66">
        <v>0</v>
      </c>
      <c r="F155" s="67"/>
      <c r="G155" s="65">
        <f t="shared" si="16"/>
        <v>87</v>
      </c>
      <c r="H155" s="66">
        <f t="shared" si="17"/>
        <v>273</v>
      </c>
      <c r="I155" s="20" t="str">
        <f t="shared" si="18"/>
        <v>-</v>
      </c>
      <c r="J155" s="21" t="str">
        <f t="shared" si="19"/>
        <v>-</v>
      </c>
    </row>
    <row r="156" spans="1:10" x14ac:dyDescent="0.25">
      <c r="A156" s="158" t="s">
        <v>356</v>
      </c>
      <c r="B156" s="65">
        <v>239</v>
      </c>
      <c r="C156" s="66">
        <v>171</v>
      </c>
      <c r="D156" s="65">
        <v>610</v>
      </c>
      <c r="E156" s="66">
        <v>403</v>
      </c>
      <c r="F156" s="67"/>
      <c r="G156" s="65">
        <f t="shared" si="16"/>
        <v>68</v>
      </c>
      <c r="H156" s="66">
        <f t="shared" si="17"/>
        <v>207</v>
      </c>
      <c r="I156" s="20">
        <f t="shared" si="18"/>
        <v>0.39766081871345027</v>
      </c>
      <c r="J156" s="21">
        <f t="shared" si="19"/>
        <v>0.51364764267990071</v>
      </c>
    </row>
    <row r="157" spans="1:10" x14ac:dyDescent="0.25">
      <c r="A157" s="158" t="s">
        <v>505</v>
      </c>
      <c r="B157" s="65">
        <v>0</v>
      </c>
      <c r="C157" s="66">
        <v>2</v>
      </c>
      <c r="D157" s="65">
        <v>0</v>
      </c>
      <c r="E157" s="66">
        <v>6</v>
      </c>
      <c r="F157" s="67"/>
      <c r="G157" s="65">
        <f t="shared" si="16"/>
        <v>-2</v>
      </c>
      <c r="H157" s="66">
        <f t="shared" si="17"/>
        <v>-6</v>
      </c>
      <c r="I157" s="20">
        <f t="shared" si="18"/>
        <v>-1</v>
      </c>
      <c r="J157" s="21">
        <f t="shared" si="19"/>
        <v>-1</v>
      </c>
    </row>
    <row r="158" spans="1:10" x14ac:dyDescent="0.25">
      <c r="A158" s="158" t="s">
        <v>513</v>
      </c>
      <c r="B158" s="65">
        <v>273</v>
      </c>
      <c r="C158" s="66">
        <v>20</v>
      </c>
      <c r="D158" s="65">
        <v>643</v>
      </c>
      <c r="E158" s="66">
        <v>139</v>
      </c>
      <c r="F158" s="67"/>
      <c r="G158" s="65">
        <f t="shared" si="16"/>
        <v>253</v>
      </c>
      <c r="H158" s="66">
        <f t="shared" si="17"/>
        <v>504</v>
      </c>
      <c r="I158" s="20" t="str">
        <f t="shared" si="18"/>
        <v>&gt;999%</v>
      </c>
      <c r="J158" s="21">
        <f t="shared" si="19"/>
        <v>3.6258992805755397</v>
      </c>
    </row>
    <row r="159" spans="1:10" s="160" customFormat="1" x14ac:dyDescent="0.25">
      <c r="A159" s="178" t="s">
        <v>647</v>
      </c>
      <c r="B159" s="71">
        <v>801</v>
      </c>
      <c r="C159" s="72">
        <v>336</v>
      </c>
      <c r="D159" s="71">
        <v>2100</v>
      </c>
      <c r="E159" s="72">
        <v>868</v>
      </c>
      <c r="F159" s="73"/>
      <c r="G159" s="71">
        <f t="shared" si="16"/>
        <v>465</v>
      </c>
      <c r="H159" s="72">
        <f t="shared" si="17"/>
        <v>1232</v>
      </c>
      <c r="I159" s="37">
        <f t="shared" si="18"/>
        <v>1.3839285714285714</v>
      </c>
      <c r="J159" s="38">
        <f t="shared" si="19"/>
        <v>1.4193548387096775</v>
      </c>
    </row>
    <row r="160" spans="1:10" x14ac:dyDescent="0.25">
      <c r="A160" s="177"/>
      <c r="B160" s="143"/>
      <c r="C160" s="144"/>
      <c r="D160" s="143"/>
      <c r="E160" s="144"/>
      <c r="F160" s="145"/>
      <c r="G160" s="143"/>
      <c r="H160" s="144"/>
      <c r="I160" s="151"/>
      <c r="J160" s="152"/>
    </row>
    <row r="161" spans="1:10" s="139" customFormat="1" x14ac:dyDescent="0.25">
      <c r="A161" s="159" t="s">
        <v>52</v>
      </c>
      <c r="B161" s="65"/>
      <c r="C161" s="66"/>
      <c r="D161" s="65"/>
      <c r="E161" s="66"/>
      <c r="F161" s="67"/>
      <c r="G161" s="65"/>
      <c r="H161" s="66"/>
      <c r="I161" s="20"/>
      <c r="J161" s="21"/>
    </row>
    <row r="162" spans="1:10" x14ac:dyDescent="0.25">
      <c r="A162" s="158" t="s">
        <v>559</v>
      </c>
      <c r="B162" s="65">
        <v>24</v>
      </c>
      <c r="C162" s="66">
        <v>19</v>
      </c>
      <c r="D162" s="65">
        <v>44</v>
      </c>
      <c r="E162" s="66">
        <v>38</v>
      </c>
      <c r="F162" s="67"/>
      <c r="G162" s="65">
        <f>B162-C162</f>
        <v>5</v>
      </c>
      <c r="H162" s="66">
        <f>D162-E162</f>
        <v>6</v>
      </c>
      <c r="I162" s="20">
        <f>IF(C162=0, "-", IF(G162/C162&lt;10, G162/C162, "&gt;999%"))</f>
        <v>0.26315789473684209</v>
      </c>
      <c r="J162" s="21">
        <f>IF(E162=0, "-", IF(H162/E162&lt;10, H162/E162, "&gt;999%"))</f>
        <v>0.15789473684210525</v>
      </c>
    </row>
    <row r="163" spans="1:10" x14ac:dyDescent="0.25">
      <c r="A163" s="158" t="s">
        <v>532</v>
      </c>
      <c r="B163" s="65">
        <v>128</v>
      </c>
      <c r="C163" s="66">
        <v>152</v>
      </c>
      <c r="D163" s="65">
        <v>297</v>
      </c>
      <c r="E163" s="66">
        <v>359</v>
      </c>
      <c r="F163" s="67"/>
      <c r="G163" s="65">
        <f>B163-C163</f>
        <v>-24</v>
      </c>
      <c r="H163" s="66">
        <f>D163-E163</f>
        <v>-62</v>
      </c>
      <c r="I163" s="20">
        <f>IF(C163=0, "-", IF(G163/C163&lt;10, G163/C163, "&gt;999%"))</f>
        <v>-0.15789473684210525</v>
      </c>
      <c r="J163" s="21">
        <f>IF(E163=0, "-", IF(H163/E163&lt;10, H163/E163, "&gt;999%"))</f>
        <v>-0.17270194986072424</v>
      </c>
    </row>
    <row r="164" spans="1:10" x14ac:dyDescent="0.25">
      <c r="A164" s="158" t="s">
        <v>546</v>
      </c>
      <c r="B164" s="65">
        <v>62</v>
      </c>
      <c r="C164" s="66">
        <v>81</v>
      </c>
      <c r="D164" s="65">
        <v>123</v>
      </c>
      <c r="E164" s="66">
        <v>181</v>
      </c>
      <c r="F164" s="67"/>
      <c r="G164" s="65">
        <f>B164-C164</f>
        <v>-19</v>
      </c>
      <c r="H164" s="66">
        <f>D164-E164</f>
        <v>-58</v>
      </c>
      <c r="I164" s="20">
        <f>IF(C164=0, "-", IF(G164/C164&lt;10, G164/C164, "&gt;999%"))</f>
        <v>-0.23456790123456789</v>
      </c>
      <c r="J164" s="21">
        <f>IF(E164=0, "-", IF(H164/E164&lt;10, H164/E164, "&gt;999%"))</f>
        <v>-0.32044198895027626</v>
      </c>
    </row>
    <row r="165" spans="1:10" s="160" customFormat="1" x14ac:dyDescent="0.25">
      <c r="A165" s="178" t="s">
        <v>648</v>
      </c>
      <c r="B165" s="71">
        <v>214</v>
      </c>
      <c r="C165" s="72">
        <v>252</v>
      </c>
      <c r="D165" s="71">
        <v>464</v>
      </c>
      <c r="E165" s="72">
        <v>578</v>
      </c>
      <c r="F165" s="73"/>
      <c r="G165" s="71">
        <f>B165-C165</f>
        <v>-38</v>
      </c>
      <c r="H165" s="72">
        <f>D165-E165</f>
        <v>-114</v>
      </c>
      <c r="I165" s="37">
        <f>IF(C165=0, "-", IF(G165/C165&lt;10, G165/C165, "&gt;999%"))</f>
        <v>-0.15079365079365079</v>
      </c>
      <c r="J165" s="38">
        <f>IF(E165=0, "-", IF(H165/E165&lt;10, H165/E165, "&gt;999%"))</f>
        <v>-0.1972318339100346</v>
      </c>
    </row>
    <row r="166" spans="1:10" x14ac:dyDescent="0.25">
      <c r="A166" s="177"/>
      <c r="B166" s="143"/>
      <c r="C166" s="144"/>
      <c r="D166" s="143"/>
      <c r="E166" s="144"/>
      <c r="F166" s="145"/>
      <c r="G166" s="143"/>
      <c r="H166" s="144"/>
      <c r="I166" s="151"/>
      <c r="J166" s="152"/>
    </row>
    <row r="167" spans="1:10" s="139" customFormat="1" x14ac:dyDescent="0.25">
      <c r="A167" s="159" t="s">
        <v>53</v>
      </c>
      <c r="B167" s="65"/>
      <c r="C167" s="66"/>
      <c r="D167" s="65"/>
      <c r="E167" s="66"/>
      <c r="F167" s="67"/>
      <c r="G167" s="65"/>
      <c r="H167" s="66"/>
      <c r="I167" s="20"/>
      <c r="J167" s="21"/>
    </row>
    <row r="168" spans="1:10" x14ac:dyDescent="0.25">
      <c r="A168" s="158" t="s">
        <v>239</v>
      </c>
      <c r="B168" s="65">
        <v>7</v>
      </c>
      <c r="C168" s="66">
        <v>0</v>
      </c>
      <c r="D168" s="65">
        <v>9</v>
      </c>
      <c r="E168" s="66">
        <v>1</v>
      </c>
      <c r="F168" s="67"/>
      <c r="G168" s="65">
        <f t="shared" ref="G168:G173" si="20">B168-C168</f>
        <v>7</v>
      </c>
      <c r="H168" s="66">
        <f t="shared" ref="H168:H173" si="21">D168-E168</f>
        <v>8</v>
      </c>
      <c r="I168" s="20" t="str">
        <f t="shared" ref="I168:I173" si="22">IF(C168=0, "-", IF(G168/C168&lt;10, G168/C168, "&gt;999%"))</f>
        <v>-</v>
      </c>
      <c r="J168" s="21">
        <f t="shared" ref="J168:J173" si="23">IF(E168=0, "-", IF(H168/E168&lt;10, H168/E168, "&gt;999%"))</f>
        <v>8</v>
      </c>
    </row>
    <row r="169" spans="1:10" x14ac:dyDescent="0.25">
      <c r="A169" s="158" t="s">
        <v>230</v>
      </c>
      <c r="B169" s="65">
        <v>76</v>
      </c>
      <c r="C169" s="66">
        <v>22</v>
      </c>
      <c r="D169" s="65">
        <v>127</v>
      </c>
      <c r="E169" s="66">
        <v>68</v>
      </c>
      <c r="F169" s="67"/>
      <c r="G169" s="65">
        <f t="shared" si="20"/>
        <v>54</v>
      </c>
      <c r="H169" s="66">
        <f t="shared" si="21"/>
        <v>59</v>
      </c>
      <c r="I169" s="20">
        <f t="shared" si="22"/>
        <v>2.4545454545454546</v>
      </c>
      <c r="J169" s="21">
        <f t="shared" si="23"/>
        <v>0.86764705882352944</v>
      </c>
    </row>
    <row r="170" spans="1:10" x14ac:dyDescent="0.25">
      <c r="A170" s="158" t="s">
        <v>395</v>
      </c>
      <c r="B170" s="65">
        <v>342</v>
      </c>
      <c r="C170" s="66">
        <v>170</v>
      </c>
      <c r="D170" s="65">
        <v>777</v>
      </c>
      <c r="E170" s="66">
        <v>499</v>
      </c>
      <c r="F170" s="67"/>
      <c r="G170" s="65">
        <f t="shared" si="20"/>
        <v>172</v>
      </c>
      <c r="H170" s="66">
        <f t="shared" si="21"/>
        <v>278</v>
      </c>
      <c r="I170" s="20">
        <f t="shared" si="22"/>
        <v>1.0117647058823529</v>
      </c>
      <c r="J170" s="21">
        <f t="shared" si="23"/>
        <v>0.55711422845691383</v>
      </c>
    </row>
    <row r="171" spans="1:10" x14ac:dyDescent="0.25">
      <c r="A171" s="158" t="s">
        <v>357</v>
      </c>
      <c r="B171" s="65">
        <v>72</v>
      </c>
      <c r="C171" s="66">
        <v>205</v>
      </c>
      <c r="D171" s="65">
        <v>167</v>
      </c>
      <c r="E171" s="66">
        <v>499</v>
      </c>
      <c r="F171" s="67"/>
      <c r="G171" s="65">
        <f t="shared" si="20"/>
        <v>-133</v>
      </c>
      <c r="H171" s="66">
        <f t="shared" si="21"/>
        <v>-332</v>
      </c>
      <c r="I171" s="20">
        <f t="shared" si="22"/>
        <v>-0.64878048780487807</v>
      </c>
      <c r="J171" s="21">
        <f t="shared" si="23"/>
        <v>-0.66533066132264529</v>
      </c>
    </row>
    <row r="172" spans="1:10" x14ac:dyDescent="0.25">
      <c r="A172" s="158" t="s">
        <v>292</v>
      </c>
      <c r="B172" s="65">
        <v>0</v>
      </c>
      <c r="C172" s="66">
        <v>26</v>
      </c>
      <c r="D172" s="65">
        <v>0</v>
      </c>
      <c r="E172" s="66">
        <v>137</v>
      </c>
      <c r="F172" s="67"/>
      <c r="G172" s="65">
        <f t="shared" si="20"/>
        <v>-26</v>
      </c>
      <c r="H172" s="66">
        <f t="shared" si="21"/>
        <v>-137</v>
      </c>
      <c r="I172" s="20">
        <f t="shared" si="22"/>
        <v>-1</v>
      </c>
      <c r="J172" s="21">
        <f t="shared" si="23"/>
        <v>-1</v>
      </c>
    </row>
    <row r="173" spans="1:10" s="160" customFormat="1" x14ac:dyDescent="0.25">
      <c r="A173" s="178" t="s">
        <v>649</v>
      </c>
      <c r="B173" s="71">
        <v>497</v>
      </c>
      <c r="C173" s="72">
        <v>423</v>
      </c>
      <c r="D173" s="71">
        <v>1080</v>
      </c>
      <c r="E173" s="72">
        <v>1204</v>
      </c>
      <c r="F173" s="73"/>
      <c r="G173" s="71">
        <f t="shared" si="20"/>
        <v>74</v>
      </c>
      <c r="H173" s="72">
        <f t="shared" si="21"/>
        <v>-124</v>
      </c>
      <c r="I173" s="37">
        <f t="shared" si="22"/>
        <v>0.17494089834515367</v>
      </c>
      <c r="J173" s="38">
        <f t="shared" si="23"/>
        <v>-0.10299003322259136</v>
      </c>
    </row>
    <row r="174" spans="1:10" x14ac:dyDescent="0.25">
      <c r="A174" s="177"/>
      <c r="B174" s="143"/>
      <c r="C174" s="144"/>
      <c r="D174" s="143"/>
      <c r="E174" s="144"/>
      <c r="F174" s="145"/>
      <c r="G174" s="143"/>
      <c r="H174" s="144"/>
      <c r="I174" s="151"/>
      <c r="J174" s="152"/>
    </row>
    <row r="175" spans="1:10" s="139" customFormat="1" x14ac:dyDescent="0.25">
      <c r="A175" s="159" t="s">
        <v>54</v>
      </c>
      <c r="B175" s="65"/>
      <c r="C175" s="66"/>
      <c r="D175" s="65"/>
      <c r="E175" s="66"/>
      <c r="F175" s="67"/>
      <c r="G175" s="65"/>
      <c r="H175" s="66"/>
      <c r="I175" s="20"/>
      <c r="J175" s="21"/>
    </row>
    <row r="176" spans="1:10" x14ac:dyDescent="0.25">
      <c r="A176" s="158" t="s">
        <v>203</v>
      </c>
      <c r="B176" s="65">
        <v>3</v>
      </c>
      <c r="C176" s="66">
        <v>12</v>
      </c>
      <c r="D176" s="65">
        <v>39</v>
      </c>
      <c r="E176" s="66">
        <v>136</v>
      </c>
      <c r="F176" s="67"/>
      <c r="G176" s="65">
        <f t="shared" ref="G176:G193" si="24">B176-C176</f>
        <v>-9</v>
      </c>
      <c r="H176" s="66">
        <f t="shared" ref="H176:H193" si="25">D176-E176</f>
        <v>-97</v>
      </c>
      <c r="I176" s="20">
        <f t="shared" ref="I176:I193" si="26">IF(C176=0, "-", IF(G176/C176&lt;10, G176/C176, "&gt;999%"))</f>
        <v>-0.75</v>
      </c>
      <c r="J176" s="21">
        <f t="shared" ref="J176:J193" si="27">IF(E176=0, "-", IF(H176/E176&lt;10, H176/E176, "&gt;999%"))</f>
        <v>-0.71323529411764708</v>
      </c>
    </row>
    <row r="177" spans="1:10" x14ac:dyDescent="0.25">
      <c r="A177" s="158" t="s">
        <v>215</v>
      </c>
      <c r="B177" s="65">
        <v>408</v>
      </c>
      <c r="C177" s="66">
        <v>925</v>
      </c>
      <c r="D177" s="65">
        <v>1421</v>
      </c>
      <c r="E177" s="66">
        <v>2028</v>
      </c>
      <c r="F177" s="67"/>
      <c r="G177" s="65">
        <f t="shared" si="24"/>
        <v>-517</v>
      </c>
      <c r="H177" s="66">
        <f t="shared" si="25"/>
        <v>-607</v>
      </c>
      <c r="I177" s="20">
        <f t="shared" si="26"/>
        <v>-0.55891891891891887</v>
      </c>
      <c r="J177" s="21">
        <f t="shared" si="27"/>
        <v>-0.29930966469428005</v>
      </c>
    </row>
    <row r="178" spans="1:10" x14ac:dyDescent="0.25">
      <c r="A178" s="158" t="s">
        <v>494</v>
      </c>
      <c r="B178" s="65">
        <v>0</v>
      </c>
      <c r="C178" s="66">
        <v>39</v>
      </c>
      <c r="D178" s="65">
        <v>0</v>
      </c>
      <c r="E178" s="66">
        <v>78</v>
      </c>
      <c r="F178" s="67"/>
      <c r="G178" s="65">
        <f t="shared" si="24"/>
        <v>-39</v>
      </c>
      <c r="H178" s="66">
        <f t="shared" si="25"/>
        <v>-78</v>
      </c>
      <c r="I178" s="20">
        <f t="shared" si="26"/>
        <v>-1</v>
      </c>
      <c r="J178" s="21">
        <f t="shared" si="27"/>
        <v>-1</v>
      </c>
    </row>
    <row r="179" spans="1:10" x14ac:dyDescent="0.25">
      <c r="A179" s="158" t="s">
        <v>293</v>
      </c>
      <c r="B179" s="65">
        <v>0</v>
      </c>
      <c r="C179" s="66">
        <v>3</v>
      </c>
      <c r="D179" s="65">
        <v>0</v>
      </c>
      <c r="E179" s="66">
        <v>18</v>
      </c>
      <c r="F179" s="67"/>
      <c r="G179" s="65">
        <f t="shared" si="24"/>
        <v>-3</v>
      </c>
      <c r="H179" s="66">
        <f t="shared" si="25"/>
        <v>-18</v>
      </c>
      <c r="I179" s="20">
        <f t="shared" si="26"/>
        <v>-1</v>
      </c>
      <c r="J179" s="21">
        <f t="shared" si="27"/>
        <v>-1</v>
      </c>
    </row>
    <row r="180" spans="1:10" x14ac:dyDescent="0.25">
      <c r="A180" s="158" t="s">
        <v>216</v>
      </c>
      <c r="B180" s="65">
        <v>0</v>
      </c>
      <c r="C180" s="66">
        <v>20</v>
      </c>
      <c r="D180" s="65">
        <v>0</v>
      </c>
      <c r="E180" s="66">
        <v>52</v>
      </c>
      <c r="F180" s="67"/>
      <c r="G180" s="65">
        <f t="shared" si="24"/>
        <v>-20</v>
      </c>
      <c r="H180" s="66">
        <f t="shared" si="25"/>
        <v>-52</v>
      </c>
      <c r="I180" s="20">
        <f t="shared" si="26"/>
        <v>-1</v>
      </c>
      <c r="J180" s="21">
        <f t="shared" si="27"/>
        <v>-1</v>
      </c>
    </row>
    <row r="181" spans="1:10" x14ac:dyDescent="0.25">
      <c r="A181" s="158" t="s">
        <v>417</v>
      </c>
      <c r="B181" s="65">
        <v>56</v>
      </c>
      <c r="C181" s="66">
        <v>18</v>
      </c>
      <c r="D181" s="65">
        <v>111</v>
      </c>
      <c r="E181" s="66">
        <v>57</v>
      </c>
      <c r="F181" s="67"/>
      <c r="G181" s="65">
        <f t="shared" si="24"/>
        <v>38</v>
      </c>
      <c r="H181" s="66">
        <f t="shared" si="25"/>
        <v>54</v>
      </c>
      <c r="I181" s="20">
        <f t="shared" si="26"/>
        <v>2.1111111111111112</v>
      </c>
      <c r="J181" s="21">
        <f t="shared" si="27"/>
        <v>0.94736842105263153</v>
      </c>
    </row>
    <row r="182" spans="1:10" x14ac:dyDescent="0.25">
      <c r="A182" s="158" t="s">
        <v>252</v>
      </c>
      <c r="B182" s="65">
        <v>37</v>
      </c>
      <c r="C182" s="66">
        <v>0</v>
      </c>
      <c r="D182" s="65">
        <v>43</v>
      </c>
      <c r="E182" s="66">
        <v>0</v>
      </c>
      <c r="F182" s="67"/>
      <c r="G182" s="65">
        <f t="shared" si="24"/>
        <v>37</v>
      </c>
      <c r="H182" s="66">
        <f t="shared" si="25"/>
        <v>43</v>
      </c>
      <c r="I182" s="20" t="str">
        <f t="shared" si="26"/>
        <v>-</v>
      </c>
      <c r="J182" s="21" t="str">
        <f t="shared" si="27"/>
        <v>-</v>
      </c>
    </row>
    <row r="183" spans="1:10" x14ac:dyDescent="0.25">
      <c r="A183" s="158" t="s">
        <v>358</v>
      </c>
      <c r="B183" s="65">
        <v>227</v>
      </c>
      <c r="C183" s="66">
        <v>322</v>
      </c>
      <c r="D183" s="65">
        <v>539</v>
      </c>
      <c r="E183" s="66">
        <v>724</v>
      </c>
      <c r="F183" s="67"/>
      <c r="G183" s="65">
        <f t="shared" si="24"/>
        <v>-95</v>
      </c>
      <c r="H183" s="66">
        <f t="shared" si="25"/>
        <v>-185</v>
      </c>
      <c r="I183" s="20">
        <f t="shared" si="26"/>
        <v>-0.29503105590062112</v>
      </c>
      <c r="J183" s="21">
        <f t="shared" si="27"/>
        <v>-0.25552486187845302</v>
      </c>
    </row>
    <row r="184" spans="1:10" x14ac:dyDescent="0.25">
      <c r="A184" s="158" t="s">
        <v>535</v>
      </c>
      <c r="B184" s="65">
        <v>1</v>
      </c>
      <c r="C184" s="66">
        <v>0</v>
      </c>
      <c r="D184" s="65">
        <v>1</v>
      </c>
      <c r="E184" s="66">
        <v>0</v>
      </c>
      <c r="F184" s="67"/>
      <c r="G184" s="65">
        <f t="shared" si="24"/>
        <v>1</v>
      </c>
      <c r="H184" s="66">
        <f t="shared" si="25"/>
        <v>1</v>
      </c>
      <c r="I184" s="20" t="str">
        <f t="shared" si="26"/>
        <v>-</v>
      </c>
      <c r="J184" s="21" t="str">
        <f t="shared" si="27"/>
        <v>-</v>
      </c>
    </row>
    <row r="185" spans="1:10" x14ac:dyDescent="0.25">
      <c r="A185" s="158" t="s">
        <v>418</v>
      </c>
      <c r="B185" s="65">
        <v>0</v>
      </c>
      <c r="C185" s="66">
        <v>0</v>
      </c>
      <c r="D185" s="65">
        <v>0</v>
      </c>
      <c r="E185" s="66">
        <v>1</v>
      </c>
      <c r="F185" s="67"/>
      <c r="G185" s="65">
        <f t="shared" si="24"/>
        <v>0</v>
      </c>
      <c r="H185" s="66">
        <f t="shared" si="25"/>
        <v>-1</v>
      </c>
      <c r="I185" s="20" t="str">
        <f t="shared" si="26"/>
        <v>-</v>
      </c>
      <c r="J185" s="21">
        <f t="shared" si="27"/>
        <v>-1</v>
      </c>
    </row>
    <row r="186" spans="1:10" x14ac:dyDescent="0.25">
      <c r="A186" s="158" t="s">
        <v>432</v>
      </c>
      <c r="B186" s="65">
        <v>94</v>
      </c>
      <c r="C186" s="66">
        <v>167</v>
      </c>
      <c r="D186" s="65">
        <v>307</v>
      </c>
      <c r="E186" s="66">
        <v>393</v>
      </c>
      <c r="F186" s="67"/>
      <c r="G186" s="65">
        <f t="shared" si="24"/>
        <v>-73</v>
      </c>
      <c r="H186" s="66">
        <f t="shared" si="25"/>
        <v>-86</v>
      </c>
      <c r="I186" s="20">
        <f t="shared" si="26"/>
        <v>-0.43712574850299402</v>
      </c>
      <c r="J186" s="21">
        <f t="shared" si="27"/>
        <v>-0.21882951653944022</v>
      </c>
    </row>
    <row r="187" spans="1:10" x14ac:dyDescent="0.25">
      <c r="A187" s="158" t="s">
        <v>433</v>
      </c>
      <c r="B187" s="65">
        <v>100</v>
      </c>
      <c r="C187" s="66">
        <v>81</v>
      </c>
      <c r="D187" s="65">
        <v>426</v>
      </c>
      <c r="E187" s="66">
        <v>228</v>
      </c>
      <c r="F187" s="67"/>
      <c r="G187" s="65">
        <f t="shared" si="24"/>
        <v>19</v>
      </c>
      <c r="H187" s="66">
        <f t="shared" si="25"/>
        <v>198</v>
      </c>
      <c r="I187" s="20">
        <f t="shared" si="26"/>
        <v>0.23456790123456789</v>
      </c>
      <c r="J187" s="21">
        <f t="shared" si="27"/>
        <v>0.86842105263157898</v>
      </c>
    </row>
    <row r="188" spans="1:10" x14ac:dyDescent="0.25">
      <c r="A188" s="158" t="s">
        <v>240</v>
      </c>
      <c r="B188" s="65">
        <v>10</v>
      </c>
      <c r="C188" s="66">
        <v>7</v>
      </c>
      <c r="D188" s="65">
        <v>22</v>
      </c>
      <c r="E188" s="66">
        <v>53</v>
      </c>
      <c r="F188" s="67"/>
      <c r="G188" s="65">
        <f t="shared" si="24"/>
        <v>3</v>
      </c>
      <c r="H188" s="66">
        <f t="shared" si="25"/>
        <v>-31</v>
      </c>
      <c r="I188" s="20">
        <f t="shared" si="26"/>
        <v>0.42857142857142855</v>
      </c>
      <c r="J188" s="21">
        <f t="shared" si="27"/>
        <v>-0.58490566037735847</v>
      </c>
    </row>
    <row r="189" spans="1:10" x14ac:dyDescent="0.25">
      <c r="A189" s="158" t="s">
        <v>294</v>
      </c>
      <c r="B189" s="65">
        <v>49</v>
      </c>
      <c r="C189" s="66">
        <v>81</v>
      </c>
      <c r="D189" s="65">
        <v>155</v>
      </c>
      <c r="E189" s="66">
        <v>176</v>
      </c>
      <c r="F189" s="67"/>
      <c r="G189" s="65">
        <f t="shared" si="24"/>
        <v>-32</v>
      </c>
      <c r="H189" s="66">
        <f t="shared" si="25"/>
        <v>-21</v>
      </c>
      <c r="I189" s="20">
        <f t="shared" si="26"/>
        <v>-0.39506172839506171</v>
      </c>
      <c r="J189" s="21">
        <f t="shared" si="27"/>
        <v>-0.11931818181818182</v>
      </c>
    </row>
    <row r="190" spans="1:10" x14ac:dyDescent="0.25">
      <c r="A190" s="158" t="s">
        <v>495</v>
      </c>
      <c r="B190" s="65">
        <v>117</v>
      </c>
      <c r="C190" s="66">
        <v>122</v>
      </c>
      <c r="D190" s="65">
        <v>327</v>
      </c>
      <c r="E190" s="66">
        <v>227</v>
      </c>
      <c r="F190" s="67"/>
      <c r="G190" s="65">
        <f t="shared" si="24"/>
        <v>-5</v>
      </c>
      <c r="H190" s="66">
        <f t="shared" si="25"/>
        <v>100</v>
      </c>
      <c r="I190" s="20">
        <f t="shared" si="26"/>
        <v>-4.0983606557377046E-2</v>
      </c>
      <c r="J190" s="21">
        <f t="shared" si="27"/>
        <v>0.44052863436123346</v>
      </c>
    </row>
    <row r="191" spans="1:10" x14ac:dyDescent="0.25">
      <c r="A191" s="158" t="s">
        <v>396</v>
      </c>
      <c r="B191" s="65">
        <v>282</v>
      </c>
      <c r="C191" s="66">
        <v>151</v>
      </c>
      <c r="D191" s="65">
        <v>1233</v>
      </c>
      <c r="E191" s="66">
        <v>656</v>
      </c>
      <c r="F191" s="67"/>
      <c r="G191" s="65">
        <f t="shared" si="24"/>
        <v>131</v>
      </c>
      <c r="H191" s="66">
        <f t="shared" si="25"/>
        <v>577</v>
      </c>
      <c r="I191" s="20">
        <f t="shared" si="26"/>
        <v>0.86754966887417218</v>
      </c>
      <c r="J191" s="21">
        <f t="shared" si="27"/>
        <v>0.87957317073170727</v>
      </c>
    </row>
    <row r="192" spans="1:10" x14ac:dyDescent="0.25">
      <c r="A192" s="158" t="s">
        <v>345</v>
      </c>
      <c r="B192" s="65">
        <v>195</v>
      </c>
      <c r="C192" s="66">
        <v>258</v>
      </c>
      <c r="D192" s="65">
        <v>489</v>
      </c>
      <c r="E192" s="66">
        <v>637</v>
      </c>
      <c r="F192" s="67"/>
      <c r="G192" s="65">
        <f t="shared" si="24"/>
        <v>-63</v>
      </c>
      <c r="H192" s="66">
        <f t="shared" si="25"/>
        <v>-148</v>
      </c>
      <c r="I192" s="20">
        <f t="shared" si="26"/>
        <v>-0.2441860465116279</v>
      </c>
      <c r="J192" s="21">
        <f t="shared" si="27"/>
        <v>-0.23233908948194662</v>
      </c>
    </row>
    <row r="193" spans="1:10" s="160" customFormat="1" x14ac:dyDescent="0.25">
      <c r="A193" s="178" t="s">
        <v>650</v>
      </c>
      <c r="B193" s="71">
        <v>1579</v>
      </c>
      <c r="C193" s="72">
        <v>2206</v>
      </c>
      <c r="D193" s="71">
        <v>5113</v>
      </c>
      <c r="E193" s="72">
        <v>5464</v>
      </c>
      <c r="F193" s="73"/>
      <c r="G193" s="71">
        <f t="shared" si="24"/>
        <v>-627</v>
      </c>
      <c r="H193" s="72">
        <f t="shared" si="25"/>
        <v>-351</v>
      </c>
      <c r="I193" s="37">
        <f t="shared" si="26"/>
        <v>-0.2842248413417951</v>
      </c>
      <c r="J193" s="38">
        <f t="shared" si="27"/>
        <v>-6.4238653001464127E-2</v>
      </c>
    </row>
    <row r="194" spans="1:10" x14ac:dyDescent="0.25">
      <c r="A194" s="177"/>
      <c r="B194" s="143"/>
      <c r="C194" s="144"/>
      <c r="D194" s="143"/>
      <c r="E194" s="144"/>
      <c r="F194" s="145"/>
      <c r="G194" s="143"/>
      <c r="H194" s="144"/>
      <c r="I194" s="151"/>
      <c r="J194" s="152"/>
    </row>
    <row r="195" spans="1:10" s="139" customFormat="1" x14ac:dyDescent="0.25">
      <c r="A195" s="159" t="s">
        <v>55</v>
      </c>
      <c r="B195" s="65"/>
      <c r="C195" s="66"/>
      <c r="D195" s="65"/>
      <c r="E195" s="66"/>
      <c r="F195" s="67"/>
      <c r="G195" s="65"/>
      <c r="H195" s="66"/>
      <c r="I195" s="20"/>
      <c r="J195" s="21"/>
    </row>
    <row r="196" spans="1:10" x14ac:dyDescent="0.25">
      <c r="A196" s="158" t="s">
        <v>547</v>
      </c>
      <c r="B196" s="65">
        <v>0</v>
      </c>
      <c r="C196" s="66">
        <v>1</v>
      </c>
      <c r="D196" s="65">
        <v>0</v>
      </c>
      <c r="E196" s="66">
        <v>1</v>
      </c>
      <c r="F196" s="67"/>
      <c r="G196" s="65">
        <f>B196-C196</f>
        <v>-1</v>
      </c>
      <c r="H196" s="66">
        <f>D196-E196</f>
        <v>-1</v>
      </c>
      <c r="I196" s="20">
        <f>IF(C196=0, "-", IF(G196/C196&lt;10, G196/C196, "&gt;999%"))</f>
        <v>-1</v>
      </c>
      <c r="J196" s="21">
        <f>IF(E196=0, "-", IF(H196/E196&lt;10, H196/E196, "&gt;999%"))</f>
        <v>-1</v>
      </c>
    </row>
    <row r="197" spans="1:10" x14ac:dyDescent="0.25">
      <c r="A197" s="158" t="s">
        <v>533</v>
      </c>
      <c r="B197" s="65">
        <v>9</v>
      </c>
      <c r="C197" s="66">
        <v>5</v>
      </c>
      <c r="D197" s="65">
        <v>19</v>
      </c>
      <c r="E197" s="66">
        <v>12</v>
      </c>
      <c r="F197" s="67"/>
      <c r="G197" s="65">
        <f>B197-C197</f>
        <v>4</v>
      </c>
      <c r="H197" s="66">
        <f>D197-E197</f>
        <v>7</v>
      </c>
      <c r="I197" s="20">
        <f>IF(C197=0, "-", IF(G197/C197&lt;10, G197/C197, "&gt;999%"))</f>
        <v>0.8</v>
      </c>
      <c r="J197" s="21">
        <f>IF(E197=0, "-", IF(H197/E197&lt;10, H197/E197, "&gt;999%"))</f>
        <v>0.58333333333333337</v>
      </c>
    </row>
    <row r="198" spans="1:10" x14ac:dyDescent="0.25">
      <c r="A198" s="158" t="s">
        <v>534</v>
      </c>
      <c r="B198" s="65">
        <v>0</v>
      </c>
      <c r="C198" s="66">
        <v>1</v>
      </c>
      <c r="D198" s="65">
        <v>2</v>
      </c>
      <c r="E198" s="66">
        <v>1</v>
      </c>
      <c r="F198" s="67"/>
      <c r="G198" s="65">
        <f>B198-C198</f>
        <v>-1</v>
      </c>
      <c r="H198" s="66">
        <f>D198-E198</f>
        <v>1</v>
      </c>
      <c r="I198" s="20">
        <f>IF(C198=0, "-", IF(G198/C198&lt;10, G198/C198, "&gt;999%"))</f>
        <v>-1</v>
      </c>
      <c r="J198" s="21">
        <f>IF(E198=0, "-", IF(H198/E198&lt;10, H198/E198, "&gt;999%"))</f>
        <v>1</v>
      </c>
    </row>
    <row r="199" spans="1:10" x14ac:dyDescent="0.25">
      <c r="A199" s="158" t="s">
        <v>548</v>
      </c>
      <c r="B199" s="65">
        <v>1</v>
      </c>
      <c r="C199" s="66">
        <v>1</v>
      </c>
      <c r="D199" s="65">
        <v>3</v>
      </c>
      <c r="E199" s="66">
        <v>1</v>
      </c>
      <c r="F199" s="67"/>
      <c r="G199" s="65">
        <f>B199-C199</f>
        <v>0</v>
      </c>
      <c r="H199" s="66">
        <f>D199-E199</f>
        <v>2</v>
      </c>
      <c r="I199" s="20">
        <f>IF(C199=0, "-", IF(G199/C199&lt;10, G199/C199, "&gt;999%"))</f>
        <v>0</v>
      </c>
      <c r="J199" s="21">
        <f>IF(E199=0, "-", IF(H199/E199&lt;10, H199/E199, "&gt;999%"))</f>
        <v>2</v>
      </c>
    </row>
    <row r="200" spans="1:10" s="160" customFormat="1" x14ac:dyDescent="0.25">
      <c r="A200" s="178" t="s">
        <v>651</v>
      </c>
      <c r="B200" s="71">
        <v>10</v>
      </c>
      <c r="C200" s="72">
        <v>8</v>
      </c>
      <c r="D200" s="71">
        <v>24</v>
      </c>
      <c r="E200" s="72">
        <v>15</v>
      </c>
      <c r="F200" s="73"/>
      <c r="G200" s="71">
        <f>B200-C200</f>
        <v>2</v>
      </c>
      <c r="H200" s="72">
        <f>D200-E200</f>
        <v>9</v>
      </c>
      <c r="I200" s="37">
        <f>IF(C200=0, "-", IF(G200/C200&lt;10, G200/C200, "&gt;999%"))</f>
        <v>0.25</v>
      </c>
      <c r="J200" s="38">
        <f>IF(E200=0, "-", IF(H200/E200&lt;10, H200/E200, "&gt;999%"))</f>
        <v>0.6</v>
      </c>
    </row>
    <row r="201" spans="1:10" x14ac:dyDescent="0.25">
      <c r="A201" s="177"/>
      <c r="B201" s="143"/>
      <c r="C201" s="144"/>
      <c r="D201" s="143"/>
      <c r="E201" s="144"/>
      <c r="F201" s="145"/>
      <c r="G201" s="143"/>
      <c r="H201" s="144"/>
      <c r="I201" s="151"/>
      <c r="J201" s="152"/>
    </row>
    <row r="202" spans="1:10" s="139" customFormat="1" x14ac:dyDescent="0.25">
      <c r="A202" s="159" t="s">
        <v>56</v>
      </c>
      <c r="B202" s="65"/>
      <c r="C202" s="66"/>
      <c r="D202" s="65"/>
      <c r="E202" s="66"/>
      <c r="F202" s="67"/>
      <c r="G202" s="65"/>
      <c r="H202" s="66"/>
      <c r="I202" s="20"/>
      <c r="J202" s="21"/>
    </row>
    <row r="203" spans="1:10" x14ac:dyDescent="0.25">
      <c r="A203" s="158" t="s">
        <v>560</v>
      </c>
      <c r="B203" s="65">
        <v>29</v>
      </c>
      <c r="C203" s="66">
        <v>42</v>
      </c>
      <c r="D203" s="65">
        <v>106</v>
      </c>
      <c r="E203" s="66">
        <v>116</v>
      </c>
      <c r="F203" s="67"/>
      <c r="G203" s="65">
        <f>B203-C203</f>
        <v>-13</v>
      </c>
      <c r="H203" s="66">
        <f>D203-E203</f>
        <v>-10</v>
      </c>
      <c r="I203" s="20">
        <f>IF(C203=0, "-", IF(G203/C203&lt;10, G203/C203, "&gt;999%"))</f>
        <v>-0.30952380952380953</v>
      </c>
      <c r="J203" s="21">
        <f>IF(E203=0, "-", IF(H203/E203&lt;10, H203/E203, "&gt;999%"))</f>
        <v>-8.6206896551724144E-2</v>
      </c>
    </row>
    <row r="204" spans="1:10" x14ac:dyDescent="0.25">
      <c r="A204" s="158" t="s">
        <v>536</v>
      </c>
      <c r="B204" s="65">
        <v>216</v>
      </c>
      <c r="C204" s="66">
        <v>193</v>
      </c>
      <c r="D204" s="65">
        <v>535</v>
      </c>
      <c r="E204" s="66">
        <v>380</v>
      </c>
      <c r="F204" s="67"/>
      <c r="G204" s="65">
        <f>B204-C204</f>
        <v>23</v>
      </c>
      <c r="H204" s="66">
        <f>D204-E204</f>
        <v>155</v>
      </c>
      <c r="I204" s="20">
        <f>IF(C204=0, "-", IF(G204/C204&lt;10, G204/C204, "&gt;999%"))</f>
        <v>0.11917098445595854</v>
      </c>
      <c r="J204" s="21">
        <f>IF(E204=0, "-", IF(H204/E204&lt;10, H204/E204, "&gt;999%"))</f>
        <v>0.40789473684210525</v>
      </c>
    </row>
    <row r="205" spans="1:10" x14ac:dyDescent="0.25">
      <c r="A205" s="158" t="s">
        <v>549</v>
      </c>
      <c r="B205" s="65">
        <v>119</v>
      </c>
      <c r="C205" s="66">
        <v>71</v>
      </c>
      <c r="D205" s="65">
        <v>284</v>
      </c>
      <c r="E205" s="66">
        <v>218</v>
      </c>
      <c r="F205" s="67"/>
      <c r="G205" s="65">
        <f>B205-C205</f>
        <v>48</v>
      </c>
      <c r="H205" s="66">
        <f>D205-E205</f>
        <v>66</v>
      </c>
      <c r="I205" s="20">
        <f>IF(C205=0, "-", IF(G205/C205&lt;10, G205/C205, "&gt;999%"))</f>
        <v>0.676056338028169</v>
      </c>
      <c r="J205" s="21">
        <f>IF(E205=0, "-", IF(H205/E205&lt;10, H205/E205, "&gt;999%"))</f>
        <v>0.30275229357798167</v>
      </c>
    </row>
    <row r="206" spans="1:10" s="160" customFormat="1" x14ac:dyDescent="0.25">
      <c r="A206" s="178" t="s">
        <v>652</v>
      </c>
      <c r="B206" s="71">
        <v>364</v>
      </c>
      <c r="C206" s="72">
        <v>306</v>
      </c>
      <c r="D206" s="71">
        <v>925</v>
      </c>
      <c r="E206" s="72">
        <v>714</v>
      </c>
      <c r="F206" s="73"/>
      <c r="G206" s="71">
        <f>B206-C206</f>
        <v>58</v>
      </c>
      <c r="H206" s="72">
        <f>D206-E206</f>
        <v>211</v>
      </c>
      <c r="I206" s="37">
        <f>IF(C206=0, "-", IF(G206/C206&lt;10, G206/C206, "&gt;999%"))</f>
        <v>0.18954248366013071</v>
      </c>
      <c r="J206" s="38">
        <f>IF(E206=0, "-", IF(H206/E206&lt;10, H206/E206, "&gt;999%"))</f>
        <v>0.29551820728291317</v>
      </c>
    </row>
    <row r="207" spans="1:10" x14ac:dyDescent="0.25">
      <c r="A207" s="177"/>
      <c r="B207" s="143"/>
      <c r="C207" s="144"/>
      <c r="D207" s="143"/>
      <c r="E207" s="144"/>
      <c r="F207" s="145"/>
      <c r="G207" s="143"/>
      <c r="H207" s="144"/>
      <c r="I207" s="151"/>
      <c r="J207" s="152"/>
    </row>
    <row r="208" spans="1:10" s="139" customFormat="1" x14ac:dyDescent="0.25">
      <c r="A208" s="159" t="s">
        <v>57</v>
      </c>
      <c r="B208" s="65"/>
      <c r="C208" s="66"/>
      <c r="D208" s="65"/>
      <c r="E208" s="66"/>
      <c r="F208" s="67"/>
      <c r="G208" s="65"/>
      <c r="H208" s="66"/>
      <c r="I208" s="20"/>
      <c r="J208" s="21"/>
    </row>
    <row r="209" spans="1:10" x14ac:dyDescent="0.25">
      <c r="A209" s="158" t="s">
        <v>506</v>
      </c>
      <c r="B209" s="65">
        <v>116</v>
      </c>
      <c r="C209" s="66">
        <v>235</v>
      </c>
      <c r="D209" s="65">
        <v>307</v>
      </c>
      <c r="E209" s="66">
        <v>497</v>
      </c>
      <c r="F209" s="67"/>
      <c r="G209" s="65">
        <f>B209-C209</f>
        <v>-119</v>
      </c>
      <c r="H209" s="66">
        <f>D209-E209</f>
        <v>-190</v>
      </c>
      <c r="I209" s="20">
        <f>IF(C209=0, "-", IF(G209/C209&lt;10, G209/C209, "&gt;999%"))</f>
        <v>-0.50638297872340421</v>
      </c>
      <c r="J209" s="21">
        <f>IF(E209=0, "-", IF(H209/E209&lt;10, H209/E209, "&gt;999%"))</f>
        <v>-0.38229376257545272</v>
      </c>
    </row>
    <row r="210" spans="1:10" x14ac:dyDescent="0.25">
      <c r="A210" s="158" t="s">
        <v>514</v>
      </c>
      <c r="B210" s="65">
        <v>561</v>
      </c>
      <c r="C210" s="66">
        <v>449</v>
      </c>
      <c r="D210" s="65">
        <v>1443</v>
      </c>
      <c r="E210" s="66">
        <v>1263</v>
      </c>
      <c r="F210" s="67"/>
      <c r="G210" s="65">
        <f>B210-C210</f>
        <v>112</v>
      </c>
      <c r="H210" s="66">
        <f>D210-E210</f>
        <v>180</v>
      </c>
      <c r="I210" s="20">
        <f>IF(C210=0, "-", IF(G210/C210&lt;10, G210/C210, "&gt;999%"))</f>
        <v>0.24944320712694878</v>
      </c>
      <c r="J210" s="21">
        <f>IF(E210=0, "-", IF(H210/E210&lt;10, H210/E210, "&gt;999%"))</f>
        <v>0.14251781472684086</v>
      </c>
    </row>
    <row r="211" spans="1:10" x14ac:dyDescent="0.25">
      <c r="A211" s="158" t="s">
        <v>434</v>
      </c>
      <c r="B211" s="65">
        <v>468</v>
      </c>
      <c r="C211" s="66">
        <v>309</v>
      </c>
      <c r="D211" s="65">
        <v>992</v>
      </c>
      <c r="E211" s="66">
        <v>719</v>
      </c>
      <c r="F211" s="67"/>
      <c r="G211" s="65">
        <f>B211-C211</f>
        <v>159</v>
      </c>
      <c r="H211" s="66">
        <f>D211-E211</f>
        <v>273</v>
      </c>
      <c r="I211" s="20">
        <f>IF(C211=0, "-", IF(G211/C211&lt;10, G211/C211, "&gt;999%"))</f>
        <v>0.5145631067961165</v>
      </c>
      <c r="J211" s="21">
        <f>IF(E211=0, "-", IF(H211/E211&lt;10, H211/E211, "&gt;999%"))</f>
        <v>0.37969401947148818</v>
      </c>
    </row>
    <row r="212" spans="1:10" s="160" customFormat="1" x14ac:dyDescent="0.25">
      <c r="A212" s="178" t="s">
        <v>653</v>
      </c>
      <c r="B212" s="71">
        <v>1145</v>
      </c>
      <c r="C212" s="72">
        <v>993</v>
      </c>
      <c r="D212" s="71">
        <v>2742</v>
      </c>
      <c r="E212" s="72">
        <v>2479</v>
      </c>
      <c r="F212" s="73"/>
      <c r="G212" s="71">
        <f>B212-C212</f>
        <v>152</v>
      </c>
      <c r="H212" s="72">
        <f>D212-E212</f>
        <v>263</v>
      </c>
      <c r="I212" s="37">
        <f>IF(C212=0, "-", IF(G212/C212&lt;10, G212/C212, "&gt;999%"))</f>
        <v>0.15307150050352467</v>
      </c>
      <c r="J212" s="38">
        <f>IF(E212=0, "-", IF(H212/E212&lt;10, H212/E212, "&gt;999%"))</f>
        <v>0.10609116579265833</v>
      </c>
    </row>
    <row r="213" spans="1:10" x14ac:dyDescent="0.25">
      <c r="A213" s="177"/>
      <c r="B213" s="143"/>
      <c r="C213" s="144"/>
      <c r="D213" s="143"/>
      <c r="E213" s="144"/>
      <c r="F213" s="145"/>
      <c r="G213" s="143"/>
      <c r="H213" s="144"/>
      <c r="I213" s="151"/>
      <c r="J213" s="152"/>
    </row>
    <row r="214" spans="1:10" s="139" customFormat="1" x14ac:dyDescent="0.25">
      <c r="A214" s="159" t="s">
        <v>58</v>
      </c>
      <c r="B214" s="65"/>
      <c r="C214" s="66"/>
      <c r="D214" s="65"/>
      <c r="E214" s="66"/>
      <c r="F214" s="67"/>
      <c r="G214" s="65"/>
      <c r="H214" s="66"/>
      <c r="I214" s="20"/>
      <c r="J214" s="21"/>
    </row>
    <row r="215" spans="1:10" x14ac:dyDescent="0.25">
      <c r="A215" s="158" t="s">
        <v>561</v>
      </c>
      <c r="B215" s="65">
        <v>11</v>
      </c>
      <c r="C215" s="66">
        <v>18</v>
      </c>
      <c r="D215" s="65">
        <v>26</v>
      </c>
      <c r="E215" s="66">
        <v>29</v>
      </c>
      <c r="F215" s="67"/>
      <c r="G215" s="65">
        <f>B215-C215</f>
        <v>-7</v>
      </c>
      <c r="H215" s="66">
        <f>D215-E215</f>
        <v>-3</v>
      </c>
      <c r="I215" s="20">
        <f>IF(C215=0, "-", IF(G215/C215&lt;10, G215/C215, "&gt;999%"))</f>
        <v>-0.3888888888888889</v>
      </c>
      <c r="J215" s="21">
        <f>IF(E215=0, "-", IF(H215/E215&lt;10, H215/E215, "&gt;999%"))</f>
        <v>-0.10344827586206896</v>
      </c>
    </row>
    <row r="216" spans="1:10" x14ac:dyDescent="0.25">
      <c r="A216" s="158" t="s">
        <v>550</v>
      </c>
      <c r="B216" s="65">
        <v>8</v>
      </c>
      <c r="C216" s="66">
        <v>3</v>
      </c>
      <c r="D216" s="65">
        <v>12</v>
      </c>
      <c r="E216" s="66">
        <v>6</v>
      </c>
      <c r="F216" s="67"/>
      <c r="G216" s="65">
        <f>B216-C216</f>
        <v>5</v>
      </c>
      <c r="H216" s="66">
        <f>D216-E216</f>
        <v>6</v>
      </c>
      <c r="I216" s="20">
        <f>IF(C216=0, "-", IF(G216/C216&lt;10, G216/C216, "&gt;999%"))</f>
        <v>1.6666666666666667</v>
      </c>
      <c r="J216" s="21">
        <f>IF(E216=0, "-", IF(H216/E216&lt;10, H216/E216, "&gt;999%"))</f>
        <v>1</v>
      </c>
    </row>
    <row r="217" spans="1:10" x14ac:dyDescent="0.25">
      <c r="A217" s="158" t="s">
        <v>537</v>
      </c>
      <c r="B217" s="65">
        <v>39</v>
      </c>
      <c r="C217" s="66">
        <v>40</v>
      </c>
      <c r="D217" s="65">
        <v>92</v>
      </c>
      <c r="E217" s="66">
        <v>83</v>
      </c>
      <c r="F217" s="67"/>
      <c r="G217" s="65">
        <f>B217-C217</f>
        <v>-1</v>
      </c>
      <c r="H217" s="66">
        <f>D217-E217</f>
        <v>9</v>
      </c>
      <c r="I217" s="20">
        <f>IF(C217=0, "-", IF(G217/C217&lt;10, G217/C217, "&gt;999%"))</f>
        <v>-2.5000000000000001E-2</v>
      </c>
      <c r="J217" s="21">
        <f>IF(E217=0, "-", IF(H217/E217&lt;10, H217/E217, "&gt;999%"))</f>
        <v>0.10843373493975904</v>
      </c>
    </row>
    <row r="218" spans="1:10" x14ac:dyDescent="0.25">
      <c r="A218" s="158" t="s">
        <v>538</v>
      </c>
      <c r="B218" s="65">
        <v>13</v>
      </c>
      <c r="C218" s="66">
        <v>3</v>
      </c>
      <c r="D218" s="65">
        <v>46</v>
      </c>
      <c r="E218" s="66">
        <v>9</v>
      </c>
      <c r="F218" s="67"/>
      <c r="G218" s="65">
        <f>B218-C218</f>
        <v>10</v>
      </c>
      <c r="H218" s="66">
        <f>D218-E218</f>
        <v>37</v>
      </c>
      <c r="I218" s="20">
        <f>IF(C218=0, "-", IF(G218/C218&lt;10, G218/C218, "&gt;999%"))</f>
        <v>3.3333333333333335</v>
      </c>
      <c r="J218" s="21">
        <f>IF(E218=0, "-", IF(H218/E218&lt;10, H218/E218, "&gt;999%"))</f>
        <v>4.1111111111111107</v>
      </c>
    </row>
    <row r="219" spans="1:10" s="160" customFormat="1" x14ac:dyDescent="0.25">
      <c r="A219" s="178" t="s">
        <v>654</v>
      </c>
      <c r="B219" s="71">
        <v>71</v>
      </c>
      <c r="C219" s="72">
        <v>64</v>
      </c>
      <c r="D219" s="71">
        <v>176</v>
      </c>
      <c r="E219" s="72">
        <v>127</v>
      </c>
      <c r="F219" s="73"/>
      <c r="G219" s="71">
        <f>B219-C219</f>
        <v>7</v>
      </c>
      <c r="H219" s="72">
        <f>D219-E219</f>
        <v>49</v>
      </c>
      <c r="I219" s="37">
        <f>IF(C219=0, "-", IF(G219/C219&lt;10, G219/C219, "&gt;999%"))</f>
        <v>0.109375</v>
      </c>
      <c r="J219" s="38">
        <f>IF(E219=0, "-", IF(H219/E219&lt;10, H219/E219, "&gt;999%"))</f>
        <v>0.38582677165354329</v>
      </c>
    </row>
    <row r="220" spans="1:10" x14ac:dyDescent="0.25">
      <c r="A220" s="177"/>
      <c r="B220" s="143"/>
      <c r="C220" s="144"/>
      <c r="D220" s="143"/>
      <c r="E220" s="144"/>
      <c r="F220" s="145"/>
      <c r="G220" s="143"/>
      <c r="H220" s="144"/>
      <c r="I220" s="151"/>
      <c r="J220" s="152"/>
    </row>
    <row r="221" spans="1:10" s="139" customFormat="1" x14ac:dyDescent="0.25">
      <c r="A221" s="159" t="s">
        <v>59</v>
      </c>
      <c r="B221" s="65"/>
      <c r="C221" s="66"/>
      <c r="D221" s="65"/>
      <c r="E221" s="66"/>
      <c r="F221" s="67"/>
      <c r="G221" s="65"/>
      <c r="H221" s="66"/>
      <c r="I221" s="20"/>
      <c r="J221" s="21"/>
    </row>
    <row r="222" spans="1:10" x14ac:dyDescent="0.25">
      <c r="A222" s="158" t="s">
        <v>381</v>
      </c>
      <c r="B222" s="65">
        <v>0</v>
      </c>
      <c r="C222" s="66">
        <v>16</v>
      </c>
      <c r="D222" s="65">
        <v>2</v>
      </c>
      <c r="E222" s="66">
        <v>31</v>
      </c>
      <c r="F222" s="67"/>
      <c r="G222" s="65">
        <f t="shared" ref="G222:G228" si="28">B222-C222</f>
        <v>-16</v>
      </c>
      <c r="H222" s="66">
        <f t="shared" ref="H222:H228" si="29">D222-E222</f>
        <v>-29</v>
      </c>
      <c r="I222" s="20">
        <f t="shared" ref="I222:I228" si="30">IF(C222=0, "-", IF(G222/C222&lt;10, G222/C222, "&gt;999%"))</f>
        <v>-1</v>
      </c>
      <c r="J222" s="21">
        <f t="shared" ref="J222:J228" si="31">IF(E222=0, "-", IF(H222/E222&lt;10, H222/E222, "&gt;999%"))</f>
        <v>-0.93548387096774188</v>
      </c>
    </row>
    <row r="223" spans="1:10" x14ac:dyDescent="0.25">
      <c r="A223" s="158" t="s">
        <v>458</v>
      </c>
      <c r="B223" s="65">
        <v>11</v>
      </c>
      <c r="C223" s="66">
        <v>8</v>
      </c>
      <c r="D223" s="65">
        <v>19</v>
      </c>
      <c r="E223" s="66">
        <v>13</v>
      </c>
      <c r="F223" s="67"/>
      <c r="G223" s="65">
        <f t="shared" si="28"/>
        <v>3</v>
      </c>
      <c r="H223" s="66">
        <f t="shared" si="29"/>
        <v>6</v>
      </c>
      <c r="I223" s="20">
        <f t="shared" si="30"/>
        <v>0.375</v>
      </c>
      <c r="J223" s="21">
        <f t="shared" si="31"/>
        <v>0.46153846153846156</v>
      </c>
    </row>
    <row r="224" spans="1:10" x14ac:dyDescent="0.25">
      <c r="A224" s="158" t="s">
        <v>323</v>
      </c>
      <c r="B224" s="65">
        <v>2</v>
      </c>
      <c r="C224" s="66">
        <v>0</v>
      </c>
      <c r="D224" s="65">
        <v>7</v>
      </c>
      <c r="E224" s="66">
        <v>0</v>
      </c>
      <c r="F224" s="67"/>
      <c r="G224" s="65">
        <f t="shared" si="28"/>
        <v>2</v>
      </c>
      <c r="H224" s="66">
        <f t="shared" si="29"/>
        <v>7</v>
      </c>
      <c r="I224" s="20" t="str">
        <f t="shared" si="30"/>
        <v>-</v>
      </c>
      <c r="J224" s="21" t="str">
        <f t="shared" si="31"/>
        <v>-</v>
      </c>
    </row>
    <row r="225" spans="1:10" x14ac:dyDescent="0.25">
      <c r="A225" s="158" t="s">
        <v>459</v>
      </c>
      <c r="B225" s="65">
        <v>1</v>
      </c>
      <c r="C225" s="66">
        <v>2</v>
      </c>
      <c r="D225" s="65">
        <v>3</v>
      </c>
      <c r="E225" s="66">
        <v>2</v>
      </c>
      <c r="F225" s="67"/>
      <c r="G225" s="65">
        <f t="shared" si="28"/>
        <v>-1</v>
      </c>
      <c r="H225" s="66">
        <f t="shared" si="29"/>
        <v>1</v>
      </c>
      <c r="I225" s="20">
        <f t="shared" si="30"/>
        <v>-0.5</v>
      </c>
      <c r="J225" s="21">
        <f t="shared" si="31"/>
        <v>0.5</v>
      </c>
    </row>
    <row r="226" spans="1:10" x14ac:dyDescent="0.25">
      <c r="A226" s="158" t="s">
        <v>253</v>
      </c>
      <c r="B226" s="65">
        <v>2</v>
      </c>
      <c r="C226" s="66">
        <v>2</v>
      </c>
      <c r="D226" s="65">
        <v>2</v>
      </c>
      <c r="E226" s="66">
        <v>6</v>
      </c>
      <c r="F226" s="67"/>
      <c r="G226" s="65">
        <f t="shared" si="28"/>
        <v>0</v>
      </c>
      <c r="H226" s="66">
        <f t="shared" si="29"/>
        <v>-4</v>
      </c>
      <c r="I226" s="20">
        <f t="shared" si="30"/>
        <v>0</v>
      </c>
      <c r="J226" s="21">
        <f t="shared" si="31"/>
        <v>-0.66666666666666663</v>
      </c>
    </row>
    <row r="227" spans="1:10" x14ac:dyDescent="0.25">
      <c r="A227" s="158" t="s">
        <v>272</v>
      </c>
      <c r="B227" s="65">
        <v>0</v>
      </c>
      <c r="C227" s="66">
        <v>1</v>
      </c>
      <c r="D227" s="65">
        <v>0</v>
      </c>
      <c r="E227" s="66">
        <v>1</v>
      </c>
      <c r="F227" s="67"/>
      <c r="G227" s="65">
        <f t="shared" si="28"/>
        <v>-1</v>
      </c>
      <c r="H227" s="66">
        <f t="shared" si="29"/>
        <v>-1</v>
      </c>
      <c r="I227" s="20">
        <f t="shared" si="30"/>
        <v>-1</v>
      </c>
      <c r="J227" s="21">
        <f t="shared" si="31"/>
        <v>-1</v>
      </c>
    </row>
    <row r="228" spans="1:10" s="160" customFormat="1" x14ac:dyDescent="0.25">
      <c r="A228" s="178" t="s">
        <v>655</v>
      </c>
      <c r="B228" s="71">
        <v>16</v>
      </c>
      <c r="C228" s="72">
        <v>29</v>
      </c>
      <c r="D228" s="71">
        <v>33</v>
      </c>
      <c r="E228" s="72">
        <v>53</v>
      </c>
      <c r="F228" s="73"/>
      <c r="G228" s="71">
        <f t="shared" si="28"/>
        <v>-13</v>
      </c>
      <c r="H228" s="72">
        <f t="shared" si="29"/>
        <v>-20</v>
      </c>
      <c r="I228" s="37">
        <f t="shared" si="30"/>
        <v>-0.44827586206896552</v>
      </c>
      <c r="J228" s="38">
        <f t="shared" si="31"/>
        <v>-0.37735849056603776</v>
      </c>
    </row>
    <row r="229" spans="1:10" x14ac:dyDescent="0.25">
      <c r="A229" s="177"/>
      <c r="B229" s="143"/>
      <c r="C229" s="144"/>
      <c r="D229" s="143"/>
      <c r="E229" s="144"/>
      <c r="F229" s="145"/>
      <c r="G229" s="143"/>
      <c r="H229" s="144"/>
      <c r="I229" s="151"/>
      <c r="J229" s="152"/>
    </row>
    <row r="230" spans="1:10" s="139" customFormat="1" x14ac:dyDescent="0.25">
      <c r="A230" s="159" t="s">
        <v>60</v>
      </c>
      <c r="B230" s="65"/>
      <c r="C230" s="66"/>
      <c r="D230" s="65"/>
      <c r="E230" s="66"/>
      <c r="F230" s="67"/>
      <c r="G230" s="65"/>
      <c r="H230" s="66"/>
      <c r="I230" s="20"/>
      <c r="J230" s="21"/>
    </row>
    <row r="231" spans="1:10" x14ac:dyDescent="0.25">
      <c r="A231" s="158" t="s">
        <v>397</v>
      </c>
      <c r="B231" s="65">
        <v>0</v>
      </c>
      <c r="C231" s="66">
        <v>7</v>
      </c>
      <c r="D231" s="65">
        <v>0</v>
      </c>
      <c r="E231" s="66">
        <v>20</v>
      </c>
      <c r="F231" s="67"/>
      <c r="G231" s="65">
        <f t="shared" ref="G231:G236" si="32">B231-C231</f>
        <v>-7</v>
      </c>
      <c r="H231" s="66">
        <f t="shared" ref="H231:H236" si="33">D231-E231</f>
        <v>-20</v>
      </c>
      <c r="I231" s="20">
        <f t="shared" ref="I231:I236" si="34">IF(C231=0, "-", IF(G231/C231&lt;10, G231/C231, "&gt;999%"))</f>
        <v>-1</v>
      </c>
      <c r="J231" s="21">
        <f t="shared" ref="J231:J236" si="35">IF(E231=0, "-", IF(H231/E231&lt;10, H231/E231, "&gt;999%"))</f>
        <v>-1</v>
      </c>
    </row>
    <row r="232" spans="1:10" x14ac:dyDescent="0.25">
      <c r="A232" s="158" t="s">
        <v>359</v>
      </c>
      <c r="B232" s="65">
        <v>35</v>
      </c>
      <c r="C232" s="66">
        <v>34</v>
      </c>
      <c r="D232" s="65">
        <v>98</v>
      </c>
      <c r="E232" s="66">
        <v>102</v>
      </c>
      <c r="F232" s="67"/>
      <c r="G232" s="65">
        <f t="shared" si="32"/>
        <v>1</v>
      </c>
      <c r="H232" s="66">
        <f t="shared" si="33"/>
        <v>-4</v>
      </c>
      <c r="I232" s="20">
        <f t="shared" si="34"/>
        <v>2.9411764705882353E-2</v>
      </c>
      <c r="J232" s="21">
        <f t="shared" si="35"/>
        <v>-3.9215686274509803E-2</v>
      </c>
    </row>
    <row r="233" spans="1:10" x14ac:dyDescent="0.25">
      <c r="A233" s="158" t="s">
        <v>515</v>
      </c>
      <c r="B233" s="65">
        <v>32</v>
      </c>
      <c r="C233" s="66">
        <v>51</v>
      </c>
      <c r="D233" s="65">
        <v>84</v>
      </c>
      <c r="E233" s="66">
        <v>143</v>
      </c>
      <c r="F233" s="67"/>
      <c r="G233" s="65">
        <f t="shared" si="32"/>
        <v>-19</v>
      </c>
      <c r="H233" s="66">
        <f t="shared" si="33"/>
        <v>-59</v>
      </c>
      <c r="I233" s="20">
        <f t="shared" si="34"/>
        <v>-0.37254901960784315</v>
      </c>
      <c r="J233" s="21">
        <f t="shared" si="35"/>
        <v>-0.41258741258741261</v>
      </c>
    </row>
    <row r="234" spans="1:10" x14ac:dyDescent="0.25">
      <c r="A234" s="158" t="s">
        <v>460</v>
      </c>
      <c r="B234" s="65">
        <v>43</v>
      </c>
      <c r="C234" s="66">
        <v>86</v>
      </c>
      <c r="D234" s="65">
        <v>93</v>
      </c>
      <c r="E234" s="66">
        <v>207</v>
      </c>
      <c r="F234" s="67"/>
      <c r="G234" s="65">
        <f t="shared" si="32"/>
        <v>-43</v>
      </c>
      <c r="H234" s="66">
        <f t="shared" si="33"/>
        <v>-114</v>
      </c>
      <c r="I234" s="20">
        <f t="shared" si="34"/>
        <v>-0.5</v>
      </c>
      <c r="J234" s="21">
        <f t="shared" si="35"/>
        <v>-0.55072463768115942</v>
      </c>
    </row>
    <row r="235" spans="1:10" x14ac:dyDescent="0.25">
      <c r="A235" s="158" t="s">
        <v>435</v>
      </c>
      <c r="B235" s="65">
        <v>24</v>
      </c>
      <c r="C235" s="66">
        <v>10</v>
      </c>
      <c r="D235" s="65">
        <v>62</v>
      </c>
      <c r="E235" s="66">
        <v>68</v>
      </c>
      <c r="F235" s="67"/>
      <c r="G235" s="65">
        <f t="shared" si="32"/>
        <v>14</v>
      </c>
      <c r="H235" s="66">
        <f t="shared" si="33"/>
        <v>-6</v>
      </c>
      <c r="I235" s="20">
        <f t="shared" si="34"/>
        <v>1.4</v>
      </c>
      <c r="J235" s="21">
        <f t="shared" si="35"/>
        <v>-8.8235294117647065E-2</v>
      </c>
    </row>
    <row r="236" spans="1:10" s="160" customFormat="1" x14ac:dyDescent="0.25">
      <c r="A236" s="178" t="s">
        <v>656</v>
      </c>
      <c r="B236" s="71">
        <v>134</v>
      </c>
      <c r="C236" s="72">
        <v>188</v>
      </c>
      <c r="D236" s="71">
        <v>337</v>
      </c>
      <c r="E236" s="72">
        <v>540</v>
      </c>
      <c r="F236" s="73"/>
      <c r="G236" s="71">
        <f t="shared" si="32"/>
        <v>-54</v>
      </c>
      <c r="H236" s="72">
        <f t="shared" si="33"/>
        <v>-203</v>
      </c>
      <c r="I236" s="37">
        <f t="shared" si="34"/>
        <v>-0.28723404255319152</v>
      </c>
      <c r="J236" s="38">
        <f t="shared" si="35"/>
        <v>-0.37592592592592594</v>
      </c>
    </row>
    <row r="237" spans="1:10" x14ac:dyDescent="0.25">
      <c r="A237" s="177"/>
      <c r="B237" s="143"/>
      <c r="C237" s="144"/>
      <c r="D237" s="143"/>
      <c r="E237" s="144"/>
      <c r="F237" s="145"/>
      <c r="G237" s="143"/>
      <c r="H237" s="144"/>
      <c r="I237" s="151"/>
      <c r="J237" s="152"/>
    </row>
    <row r="238" spans="1:10" s="139" customFormat="1" x14ac:dyDescent="0.25">
      <c r="A238" s="159" t="s">
        <v>61</v>
      </c>
      <c r="B238" s="65"/>
      <c r="C238" s="66"/>
      <c r="D238" s="65"/>
      <c r="E238" s="66"/>
      <c r="F238" s="67"/>
      <c r="G238" s="65"/>
      <c r="H238" s="66"/>
      <c r="I238" s="20"/>
      <c r="J238" s="21"/>
    </row>
    <row r="239" spans="1:10" x14ac:dyDescent="0.25">
      <c r="A239" s="158" t="s">
        <v>61</v>
      </c>
      <c r="B239" s="65">
        <v>107</v>
      </c>
      <c r="C239" s="66">
        <v>80</v>
      </c>
      <c r="D239" s="65">
        <v>215</v>
      </c>
      <c r="E239" s="66">
        <v>185</v>
      </c>
      <c r="F239" s="67"/>
      <c r="G239" s="65">
        <f>B239-C239</f>
        <v>27</v>
      </c>
      <c r="H239" s="66">
        <f>D239-E239</f>
        <v>30</v>
      </c>
      <c r="I239" s="20">
        <f>IF(C239=0, "-", IF(G239/C239&lt;10, G239/C239, "&gt;999%"))</f>
        <v>0.33750000000000002</v>
      </c>
      <c r="J239" s="21">
        <f>IF(E239=0, "-", IF(H239/E239&lt;10, H239/E239, "&gt;999%"))</f>
        <v>0.16216216216216217</v>
      </c>
    </row>
    <row r="240" spans="1:10" s="160" customFormat="1" x14ac:dyDescent="0.25">
      <c r="A240" s="178" t="s">
        <v>657</v>
      </c>
      <c r="B240" s="71">
        <v>107</v>
      </c>
      <c r="C240" s="72">
        <v>80</v>
      </c>
      <c r="D240" s="71">
        <v>215</v>
      </c>
      <c r="E240" s="72">
        <v>185</v>
      </c>
      <c r="F240" s="73"/>
      <c r="G240" s="71">
        <f>B240-C240</f>
        <v>27</v>
      </c>
      <c r="H240" s="72">
        <f>D240-E240</f>
        <v>30</v>
      </c>
      <c r="I240" s="37">
        <f>IF(C240=0, "-", IF(G240/C240&lt;10, G240/C240, "&gt;999%"))</f>
        <v>0.33750000000000002</v>
      </c>
      <c r="J240" s="38">
        <f>IF(E240=0, "-", IF(H240/E240&lt;10, H240/E240, "&gt;999%"))</f>
        <v>0.16216216216216217</v>
      </c>
    </row>
    <row r="241" spans="1:10" x14ac:dyDescent="0.25">
      <c r="A241" s="177"/>
      <c r="B241" s="143"/>
      <c r="C241" s="144"/>
      <c r="D241" s="143"/>
      <c r="E241" s="144"/>
      <c r="F241" s="145"/>
      <c r="G241" s="143"/>
      <c r="H241" s="144"/>
      <c r="I241" s="151"/>
      <c r="J241" s="152"/>
    </row>
    <row r="242" spans="1:10" s="139" customFormat="1" x14ac:dyDescent="0.25">
      <c r="A242" s="159" t="s">
        <v>62</v>
      </c>
      <c r="B242" s="65"/>
      <c r="C242" s="66"/>
      <c r="D242" s="65"/>
      <c r="E242" s="66"/>
      <c r="F242" s="67"/>
      <c r="G242" s="65"/>
      <c r="H242" s="66"/>
      <c r="I242" s="20"/>
      <c r="J242" s="21"/>
    </row>
    <row r="243" spans="1:10" x14ac:dyDescent="0.25">
      <c r="A243" s="158" t="s">
        <v>295</v>
      </c>
      <c r="B243" s="65">
        <v>292</v>
      </c>
      <c r="C243" s="66">
        <v>185</v>
      </c>
      <c r="D243" s="65">
        <v>1016</v>
      </c>
      <c r="E243" s="66">
        <v>590</v>
      </c>
      <c r="F243" s="67"/>
      <c r="G243" s="65">
        <f t="shared" ref="G243:G254" si="36">B243-C243</f>
        <v>107</v>
      </c>
      <c r="H243" s="66">
        <f t="shared" ref="H243:H254" si="37">D243-E243</f>
        <v>426</v>
      </c>
      <c r="I243" s="20">
        <f t="shared" ref="I243:I254" si="38">IF(C243=0, "-", IF(G243/C243&lt;10, G243/C243, "&gt;999%"))</f>
        <v>0.57837837837837835</v>
      </c>
      <c r="J243" s="21">
        <f t="shared" ref="J243:J254" si="39">IF(E243=0, "-", IF(H243/E243&lt;10, H243/E243, "&gt;999%"))</f>
        <v>0.7220338983050848</v>
      </c>
    </row>
    <row r="244" spans="1:10" x14ac:dyDescent="0.25">
      <c r="A244" s="158" t="s">
        <v>217</v>
      </c>
      <c r="B244" s="65">
        <v>153</v>
      </c>
      <c r="C244" s="66">
        <v>371</v>
      </c>
      <c r="D244" s="65">
        <v>408</v>
      </c>
      <c r="E244" s="66">
        <v>1249</v>
      </c>
      <c r="F244" s="67"/>
      <c r="G244" s="65">
        <f t="shared" si="36"/>
        <v>-218</v>
      </c>
      <c r="H244" s="66">
        <f t="shared" si="37"/>
        <v>-841</v>
      </c>
      <c r="I244" s="20">
        <f t="shared" si="38"/>
        <v>-0.58760107816711593</v>
      </c>
      <c r="J244" s="21">
        <f t="shared" si="39"/>
        <v>-0.67333867093674937</v>
      </c>
    </row>
    <row r="245" spans="1:10" x14ac:dyDescent="0.25">
      <c r="A245" s="158" t="s">
        <v>461</v>
      </c>
      <c r="B245" s="65">
        <v>21</v>
      </c>
      <c r="C245" s="66">
        <v>42</v>
      </c>
      <c r="D245" s="65">
        <v>49</v>
      </c>
      <c r="E245" s="66">
        <v>61</v>
      </c>
      <c r="F245" s="67"/>
      <c r="G245" s="65">
        <f t="shared" si="36"/>
        <v>-21</v>
      </c>
      <c r="H245" s="66">
        <f t="shared" si="37"/>
        <v>-12</v>
      </c>
      <c r="I245" s="20">
        <f t="shared" si="38"/>
        <v>-0.5</v>
      </c>
      <c r="J245" s="21">
        <f t="shared" si="39"/>
        <v>-0.19672131147540983</v>
      </c>
    </row>
    <row r="246" spans="1:10" x14ac:dyDescent="0.25">
      <c r="A246" s="158" t="s">
        <v>382</v>
      </c>
      <c r="B246" s="65">
        <v>43</v>
      </c>
      <c r="C246" s="66">
        <v>89</v>
      </c>
      <c r="D246" s="65">
        <v>97</v>
      </c>
      <c r="E246" s="66">
        <v>195</v>
      </c>
      <c r="F246" s="67"/>
      <c r="G246" s="65">
        <f t="shared" si="36"/>
        <v>-46</v>
      </c>
      <c r="H246" s="66">
        <f t="shared" si="37"/>
        <v>-98</v>
      </c>
      <c r="I246" s="20">
        <f t="shared" si="38"/>
        <v>-0.5168539325842697</v>
      </c>
      <c r="J246" s="21">
        <f t="shared" si="39"/>
        <v>-0.50256410256410255</v>
      </c>
    </row>
    <row r="247" spans="1:10" x14ac:dyDescent="0.25">
      <c r="A247" s="158" t="s">
        <v>200</v>
      </c>
      <c r="B247" s="65">
        <v>219</v>
      </c>
      <c r="C247" s="66">
        <v>102</v>
      </c>
      <c r="D247" s="65">
        <v>397</v>
      </c>
      <c r="E247" s="66">
        <v>436</v>
      </c>
      <c r="F247" s="67"/>
      <c r="G247" s="65">
        <f t="shared" si="36"/>
        <v>117</v>
      </c>
      <c r="H247" s="66">
        <f t="shared" si="37"/>
        <v>-39</v>
      </c>
      <c r="I247" s="20">
        <f t="shared" si="38"/>
        <v>1.1470588235294117</v>
      </c>
      <c r="J247" s="21">
        <f t="shared" si="39"/>
        <v>-8.9449541284403675E-2</v>
      </c>
    </row>
    <row r="248" spans="1:10" x14ac:dyDescent="0.25">
      <c r="A248" s="158" t="s">
        <v>204</v>
      </c>
      <c r="B248" s="65">
        <v>98</v>
      </c>
      <c r="C248" s="66">
        <v>36</v>
      </c>
      <c r="D248" s="65">
        <v>447</v>
      </c>
      <c r="E248" s="66">
        <v>241</v>
      </c>
      <c r="F248" s="67"/>
      <c r="G248" s="65">
        <f t="shared" si="36"/>
        <v>62</v>
      </c>
      <c r="H248" s="66">
        <f t="shared" si="37"/>
        <v>206</v>
      </c>
      <c r="I248" s="20">
        <f t="shared" si="38"/>
        <v>1.7222222222222223</v>
      </c>
      <c r="J248" s="21">
        <f t="shared" si="39"/>
        <v>0.85477178423236511</v>
      </c>
    </row>
    <row r="249" spans="1:10" x14ac:dyDescent="0.25">
      <c r="A249" s="158" t="s">
        <v>360</v>
      </c>
      <c r="B249" s="65">
        <v>425</v>
      </c>
      <c r="C249" s="66">
        <v>260</v>
      </c>
      <c r="D249" s="65">
        <v>795</v>
      </c>
      <c r="E249" s="66">
        <v>945</v>
      </c>
      <c r="F249" s="67"/>
      <c r="G249" s="65">
        <f t="shared" si="36"/>
        <v>165</v>
      </c>
      <c r="H249" s="66">
        <f t="shared" si="37"/>
        <v>-150</v>
      </c>
      <c r="I249" s="20">
        <f t="shared" si="38"/>
        <v>0.63461538461538458</v>
      </c>
      <c r="J249" s="21">
        <f t="shared" si="39"/>
        <v>-0.15873015873015872</v>
      </c>
    </row>
    <row r="250" spans="1:10" x14ac:dyDescent="0.25">
      <c r="A250" s="158" t="s">
        <v>436</v>
      </c>
      <c r="B250" s="65">
        <v>393</v>
      </c>
      <c r="C250" s="66">
        <v>118</v>
      </c>
      <c r="D250" s="65">
        <v>1065</v>
      </c>
      <c r="E250" s="66">
        <v>311</v>
      </c>
      <c r="F250" s="67"/>
      <c r="G250" s="65">
        <f t="shared" si="36"/>
        <v>275</v>
      </c>
      <c r="H250" s="66">
        <f t="shared" si="37"/>
        <v>754</v>
      </c>
      <c r="I250" s="20">
        <f t="shared" si="38"/>
        <v>2.3305084745762712</v>
      </c>
      <c r="J250" s="21">
        <f t="shared" si="39"/>
        <v>2.42443729903537</v>
      </c>
    </row>
    <row r="251" spans="1:10" x14ac:dyDescent="0.25">
      <c r="A251" s="158" t="s">
        <v>398</v>
      </c>
      <c r="B251" s="65">
        <v>221</v>
      </c>
      <c r="C251" s="66">
        <v>456</v>
      </c>
      <c r="D251" s="65">
        <v>1156</v>
      </c>
      <c r="E251" s="66">
        <v>1260</v>
      </c>
      <c r="F251" s="67"/>
      <c r="G251" s="65">
        <f t="shared" si="36"/>
        <v>-235</v>
      </c>
      <c r="H251" s="66">
        <f t="shared" si="37"/>
        <v>-104</v>
      </c>
      <c r="I251" s="20">
        <f t="shared" si="38"/>
        <v>-0.51535087719298245</v>
      </c>
      <c r="J251" s="21">
        <f t="shared" si="39"/>
        <v>-8.2539682539682538E-2</v>
      </c>
    </row>
    <row r="252" spans="1:10" x14ac:dyDescent="0.25">
      <c r="A252" s="158" t="s">
        <v>265</v>
      </c>
      <c r="B252" s="65">
        <v>68</v>
      </c>
      <c r="C252" s="66">
        <v>99</v>
      </c>
      <c r="D252" s="65">
        <v>232</v>
      </c>
      <c r="E252" s="66">
        <v>218</v>
      </c>
      <c r="F252" s="67"/>
      <c r="G252" s="65">
        <f t="shared" si="36"/>
        <v>-31</v>
      </c>
      <c r="H252" s="66">
        <f t="shared" si="37"/>
        <v>14</v>
      </c>
      <c r="I252" s="20">
        <f t="shared" si="38"/>
        <v>-0.31313131313131315</v>
      </c>
      <c r="J252" s="21">
        <f t="shared" si="39"/>
        <v>6.4220183486238536E-2</v>
      </c>
    </row>
    <row r="253" spans="1:10" x14ac:dyDescent="0.25">
      <c r="A253" s="158" t="s">
        <v>346</v>
      </c>
      <c r="B253" s="65">
        <v>180</v>
      </c>
      <c r="C253" s="66">
        <v>293</v>
      </c>
      <c r="D253" s="65">
        <v>455</v>
      </c>
      <c r="E253" s="66">
        <v>558</v>
      </c>
      <c r="F253" s="67"/>
      <c r="G253" s="65">
        <f t="shared" si="36"/>
        <v>-113</v>
      </c>
      <c r="H253" s="66">
        <f t="shared" si="37"/>
        <v>-103</v>
      </c>
      <c r="I253" s="20">
        <f t="shared" si="38"/>
        <v>-0.38566552901023893</v>
      </c>
      <c r="J253" s="21">
        <f t="shared" si="39"/>
        <v>-0.18458781362007168</v>
      </c>
    </row>
    <row r="254" spans="1:10" s="160" customFormat="1" x14ac:dyDescent="0.25">
      <c r="A254" s="178" t="s">
        <v>658</v>
      </c>
      <c r="B254" s="71">
        <v>2113</v>
      </c>
      <c r="C254" s="72">
        <v>2051</v>
      </c>
      <c r="D254" s="71">
        <v>6117</v>
      </c>
      <c r="E254" s="72">
        <v>6064</v>
      </c>
      <c r="F254" s="73"/>
      <c r="G254" s="71">
        <f t="shared" si="36"/>
        <v>62</v>
      </c>
      <c r="H254" s="72">
        <f t="shared" si="37"/>
        <v>53</v>
      </c>
      <c r="I254" s="37">
        <f t="shared" si="38"/>
        <v>3.0229156509019989E-2</v>
      </c>
      <c r="J254" s="38">
        <f t="shared" si="39"/>
        <v>8.7401055408970977E-3</v>
      </c>
    </row>
    <row r="255" spans="1:10" x14ac:dyDescent="0.25">
      <c r="A255" s="177"/>
      <c r="B255" s="143"/>
      <c r="C255" s="144"/>
      <c r="D255" s="143"/>
      <c r="E255" s="144"/>
      <c r="F255" s="145"/>
      <c r="G255" s="143"/>
      <c r="H255" s="144"/>
      <c r="I255" s="151"/>
      <c r="J255" s="152"/>
    </row>
    <row r="256" spans="1:10" s="139" customFormat="1" x14ac:dyDescent="0.25">
      <c r="A256" s="159" t="s">
        <v>63</v>
      </c>
      <c r="B256" s="65"/>
      <c r="C256" s="66"/>
      <c r="D256" s="65"/>
      <c r="E256" s="66"/>
      <c r="F256" s="67"/>
      <c r="G256" s="65"/>
      <c r="H256" s="66"/>
      <c r="I256" s="20"/>
      <c r="J256" s="21"/>
    </row>
    <row r="257" spans="1:10" x14ac:dyDescent="0.25">
      <c r="A257" s="158" t="s">
        <v>339</v>
      </c>
      <c r="B257" s="65">
        <v>0</v>
      </c>
      <c r="C257" s="66">
        <v>0</v>
      </c>
      <c r="D257" s="65">
        <v>3</v>
      </c>
      <c r="E257" s="66">
        <v>0</v>
      </c>
      <c r="F257" s="67"/>
      <c r="G257" s="65">
        <f>B257-C257</f>
        <v>0</v>
      </c>
      <c r="H257" s="66">
        <f>D257-E257</f>
        <v>3</v>
      </c>
      <c r="I257" s="20" t="str">
        <f>IF(C257=0, "-", IF(G257/C257&lt;10, G257/C257, "&gt;999%"))</f>
        <v>-</v>
      </c>
      <c r="J257" s="21" t="str">
        <f>IF(E257=0, "-", IF(H257/E257&lt;10, H257/E257, "&gt;999%"))</f>
        <v>-</v>
      </c>
    </row>
    <row r="258" spans="1:10" x14ac:dyDescent="0.25">
      <c r="A258" s="158" t="s">
        <v>479</v>
      </c>
      <c r="B258" s="65">
        <v>0</v>
      </c>
      <c r="C258" s="66">
        <v>0</v>
      </c>
      <c r="D258" s="65">
        <v>1</v>
      </c>
      <c r="E258" s="66">
        <v>6</v>
      </c>
      <c r="F258" s="67"/>
      <c r="G258" s="65">
        <f>B258-C258</f>
        <v>0</v>
      </c>
      <c r="H258" s="66">
        <f>D258-E258</f>
        <v>-5</v>
      </c>
      <c r="I258" s="20" t="str">
        <f>IF(C258=0, "-", IF(G258/C258&lt;10, G258/C258, "&gt;999%"))</f>
        <v>-</v>
      </c>
      <c r="J258" s="21">
        <f>IF(E258=0, "-", IF(H258/E258&lt;10, H258/E258, "&gt;999%"))</f>
        <v>-0.83333333333333337</v>
      </c>
    </row>
    <row r="259" spans="1:10" s="160" customFormat="1" x14ac:dyDescent="0.25">
      <c r="A259" s="178" t="s">
        <v>659</v>
      </c>
      <c r="B259" s="71">
        <v>0</v>
      </c>
      <c r="C259" s="72">
        <v>0</v>
      </c>
      <c r="D259" s="71">
        <v>4</v>
      </c>
      <c r="E259" s="72">
        <v>6</v>
      </c>
      <c r="F259" s="73"/>
      <c r="G259" s="71">
        <f>B259-C259</f>
        <v>0</v>
      </c>
      <c r="H259" s="72">
        <f>D259-E259</f>
        <v>-2</v>
      </c>
      <c r="I259" s="37" t="str">
        <f>IF(C259=0, "-", IF(G259/C259&lt;10, G259/C259, "&gt;999%"))</f>
        <v>-</v>
      </c>
      <c r="J259" s="38">
        <f>IF(E259=0, "-", IF(H259/E259&lt;10, H259/E259, "&gt;999%"))</f>
        <v>-0.33333333333333331</v>
      </c>
    </row>
    <row r="260" spans="1:10" x14ac:dyDescent="0.25">
      <c r="A260" s="177"/>
      <c r="B260" s="143"/>
      <c r="C260" s="144"/>
      <c r="D260" s="143"/>
      <c r="E260" s="144"/>
      <c r="F260" s="145"/>
      <c r="G260" s="143"/>
      <c r="H260" s="144"/>
      <c r="I260" s="151"/>
      <c r="J260" s="152"/>
    </row>
    <row r="261" spans="1:10" s="139" customFormat="1" x14ac:dyDescent="0.25">
      <c r="A261" s="159" t="s">
        <v>64</v>
      </c>
      <c r="B261" s="65"/>
      <c r="C261" s="66"/>
      <c r="D261" s="65"/>
      <c r="E261" s="66"/>
      <c r="F261" s="67"/>
      <c r="G261" s="65"/>
      <c r="H261" s="66"/>
      <c r="I261" s="20"/>
      <c r="J261" s="21"/>
    </row>
    <row r="262" spans="1:10" x14ac:dyDescent="0.25">
      <c r="A262" s="158" t="s">
        <v>462</v>
      </c>
      <c r="B262" s="65">
        <v>148</v>
      </c>
      <c r="C262" s="66">
        <v>70</v>
      </c>
      <c r="D262" s="65">
        <v>175</v>
      </c>
      <c r="E262" s="66">
        <v>129</v>
      </c>
      <c r="F262" s="67"/>
      <c r="G262" s="65">
        <f t="shared" ref="G262:G269" si="40">B262-C262</f>
        <v>78</v>
      </c>
      <c r="H262" s="66">
        <f t="shared" ref="H262:H269" si="41">D262-E262</f>
        <v>46</v>
      </c>
      <c r="I262" s="20">
        <f t="shared" ref="I262:I269" si="42">IF(C262=0, "-", IF(G262/C262&lt;10, G262/C262, "&gt;999%"))</f>
        <v>1.1142857142857143</v>
      </c>
      <c r="J262" s="21">
        <f t="shared" ref="J262:J269" si="43">IF(E262=0, "-", IF(H262/E262&lt;10, H262/E262, "&gt;999%"))</f>
        <v>0.35658914728682173</v>
      </c>
    </row>
    <row r="263" spans="1:10" x14ac:dyDescent="0.25">
      <c r="A263" s="158" t="s">
        <v>473</v>
      </c>
      <c r="B263" s="65">
        <v>4</v>
      </c>
      <c r="C263" s="66">
        <v>11</v>
      </c>
      <c r="D263" s="65">
        <v>4</v>
      </c>
      <c r="E263" s="66">
        <v>21</v>
      </c>
      <c r="F263" s="67"/>
      <c r="G263" s="65">
        <f t="shared" si="40"/>
        <v>-7</v>
      </c>
      <c r="H263" s="66">
        <f t="shared" si="41"/>
        <v>-17</v>
      </c>
      <c r="I263" s="20">
        <f t="shared" si="42"/>
        <v>-0.63636363636363635</v>
      </c>
      <c r="J263" s="21">
        <f t="shared" si="43"/>
        <v>-0.80952380952380953</v>
      </c>
    </row>
    <row r="264" spans="1:10" x14ac:dyDescent="0.25">
      <c r="A264" s="158" t="s">
        <v>419</v>
      </c>
      <c r="B264" s="65">
        <v>16</v>
      </c>
      <c r="C264" s="66">
        <v>18</v>
      </c>
      <c r="D264" s="65">
        <v>20</v>
      </c>
      <c r="E264" s="66">
        <v>34</v>
      </c>
      <c r="F264" s="67"/>
      <c r="G264" s="65">
        <f t="shared" si="40"/>
        <v>-2</v>
      </c>
      <c r="H264" s="66">
        <f t="shared" si="41"/>
        <v>-14</v>
      </c>
      <c r="I264" s="20">
        <f t="shared" si="42"/>
        <v>-0.1111111111111111</v>
      </c>
      <c r="J264" s="21">
        <f t="shared" si="43"/>
        <v>-0.41176470588235292</v>
      </c>
    </row>
    <row r="265" spans="1:10" x14ac:dyDescent="0.25">
      <c r="A265" s="158" t="s">
        <v>480</v>
      </c>
      <c r="B265" s="65">
        <v>21</v>
      </c>
      <c r="C265" s="66">
        <v>2</v>
      </c>
      <c r="D265" s="65">
        <v>34</v>
      </c>
      <c r="E265" s="66">
        <v>4</v>
      </c>
      <c r="F265" s="67"/>
      <c r="G265" s="65">
        <f t="shared" si="40"/>
        <v>19</v>
      </c>
      <c r="H265" s="66">
        <f t="shared" si="41"/>
        <v>30</v>
      </c>
      <c r="I265" s="20">
        <f t="shared" si="42"/>
        <v>9.5</v>
      </c>
      <c r="J265" s="21">
        <f t="shared" si="43"/>
        <v>7.5</v>
      </c>
    </row>
    <row r="266" spans="1:10" x14ac:dyDescent="0.25">
      <c r="A266" s="158" t="s">
        <v>420</v>
      </c>
      <c r="B266" s="65">
        <v>18</v>
      </c>
      <c r="C266" s="66">
        <v>37</v>
      </c>
      <c r="D266" s="65">
        <v>21</v>
      </c>
      <c r="E266" s="66">
        <v>47</v>
      </c>
      <c r="F266" s="67"/>
      <c r="G266" s="65">
        <f t="shared" si="40"/>
        <v>-19</v>
      </c>
      <c r="H266" s="66">
        <f t="shared" si="41"/>
        <v>-26</v>
      </c>
      <c r="I266" s="20">
        <f t="shared" si="42"/>
        <v>-0.51351351351351349</v>
      </c>
      <c r="J266" s="21">
        <f t="shared" si="43"/>
        <v>-0.55319148936170215</v>
      </c>
    </row>
    <row r="267" spans="1:10" x14ac:dyDescent="0.25">
      <c r="A267" s="158" t="s">
        <v>463</v>
      </c>
      <c r="B267" s="65">
        <v>104</v>
      </c>
      <c r="C267" s="66">
        <v>100</v>
      </c>
      <c r="D267" s="65">
        <v>143</v>
      </c>
      <c r="E267" s="66">
        <v>136</v>
      </c>
      <c r="F267" s="67"/>
      <c r="G267" s="65">
        <f t="shared" si="40"/>
        <v>4</v>
      </c>
      <c r="H267" s="66">
        <f t="shared" si="41"/>
        <v>7</v>
      </c>
      <c r="I267" s="20">
        <f t="shared" si="42"/>
        <v>0.04</v>
      </c>
      <c r="J267" s="21">
        <f t="shared" si="43"/>
        <v>5.1470588235294115E-2</v>
      </c>
    </row>
    <row r="268" spans="1:10" x14ac:dyDescent="0.25">
      <c r="A268" s="158" t="s">
        <v>464</v>
      </c>
      <c r="B268" s="65">
        <v>10</v>
      </c>
      <c r="C268" s="66">
        <v>17</v>
      </c>
      <c r="D268" s="65">
        <v>10</v>
      </c>
      <c r="E268" s="66">
        <v>43</v>
      </c>
      <c r="F268" s="67"/>
      <c r="G268" s="65">
        <f t="shared" si="40"/>
        <v>-7</v>
      </c>
      <c r="H268" s="66">
        <f t="shared" si="41"/>
        <v>-33</v>
      </c>
      <c r="I268" s="20">
        <f t="shared" si="42"/>
        <v>-0.41176470588235292</v>
      </c>
      <c r="J268" s="21">
        <f t="shared" si="43"/>
        <v>-0.76744186046511631</v>
      </c>
    </row>
    <row r="269" spans="1:10" s="160" customFormat="1" x14ac:dyDescent="0.25">
      <c r="A269" s="178" t="s">
        <v>660</v>
      </c>
      <c r="B269" s="71">
        <v>321</v>
      </c>
      <c r="C269" s="72">
        <v>255</v>
      </c>
      <c r="D269" s="71">
        <v>407</v>
      </c>
      <c r="E269" s="72">
        <v>414</v>
      </c>
      <c r="F269" s="73"/>
      <c r="G269" s="71">
        <f t="shared" si="40"/>
        <v>66</v>
      </c>
      <c r="H269" s="72">
        <f t="shared" si="41"/>
        <v>-7</v>
      </c>
      <c r="I269" s="37">
        <f t="shared" si="42"/>
        <v>0.25882352941176473</v>
      </c>
      <c r="J269" s="38">
        <f t="shared" si="43"/>
        <v>-1.6908212560386472E-2</v>
      </c>
    </row>
    <row r="270" spans="1:10" x14ac:dyDescent="0.25">
      <c r="A270" s="177"/>
      <c r="B270" s="143"/>
      <c r="C270" s="144"/>
      <c r="D270" s="143"/>
      <c r="E270" s="144"/>
      <c r="F270" s="145"/>
      <c r="G270" s="143"/>
      <c r="H270" s="144"/>
      <c r="I270" s="151"/>
      <c r="J270" s="152"/>
    </row>
    <row r="271" spans="1:10" s="139" customFormat="1" x14ac:dyDescent="0.25">
      <c r="A271" s="159" t="s">
        <v>65</v>
      </c>
      <c r="B271" s="65"/>
      <c r="C271" s="66"/>
      <c r="D271" s="65"/>
      <c r="E271" s="66"/>
      <c r="F271" s="67"/>
      <c r="G271" s="65"/>
      <c r="H271" s="66"/>
      <c r="I271" s="20"/>
      <c r="J271" s="21"/>
    </row>
    <row r="272" spans="1:10" x14ac:dyDescent="0.25">
      <c r="A272" s="158" t="s">
        <v>437</v>
      </c>
      <c r="B272" s="65">
        <v>99</v>
      </c>
      <c r="C272" s="66">
        <v>148</v>
      </c>
      <c r="D272" s="65">
        <v>248</v>
      </c>
      <c r="E272" s="66">
        <v>384</v>
      </c>
      <c r="F272" s="67"/>
      <c r="G272" s="65">
        <f t="shared" ref="G272:G282" si="44">B272-C272</f>
        <v>-49</v>
      </c>
      <c r="H272" s="66">
        <f t="shared" ref="H272:H282" si="45">D272-E272</f>
        <v>-136</v>
      </c>
      <c r="I272" s="20">
        <f t="shared" ref="I272:I282" si="46">IF(C272=0, "-", IF(G272/C272&lt;10, G272/C272, "&gt;999%"))</f>
        <v>-0.33108108108108109</v>
      </c>
      <c r="J272" s="21">
        <f t="shared" ref="J272:J282" si="47">IF(E272=0, "-", IF(H272/E272&lt;10, H272/E272, "&gt;999%"))</f>
        <v>-0.35416666666666669</v>
      </c>
    </row>
    <row r="273" spans="1:10" x14ac:dyDescent="0.25">
      <c r="A273" s="158" t="s">
        <v>539</v>
      </c>
      <c r="B273" s="65">
        <v>124</v>
      </c>
      <c r="C273" s="66">
        <v>119</v>
      </c>
      <c r="D273" s="65">
        <v>297</v>
      </c>
      <c r="E273" s="66">
        <v>250</v>
      </c>
      <c r="F273" s="67"/>
      <c r="G273" s="65">
        <f t="shared" si="44"/>
        <v>5</v>
      </c>
      <c r="H273" s="66">
        <f t="shared" si="45"/>
        <v>47</v>
      </c>
      <c r="I273" s="20">
        <f t="shared" si="46"/>
        <v>4.2016806722689079E-2</v>
      </c>
      <c r="J273" s="21">
        <f t="shared" si="47"/>
        <v>0.188</v>
      </c>
    </row>
    <row r="274" spans="1:10" x14ac:dyDescent="0.25">
      <c r="A274" s="158" t="s">
        <v>485</v>
      </c>
      <c r="B274" s="65">
        <v>2</v>
      </c>
      <c r="C274" s="66">
        <v>10</v>
      </c>
      <c r="D274" s="65">
        <v>14</v>
      </c>
      <c r="E274" s="66">
        <v>15</v>
      </c>
      <c r="F274" s="67"/>
      <c r="G274" s="65">
        <f t="shared" si="44"/>
        <v>-8</v>
      </c>
      <c r="H274" s="66">
        <f t="shared" si="45"/>
        <v>-1</v>
      </c>
      <c r="I274" s="20">
        <f t="shared" si="46"/>
        <v>-0.8</v>
      </c>
      <c r="J274" s="21">
        <f t="shared" si="47"/>
        <v>-6.6666666666666666E-2</v>
      </c>
    </row>
    <row r="275" spans="1:10" x14ac:dyDescent="0.25">
      <c r="A275" s="158" t="s">
        <v>296</v>
      </c>
      <c r="B275" s="65">
        <v>0</v>
      </c>
      <c r="C275" s="66">
        <v>34</v>
      </c>
      <c r="D275" s="65">
        <v>0</v>
      </c>
      <c r="E275" s="66">
        <v>89</v>
      </c>
      <c r="F275" s="67"/>
      <c r="G275" s="65">
        <f t="shared" si="44"/>
        <v>-34</v>
      </c>
      <c r="H275" s="66">
        <f t="shared" si="45"/>
        <v>-89</v>
      </c>
      <c r="I275" s="20">
        <f t="shared" si="46"/>
        <v>-1</v>
      </c>
      <c r="J275" s="21">
        <f t="shared" si="47"/>
        <v>-1</v>
      </c>
    </row>
    <row r="276" spans="1:10" x14ac:dyDescent="0.25">
      <c r="A276" s="158" t="s">
        <v>496</v>
      </c>
      <c r="B276" s="65">
        <v>146</v>
      </c>
      <c r="C276" s="66">
        <v>117</v>
      </c>
      <c r="D276" s="65">
        <v>307</v>
      </c>
      <c r="E276" s="66">
        <v>342</v>
      </c>
      <c r="F276" s="67"/>
      <c r="G276" s="65">
        <f t="shared" si="44"/>
        <v>29</v>
      </c>
      <c r="H276" s="66">
        <f t="shared" si="45"/>
        <v>-35</v>
      </c>
      <c r="I276" s="20">
        <f t="shared" si="46"/>
        <v>0.24786324786324787</v>
      </c>
      <c r="J276" s="21">
        <f t="shared" si="47"/>
        <v>-0.1023391812865497</v>
      </c>
    </row>
    <row r="277" spans="1:10" x14ac:dyDescent="0.25">
      <c r="A277" s="158" t="s">
        <v>297</v>
      </c>
      <c r="B277" s="65">
        <v>2</v>
      </c>
      <c r="C277" s="66">
        <v>0</v>
      </c>
      <c r="D277" s="65">
        <v>36</v>
      </c>
      <c r="E277" s="66">
        <v>0</v>
      </c>
      <c r="F277" s="67"/>
      <c r="G277" s="65">
        <f t="shared" si="44"/>
        <v>2</v>
      </c>
      <c r="H277" s="66">
        <f t="shared" si="45"/>
        <v>36</v>
      </c>
      <c r="I277" s="20" t="str">
        <f t="shared" si="46"/>
        <v>-</v>
      </c>
      <c r="J277" s="21" t="str">
        <f t="shared" si="47"/>
        <v>-</v>
      </c>
    </row>
    <row r="278" spans="1:10" x14ac:dyDescent="0.25">
      <c r="A278" s="158" t="s">
        <v>301</v>
      </c>
      <c r="B278" s="65">
        <v>1</v>
      </c>
      <c r="C278" s="66">
        <v>0</v>
      </c>
      <c r="D278" s="65">
        <v>2</v>
      </c>
      <c r="E278" s="66">
        <v>0</v>
      </c>
      <c r="F278" s="67"/>
      <c r="G278" s="65">
        <f t="shared" si="44"/>
        <v>1</v>
      </c>
      <c r="H278" s="66">
        <f t="shared" si="45"/>
        <v>2</v>
      </c>
      <c r="I278" s="20" t="str">
        <f t="shared" si="46"/>
        <v>-</v>
      </c>
      <c r="J278" s="21" t="str">
        <f t="shared" si="47"/>
        <v>-</v>
      </c>
    </row>
    <row r="279" spans="1:10" x14ac:dyDescent="0.25">
      <c r="A279" s="158" t="s">
        <v>507</v>
      </c>
      <c r="B279" s="65">
        <v>1</v>
      </c>
      <c r="C279" s="66">
        <v>0</v>
      </c>
      <c r="D279" s="65">
        <v>4</v>
      </c>
      <c r="E279" s="66">
        <v>0</v>
      </c>
      <c r="F279" s="67"/>
      <c r="G279" s="65">
        <f t="shared" si="44"/>
        <v>1</v>
      </c>
      <c r="H279" s="66">
        <f t="shared" si="45"/>
        <v>4</v>
      </c>
      <c r="I279" s="20" t="str">
        <f t="shared" si="46"/>
        <v>-</v>
      </c>
      <c r="J279" s="21" t="str">
        <f t="shared" si="47"/>
        <v>-</v>
      </c>
    </row>
    <row r="280" spans="1:10" x14ac:dyDescent="0.25">
      <c r="A280" s="158" t="s">
        <v>516</v>
      </c>
      <c r="B280" s="65">
        <v>340</v>
      </c>
      <c r="C280" s="66">
        <v>92</v>
      </c>
      <c r="D280" s="65">
        <v>824</v>
      </c>
      <c r="E280" s="66">
        <v>294</v>
      </c>
      <c r="F280" s="67"/>
      <c r="G280" s="65">
        <f t="shared" si="44"/>
        <v>248</v>
      </c>
      <c r="H280" s="66">
        <f t="shared" si="45"/>
        <v>530</v>
      </c>
      <c r="I280" s="20">
        <f t="shared" si="46"/>
        <v>2.6956521739130435</v>
      </c>
      <c r="J280" s="21">
        <f t="shared" si="47"/>
        <v>1.8027210884353742</v>
      </c>
    </row>
    <row r="281" spans="1:10" x14ac:dyDescent="0.25">
      <c r="A281" s="158" t="s">
        <v>497</v>
      </c>
      <c r="B281" s="65">
        <v>13</v>
      </c>
      <c r="C281" s="66">
        <v>0</v>
      </c>
      <c r="D281" s="65">
        <v>31</v>
      </c>
      <c r="E281" s="66">
        <v>14</v>
      </c>
      <c r="F281" s="67"/>
      <c r="G281" s="65">
        <f t="shared" si="44"/>
        <v>13</v>
      </c>
      <c r="H281" s="66">
        <f t="shared" si="45"/>
        <v>17</v>
      </c>
      <c r="I281" s="20" t="str">
        <f t="shared" si="46"/>
        <v>-</v>
      </c>
      <c r="J281" s="21">
        <f t="shared" si="47"/>
        <v>1.2142857142857142</v>
      </c>
    </row>
    <row r="282" spans="1:10" s="160" customFormat="1" x14ac:dyDescent="0.25">
      <c r="A282" s="178" t="s">
        <v>661</v>
      </c>
      <c r="B282" s="71">
        <v>728</v>
      </c>
      <c r="C282" s="72">
        <v>520</v>
      </c>
      <c r="D282" s="71">
        <v>1763</v>
      </c>
      <c r="E282" s="72">
        <v>1388</v>
      </c>
      <c r="F282" s="73"/>
      <c r="G282" s="71">
        <f t="shared" si="44"/>
        <v>208</v>
      </c>
      <c r="H282" s="72">
        <f t="shared" si="45"/>
        <v>375</v>
      </c>
      <c r="I282" s="37">
        <f t="shared" si="46"/>
        <v>0.4</v>
      </c>
      <c r="J282" s="38">
        <f t="shared" si="47"/>
        <v>0.27017291066282423</v>
      </c>
    </row>
    <row r="283" spans="1:10" x14ac:dyDescent="0.25">
      <c r="A283" s="177"/>
      <c r="B283" s="143"/>
      <c r="C283" s="144"/>
      <c r="D283" s="143"/>
      <c r="E283" s="144"/>
      <c r="F283" s="145"/>
      <c r="G283" s="143"/>
      <c r="H283" s="144"/>
      <c r="I283" s="151"/>
      <c r="J283" s="152"/>
    </row>
    <row r="284" spans="1:10" s="139" customFormat="1" x14ac:dyDescent="0.25">
      <c r="A284" s="159" t="s">
        <v>66</v>
      </c>
      <c r="B284" s="65"/>
      <c r="C284" s="66"/>
      <c r="D284" s="65"/>
      <c r="E284" s="66"/>
      <c r="F284" s="67"/>
      <c r="G284" s="65"/>
      <c r="H284" s="66"/>
      <c r="I284" s="20"/>
      <c r="J284" s="21"/>
    </row>
    <row r="285" spans="1:10" x14ac:dyDescent="0.25">
      <c r="A285" s="158" t="s">
        <v>254</v>
      </c>
      <c r="B285" s="65">
        <v>103</v>
      </c>
      <c r="C285" s="66">
        <v>46</v>
      </c>
      <c r="D285" s="65">
        <v>234</v>
      </c>
      <c r="E285" s="66">
        <v>128</v>
      </c>
      <c r="F285" s="67"/>
      <c r="G285" s="65">
        <f t="shared" ref="G285:G294" si="48">B285-C285</f>
        <v>57</v>
      </c>
      <c r="H285" s="66">
        <f t="shared" ref="H285:H294" si="49">D285-E285</f>
        <v>106</v>
      </c>
      <c r="I285" s="20">
        <f t="shared" ref="I285:I294" si="50">IF(C285=0, "-", IF(G285/C285&lt;10, G285/C285, "&gt;999%"))</f>
        <v>1.2391304347826086</v>
      </c>
      <c r="J285" s="21">
        <f t="shared" ref="J285:J294" si="51">IF(E285=0, "-", IF(H285/E285&lt;10, H285/E285, "&gt;999%"))</f>
        <v>0.828125</v>
      </c>
    </row>
    <row r="286" spans="1:10" x14ac:dyDescent="0.25">
      <c r="A286" s="158" t="s">
        <v>255</v>
      </c>
      <c r="B286" s="65">
        <v>0</v>
      </c>
      <c r="C286" s="66">
        <v>1</v>
      </c>
      <c r="D286" s="65">
        <v>0</v>
      </c>
      <c r="E286" s="66">
        <v>13</v>
      </c>
      <c r="F286" s="67"/>
      <c r="G286" s="65">
        <f t="shared" si="48"/>
        <v>-1</v>
      </c>
      <c r="H286" s="66">
        <f t="shared" si="49"/>
        <v>-13</v>
      </c>
      <c r="I286" s="20">
        <f t="shared" si="50"/>
        <v>-1</v>
      </c>
      <c r="J286" s="21">
        <f t="shared" si="51"/>
        <v>-1</v>
      </c>
    </row>
    <row r="287" spans="1:10" x14ac:dyDescent="0.25">
      <c r="A287" s="158" t="s">
        <v>324</v>
      </c>
      <c r="B287" s="65">
        <v>0</v>
      </c>
      <c r="C287" s="66">
        <v>3</v>
      </c>
      <c r="D287" s="65">
        <v>0</v>
      </c>
      <c r="E287" s="66">
        <v>6</v>
      </c>
      <c r="F287" s="67"/>
      <c r="G287" s="65">
        <f t="shared" si="48"/>
        <v>-3</v>
      </c>
      <c r="H287" s="66">
        <f t="shared" si="49"/>
        <v>-6</v>
      </c>
      <c r="I287" s="20">
        <f t="shared" si="50"/>
        <v>-1</v>
      </c>
      <c r="J287" s="21">
        <f t="shared" si="51"/>
        <v>-1</v>
      </c>
    </row>
    <row r="288" spans="1:10" x14ac:dyDescent="0.25">
      <c r="A288" s="158" t="s">
        <v>285</v>
      </c>
      <c r="B288" s="65">
        <v>0</v>
      </c>
      <c r="C288" s="66">
        <v>1</v>
      </c>
      <c r="D288" s="65">
        <v>2</v>
      </c>
      <c r="E288" s="66">
        <v>2</v>
      </c>
      <c r="F288" s="67"/>
      <c r="G288" s="65">
        <f t="shared" si="48"/>
        <v>-1</v>
      </c>
      <c r="H288" s="66">
        <f t="shared" si="49"/>
        <v>0</v>
      </c>
      <c r="I288" s="20">
        <f t="shared" si="50"/>
        <v>-1</v>
      </c>
      <c r="J288" s="21">
        <f t="shared" si="51"/>
        <v>0</v>
      </c>
    </row>
    <row r="289" spans="1:10" x14ac:dyDescent="0.25">
      <c r="A289" s="158" t="s">
        <v>481</v>
      </c>
      <c r="B289" s="65">
        <v>20</v>
      </c>
      <c r="C289" s="66">
        <v>0</v>
      </c>
      <c r="D289" s="65">
        <v>100</v>
      </c>
      <c r="E289" s="66">
        <v>0</v>
      </c>
      <c r="F289" s="67"/>
      <c r="G289" s="65">
        <f t="shared" si="48"/>
        <v>20</v>
      </c>
      <c r="H289" s="66">
        <f t="shared" si="49"/>
        <v>100</v>
      </c>
      <c r="I289" s="20" t="str">
        <f t="shared" si="50"/>
        <v>-</v>
      </c>
      <c r="J289" s="21" t="str">
        <f t="shared" si="51"/>
        <v>-</v>
      </c>
    </row>
    <row r="290" spans="1:10" x14ac:dyDescent="0.25">
      <c r="A290" s="158" t="s">
        <v>421</v>
      </c>
      <c r="B290" s="65">
        <v>252</v>
      </c>
      <c r="C290" s="66">
        <v>202</v>
      </c>
      <c r="D290" s="65">
        <v>461</v>
      </c>
      <c r="E290" s="66">
        <v>433</v>
      </c>
      <c r="F290" s="67"/>
      <c r="G290" s="65">
        <f t="shared" si="48"/>
        <v>50</v>
      </c>
      <c r="H290" s="66">
        <f t="shared" si="49"/>
        <v>28</v>
      </c>
      <c r="I290" s="20">
        <f t="shared" si="50"/>
        <v>0.24752475247524752</v>
      </c>
      <c r="J290" s="21">
        <f t="shared" si="51"/>
        <v>6.4665127020785224E-2</v>
      </c>
    </row>
    <row r="291" spans="1:10" x14ac:dyDescent="0.25">
      <c r="A291" s="158" t="s">
        <v>325</v>
      </c>
      <c r="B291" s="65">
        <v>0</v>
      </c>
      <c r="C291" s="66">
        <v>0</v>
      </c>
      <c r="D291" s="65">
        <v>0</v>
      </c>
      <c r="E291" s="66">
        <v>4</v>
      </c>
      <c r="F291" s="67"/>
      <c r="G291" s="65">
        <f t="shared" si="48"/>
        <v>0</v>
      </c>
      <c r="H291" s="66">
        <f t="shared" si="49"/>
        <v>-4</v>
      </c>
      <c r="I291" s="20" t="str">
        <f t="shared" si="50"/>
        <v>-</v>
      </c>
      <c r="J291" s="21">
        <f t="shared" si="51"/>
        <v>-1</v>
      </c>
    </row>
    <row r="292" spans="1:10" x14ac:dyDescent="0.25">
      <c r="A292" s="158" t="s">
        <v>465</v>
      </c>
      <c r="B292" s="65">
        <v>69</v>
      </c>
      <c r="C292" s="66">
        <v>80</v>
      </c>
      <c r="D292" s="65">
        <v>122</v>
      </c>
      <c r="E292" s="66">
        <v>187</v>
      </c>
      <c r="F292" s="67"/>
      <c r="G292" s="65">
        <f t="shared" si="48"/>
        <v>-11</v>
      </c>
      <c r="H292" s="66">
        <f t="shared" si="49"/>
        <v>-65</v>
      </c>
      <c r="I292" s="20">
        <f t="shared" si="50"/>
        <v>-0.13750000000000001</v>
      </c>
      <c r="J292" s="21">
        <f t="shared" si="51"/>
        <v>-0.34759358288770054</v>
      </c>
    </row>
    <row r="293" spans="1:10" x14ac:dyDescent="0.25">
      <c r="A293" s="158" t="s">
        <v>383</v>
      </c>
      <c r="B293" s="65">
        <v>45</v>
      </c>
      <c r="C293" s="66">
        <v>41</v>
      </c>
      <c r="D293" s="65">
        <v>124</v>
      </c>
      <c r="E293" s="66">
        <v>117</v>
      </c>
      <c r="F293" s="67"/>
      <c r="G293" s="65">
        <f t="shared" si="48"/>
        <v>4</v>
      </c>
      <c r="H293" s="66">
        <f t="shared" si="49"/>
        <v>7</v>
      </c>
      <c r="I293" s="20">
        <f t="shared" si="50"/>
        <v>9.7560975609756101E-2</v>
      </c>
      <c r="J293" s="21">
        <f t="shared" si="51"/>
        <v>5.9829059829059832E-2</v>
      </c>
    </row>
    <row r="294" spans="1:10" s="160" customFormat="1" x14ac:dyDescent="0.25">
      <c r="A294" s="178" t="s">
        <v>662</v>
      </c>
      <c r="B294" s="71">
        <v>489</v>
      </c>
      <c r="C294" s="72">
        <v>374</v>
      </c>
      <c r="D294" s="71">
        <v>1043</v>
      </c>
      <c r="E294" s="72">
        <v>890</v>
      </c>
      <c r="F294" s="73"/>
      <c r="G294" s="71">
        <f t="shared" si="48"/>
        <v>115</v>
      </c>
      <c r="H294" s="72">
        <f t="shared" si="49"/>
        <v>153</v>
      </c>
      <c r="I294" s="37">
        <f t="shared" si="50"/>
        <v>0.30748663101604279</v>
      </c>
      <c r="J294" s="38">
        <f t="shared" si="51"/>
        <v>0.17191011235955056</v>
      </c>
    </row>
    <row r="295" spans="1:10" x14ac:dyDescent="0.25">
      <c r="A295" s="177"/>
      <c r="B295" s="143"/>
      <c r="C295" s="144"/>
      <c r="D295" s="143"/>
      <c r="E295" s="144"/>
      <c r="F295" s="145"/>
      <c r="G295" s="143"/>
      <c r="H295" s="144"/>
      <c r="I295" s="151"/>
      <c r="J295" s="152"/>
    </row>
    <row r="296" spans="1:10" s="139" customFormat="1" x14ac:dyDescent="0.25">
      <c r="A296" s="159" t="s">
        <v>67</v>
      </c>
      <c r="B296" s="65"/>
      <c r="C296" s="66"/>
      <c r="D296" s="65"/>
      <c r="E296" s="66"/>
      <c r="F296" s="67"/>
      <c r="G296" s="65"/>
      <c r="H296" s="66"/>
      <c r="I296" s="20"/>
      <c r="J296" s="21"/>
    </row>
    <row r="297" spans="1:10" x14ac:dyDescent="0.25">
      <c r="A297" s="158" t="s">
        <v>326</v>
      </c>
      <c r="B297" s="65">
        <v>0</v>
      </c>
      <c r="C297" s="66">
        <v>1</v>
      </c>
      <c r="D297" s="65">
        <v>0</v>
      </c>
      <c r="E297" s="66">
        <v>3</v>
      </c>
      <c r="F297" s="67"/>
      <c r="G297" s="65">
        <f>B297-C297</f>
        <v>-1</v>
      </c>
      <c r="H297" s="66">
        <f>D297-E297</f>
        <v>-3</v>
      </c>
      <c r="I297" s="20">
        <f>IF(C297=0, "-", IF(G297/C297&lt;10, G297/C297, "&gt;999%"))</f>
        <v>-1</v>
      </c>
      <c r="J297" s="21">
        <f>IF(E297=0, "-", IF(H297/E297&lt;10, H297/E297, "&gt;999%"))</f>
        <v>-1</v>
      </c>
    </row>
    <row r="298" spans="1:10" x14ac:dyDescent="0.25">
      <c r="A298" s="158" t="s">
        <v>327</v>
      </c>
      <c r="B298" s="65">
        <v>1</v>
      </c>
      <c r="C298" s="66">
        <v>0</v>
      </c>
      <c r="D298" s="65">
        <v>10</v>
      </c>
      <c r="E298" s="66">
        <v>0</v>
      </c>
      <c r="F298" s="67"/>
      <c r="G298" s="65">
        <f>B298-C298</f>
        <v>1</v>
      </c>
      <c r="H298" s="66">
        <f>D298-E298</f>
        <v>10</v>
      </c>
      <c r="I298" s="20" t="str">
        <f>IF(C298=0, "-", IF(G298/C298&lt;10, G298/C298, "&gt;999%"))</f>
        <v>-</v>
      </c>
      <c r="J298" s="21" t="str">
        <f>IF(E298=0, "-", IF(H298/E298&lt;10, H298/E298, "&gt;999%"))</f>
        <v>-</v>
      </c>
    </row>
    <row r="299" spans="1:10" x14ac:dyDescent="0.25">
      <c r="A299" s="158" t="s">
        <v>328</v>
      </c>
      <c r="B299" s="65">
        <v>0</v>
      </c>
      <c r="C299" s="66">
        <v>1</v>
      </c>
      <c r="D299" s="65">
        <v>0</v>
      </c>
      <c r="E299" s="66">
        <v>8</v>
      </c>
      <c r="F299" s="67"/>
      <c r="G299" s="65">
        <f>B299-C299</f>
        <v>-1</v>
      </c>
      <c r="H299" s="66">
        <f>D299-E299</f>
        <v>-8</v>
      </c>
      <c r="I299" s="20">
        <f>IF(C299=0, "-", IF(G299/C299&lt;10, G299/C299, "&gt;999%"))</f>
        <v>-1</v>
      </c>
      <c r="J299" s="21">
        <f>IF(E299=0, "-", IF(H299/E299&lt;10, H299/E299, "&gt;999%"))</f>
        <v>-1</v>
      </c>
    </row>
    <row r="300" spans="1:10" s="160" customFormat="1" x14ac:dyDescent="0.25">
      <c r="A300" s="178" t="s">
        <v>663</v>
      </c>
      <c r="B300" s="71">
        <v>1</v>
      </c>
      <c r="C300" s="72">
        <v>2</v>
      </c>
      <c r="D300" s="71">
        <v>10</v>
      </c>
      <c r="E300" s="72">
        <v>11</v>
      </c>
      <c r="F300" s="73"/>
      <c r="G300" s="71">
        <f>B300-C300</f>
        <v>-1</v>
      </c>
      <c r="H300" s="72">
        <f>D300-E300</f>
        <v>-1</v>
      </c>
      <c r="I300" s="37">
        <f>IF(C300=0, "-", IF(G300/C300&lt;10, G300/C300, "&gt;999%"))</f>
        <v>-0.5</v>
      </c>
      <c r="J300" s="38">
        <f>IF(E300=0, "-", IF(H300/E300&lt;10, H300/E300, "&gt;999%"))</f>
        <v>-9.0909090909090912E-2</v>
      </c>
    </row>
    <row r="301" spans="1:10" x14ac:dyDescent="0.25">
      <c r="A301" s="177"/>
      <c r="B301" s="143"/>
      <c r="C301" s="144"/>
      <c r="D301" s="143"/>
      <c r="E301" s="144"/>
      <c r="F301" s="145"/>
      <c r="G301" s="143"/>
      <c r="H301" s="144"/>
      <c r="I301" s="151"/>
      <c r="J301" s="152"/>
    </row>
    <row r="302" spans="1:10" s="139" customFormat="1" x14ac:dyDescent="0.25">
      <c r="A302" s="159" t="s">
        <v>68</v>
      </c>
      <c r="B302" s="65"/>
      <c r="C302" s="66"/>
      <c r="D302" s="65"/>
      <c r="E302" s="66"/>
      <c r="F302" s="67"/>
      <c r="G302" s="65"/>
      <c r="H302" s="66"/>
      <c r="I302" s="20"/>
      <c r="J302" s="21"/>
    </row>
    <row r="303" spans="1:10" x14ac:dyDescent="0.25">
      <c r="A303" s="158" t="s">
        <v>562</v>
      </c>
      <c r="B303" s="65">
        <v>20</v>
      </c>
      <c r="C303" s="66">
        <v>23</v>
      </c>
      <c r="D303" s="65">
        <v>39</v>
      </c>
      <c r="E303" s="66">
        <v>47</v>
      </c>
      <c r="F303" s="67"/>
      <c r="G303" s="65">
        <f>B303-C303</f>
        <v>-3</v>
      </c>
      <c r="H303" s="66">
        <f>D303-E303</f>
        <v>-8</v>
      </c>
      <c r="I303" s="20">
        <f>IF(C303=0, "-", IF(G303/C303&lt;10, G303/C303, "&gt;999%"))</f>
        <v>-0.13043478260869565</v>
      </c>
      <c r="J303" s="21">
        <f>IF(E303=0, "-", IF(H303/E303&lt;10, H303/E303, "&gt;999%"))</f>
        <v>-0.1702127659574468</v>
      </c>
    </row>
    <row r="304" spans="1:10" s="160" customFormat="1" x14ac:dyDescent="0.25">
      <c r="A304" s="178" t="s">
        <v>664</v>
      </c>
      <c r="B304" s="71">
        <v>20</v>
      </c>
      <c r="C304" s="72">
        <v>23</v>
      </c>
      <c r="D304" s="71">
        <v>39</v>
      </c>
      <c r="E304" s="72">
        <v>47</v>
      </c>
      <c r="F304" s="73"/>
      <c r="G304" s="71">
        <f>B304-C304</f>
        <v>-3</v>
      </c>
      <c r="H304" s="72">
        <f>D304-E304</f>
        <v>-8</v>
      </c>
      <c r="I304" s="37">
        <f>IF(C304=0, "-", IF(G304/C304&lt;10, G304/C304, "&gt;999%"))</f>
        <v>-0.13043478260869565</v>
      </c>
      <c r="J304" s="38">
        <f>IF(E304=0, "-", IF(H304/E304&lt;10, H304/E304, "&gt;999%"))</f>
        <v>-0.1702127659574468</v>
      </c>
    </row>
    <row r="305" spans="1:10" x14ac:dyDescent="0.25">
      <c r="A305" s="177"/>
      <c r="B305" s="143"/>
      <c r="C305" s="144"/>
      <c r="D305" s="143"/>
      <c r="E305" s="144"/>
      <c r="F305" s="145"/>
      <c r="G305" s="143"/>
      <c r="H305" s="144"/>
      <c r="I305" s="151"/>
      <c r="J305" s="152"/>
    </row>
    <row r="306" spans="1:10" s="139" customFormat="1" x14ac:dyDescent="0.25">
      <c r="A306" s="159" t="s">
        <v>69</v>
      </c>
      <c r="B306" s="65"/>
      <c r="C306" s="66"/>
      <c r="D306" s="65"/>
      <c r="E306" s="66"/>
      <c r="F306" s="67"/>
      <c r="G306" s="65"/>
      <c r="H306" s="66"/>
      <c r="I306" s="20"/>
      <c r="J306" s="21"/>
    </row>
    <row r="307" spans="1:10" x14ac:dyDescent="0.25">
      <c r="A307" s="158" t="s">
        <v>563</v>
      </c>
      <c r="B307" s="65">
        <v>9</v>
      </c>
      <c r="C307" s="66">
        <v>5</v>
      </c>
      <c r="D307" s="65">
        <v>22</v>
      </c>
      <c r="E307" s="66">
        <v>11</v>
      </c>
      <c r="F307" s="67"/>
      <c r="G307" s="65">
        <f>B307-C307</f>
        <v>4</v>
      </c>
      <c r="H307" s="66">
        <f>D307-E307</f>
        <v>11</v>
      </c>
      <c r="I307" s="20">
        <f>IF(C307=0, "-", IF(G307/C307&lt;10, G307/C307, "&gt;999%"))</f>
        <v>0.8</v>
      </c>
      <c r="J307" s="21">
        <f>IF(E307=0, "-", IF(H307/E307&lt;10, H307/E307, "&gt;999%"))</f>
        <v>1</v>
      </c>
    </row>
    <row r="308" spans="1:10" s="160" customFormat="1" x14ac:dyDescent="0.25">
      <c r="A308" s="178" t="s">
        <v>665</v>
      </c>
      <c r="B308" s="71">
        <v>9</v>
      </c>
      <c r="C308" s="72">
        <v>5</v>
      </c>
      <c r="D308" s="71">
        <v>22</v>
      </c>
      <c r="E308" s="72">
        <v>11</v>
      </c>
      <c r="F308" s="73"/>
      <c r="G308" s="71">
        <f>B308-C308</f>
        <v>4</v>
      </c>
      <c r="H308" s="72">
        <f>D308-E308</f>
        <v>11</v>
      </c>
      <c r="I308" s="37">
        <f>IF(C308=0, "-", IF(G308/C308&lt;10, G308/C308, "&gt;999%"))</f>
        <v>0.8</v>
      </c>
      <c r="J308" s="38">
        <f>IF(E308=0, "-", IF(H308/E308&lt;10, H308/E308, "&gt;999%"))</f>
        <v>1</v>
      </c>
    </row>
    <row r="309" spans="1:10" x14ac:dyDescent="0.25">
      <c r="A309" s="177"/>
      <c r="B309" s="143"/>
      <c r="C309" s="144"/>
      <c r="D309" s="143"/>
      <c r="E309" s="144"/>
      <c r="F309" s="145"/>
      <c r="G309" s="143"/>
      <c r="H309" s="144"/>
      <c r="I309" s="151"/>
      <c r="J309" s="152"/>
    </row>
    <row r="310" spans="1:10" s="139" customFormat="1" x14ac:dyDescent="0.25">
      <c r="A310" s="159" t="s">
        <v>70</v>
      </c>
      <c r="B310" s="65"/>
      <c r="C310" s="66"/>
      <c r="D310" s="65"/>
      <c r="E310" s="66"/>
      <c r="F310" s="67"/>
      <c r="G310" s="65"/>
      <c r="H310" s="66"/>
      <c r="I310" s="20"/>
      <c r="J310" s="21"/>
    </row>
    <row r="311" spans="1:10" x14ac:dyDescent="0.25">
      <c r="A311" s="158" t="s">
        <v>340</v>
      </c>
      <c r="B311" s="65">
        <v>1</v>
      </c>
      <c r="C311" s="66">
        <v>0</v>
      </c>
      <c r="D311" s="65">
        <v>3</v>
      </c>
      <c r="E311" s="66">
        <v>0</v>
      </c>
      <c r="F311" s="67"/>
      <c r="G311" s="65">
        <f t="shared" ref="G311:G316" si="52">B311-C311</f>
        <v>1</v>
      </c>
      <c r="H311" s="66">
        <f t="shared" ref="H311:H316" si="53">D311-E311</f>
        <v>3</v>
      </c>
      <c r="I311" s="20" t="str">
        <f t="shared" ref="I311:I316" si="54">IF(C311=0, "-", IF(G311/C311&lt;10, G311/C311, "&gt;999%"))</f>
        <v>-</v>
      </c>
      <c r="J311" s="21" t="str">
        <f t="shared" ref="J311:J316" si="55">IF(E311=0, "-", IF(H311/E311&lt;10, H311/E311, "&gt;999%"))</f>
        <v>-</v>
      </c>
    </row>
    <row r="312" spans="1:10" x14ac:dyDescent="0.25">
      <c r="A312" s="158" t="s">
        <v>273</v>
      </c>
      <c r="B312" s="65">
        <v>0</v>
      </c>
      <c r="C312" s="66">
        <v>6</v>
      </c>
      <c r="D312" s="65">
        <v>0</v>
      </c>
      <c r="E312" s="66">
        <v>12</v>
      </c>
      <c r="F312" s="67"/>
      <c r="G312" s="65">
        <f t="shared" si="52"/>
        <v>-6</v>
      </c>
      <c r="H312" s="66">
        <f t="shared" si="53"/>
        <v>-12</v>
      </c>
      <c r="I312" s="20">
        <f t="shared" si="54"/>
        <v>-1</v>
      </c>
      <c r="J312" s="21">
        <f t="shared" si="55"/>
        <v>-1</v>
      </c>
    </row>
    <row r="313" spans="1:10" x14ac:dyDescent="0.25">
      <c r="A313" s="158" t="s">
        <v>422</v>
      </c>
      <c r="B313" s="65">
        <v>2</v>
      </c>
      <c r="C313" s="66">
        <v>0</v>
      </c>
      <c r="D313" s="65">
        <v>2</v>
      </c>
      <c r="E313" s="66">
        <v>0</v>
      </c>
      <c r="F313" s="67"/>
      <c r="G313" s="65">
        <f t="shared" si="52"/>
        <v>2</v>
      </c>
      <c r="H313" s="66">
        <f t="shared" si="53"/>
        <v>2</v>
      </c>
      <c r="I313" s="20" t="str">
        <f t="shared" si="54"/>
        <v>-</v>
      </c>
      <c r="J313" s="21" t="str">
        <f t="shared" si="55"/>
        <v>-</v>
      </c>
    </row>
    <row r="314" spans="1:10" x14ac:dyDescent="0.25">
      <c r="A314" s="158" t="s">
        <v>466</v>
      </c>
      <c r="B314" s="65">
        <v>1</v>
      </c>
      <c r="C314" s="66">
        <v>20</v>
      </c>
      <c r="D314" s="65">
        <v>12</v>
      </c>
      <c r="E314" s="66">
        <v>44</v>
      </c>
      <c r="F314" s="67"/>
      <c r="G314" s="65">
        <f t="shared" si="52"/>
        <v>-19</v>
      </c>
      <c r="H314" s="66">
        <f t="shared" si="53"/>
        <v>-32</v>
      </c>
      <c r="I314" s="20">
        <f t="shared" si="54"/>
        <v>-0.95</v>
      </c>
      <c r="J314" s="21">
        <f t="shared" si="55"/>
        <v>-0.72727272727272729</v>
      </c>
    </row>
    <row r="315" spans="1:10" x14ac:dyDescent="0.25">
      <c r="A315" s="158" t="s">
        <v>286</v>
      </c>
      <c r="B315" s="65">
        <v>0</v>
      </c>
      <c r="C315" s="66">
        <v>0</v>
      </c>
      <c r="D315" s="65">
        <v>0</v>
      </c>
      <c r="E315" s="66">
        <v>1</v>
      </c>
      <c r="F315" s="67"/>
      <c r="G315" s="65">
        <f t="shared" si="52"/>
        <v>0</v>
      </c>
      <c r="H315" s="66">
        <f t="shared" si="53"/>
        <v>-1</v>
      </c>
      <c r="I315" s="20" t="str">
        <f t="shared" si="54"/>
        <v>-</v>
      </c>
      <c r="J315" s="21">
        <f t="shared" si="55"/>
        <v>-1</v>
      </c>
    </row>
    <row r="316" spans="1:10" s="160" customFormat="1" x14ac:dyDescent="0.25">
      <c r="A316" s="178" t="s">
        <v>666</v>
      </c>
      <c r="B316" s="71">
        <v>4</v>
      </c>
      <c r="C316" s="72">
        <v>26</v>
      </c>
      <c r="D316" s="71">
        <v>17</v>
      </c>
      <c r="E316" s="72">
        <v>57</v>
      </c>
      <c r="F316" s="73"/>
      <c r="G316" s="71">
        <f t="shared" si="52"/>
        <v>-22</v>
      </c>
      <c r="H316" s="72">
        <f t="shared" si="53"/>
        <v>-40</v>
      </c>
      <c r="I316" s="37">
        <f t="shared" si="54"/>
        <v>-0.84615384615384615</v>
      </c>
      <c r="J316" s="38">
        <f t="shared" si="55"/>
        <v>-0.70175438596491224</v>
      </c>
    </row>
    <row r="317" spans="1:10" x14ac:dyDescent="0.25">
      <c r="A317" s="177"/>
      <c r="B317" s="143"/>
      <c r="C317" s="144"/>
      <c r="D317" s="143"/>
      <c r="E317" s="144"/>
      <c r="F317" s="145"/>
      <c r="G317" s="143"/>
      <c r="H317" s="144"/>
      <c r="I317" s="151"/>
      <c r="J317" s="152"/>
    </row>
    <row r="318" spans="1:10" s="139" customFormat="1" x14ac:dyDescent="0.25">
      <c r="A318" s="159" t="s">
        <v>71</v>
      </c>
      <c r="B318" s="65"/>
      <c r="C318" s="66"/>
      <c r="D318" s="65"/>
      <c r="E318" s="66"/>
      <c r="F318" s="67"/>
      <c r="G318" s="65"/>
      <c r="H318" s="66"/>
      <c r="I318" s="20"/>
      <c r="J318" s="21"/>
    </row>
    <row r="319" spans="1:10" x14ac:dyDescent="0.25">
      <c r="A319" s="158" t="s">
        <v>508</v>
      </c>
      <c r="B319" s="65">
        <v>52</v>
      </c>
      <c r="C319" s="66">
        <v>137</v>
      </c>
      <c r="D319" s="65">
        <v>146</v>
      </c>
      <c r="E319" s="66">
        <v>276</v>
      </c>
      <c r="F319" s="67"/>
      <c r="G319" s="65">
        <f t="shared" ref="G319:G331" si="56">B319-C319</f>
        <v>-85</v>
      </c>
      <c r="H319" s="66">
        <f t="shared" ref="H319:H331" si="57">D319-E319</f>
        <v>-130</v>
      </c>
      <c r="I319" s="20">
        <f t="shared" ref="I319:I331" si="58">IF(C319=0, "-", IF(G319/C319&lt;10, G319/C319, "&gt;999%"))</f>
        <v>-0.62043795620437958</v>
      </c>
      <c r="J319" s="21">
        <f t="shared" ref="J319:J331" si="59">IF(E319=0, "-", IF(H319/E319&lt;10, H319/E319, "&gt;999%"))</f>
        <v>-0.47101449275362317</v>
      </c>
    </row>
    <row r="320" spans="1:10" x14ac:dyDescent="0.25">
      <c r="A320" s="158" t="s">
        <v>517</v>
      </c>
      <c r="B320" s="65">
        <v>298</v>
      </c>
      <c r="C320" s="66">
        <v>309</v>
      </c>
      <c r="D320" s="65">
        <v>861</v>
      </c>
      <c r="E320" s="66">
        <v>906</v>
      </c>
      <c r="F320" s="67"/>
      <c r="G320" s="65">
        <f t="shared" si="56"/>
        <v>-11</v>
      </c>
      <c r="H320" s="66">
        <f t="shared" si="57"/>
        <v>-45</v>
      </c>
      <c r="I320" s="20">
        <f t="shared" si="58"/>
        <v>-3.5598705501618123E-2</v>
      </c>
      <c r="J320" s="21">
        <f t="shared" si="59"/>
        <v>-4.9668874172185427E-2</v>
      </c>
    </row>
    <row r="321" spans="1:10" x14ac:dyDescent="0.25">
      <c r="A321" s="158" t="s">
        <v>347</v>
      </c>
      <c r="B321" s="65">
        <v>419</v>
      </c>
      <c r="C321" s="66">
        <v>370</v>
      </c>
      <c r="D321" s="65">
        <v>1553</v>
      </c>
      <c r="E321" s="66">
        <v>1134</v>
      </c>
      <c r="F321" s="67"/>
      <c r="G321" s="65">
        <f t="shared" si="56"/>
        <v>49</v>
      </c>
      <c r="H321" s="66">
        <f t="shared" si="57"/>
        <v>419</v>
      </c>
      <c r="I321" s="20">
        <f t="shared" si="58"/>
        <v>0.13243243243243244</v>
      </c>
      <c r="J321" s="21">
        <f t="shared" si="59"/>
        <v>0.36948853615520283</v>
      </c>
    </row>
    <row r="322" spans="1:10" x14ac:dyDescent="0.25">
      <c r="A322" s="158" t="s">
        <v>361</v>
      </c>
      <c r="B322" s="65">
        <v>502</v>
      </c>
      <c r="C322" s="66">
        <v>593</v>
      </c>
      <c r="D322" s="65">
        <v>802</v>
      </c>
      <c r="E322" s="66">
        <v>1468</v>
      </c>
      <c r="F322" s="67"/>
      <c r="G322" s="65">
        <f t="shared" si="56"/>
        <v>-91</v>
      </c>
      <c r="H322" s="66">
        <f t="shared" si="57"/>
        <v>-666</v>
      </c>
      <c r="I322" s="20">
        <f t="shared" si="58"/>
        <v>-0.15345699831365936</v>
      </c>
      <c r="J322" s="21">
        <f t="shared" si="59"/>
        <v>-0.4536784741144414</v>
      </c>
    </row>
    <row r="323" spans="1:10" x14ac:dyDescent="0.25">
      <c r="A323" s="158" t="s">
        <v>399</v>
      </c>
      <c r="B323" s="65">
        <v>556</v>
      </c>
      <c r="C323" s="66">
        <v>1323</v>
      </c>
      <c r="D323" s="65">
        <v>1935</v>
      </c>
      <c r="E323" s="66">
        <v>2541</v>
      </c>
      <c r="F323" s="67"/>
      <c r="G323" s="65">
        <f t="shared" si="56"/>
        <v>-767</v>
      </c>
      <c r="H323" s="66">
        <f t="shared" si="57"/>
        <v>-606</v>
      </c>
      <c r="I323" s="20">
        <f t="shared" si="58"/>
        <v>-0.57974300831443693</v>
      </c>
      <c r="J323" s="21">
        <f t="shared" si="59"/>
        <v>-0.2384887839433294</v>
      </c>
    </row>
    <row r="324" spans="1:10" x14ac:dyDescent="0.25">
      <c r="A324" s="158" t="s">
        <v>438</v>
      </c>
      <c r="B324" s="65">
        <v>83</v>
      </c>
      <c r="C324" s="66">
        <v>167</v>
      </c>
      <c r="D324" s="65">
        <v>381</v>
      </c>
      <c r="E324" s="66">
        <v>376</v>
      </c>
      <c r="F324" s="67"/>
      <c r="G324" s="65">
        <f t="shared" si="56"/>
        <v>-84</v>
      </c>
      <c r="H324" s="66">
        <f t="shared" si="57"/>
        <v>5</v>
      </c>
      <c r="I324" s="20">
        <f t="shared" si="58"/>
        <v>-0.50299401197604787</v>
      </c>
      <c r="J324" s="21">
        <f t="shared" si="59"/>
        <v>1.3297872340425532E-2</v>
      </c>
    </row>
    <row r="325" spans="1:10" x14ac:dyDescent="0.25">
      <c r="A325" s="158" t="s">
        <v>439</v>
      </c>
      <c r="B325" s="65">
        <v>230</v>
      </c>
      <c r="C325" s="66">
        <v>285</v>
      </c>
      <c r="D325" s="65">
        <v>502</v>
      </c>
      <c r="E325" s="66">
        <v>694</v>
      </c>
      <c r="F325" s="67"/>
      <c r="G325" s="65">
        <f t="shared" si="56"/>
        <v>-55</v>
      </c>
      <c r="H325" s="66">
        <f t="shared" si="57"/>
        <v>-192</v>
      </c>
      <c r="I325" s="20">
        <f t="shared" si="58"/>
        <v>-0.19298245614035087</v>
      </c>
      <c r="J325" s="21">
        <f t="shared" si="59"/>
        <v>-0.27665706051873201</v>
      </c>
    </row>
    <row r="326" spans="1:10" x14ac:dyDescent="0.25">
      <c r="A326" s="158" t="s">
        <v>362</v>
      </c>
      <c r="B326" s="65">
        <v>10</v>
      </c>
      <c r="C326" s="66">
        <v>21</v>
      </c>
      <c r="D326" s="65">
        <v>30</v>
      </c>
      <c r="E326" s="66">
        <v>58</v>
      </c>
      <c r="F326" s="67"/>
      <c r="G326" s="65">
        <f t="shared" si="56"/>
        <v>-11</v>
      </c>
      <c r="H326" s="66">
        <f t="shared" si="57"/>
        <v>-28</v>
      </c>
      <c r="I326" s="20">
        <f t="shared" si="58"/>
        <v>-0.52380952380952384</v>
      </c>
      <c r="J326" s="21">
        <f t="shared" si="59"/>
        <v>-0.48275862068965519</v>
      </c>
    </row>
    <row r="327" spans="1:10" x14ac:dyDescent="0.25">
      <c r="A327" s="158" t="s">
        <v>311</v>
      </c>
      <c r="B327" s="65">
        <v>11</v>
      </c>
      <c r="C327" s="66">
        <v>20</v>
      </c>
      <c r="D327" s="65">
        <v>48</v>
      </c>
      <c r="E327" s="66">
        <v>35</v>
      </c>
      <c r="F327" s="67"/>
      <c r="G327" s="65">
        <f t="shared" si="56"/>
        <v>-9</v>
      </c>
      <c r="H327" s="66">
        <f t="shared" si="57"/>
        <v>13</v>
      </c>
      <c r="I327" s="20">
        <f t="shared" si="58"/>
        <v>-0.45</v>
      </c>
      <c r="J327" s="21">
        <f t="shared" si="59"/>
        <v>0.37142857142857144</v>
      </c>
    </row>
    <row r="328" spans="1:10" x14ac:dyDescent="0.25">
      <c r="A328" s="158" t="s">
        <v>205</v>
      </c>
      <c r="B328" s="65">
        <v>178</v>
      </c>
      <c r="C328" s="66">
        <v>98</v>
      </c>
      <c r="D328" s="65">
        <v>563</v>
      </c>
      <c r="E328" s="66">
        <v>380</v>
      </c>
      <c r="F328" s="67"/>
      <c r="G328" s="65">
        <f t="shared" si="56"/>
        <v>80</v>
      </c>
      <c r="H328" s="66">
        <f t="shared" si="57"/>
        <v>183</v>
      </c>
      <c r="I328" s="20">
        <f t="shared" si="58"/>
        <v>0.81632653061224492</v>
      </c>
      <c r="J328" s="21">
        <f t="shared" si="59"/>
        <v>0.48157894736842105</v>
      </c>
    </row>
    <row r="329" spans="1:10" x14ac:dyDescent="0.25">
      <c r="A329" s="158" t="s">
        <v>218</v>
      </c>
      <c r="B329" s="65">
        <v>372</v>
      </c>
      <c r="C329" s="66">
        <v>461</v>
      </c>
      <c r="D329" s="65">
        <v>851</v>
      </c>
      <c r="E329" s="66">
        <v>1144</v>
      </c>
      <c r="F329" s="67"/>
      <c r="G329" s="65">
        <f t="shared" si="56"/>
        <v>-89</v>
      </c>
      <c r="H329" s="66">
        <f t="shared" si="57"/>
        <v>-293</v>
      </c>
      <c r="I329" s="20">
        <f t="shared" si="58"/>
        <v>-0.19305856832971802</v>
      </c>
      <c r="J329" s="21">
        <f t="shared" si="59"/>
        <v>-0.25611888111888109</v>
      </c>
    </row>
    <row r="330" spans="1:10" x14ac:dyDescent="0.25">
      <c r="A330" s="158" t="s">
        <v>241</v>
      </c>
      <c r="B330" s="65">
        <v>29</v>
      </c>
      <c r="C330" s="66">
        <v>42</v>
      </c>
      <c r="D330" s="65">
        <v>109</v>
      </c>
      <c r="E330" s="66">
        <v>104</v>
      </c>
      <c r="F330" s="67"/>
      <c r="G330" s="65">
        <f t="shared" si="56"/>
        <v>-13</v>
      </c>
      <c r="H330" s="66">
        <f t="shared" si="57"/>
        <v>5</v>
      </c>
      <c r="I330" s="20">
        <f t="shared" si="58"/>
        <v>-0.30952380952380953</v>
      </c>
      <c r="J330" s="21">
        <f t="shared" si="59"/>
        <v>4.807692307692308E-2</v>
      </c>
    </row>
    <row r="331" spans="1:10" s="160" customFormat="1" x14ac:dyDescent="0.25">
      <c r="A331" s="178" t="s">
        <v>667</v>
      </c>
      <c r="B331" s="71">
        <v>2740</v>
      </c>
      <c r="C331" s="72">
        <v>3826</v>
      </c>
      <c r="D331" s="71">
        <v>7781</v>
      </c>
      <c r="E331" s="72">
        <v>9116</v>
      </c>
      <c r="F331" s="73"/>
      <c r="G331" s="71">
        <f t="shared" si="56"/>
        <v>-1086</v>
      </c>
      <c r="H331" s="72">
        <f t="shared" si="57"/>
        <v>-1335</v>
      </c>
      <c r="I331" s="37">
        <f t="shared" si="58"/>
        <v>-0.28384736016727652</v>
      </c>
      <c r="J331" s="38">
        <f t="shared" si="59"/>
        <v>-0.14644580956559894</v>
      </c>
    </row>
    <row r="332" spans="1:10" x14ac:dyDescent="0.25">
      <c r="A332" s="177"/>
      <c r="B332" s="143"/>
      <c r="C332" s="144"/>
      <c r="D332" s="143"/>
      <c r="E332" s="144"/>
      <c r="F332" s="145"/>
      <c r="G332" s="143"/>
      <c r="H332" s="144"/>
      <c r="I332" s="151"/>
      <c r="J332" s="152"/>
    </row>
    <row r="333" spans="1:10" s="139" customFormat="1" x14ac:dyDescent="0.25">
      <c r="A333" s="159" t="s">
        <v>72</v>
      </c>
      <c r="B333" s="65"/>
      <c r="C333" s="66"/>
      <c r="D333" s="65"/>
      <c r="E333" s="66"/>
      <c r="F333" s="67"/>
      <c r="G333" s="65"/>
      <c r="H333" s="66"/>
      <c r="I333" s="20"/>
      <c r="J333" s="21"/>
    </row>
    <row r="334" spans="1:10" x14ac:dyDescent="0.25">
      <c r="A334" s="158" t="s">
        <v>341</v>
      </c>
      <c r="B334" s="65">
        <v>2</v>
      </c>
      <c r="C334" s="66">
        <v>1</v>
      </c>
      <c r="D334" s="65">
        <v>9</v>
      </c>
      <c r="E334" s="66">
        <v>4</v>
      </c>
      <c r="F334" s="67"/>
      <c r="G334" s="65">
        <f>B334-C334</f>
        <v>1</v>
      </c>
      <c r="H334" s="66">
        <f>D334-E334</f>
        <v>5</v>
      </c>
      <c r="I334" s="20">
        <f>IF(C334=0, "-", IF(G334/C334&lt;10, G334/C334, "&gt;999%"))</f>
        <v>1</v>
      </c>
      <c r="J334" s="21">
        <f>IF(E334=0, "-", IF(H334/E334&lt;10, H334/E334, "&gt;999%"))</f>
        <v>1.25</v>
      </c>
    </row>
    <row r="335" spans="1:10" s="160" customFormat="1" x14ac:dyDescent="0.25">
      <c r="A335" s="178" t="s">
        <v>668</v>
      </c>
      <c r="B335" s="71">
        <v>2</v>
      </c>
      <c r="C335" s="72">
        <v>1</v>
      </c>
      <c r="D335" s="71">
        <v>9</v>
      </c>
      <c r="E335" s="72">
        <v>4</v>
      </c>
      <c r="F335" s="73"/>
      <c r="G335" s="71">
        <f>B335-C335</f>
        <v>1</v>
      </c>
      <c r="H335" s="72">
        <f>D335-E335</f>
        <v>5</v>
      </c>
      <c r="I335" s="37">
        <f>IF(C335=0, "-", IF(G335/C335&lt;10, G335/C335, "&gt;999%"))</f>
        <v>1</v>
      </c>
      <c r="J335" s="38">
        <f>IF(E335=0, "-", IF(H335/E335&lt;10, H335/E335, "&gt;999%"))</f>
        <v>1.25</v>
      </c>
    </row>
    <row r="336" spans="1:10" x14ac:dyDescent="0.25">
      <c r="A336" s="177"/>
      <c r="B336" s="143"/>
      <c r="C336" s="144"/>
      <c r="D336" s="143"/>
      <c r="E336" s="144"/>
      <c r="F336" s="145"/>
      <c r="G336" s="143"/>
      <c r="H336" s="144"/>
      <c r="I336" s="151"/>
      <c r="J336" s="152"/>
    </row>
    <row r="337" spans="1:10" s="139" customFormat="1" x14ac:dyDescent="0.25">
      <c r="A337" s="159" t="s">
        <v>73</v>
      </c>
      <c r="B337" s="65"/>
      <c r="C337" s="66"/>
      <c r="D337" s="65"/>
      <c r="E337" s="66"/>
      <c r="F337" s="67"/>
      <c r="G337" s="65"/>
      <c r="H337" s="66"/>
      <c r="I337" s="20"/>
      <c r="J337" s="21"/>
    </row>
    <row r="338" spans="1:10" x14ac:dyDescent="0.25">
      <c r="A338" s="158" t="s">
        <v>287</v>
      </c>
      <c r="B338" s="65">
        <v>0</v>
      </c>
      <c r="C338" s="66">
        <v>0</v>
      </c>
      <c r="D338" s="65">
        <v>0</v>
      </c>
      <c r="E338" s="66">
        <v>1</v>
      </c>
      <c r="F338" s="67"/>
      <c r="G338" s="65">
        <f t="shared" ref="G338:G361" si="60">B338-C338</f>
        <v>0</v>
      </c>
      <c r="H338" s="66">
        <f t="shared" ref="H338:H361" si="61">D338-E338</f>
        <v>-1</v>
      </c>
      <c r="I338" s="20" t="str">
        <f t="shared" ref="I338:I361" si="62">IF(C338=0, "-", IF(G338/C338&lt;10, G338/C338, "&gt;999%"))</f>
        <v>-</v>
      </c>
      <c r="J338" s="21">
        <f t="shared" ref="J338:J361" si="63">IF(E338=0, "-", IF(H338/E338&lt;10, H338/E338, "&gt;999%"))</f>
        <v>-1</v>
      </c>
    </row>
    <row r="339" spans="1:10" x14ac:dyDescent="0.25">
      <c r="A339" s="158" t="s">
        <v>231</v>
      </c>
      <c r="B339" s="65">
        <v>124</v>
      </c>
      <c r="C339" s="66">
        <v>108</v>
      </c>
      <c r="D339" s="65">
        <v>221</v>
      </c>
      <c r="E339" s="66">
        <v>184</v>
      </c>
      <c r="F339" s="67"/>
      <c r="G339" s="65">
        <f t="shared" si="60"/>
        <v>16</v>
      </c>
      <c r="H339" s="66">
        <f t="shared" si="61"/>
        <v>37</v>
      </c>
      <c r="I339" s="20">
        <f t="shared" si="62"/>
        <v>0.14814814814814814</v>
      </c>
      <c r="J339" s="21">
        <f t="shared" si="63"/>
        <v>0.20108695652173914</v>
      </c>
    </row>
    <row r="340" spans="1:10" x14ac:dyDescent="0.25">
      <c r="A340" s="158" t="s">
        <v>232</v>
      </c>
      <c r="B340" s="65">
        <v>15</v>
      </c>
      <c r="C340" s="66">
        <v>6</v>
      </c>
      <c r="D340" s="65">
        <v>15</v>
      </c>
      <c r="E340" s="66">
        <v>13</v>
      </c>
      <c r="F340" s="67"/>
      <c r="G340" s="65">
        <f t="shared" si="60"/>
        <v>9</v>
      </c>
      <c r="H340" s="66">
        <f t="shared" si="61"/>
        <v>2</v>
      </c>
      <c r="I340" s="20">
        <f t="shared" si="62"/>
        <v>1.5</v>
      </c>
      <c r="J340" s="21">
        <f t="shared" si="63"/>
        <v>0.15384615384615385</v>
      </c>
    </row>
    <row r="341" spans="1:10" x14ac:dyDescent="0.25">
      <c r="A341" s="158" t="s">
        <v>256</v>
      </c>
      <c r="B341" s="65">
        <v>74</v>
      </c>
      <c r="C341" s="66">
        <v>56</v>
      </c>
      <c r="D341" s="65">
        <v>305</v>
      </c>
      <c r="E341" s="66">
        <v>123</v>
      </c>
      <c r="F341" s="67"/>
      <c r="G341" s="65">
        <f t="shared" si="60"/>
        <v>18</v>
      </c>
      <c r="H341" s="66">
        <f t="shared" si="61"/>
        <v>182</v>
      </c>
      <c r="I341" s="20">
        <f t="shared" si="62"/>
        <v>0.32142857142857145</v>
      </c>
      <c r="J341" s="21">
        <f t="shared" si="63"/>
        <v>1.4796747967479675</v>
      </c>
    </row>
    <row r="342" spans="1:10" x14ac:dyDescent="0.25">
      <c r="A342" s="158" t="s">
        <v>329</v>
      </c>
      <c r="B342" s="65">
        <v>31</v>
      </c>
      <c r="C342" s="66">
        <v>24</v>
      </c>
      <c r="D342" s="65">
        <v>56</v>
      </c>
      <c r="E342" s="66">
        <v>55</v>
      </c>
      <c r="F342" s="67"/>
      <c r="G342" s="65">
        <f t="shared" si="60"/>
        <v>7</v>
      </c>
      <c r="H342" s="66">
        <f t="shared" si="61"/>
        <v>1</v>
      </c>
      <c r="I342" s="20">
        <f t="shared" si="62"/>
        <v>0.29166666666666669</v>
      </c>
      <c r="J342" s="21">
        <f t="shared" si="63"/>
        <v>1.8181818181818181E-2</v>
      </c>
    </row>
    <row r="343" spans="1:10" x14ac:dyDescent="0.25">
      <c r="A343" s="158" t="s">
        <v>257</v>
      </c>
      <c r="B343" s="65">
        <v>57</v>
      </c>
      <c r="C343" s="66">
        <v>63</v>
      </c>
      <c r="D343" s="65">
        <v>122</v>
      </c>
      <c r="E343" s="66">
        <v>134</v>
      </c>
      <c r="F343" s="67"/>
      <c r="G343" s="65">
        <f t="shared" si="60"/>
        <v>-6</v>
      </c>
      <c r="H343" s="66">
        <f t="shared" si="61"/>
        <v>-12</v>
      </c>
      <c r="I343" s="20">
        <f t="shared" si="62"/>
        <v>-9.5238095238095233E-2</v>
      </c>
      <c r="J343" s="21">
        <f t="shared" si="63"/>
        <v>-8.9552238805970144E-2</v>
      </c>
    </row>
    <row r="344" spans="1:10" x14ac:dyDescent="0.25">
      <c r="A344" s="158" t="s">
        <v>274</v>
      </c>
      <c r="B344" s="65">
        <v>2</v>
      </c>
      <c r="C344" s="66">
        <v>1</v>
      </c>
      <c r="D344" s="65">
        <v>2</v>
      </c>
      <c r="E344" s="66">
        <v>1</v>
      </c>
      <c r="F344" s="67"/>
      <c r="G344" s="65">
        <f t="shared" si="60"/>
        <v>1</v>
      </c>
      <c r="H344" s="66">
        <f t="shared" si="61"/>
        <v>1</v>
      </c>
      <c r="I344" s="20">
        <f t="shared" si="62"/>
        <v>1</v>
      </c>
      <c r="J344" s="21">
        <f t="shared" si="63"/>
        <v>1</v>
      </c>
    </row>
    <row r="345" spans="1:10" x14ac:dyDescent="0.25">
      <c r="A345" s="158" t="s">
        <v>275</v>
      </c>
      <c r="B345" s="65">
        <v>22</v>
      </c>
      <c r="C345" s="66">
        <v>16</v>
      </c>
      <c r="D345" s="65">
        <v>26</v>
      </c>
      <c r="E345" s="66">
        <v>32</v>
      </c>
      <c r="F345" s="67"/>
      <c r="G345" s="65">
        <f t="shared" si="60"/>
        <v>6</v>
      </c>
      <c r="H345" s="66">
        <f t="shared" si="61"/>
        <v>-6</v>
      </c>
      <c r="I345" s="20">
        <f t="shared" si="62"/>
        <v>0.375</v>
      </c>
      <c r="J345" s="21">
        <f t="shared" si="63"/>
        <v>-0.1875</v>
      </c>
    </row>
    <row r="346" spans="1:10" x14ac:dyDescent="0.25">
      <c r="A346" s="158" t="s">
        <v>330</v>
      </c>
      <c r="B346" s="65">
        <v>6</v>
      </c>
      <c r="C346" s="66">
        <v>5</v>
      </c>
      <c r="D346" s="65">
        <v>12</v>
      </c>
      <c r="E346" s="66">
        <v>17</v>
      </c>
      <c r="F346" s="67"/>
      <c r="G346" s="65">
        <f t="shared" si="60"/>
        <v>1</v>
      </c>
      <c r="H346" s="66">
        <f t="shared" si="61"/>
        <v>-5</v>
      </c>
      <c r="I346" s="20">
        <f t="shared" si="62"/>
        <v>0.2</v>
      </c>
      <c r="J346" s="21">
        <f t="shared" si="63"/>
        <v>-0.29411764705882354</v>
      </c>
    </row>
    <row r="347" spans="1:10" x14ac:dyDescent="0.25">
      <c r="A347" s="158" t="s">
        <v>384</v>
      </c>
      <c r="B347" s="65">
        <v>15</v>
      </c>
      <c r="C347" s="66">
        <v>50</v>
      </c>
      <c r="D347" s="65">
        <v>20</v>
      </c>
      <c r="E347" s="66">
        <v>101</v>
      </c>
      <c r="F347" s="67"/>
      <c r="G347" s="65">
        <f t="shared" si="60"/>
        <v>-35</v>
      </c>
      <c r="H347" s="66">
        <f t="shared" si="61"/>
        <v>-81</v>
      </c>
      <c r="I347" s="20">
        <f t="shared" si="62"/>
        <v>-0.7</v>
      </c>
      <c r="J347" s="21">
        <f t="shared" si="63"/>
        <v>-0.80198019801980203</v>
      </c>
    </row>
    <row r="348" spans="1:10" x14ac:dyDescent="0.25">
      <c r="A348" s="158" t="s">
        <v>423</v>
      </c>
      <c r="B348" s="65">
        <v>27</v>
      </c>
      <c r="C348" s="66">
        <v>0</v>
      </c>
      <c r="D348" s="65">
        <v>35</v>
      </c>
      <c r="E348" s="66">
        <v>0</v>
      </c>
      <c r="F348" s="67"/>
      <c r="G348" s="65">
        <f t="shared" si="60"/>
        <v>27</v>
      </c>
      <c r="H348" s="66">
        <f t="shared" si="61"/>
        <v>35</v>
      </c>
      <c r="I348" s="20" t="str">
        <f t="shared" si="62"/>
        <v>-</v>
      </c>
      <c r="J348" s="21" t="str">
        <f t="shared" si="63"/>
        <v>-</v>
      </c>
    </row>
    <row r="349" spans="1:10" x14ac:dyDescent="0.25">
      <c r="A349" s="158" t="s">
        <v>424</v>
      </c>
      <c r="B349" s="65">
        <v>10</v>
      </c>
      <c r="C349" s="66">
        <v>20</v>
      </c>
      <c r="D349" s="65">
        <v>18</v>
      </c>
      <c r="E349" s="66">
        <v>63</v>
      </c>
      <c r="F349" s="67"/>
      <c r="G349" s="65">
        <f t="shared" si="60"/>
        <v>-10</v>
      </c>
      <c r="H349" s="66">
        <f t="shared" si="61"/>
        <v>-45</v>
      </c>
      <c r="I349" s="20">
        <f t="shared" si="62"/>
        <v>-0.5</v>
      </c>
      <c r="J349" s="21">
        <f t="shared" si="63"/>
        <v>-0.7142857142857143</v>
      </c>
    </row>
    <row r="350" spans="1:10" x14ac:dyDescent="0.25">
      <c r="A350" s="158" t="s">
        <v>276</v>
      </c>
      <c r="B350" s="65">
        <v>17</v>
      </c>
      <c r="C350" s="66">
        <v>0</v>
      </c>
      <c r="D350" s="65">
        <v>22</v>
      </c>
      <c r="E350" s="66">
        <v>0</v>
      </c>
      <c r="F350" s="67"/>
      <c r="G350" s="65">
        <f t="shared" si="60"/>
        <v>17</v>
      </c>
      <c r="H350" s="66">
        <f t="shared" si="61"/>
        <v>22</v>
      </c>
      <c r="I350" s="20" t="str">
        <f t="shared" si="62"/>
        <v>-</v>
      </c>
      <c r="J350" s="21" t="str">
        <f t="shared" si="63"/>
        <v>-</v>
      </c>
    </row>
    <row r="351" spans="1:10" x14ac:dyDescent="0.25">
      <c r="A351" s="158" t="s">
        <v>288</v>
      </c>
      <c r="B351" s="65">
        <v>1</v>
      </c>
      <c r="C351" s="66">
        <v>0</v>
      </c>
      <c r="D351" s="65">
        <v>1</v>
      </c>
      <c r="E351" s="66">
        <v>0</v>
      </c>
      <c r="F351" s="67"/>
      <c r="G351" s="65">
        <f t="shared" si="60"/>
        <v>1</v>
      </c>
      <c r="H351" s="66">
        <f t="shared" si="61"/>
        <v>1</v>
      </c>
      <c r="I351" s="20" t="str">
        <f t="shared" si="62"/>
        <v>-</v>
      </c>
      <c r="J351" s="21" t="str">
        <f t="shared" si="63"/>
        <v>-</v>
      </c>
    </row>
    <row r="352" spans="1:10" x14ac:dyDescent="0.25">
      <c r="A352" s="158" t="s">
        <v>482</v>
      </c>
      <c r="B352" s="65">
        <v>14</v>
      </c>
      <c r="C352" s="66">
        <v>6</v>
      </c>
      <c r="D352" s="65">
        <v>14</v>
      </c>
      <c r="E352" s="66">
        <v>12</v>
      </c>
      <c r="F352" s="67"/>
      <c r="G352" s="65">
        <f t="shared" si="60"/>
        <v>8</v>
      </c>
      <c r="H352" s="66">
        <f t="shared" si="61"/>
        <v>2</v>
      </c>
      <c r="I352" s="20">
        <f t="shared" si="62"/>
        <v>1.3333333333333333</v>
      </c>
      <c r="J352" s="21">
        <f t="shared" si="63"/>
        <v>0.16666666666666666</v>
      </c>
    </row>
    <row r="353" spans="1:10" x14ac:dyDescent="0.25">
      <c r="A353" s="158" t="s">
        <v>385</v>
      </c>
      <c r="B353" s="65">
        <v>89</v>
      </c>
      <c r="C353" s="66">
        <v>86</v>
      </c>
      <c r="D353" s="65">
        <v>108</v>
      </c>
      <c r="E353" s="66">
        <v>241</v>
      </c>
      <c r="F353" s="67"/>
      <c r="G353" s="65">
        <f t="shared" si="60"/>
        <v>3</v>
      </c>
      <c r="H353" s="66">
        <f t="shared" si="61"/>
        <v>-133</v>
      </c>
      <c r="I353" s="20">
        <f t="shared" si="62"/>
        <v>3.4883720930232558E-2</v>
      </c>
      <c r="J353" s="21">
        <f t="shared" si="63"/>
        <v>-0.55186721991701249</v>
      </c>
    </row>
    <row r="354" spans="1:10" x14ac:dyDescent="0.25">
      <c r="A354" s="158" t="s">
        <v>425</v>
      </c>
      <c r="B354" s="65">
        <v>49</v>
      </c>
      <c r="C354" s="66">
        <v>27</v>
      </c>
      <c r="D354" s="65">
        <v>154</v>
      </c>
      <c r="E354" s="66">
        <v>152</v>
      </c>
      <c r="F354" s="67"/>
      <c r="G354" s="65">
        <f t="shared" si="60"/>
        <v>22</v>
      </c>
      <c r="H354" s="66">
        <f t="shared" si="61"/>
        <v>2</v>
      </c>
      <c r="I354" s="20">
        <f t="shared" si="62"/>
        <v>0.81481481481481477</v>
      </c>
      <c r="J354" s="21">
        <f t="shared" si="63"/>
        <v>1.3157894736842105E-2</v>
      </c>
    </row>
    <row r="355" spans="1:10" x14ac:dyDescent="0.25">
      <c r="A355" s="158" t="s">
        <v>426</v>
      </c>
      <c r="B355" s="65">
        <v>38</v>
      </c>
      <c r="C355" s="66">
        <v>56</v>
      </c>
      <c r="D355" s="65">
        <v>67</v>
      </c>
      <c r="E355" s="66">
        <v>131</v>
      </c>
      <c r="F355" s="67"/>
      <c r="G355" s="65">
        <f t="shared" si="60"/>
        <v>-18</v>
      </c>
      <c r="H355" s="66">
        <f t="shared" si="61"/>
        <v>-64</v>
      </c>
      <c r="I355" s="20">
        <f t="shared" si="62"/>
        <v>-0.32142857142857145</v>
      </c>
      <c r="J355" s="21">
        <f t="shared" si="63"/>
        <v>-0.48854961832061067</v>
      </c>
    </row>
    <row r="356" spans="1:10" x14ac:dyDescent="0.25">
      <c r="A356" s="158" t="s">
        <v>427</v>
      </c>
      <c r="B356" s="65">
        <v>63</v>
      </c>
      <c r="C356" s="66">
        <v>93</v>
      </c>
      <c r="D356" s="65">
        <v>177</v>
      </c>
      <c r="E356" s="66">
        <v>235</v>
      </c>
      <c r="F356" s="67"/>
      <c r="G356" s="65">
        <f t="shared" si="60"/>
        <v>-30</v>
      </c>
      <c r="H356" s="66">
        <f t="shared" si="61"/>
        <v>-58</v>
      </c>
      <c r="I356" s="20">
        <f t="shared" si="62"/>
        <v>-0.32258064516129031</v>
      </c>
      <c r="J356" s="21">
        <f t="shared" si="63"/>
        <v>-0.24680851063829787</v>
      </c>
    </row>
    <row r="357" spans="1:10" x14ac:dyDescent="0.25">
      <c r="A357" s="158" t="s">
        <v>467</v>
      </c>
      <c r="B357" s="65">
        <v>20</v>
      </c>
      <c r="C357" s="66">
        <v>13</v>
      </c>
      <c r="D357" s="65">
        <v>79</v>
      </c>
      <c r="E357" s="66">
        <v>32</v>
      </c>
      <c r="F357" s="67"/>
      <c r="G357" s="65">
        <f t="shared" si="60"/>
        <v>7</v>
      </c>
      <c r="H357" s="66">
        <f t="shared" si="61"/>
        <v>47</v>
      </c>
      <c r="I357" s="20">
        <f t="shared" si="62"/>
        <v>0.53846153846153844</v>
      </c>
      <c r="J357" s="21">
        <f t="shared" si="63"/>
        <v>1.46875</v>
      </c>
    </row>
    <row r="358" spans="1:10" x14ac:dyDescent="0.25">
      <c r="A358" s="158" t="s">
        <v>468</v>
      </c>
      <c r="B358" s="65">
        <v>73</v>
      </c>
      <c r="C358" s="66">
        <v>53</v>
      </c>
      <c r="D358" s="65">
        <v>247</v>
      </c>
      <c r="E358" s="66">
        <v>165</v>
      </c>
      <c r="F358" s="67"/>
      <c r="G358" s="65">
        <f t="shared" si="60"/>
        <v>20</v>
      </c>
      <c r="H358" s="66">
        <f t="shared" si="61"/>
        <v>82</v>
      </c>
      <c r="I358" s="20">
        <f t="shared" si="62"/>
        <v>0.37735849056603776</v>
      </c>
      <c r="J358" s="21">
        <f t="shared" si="63"/>
        <v>0.49696969696969695</v>
      </c>
    </row>
    <row r="359" spans="1:10" x14ac:dyDescent="0.25">
      <c r="A359" s="158" t="s">
        <v>483</v>
      </c>
      <c r="B359" s="65">
        <v>23</v>
      </c>
      <c r="C359" s="66">
        <v>15</v>
      </c>
      <c r="D359" s="65">
        <v>49</v>
      </c>
      <c r="E359" s="66">
        <v>58</v>
      </c>
      <c r="F359" s="67"/>
      <c r="G359" s="65">
        <f t="shared" si="60"/>
        <v>8</v>
      </c>
      <c r="H359" s="66">
        <f t="shared" si="61"/>
        <v>-9</v>
      </c>
      <c r="I359" s="20">
        <f t="shared" si="62"/>
        <v>0.53333333333333333</v>
      </c>
      <c r="J359" s="21">
        <f t="shared" si="63"/>
        <v>-0.15517241379310345</v>
      </c>
    </row>
    <row r="360" spans="1:10" x14ac:dyDescent="0.25">
      <c r="A360" s="158" t="s">
        <v>289</v>
      </c>
      <c r="B360" s="65">
        <v>2</v>
      </c>
      <c r="C360" s="66">
        <v>5</v>
      </c>
      <c r="D360" s="65">
        <v>9</v>
      </c>
      <c r="E360" s="66">
        <v>15</v>
      </c>
      <c r="F360" s="67"/>
      <c r="G360" s="65">
        <f t="shared" si="60"/>
        <v>-3</v>
      </c>
      <c r="H360" s="66">
        <f t="shared" si="61"/>
        <v>-6</v>
      </c>
      <c r="I360" s="20">
        <f t="shared" si="62"/>
        <v>-0.6</v>
      </c>
      <c r="J360" s="21">
        <f t="shared" si="63"/>
        <v>-0.4</v>
      </c>
    </row>
    <row r="361" spans="1:10" s="160" customFormat="1" x14ac:dyDescent="0.25">
      <c r="A361" s="178" t="s">
        <v>669</v>
      </c>
      <c r="B361" s="71">
        <v>772</v>
      </c>
      <c r="C361" s="72">
        <v>703</v>
      </c>
      <c r="D361" s="71">
        <v>1759</v>
      </c>
      <c r="E361" s="72">
        <v>1765</v>
      </c>
      <c r="F361" s="73"/>
      <c r="G361" s="71">
        <f t="shared" si="60"/>
        <v>69</v>
      </c>
      <c r="H361" s="72">
        <f t="shared" si="61"/>
        <v>-6</v>
      </c>
      <c r="I361" s="37">
        <f t="shared" si="62"/>
        <v>9.8150782361308683E-2</v>
      </c>
      <c r="J361" s="38">
        <f t="shared" si="63"/>
        <v>-3.3994334277620396E-3</v>
      </c>
    </row>
    <row r="362" spans="1:10" x14ac:dyDescent="0.25">
      <c r="A362" s="177"/>
      <c r="B362" s="143"/>
      <c r="C362" s="144"/>
      <c r="D362" s="143"/>
      <c r="E362" s="144"/>
      <c r="F362" s="145"/>
      <c r="G362" s="143"/>
      <c r="H362" s="144"/>
      <c r="I362" s="151"/>
      <c r="J362" s="152"/>
    </row>
    <row r="363" spans="1:10" s="139" customFormat="1" x14ac:dyDescent="0.25">
      <c r="A363" s="159" t="s">
        <v>74</v>
      </c>
      <c r="B363" s="65"/>
      <c r="C363" s="66"/>
      <c r="D363" s="65"/>
      <c r="E363" s="66"/>
      <c r="F363" s="67"/>
      <c r="G363" s="65"/>
      <c r="H363" s="66"/>
      <c r="I363" s="20"/>
      <c r="J363" s="21"/>
    </row>
    <row r="364" spans="1:10" x14ac:dyDescent="0.25">
      <c r="A364" s="158" t="s">
        <v>564</v>
      </c>
      <c r="B364" s="65">
        <v>19</v>
      </c>
      <c r="C364" s="66">
        <v>18</v>
      </c>
      <c r="D364" s="65">
        <v>39</v>
      </c>
      <c r="E364" s="66">
        <v>31</v>
      </c>
      <c r="F364" s="67"/>
      <c r="G364" s="65">
        <f>B364-C364</f>
        <v>1</v>
      </c>
      <c r="H364" s="66">
        <f>D364-E364</f>
        <v>8</v>
      </c>
      <c r="I364" s="20">
        <f>IF(C364=0, "-", IF(G364/C364&lt;10, G364/C364, "&gt;999%"))</f>
        <v>5.5555555555555552E-2</v>
      </c>
      <c r="J364" s="21">
        <f>IF(E364=0, "-", IF(H364/E364&lt;10, H364/E364, "&gt;999%"))</f>
        <v>0.25806451612903225</v>
      </c>
    </row>
    <row r="365" spans="1:10" x14ac:dyDescent="0.25">
      <c r="A365" s="158" t="s">
        <v>551</v>
      </c>
      <c r="B365" s="65">
        <v>0</v>
      </c>
      <c r="C365" s="66">
        <v>1</v>
      </c>
      <c r="D365" s="65">
        <v>0</v>
      </c>
      <c r="E365" s="66">
        <v>6</v>
      </c>
      <c r="F365" s="67"/>
      <c r="G365" s="65">
        <f>B365-C365</f>
        <v>-1</v>
      </c>
      <c r="H365" s="66">
        <f>D365-E365</f>
        <v>-6</v>
      </c>
      <c r="I365" s="20">
        <f>IF(C365=0, "-", IF(G365/C365&lt;10, G365/C365, "&gt;999%"))</f>
        <v>-1</v>
      </c>
      <c r="J365" s="21">
        <f>IF(E365=0, "-", IF(H365/E365&lt;10, H365/E365, "&gt;999%"))</f>
        <v>-1</v>
      </c>
    </row>
    <row r="366" spans="1:10" s="160" customFormat="1" x14ac:dyDescent="0.25">
      <c r="A366" s="178" t="s">
        <v>670</v>
      </c>
      <c r="B366" s="71">
        <v>19</v>
      </c>
      <c r="C366" s="72">
        <v>19</v>
      </c>
      <c r="D366" s="71">
        <v>39</v>
      </c>
      <c r="E366" s="72">
        <v>37</v>
      </c>
      <c r="F366" s="73"/>
      <c r="G366" s="71">
        <f>B366-C366</f>
        <v>0</v>
      </c>
      <c r="H366" s="72">
        <f>D366-E366</f>
        <v>2</v>
      </c>
      <c r="I366" s="37">
        <f>IF(C366=0, "-", IF(G366/C366&lt;10, G366/C366, "&gt;999%"))</f>
        <v>0</v>
      </c>
      <c r="J366" s="38">
        <f>IF(E366=0, "-", IF(H366/E366&lt;10, H366/E366, "&gt;999%"))</f>
        <v>5.4054054054054057E-2</v>
      </c>
    </row>
    <row r="367" spans="1:10" x14ac:dyDescent="0.25">
      <c r="A367" s="177"/>
      <c r="B367" s="143"/>
      <c r="C367" s="144"/>
      <c r="D367" s="143"/>
      <c r="E367" s="144"/>
      <c r="F367" s="145"/>
      <c r="G367" s="143"/>
      <c r="H367" s="144"/>
      <c r="I367" s="151"/>
      <c r="J367" s="152"/>
    </row>
    <row r="368" spans="1:10" s="139" customFormat="1" x14ac:dyDescent="0.25">
      <c r="A368" s="159" t="s">
        <v>75</v>
      </c>
      <c r="B368" s="65"/>
      <c r="C368" s="66"/>
      <c r="D368" s="65"/>
      <c r="E368" s="66"/>
      <c r="F368" s="67"/>
      <c r="G368" s="65"/>
      <c r="H368" s="66"/>
      <c r="I368" s="20"/>
      <c r="J368" s="21"/>
    </row>
    <row r="369" spans="1:10" x14ac:dyDescent="0.25">
      <c r="A369" s="158" t="s">
        <v>302</v>
      </c>
      <c r="B369" s="65">
        <v>0</v>
      </c>
      <c r="C369" s="66">
        <v>0</v>
      </c>
      <c r="D369" s="65">
        <v>1</v>
      </c>
      <c r="E369" s="66">
        <v>0</v>
      </c>
      <c r="F369" s="67"/>
      <c r="G369" s="65">
        <f t="shared" ref="G369:G377" si="64">B369-C369</f>
        <v>0</v>
      </c>
      <c r="H369" s="66">
        <f t="shared" ref="H369:H377" si="65">D369-E369</f>
        <v>1</v>
      </c>
      <c r="I369" s="20" t="str">
        <f t="shared" ref="I369:I377" si="66">IF(C369=0, "-", IF(G369/C369&lt;10, G369/C369, "&gt;999%"))</f>
        <v>-</v>
      </c>
      <c r="J369" s="21" t="str">
        <f t="shared" ref="J369:J377" si="67">IF(E369=0, "-", IF(H369/E369&lt;10, H369/E369, "&gt;999%"))</f>
        <v>-</v>
      </c>
    </row>
    <row r="370" spans="1:10" x14ac:dyDescent="0.25">
      <c r="A370" s="158" t="s">
        <v>303</v>
      </c>
      <c r="B370" s="65">
        <v>0</v>
      </c>
      <c r="C370" s="66">
        <v>1</v>
      </c>
      <c r="D370" s="65">
        <v>1</v>
      </c>
      <c r="E370" s="66">
        <v>2</v>
      </c>
      <c r="F370" s="67"/>
      <c r="G370" s="65">
        <f t="shared" si="64"/>
        <v>-1</v>
      </c>
      <c r="H370" s="66">
        <f t="shared" si="65"/>
        <v>-1</v>
      </c>
      <c r="I370" s="20">
        <f t="shared" si="66"/>
        <v>-1</v>
      </c>
      <c r="J370" s="21">
        <f t="shared" si="67"/>
        <v>-0.5</v>
      </c>
    </row>
    <row r="371" spans="1:10" x14ac:dyDescent="0.25">
      <c r="A371" s="158" t="s">
        <v>540</v>
      </c>
      <c r="B371" s="65">
        <v>97</v>
      </c>
      <c r="C371" s="66">
        <v>45</v>
      </c>
      <c r="D371" s="65">
        <v>203</v>
      </c>
      <c r="E371" s="66">
        <v>86</v>
      </c>
      <c r="F371" s="67"/>
      <c r="G371" s="65">
        <f t="shared" si="64"/>
        <v>52</v>
      </c>
      <c r="H371" s="66">
        <f t="shared" si="65"/>
        <v>117</v>
      </c>
      <c r="I371" s="20">
        <f t="shared" si="66"/>
        <v>1.1555555555555554</v>
      </c>
      <c r="J371" s="21">
        <f t="shared" si="67"/>
        <v>1.3604651162790697</v>
      </c>
    </row>
    <row r="372" spans="1:10" x14ac:dyDescent="0.25">
      <c r="A372" s="158" t="s">
        <v>486</v>
      </c>
      <c r="B372" s="65">
        <v>0</v>
      </c>
      <c r="C372" s="66">
        <v>2</v>
      </c>
      <c r="D372" s="65">
        <v>0</v>
      </c>
      <c r="E372" s="66">
        <v>2</v>
      </c>
      <c r="F372" s="67"/>
      <c r="G372" s="65">
        <f t="shared" si="64"/>
        <v>-2</v>
      </c>
      <c r="H372" s="66">
        <f t="shared" si="65"/>
        <v>-2</v>
      </c>
      <c r="I372" s="20">
        <f t="shared" si="66"/>
        <v>-1</v>
      </c>
      <c r="J372" s="21">
        <f t="shared" si="67"/>
        <v>-1</v>
      </c>
    </row>
    <row r="373" spans="1:10" x14ac:dyDescent="0.25">
      <c r="A373" s="158" t="s">
        <v>304</v>
      </c>
      <c r="B373" s="65">
        <v>0</v>
      </c>
      <c r="C373" s="66">
        <v>4</v>
      </c>
      <c r="D373" s="65">
        <v>0</v>
      </c>
      <c r="E373" s="66">
        <v>12</v>
      </c>
      <c r="F373" s="67"/>
      <c r="G373" s="65">
        <f t="shared" si="64"/>
        <v>-4</v>
      </c>
      <c r="H373" s="66">
        <f t="shared" si="65"/>
        <v>-12</v>
      </c>
      <c r="I373" s="20">
        <f t="shared" si="66"/>
        <v>-1</v>
      </c>
      <c r="J373" s="21">
        <f t="shared" si="67"/>
        <v>-1</v>
      </c>
    </row>
    <row r="374" spans="1:10" x14ac:dyDescent="0.25">
      <c r="A374" s="158" t="s">
        <v>305</v>
      </c>
      <c r="B374" s="65">
        <v>6</v>
      </c>
      <c r="C374" s="66">
        <v>14</v>
      </c>
      <c r="D374" s="65">
        <v>21</v>
      </c>
      <c r="E374" s="66">
        <v>43</v>
      </c>
      <c r="F374" s="67"/>
      <c r="G374" s="65">
        <f t="shared" si="64"/>
        <v>-8</v>
      </c>
      <c r="H374" s="66">
        <f t="shared" si="65"/>
        <v>-22</v>
      </c>
      <c r="I374" s="20">
        <f t="shared" si="66"/>
        <v>-0.5714285714285714</v>
      </c>
      <c r="J374" s="21">
        <f t="shared" si="67"/>
        <v>-0.51162790697674421</v>
      </c>
    </row>
    <row r="375" spans="1:10" x14ac:dyDescent="0.25">
      <c r="A375" s="158" t="s">
        <v>306</v>
      </c>
      <c r="B375" s="65">
        <v>3</v>
      </c>
      <c r="C375" s="66">
        <v>0</v>
      </c>
      <c r="D375" s="65">
        <v>6</v>
      </c>
      <c r="E375" s="66">
        <v>0</v>
      </c>
      <c r="F375" s="67"/>
      <c r="G375" s="65">
        <f t="shared" si="64"/>
        <v>3</v>
      </c>
      <c r="H375" s="66">
        <f t="shared" si="65"/>
        <v>6</v>
      </c>
      <c r="I375" s="20" t="str">
        <f t="shared" si="66"/>
        <v>-</v>
      </c>
      <c r="J375" s="21" t="str">
        <f t="shared" si="67"/>
        <v>-</v>
      </c>
    </row>
    <row r="376" spans="1:10" x14ac:dyDescent="0.25">
      <c r="A376" s="158" t="s">
        <v>498</v>
      </c>
      <c r="B376" s="65">
        <v>22</v>
      </c>
      <c r="C376" s="66">
        <v>29</v>
      </c>
      <c r="D376" s="65">
        <v>50</v>
      </c>
      <c r="E376" s="66">
        <v>52</v>
      </c>
      <c r="F376" s="67"/>
      <c r="G376" s="65">
        <f t="shared" si="64"/>
        <v>-7</v>
      </c>
      <c r="H376" s="66">
        <f t="shared" si="65"/>
        <v>-2</v>
      </c>
      <c r="I376" s="20">
        <f t="shared" si="66"/>
        <v>-0.2413793103448276</v>
      </c>
      <c r="J376" s="21">
        <f t="shared" si="67"/>
        <v>-3.8461538461538464E-2</v>
      </c>
    </row>
    <row r="377" spans="1:10" s="160" customFormat="1" x14ac:dyDescent="0.25">
      <c r="A377" s="178" t="s">
        <v>671</v>
      </c>
      <c r="B377" s="71">
        <v>128</v>
      </c>
      <c r="C377" s="72">
        <v>95</v>
      </c>
      <c r="D377" s="71">
        <v>282</v>
      </c>
      <c r="E377" s="72">
        <v>197</v>
      </c>
      <c r="F377" s="73"/>
      <c r="G377" s="71">
        <f t="shared" si="64"/>
        <v>33</v>
      </c>
      <c r="H377" s="72">
        <f t="shared" si="65"/>
        <v>85</v>
      </c>
      <c r="I377" s="37">
        <f t="shared" si="66"/>
        <v>0.3473684210526316</v>
      </c>
      <c r="J377" s="38">
        <f t="shared" si="67"/>
        <v>0.43147208121827413</v>
      </c>
    </row>
    <row r="378" spans="1:10" x14ac:dyDescent="0.25">
      <c r="A378" s="177"/>
      <c r="B378" s="143"/>
      <c r="C378" s="144"/>
      <c r="D378" s="143"/>
      <c r="E378" s="144"/>
      <c r="F378" s="145"/>
      <c r="G378" s="143"/>
      <c r="H378" s="144"/>
      <c r="I378" s="151"/>
      <c r="J378" s="152"/>
    </row>
    <row r="379" spans="1:10" s="139" customFormat="1" x14ac:dyDescent="0.25">
      <c r="A379" s="159" t="s">
        <v>76</v>
      </c>
      <c r="B379" s="65"/>
      <c r="C379" s="66"/>
      <c r="D379" s="65"/>
      <c r="E379" s="66"/>
      <c r="F379" s="67"/>
      <c r="G379" s="65"/>
      <c r="H379" s="66"/>
      <c r="I379" s="20"/>
      <c r="J379" s="21"/>
    </row>
    <row r="380" spans="1:10" x14ac:dyDescent="0.25">
      <c r="A380" s="158" t="s">
        <v>400</v>
      </c>
      <c r="B380" s="65">
        <v>154</v>
      </c>
      <c r="C380" s="66">
        <v>163</v>
      </c>
      <c r="D380" s="65">
        <v>763</v>
      </c>
      <c r="E380" s="66">
        <v>417</v>
      </c>
      <c r="F380" s="67"/>
      <c r="G380" s="65">
        <f>B380-C380</f>
        <v>-9</v>
      </c>
      <c r="H380" s="66">
        <f>D380-E380</f>
        <v>346</v>
      </c>
      <c r="I380" s="20">
        <f>IF(C380=0, "-", IF(G380/C380&lt;10, G380/C380, "&gt;999%"))</f>
        <v>-5.5214723926380369E-2</v>
      </c>
      <c r="J380" s="21">
        <f>IF(E380=0, "-", IF(H380/E380&lt;10, H380/E380, "&gt;999%"))</f>
        <v>0.82973621103117501</v>
      </c>
    </row>
    <row r="381" spans="1:10" x14ac:dyDescent="0.25">
      <c r="A381" s="158" t="s">
        <v>206</v>
      </c>
      <c r="B381" s="65">
        <v>523</v>
      </c>
      <c r="C381" s="66">
        <v>564</v>
      </c>
      <c r="D381" s="65">
        <v>1489</v>
      </c>
      <c r="E381" s="66">
        <v>1604</v>
      </c>
      <c r="F381" s="67"/>
      <c r="G381" s="65">
        <f>B381-C381</f>
        <v>-41</v>
      </c>
      <c r="H381" s="66">
        <f>D381-E381</f>
        <v>-115</v>
      </c>
      <c r="I381" s="20">
        <f>IF(C381=0, "-", IF(G381/C381&lt;10, G381/C381, "&gt;999%"))</f>
        <v>-7.2695035460992902E-2</v>
      </c>
      <c r="J381" s="21">
        <f>IF(E381=0, "-", IF(H381/E381&lt;10, H381/E381, "&gt;999%"))</f>
        <v>-7.1695760598503744E-2</v>
      </c>
    </row>
    <row r="382" spans="1:10" x14ac:dyDescent="0.25">
      <c r="A382" s="158" t="s">
        <v>363</v>
      </c>
      <c r="B382" s="65">
        <v>553</v>
      </c>
      <c r="C382" s="66">
        <v>442</v>
      </c>
      <c r="D382" s="65">
        <v>1651</v>
      </c>
      <c r="E382" s="66">
        <v>1498</v>
      </c>
      <c r="F382" s="67"/>
      <c r="G382" s="65">
        <f>B382-C382</f>
        <v>111</v>
      </c>
      <c r="H382" s="66">
        <f>D382-E382</f>
        <v>153</v>
      </c>
      <c r="I382" s="20">
        <f>IF(C382=0, "-", IF(G382/C382&lt;10, G382/C382, "&gt;999%"))</f>
        <v>0.25113122171945701</v>
      </c>
      <c r="J382" s="21">
        <f>IF(E382=0, "-", IF(H382/E382&lt;10, H382/E382, "&gt;999%"))</f>
        <v>0.10213618157543392</v>
      </c>
    </row>
    <row r="383" spans="1:10" s="160" customFormat="1" x14ac:dyDescent="0.25">
      <c r="A383" s="178" t="s">
        <v>672</v>
      </c>
      <c r="B383" s="71">
        <v>1230</v>
      </c>
      <c r="C383" s="72">
        <v>1169</v>
      </c>
      <c r="D383" s="71">
        <v>3903</v>
      </c>
      <c r="E383" s="72">
        <v>3519</v>
      </c>
      <c r="F383" s="73"/>
      <c r="G383" s="71">
        <f>B383-C383</f>
        <v>61</v>
      </c>
      <c r="H383" s="72">
        <f>D383-E383</f>
        <v>384</v>
      </c>
      <c r="I383" s="37">
        <f>IF(C383=0, "-", IF(G383/C383&lt;10, G383/C383, "&gt;999%"))</f>
        <v>5.218135158254919E-2</v>
      </c>
      <c r="J383" s="38">
        <f>IF(E383=0, "-", IF(H383/E383&lt;10, H383/E383, "&gt;999%"))</f>
        <v>0.10912190963341858</v>
      </c>
    </row>
    <row r="384" spans="1:10" x14ac:dyDescent="0.25">
      <c r="A384" s="177"/>
      <c r="B384" s="143"/>
      <c r="C384" s="144"/>
      <c r="D384" s="143"/>
      <c r="E384" s="144"/>
      <c r="F384" s="145"/>
      <c r="G384" s="143"/>
      <c r="H384" s="144"/>
      <c r="I384" s="151"/>
      <c r="J384" s="152"/>
    </row>
    <row r="385" spans="1:10" s="139" customFormat="1" x14ac:dyDescent="0.25">
      <c r="A385" s="159" t="s">
        <v>77</v>
      </c>
      <c r="B385" s="65"/>
      <c r="C385" s="66"/>
      <c r="D385" s="65"/>
      <c r="E385" s="66"/>
      <c r="F385" s="67"/>
      <c r="G385" s="65"/>
      <c r="H385" s="66"/>
      <c r="I385" s="20"/>
      <c r="J385" s="21"/>
    </row>
    <row r="386" spans="1:10" x14ac:dyDescent="0.25">
      <c r="A386" s="158" t="s">
        <v>312</v>
      </c>
      <c r="B386" s="65">
        <v>6</v>
      </c>
      <c r="C386" s="66">
        <v>6</v>
      </c>
      <c r="D386" s="65">
        <v>26</v>
      </c>
      <c r="E386" s="66">
        <v>24</v>
      </c>
      <c r="F386" s="67"/>
      <c r="G386" s="65">
        <f>B386-C386</f>
        <v>0</v>
      </c>
      <c r="H386" s="66">
        <f>D386-E386</f>
        <v>2</v>
      </c>
      <c r="I386" s="20">
        <f>IF(C386=0, "-", IF(G386/C386&lt;10, G386/C386, "&gt;999%"))</f>
        <v>0</v>
      </c>
      <c r="J386" s="21">
        <f>IF(E386=0, "-", IF(H386/E386&lt;10, H386/E386, "&gt;999%"))</f>
        <v>8.3333333333333329E-2</v>
      </c>
    </row>
    <row r="387" spans="1:10" x14ac:dyDescent="0.25">
      <c r="A387" s="158" t="s">
        <v>233</v>
      </c>
      <c r="B387" s="65">
        <v>1</v>
      </c>
      <c r="C387" s="66">
        <v>1</v>
      </c>
      <c r="D387" s="65">
        <v>3</v>
      </c>
      <c r="E387" s="66">
        <v>12</v>
      </c>
      <c r="F387" s="67"/>
      <c r="G387" s="65">
        <f>B387-C387</f>
        <v>0</v>
      </c>
      <c r="H387" s="66">
        <f>D387-E387</f>
        <v>-9</v>
      </c>
      <c r="I387" s="20">
        <f>IF(C387=0, "-", IF(G387/C387&lt;10, G387/C387, "&gt;999%"))</f>
        <v>0</v>
      </c>
      <c r="J387" s="21">
        <f>IF(E387=0, "-", IF(H387/E387&lt;10, H387/E387, "&gt;999%"))</f>
        <v>-0.75</v>
      </c>
    </row>
    <row r="388" spans="1:10" x14ac:dyDescent="0.25">
      <c r="A388" s="158" t="s">
        <v>386</v>
      </c>
      <c r="B388" s="65">
        <v>120</v>
      </c>
      <c r="C388" s="66">
        <v>14</v>
      </c>
      <c r="D388" s="65">
        <v>181</v>
      </c>
      <c r="E388" s="66">
        <v>63</v>
      </c>
      <c r="F388" s="67"/>
      <c r="G388" s="65">
        <f>B388-C388</f>
        <v>106</v>
      </c>
      <c r="H388" s="66">
        <f>D388-E388</f>
        <v>118</v>
      </c>
      <c r="I388" s="20">
        <f>IF(C388=0, "-", IF(G388/C388&lt;10, G388/C388, "&gt;999%"))</f>
        <v>7.5714285714285712</v>
      </c>
      <c r="J388" s="21">
        <f>IF(E388=0, "-", IF(H388/E388&lt;10, H388/E388, "&gt;999%"))</f>
        <v>1.873015873015873</v>
      </c>
    </row>
    <row r="389" spans="1:10" x14ac:dyDescent="0.25">
      <c r="A389" s="158" t="s">
        <v>213</v>
      </c>
      <c r="B389" s="65">
        <v>65</v>
      </c>
      <c r="C389" s="66">
        <v>13</v>
      </c>
      <c r="D389" s="65">
        <v>127</v>
      </c>
      <c r="E389" s="66">
        <v>99</v>
      </c>
      <c r="F389" s="67"/>
      <c r="G389" s="65">
        <f>B389-C389</f>
        <v>52</v>
      </c>
      <c r="H389" s="66">
        <f>D389-E389</f>
        <v>28</v>
      </c>
      <c r="I389" s="20">
        <f>IF(C389=0, "-", IF(G389/C389&lt;10, G389/C389, "&gt;999%"))</f>
        <v>4</v>
      </c>
      <c r="J389" s="21">
        <f>IF(E389=0, "-", IF(H389/E389&lt;10, H389/E389, "&gt;999%"))</f>
        <v>0.28282828282828282</v>
      </c>
    </row>
    <row r="390" spans="1:10" s="160" customFormat="1" x14ac:dyDescent="0.25">
      <c r="A390" s="178" t="s">
        <v>673</v>
      </c>
      <c r="B390" s="71">
        <v>192</v>
      </c>
      <c r="C390" s="72">
        <v>34</v>
      </c>
      <c r="D390" s="71">
        <v>337</v>
      </c>
      <c r="E390" s="72">
        <v>198</v>
      </c>
      <c r="F390" s="73"/>
      <c r="G390" s="71">
        <f>B390-C390</f>
        <v>158</v>
      </c>
      <c r="H390" s="72">
        <f>D390-E390</f>
        <v>139</v>
      </c>
      <c r="I390" s="37">
        <f>IF(C390=0, "-", IF(G390/C390&lt;10, G390/C390, "&gt;999%"))</f>
        <v>4.6470588235294121</v>
      </c>
      <c r="J390" s="38">
        <f>IF(E390=0, "-", IF(H390/E390&lt;10, H390/E390, "&gt;999%"))</f>
        <v>0.70202020202020199</v>
      </c>
    </row>
    <row r="391" spans="1:10" x14ac:dyDescent="0.25">
      <c r="A391" s="177"/>
      <c r="B391" s="143"/>
      <c r="C391" s="144"/>
      <c r="D391" s="143"/>
      <c r="E391" s="144"/>
      <c r="F391" s="145"/>
      <c r="G391" s="143"/>
      <c r="H391" s="144"/>
      <c r="I391" s="151"/>
      <c r="J391" s="152"/>
    </row>
    <row r="392" spans="1:10" s="139" customFormat="1" x14ac:dyDescent="0.25">
      <c r="A392" s="159" t="s">
        <v>78</v>
      </c>
      <c r="B392" s="65"/>
      <c r="C392" s="66"/>
      <c r="D392" s="65"/>
      <c r="E392" s="66"/>
      <c r="F392" s="67"/>
      <c r="G392" s="65"/>
      <c r="H392" s="66"/>
      <c r="I392" s="20"/>
      <c r="J392" s="21"/>
    </row>
    <row r="393" spans="1:10" x14ac:dyDescent="0.25">
      <c r="A393" s="158" t="s">
        <v>364</v>
      </c>
      <c r="B393" s="65">
        <v>245</v>
      </c>
      <c r="C393" s="66">
        <v>320</v>
      </c>
      <c r="D393" s="65">
        <v>796</v>
      </c>
      <c r="E393" s="66">
        <v>796</v>
      </c>
      <c r="F393" s="67"/>
      <c r="G393" s="65">
        <f t="shared" ref="G393:G402" si="68">B393-C393</f>
        <v>-75</v>
      </c>
      <c r="H393" s="66">
        <f t="shared" ref="H393:H402" si="69">D393-E393</f>
        <v>0</v>
      </c>
      <c r="I393" s="20">
        <f t="shared" ref="I393:I402" si="70">IF(C393=0, "-", IF(G393/C393&lt;10, G393/C393, "&gt;999%"))</f>
        <v>-0.234375</v>
      </c>
      <c r="J393" s="21">
        <f t="shared" ref="J393:J402" si="71">IF(E393=0, "-", IF(H393/E393&lt;10, H393/E393, "&gt;999%"))</f>
        <v>0</v>
      </c>
    </row>
    <row r="394" spans="1:10" x14ac:dyDescent="0.25">
      <c r="A394" s="158" t="s">
        <v>365</v>
      </c>
      <c r="B394" s="65">
        <v>228</v>
      </c>
      <c r="C394" s="66">
        <v>250</v>
      </c>
      <c r="D394" s="65">
        <v>696</v>
      </c>
      <c r="E394" s="66">
        <v>637</v>
      </c>
      <c r="F394" s="67"/>
      <c r="G394" s="65">
        <f t="shared" si="68"/>
        <v>-22</v>
      </c>
      <c r="H394" s="66">
        <f t="shared" si="69"/>
        <v>59</v>
      </c>
      <c r="I394" s="20">
        <f t="shared" si="70"/>
        <v>-8.7999999999999995E-2</v>
      </c>
      <c r="J394" s="21">
        <f t="shared" si="71"/>
        <v>9.2621664050235475E-2</v>
      </c>
    </row>
    <row r="395" spans="1:10" x14ac:dyDescent="0.25">
      <c r="A395" s="158" t="s">
        <v>499</v>
      </c>
      <c r="B395" s="65">
        <v>1</v>
      </c>
      <c r="C395" s="66">
        <v>17</v>
      </c>
      <c r="D395" s="65">
        <v>4</v>
      </c>
      <c r="E395" s="66">
        <v>89</v>
      </c>
      <c r="F395" s="67"/>
      <c r="G395" s="65">
        <f t="shared" si="68"/>
        <v>-16</v>
      </c>
      <c r="H395" s="66">
        <f t="shared" si="69"/>
        <v>-85</v>
      </c>
      <c r="I395" s="20">
        <f t="shared" si="70"/>
        <v>-0.94117647058823528</v>
      </c>
      <c r="J395" s="21">
        <f t="shared" si="71"/>
        <v>-0.9550561797752809</v>
      </c>
    </row>
    <row r="396" spans="1:10" x14ac:dyDescent="0.25">
      <c r="A396" s="158" t="s">
        <v>201</v>
      </c>
      <c r="B396" s="65">
        <v>0</v>
      </c>
      <c r="C396" s="66">
        <v>46</v>
      </c>
      <c r="D396" s="65">
        <v>1</v>
      </c>
      <c r="E396" s="66">
        <v>193</v>
      </c>
      <c r="F396" s="67"/>
      <c r="G396" s="65">
        <f t="shared" si="68"/>
        <v>-46</v>
      </c>
      <c r="H396" s="66">
        <f t="shared" si="69"/>
        <v>-192</v>
      </c>
      <c r="I396" s="20">
        <f t="shared" si="70"/>
        <v>-1</v>
      </c>
      <c r="J396" s="21">
        <f t="shared" si="71"/>
        <v>-0.99481865284974091</v>
      </c>
    </row>
    <row r="397" spans="1:10" x14ac:dyDescent="0.25">
      <c r="A397" s="158" t="s">
        <v>401</v>
      </c>
      <c r="B397" s="65">
        <v>620</v>
      </c>
      <c r="C397" s="66">
        <v>469</v>
      </c>
      <c r="D397" s="65">
        <v>1652</v>
      </c>
      <c r="E397" s="66">
        <v>1276</v>
      </c>
      <c r="F397" s="67"/>
      <c r="G397" s="65">
        <f t="shared" si="68"/>
        <v>151</v>
      </c>
      <c r="H397" s="66">
        <f t="shared" si="69"/>
        <v>376</v>
      </c>
      <c r="I397" s="20">
        <f t="shared" si="70"/>
        <v>0.32196162046908317</v>
      </c>
      <c r="J397" s="21">
        <f t="shared" si="71"/>
        <v>0.29467084639498431</v>
      </c>
    </row>
    <row r="398" spans="1:10" x14ac:dyDescent="0.25">
      <c r="A398" s="158" t="s">
        <v>440</v>
      </c>
      <c r="B398" s="65">
        <v>25</v>
      </c>
      <c r="C398" s="66">
        <v>4</v>
      </c>
      <c r="D398" s="65">
        <v>59</v>
      </c>
      <c r="E398" s="66">
        <v>28</v>
      </c>
      <c r="F398" s="67"/>
      <c r="G398" s="65">
        <f t="shared" si="68"/>
        <v>21</v>
      </c>
      <c r="H398" s="66">
        <f t="shared" si="69"/>
        <v>31</v>
      </c>
      <c r="I398" s="20">
        <f t="shared" si="70"/>
        <v>5.25</v>
      </c>
      <c r="J398" s="21">
        <f t="shared" si="71"/>
        <v>1.1071428571428572</v>
      </c>
    </row>
    <row r="399" spans="1:10" x14ac:dyDescent="0.25">
      <c r="A399" s="158" t="s">
        <v>441</v>
      </c>
      <c r="B399" s="65">
        <v>142</v>
      </c>
      <c r="C399" s="66">
        <v>421</v>
      </c>
      <c r="D399" s="65">
        <v>506</v>
      </c>
      <c r="E399" s="66">
        <v>468</v>
      </c>
      <c r="F399" s="67"/>
      <c r="G399" s="65">
        <f t="shared" si="68"/>
        <v>-279</v>
      </c>
      <c r="H399" s="66">
        <f t="shared" si="69"/>
        <v>38</v>
      </c>
      <c r="I399" s="20">
        <f t="shared" si="70"/>
        <v>-0.66270783847980996</v>
      </c>
      <c r="J399" s="21">
        <f t="shared" si="71"/>
        <v>8.11965811965812E-2</v>
      </c>
    </row>
    <row r="400" spans="1:10" x14ac:dyDescent="0.25">
      <c r="A400" s="158" t="s">
        <v>509</v>
      </c>
      <c r="B400" s="65">
        <v>82</v>
      </c>
      <c r="C400" s="66">
        <v>100</v>
      </c>
      <c r="D400" s="65">
        <v>206</v>
      </c>
      <c r="E400" s="66">
        <v>296</v>
      </c>
      <c r="F400" s="67"/>
      <c r="G400" s="65">
        <f t="shared" si="68"/>
        <v>-18</v>
      </c>
      <c r="H400" s="66">
        <f t="shared" si="69"/>
        <v>-90</v>
      </c>
      <c r="I400" s="20">
        <f t="shared" si="70"/>
        <v>-0.18</v>
      </c>
      <c r="J400" s="21">
        <f t="shared" si="71"/>
        <v>-0.30405405405405406</v>
      </c>
    </row>
    <row r="401" spans="1:10" x14ac:dyDescent="0.25">
      <c r="A401" s="158" t="s">
        <v>518</v>
      </c>
      <c r="B401" s="65">
        <v>373</v>
      </c>
      <c r="C401" s="66">
        <v>968</v>
      </c>
      <c r="D401" s="65">
        <v>1004</v>
      </c>
      <c r="E401" s="66">
        <v>2638</v>
      </c>
      <c r="F401" s="67"/>
      <c r="G401" s="65">
        <f t="shared" si="68"/>
        <v>-595</v>
      </c>
      <c r="H401" s="66">
        <f t="shared" si="69"/>
        <v>-1634</v>
      </c>
      <c r="I401" s="20">
        <f t="shared" si="70"/>
        <v>-0.61466942148760328</v>
      </c>
      <c r="J401" s="21">
        <f t="shared" si="71"/>
        <v>-0.61940864291129649</v>
      </c>
    </row>
    <row r="402" spans="1:10" s="160" customFormat="1" x14ac:dyDescent="0.25">
      <c r="A402" s="178" t="s">
        <v>674</v>
      </c>
      <c r="B402" s="71">
        <v>1716</v>
      </c>
      <c r="C402" s="72">
        <v>2595</v>
      </c>
      <c r="D402" s="71">
        <v>4924</v>
      </c>
      <c r="E402" s="72">
        <v>6421</v>
      </c>
      <c r="F402" s="73"/>
      <c r="G402" s="71">
        <f t="shared" si="68"/>
        <v>-879</v>
      </c>
      <c r="H402" s="72">
        <f t="shared" si="69"/>
        <v>-1497</v>
      </c>
      <c r="I402" s="37">
        <f t="shared" si="70"/>
        <v>-0.33872832369942196</v>
      </c>
      <c r="J402" s="38">
        <f t="shared" si="71"/>
        <v>-0.23314125525619062</v>
      </c>
    </row>
    <row r="403" spans="1:10" x14ac:dyDescent="0.25">
      <c r="A403" s="177"/>
      <c r="B403" s="143"/>
      <c r="C403" s="144"/>
      <c r="D403" s="143"/>
      <c r="E403" s="144"/>
      <c r="F403" s="145"/>
      <c r="G403" s="143"/>
      <c r="H403" s="144"/>
      <c r="I403" s="151"/>
      <c r="J403" s="152"/>
    </row>
    <row r="404" spans="1:10" s="139" customFormat="1" x14ac:dyDescent="0.25">
      <c r="A404" s="159" t="s">
        <v>79</v>
      </c>
      <c r="B404" s="65"/>
      <c r="C404" s="66"/>
      <c r="D404" s="65"/>
      <c r="E404" s="66"/>
      <c r="F404" s="67"/>
      <c r="G404" s="65"/>
      <c r="H404" s="66"/>
      <c r="I404" s="20"/>
      <c r="J404" s="21"/>
    </row>
    <row r="405" spans="1:10" x14ac:dyDescent="0.25">
      <c r="A405" s="158" t="s">
        <v>313</v>
      </c>
      <c r="B405" s="65">
        <v>0</v>
      </c>
      <c r="C405" s="66">
        <v>0</v>
      </c>
      <c r="D405" s="65">
        <v>0</v>
      </c>
      <c r="E405" s="66">
        <v>2</v>
      </c>
      <c r="F405" s="67"/>
      <c r="G405" s="65">
        <f t="shared" ref="G405:G416" si="72">B405-C405</f>
        <v>0</v>
      </c>
      <c r="H405" s="66">
        <f t="shared" ref="H405:H416" si="73">D405-E405</f>
        <v>-2</v>
      </c>
      <c r="I405" s="20" t="str">
        <f t="shared" ref="I405:I416" si="74">IF(C405=0, "-", IF(G405/C405&lt;10, G405/C405, "&gt;999%"))</f>
        <v>-</v>
      </c>
      <c r="J405" s="21">
        <f t="shared" ref="J405:J416" si="75">IF(E405=0, "-", IF(H405/E405&lt;10, H405/E405, "&gt;999%"))</f>
        <v>-1</v>
      </c>
    </row>
    <row r="406" spans="1:10" x14ac:dyDescent="0.25">
      <c r="A406" s="158" t="s">
        <v>342</v>
      </c>
      <c r="B406" s="65">
        <v>0</v>
      </c>
      <c r="C406" s="66">
        <v>2</v>
      </c>
      <c r="D406" s="65">
        <v>0</v>
      </c>
      <c r="E406" s="66">
        <v>3</v>
      </c>
      <c r="F406" s="67"/>
      <c r="G406" s="65">
        <f t="shared" si="72"/>
        <v>-2</v>
      </c>
      <c r="H406" s="66">
        <f t="shared" si="73"/>
        <v>-3</v>
      </c>
      <c r="I406" s="20">
        <f t="shared" si="74"/>
        <v>-1</v>
      </c>
      <c r="J406" s="21">
        <f t="shared" si="75"/>
        <v>-1</v>
      </c>
    </row>
    <row r="407" spans="1:10" x14ac:dyDescent="0.25">
      <c r="A407" s="158" t="s">
        <v>348</v>
      </c>
      <c r="B407" s="65">
        <v>25</v>
      </c>
      <c r="C407" s="66">
        <v>48</v>
      </c>
      <c r="D407" s="65">
        <v>94</v>
      </c>
      <c r="E407" s="66">
        <v>148</v>
      </c>
      <c r="F407" s="67"/>
      <c r="G407" s="65">
        <f t="shared" si="72"/>
        <v>-23</v>
      </c>
      <c r="H407" s="66">
        <f t="shared" si="73"/>
        <v>-54</v>
      </c>
      <c r="I407" s="20">
        <f t="shared" si="74"/>
        <v>-0.47916666666666669</v>
      </c>
      <c r="J407" s="21">
        <f t="shared" si="75"/>
        <v>-0.36486486486486486</v>
      </c>
    </row>
    <row r="408" spans="1:10" x14ac:dyDescent="0.25">
      <c r="A408" s="158" t="s">
        <v>234</v>
      </c>
      <c r="B408" s="65">
        <v>5</v>
      </c>
      <c r="C408" s="66">
        <v>25</v>
      </c>
      <c r="D408" s="65">
        <v>32</v>
      </c>
      <c r="E408" s="66">
        <v>29</v>
      </c>
      <c r="F408" s="67"/>
      <c r="G408" s="65">
        <f t="shared" si="72"/>
        <v>-20</v>
      </c>
      <c r="H408" s="66">
        <f t="shared" si="73"/>
        <v>3</v>
      </c>
      <c r="I408" s="20">
        <f t="shared" si="74"/>
        <v>-0.8</v>
      </c>
      <c r="J408" s="21">
        <f t="shared" si="75"/>
        <v>0.10344827586206896</v>
      </c>
    </row>
    <row r="409" spans="1:10" x14ac:dyDescent="0.25">
      <c r="A409" s="158" t="s">
        <v>510</v>
      </c>
      <c r="B409" s="65">
        <v>11</v>
      </c>
      <c r="C409" s="66">
        <v>61</v>
      </c>
      <c r="D409" s="65">
        <v>18</v>
      </c>
      <c r="E409" s="66">
        <v>165</v>
      </c>
      <c r="F409" s="67"/>
      <c r="G409" s="65">
        <f t="shared" si="72"/>
        <v>-50</v>
      </c>
      <c r="H409" s="66">
        <f t="shared" si="73"/>
        <v>-147</v>
      </c>
      <c r="I409" s="20">
        <f t="shared" si="74"/>
        <v>-0.81967213114754101</v>
      </c>
      <c r="J409" s="21">
        <f t="shared" si="75"/>
        <v>-0.89090909090909087</v>
      </c>
    </row>
    <row r="410" spans="1:10" x14ac:dyDescent="0.25">
      <c r="A410" s="158" t="s">
        <v>519</v>
      </c>
      <c r="B410" s="65">
        <v>203</v>
      </c>
      <c r="C410" s="66">
        <v>378</v>
      </c>
      <c r="D410" s="65">
        <v>481</v>
      </c>
      <c r="E410" s="66">
        <v>1017</v>
      </c>
      <c r="F410" s="67"/>
      <c r="G410" s="65">
        <f t="shared" si="72"/>
        <v>-175</v>
      </c>
      <c r="H410" s="66">
        <f t="shared" si="73"/>
        <v>-536</v>
      </c>
      <c r="I410" s="20">
        <f t="shared" si="74"/>
        <v>-0.46296296296296297</v>
      </c>
      <c r="J410" s="21">
        <f t="shared" si="75"/>
        <v>-0.52704031465093415</v>
      </c>
    </row>
    <row r="411" spans="1:10" x14ac:dyDescent="0.25">
      <c r="A411" s="158" t="s">
        <v>442</v>
      </c>
      <c r="B411" s="65">
        <v>90</v>
      </c>
      <c r="C411" s="66">
        <v>0</v>
      </c>
      <c r="D411" s="65">
        <v>140</v>
      </c>
      <c r="E411" s="66">
        <v>0</v>
      </c>
      <c r="F411" s="67"/>
      <c r="G411" s="65">
        <f t="shared" si="72"/>
        <v>90</v>
      </c>
      <c r="H411" s="66">
        <f t="shared" si="73"/>
        <v>140</v>
      </c>
      <c r="I411" s="20" t="str">
        <f t="shared" si="74"/>
        <v>-</v>
      </c>
      <c r="J411" s="21" t="str">
        <f t="shared" si="75"/>
        <v>-</v>
      </c>
    </row>
    <row r="412" spans="1:10" x14ac:dyDescent="0.25">
      <c r="A412" s="158" t="s">
        <v>474</v>
      </c>
      <c r="B412" s="65">
        <v>159</v>
      </c>
      <c r="C412" s="66">
        <v>135</v>
      </c>
      <c r="D412" s="65">
        <v>337</v>
      </c>
      <c r="E412" s="66">
        <v>353</v>
      </c>
      <c r="F412" s="67"/>
      <c r="G412" s="65">
        <f t="shared" si="72"/>
        <v>24</v>
      </c>
      <c r="H412" s="66">
        <f t="shared" si="73"/>
        <v>-16</v>
      </c>
      <c r="I412" s="20">
        <f t="shared" si="74"/>
        <v>0.17777777777777778</v>
      </c>
      <c r="J412" s="21">
        <f t="shared" si="75"/>
        <v>-4.5325779036827198E-2</v>
      </c>
    </row>
    <row r="413" spans="1:10" x14ac:dyDescent="0.25">
      <c r="A413" s="158" t="s">
        <v>366</v>
      </c>
      <c r="B413" s="65">
        <v>187</v>
      </c>
      <c r="C413" s="66">
        <v>0</v>
      </c>
      <c r="D413" s="65">
        <v>481</v>
      </c>
      <c r="E413" s="66">
        <v>0</v>
      </c>
      <c r="F413" s="67"/>
      <c r="G413" s="65">
        <f t="shared" si="72"/>
        <v>187</v>
      </c>
      <c r="H413" s="66">
        <f t="shared" si="73"/>
        <v>481</v>
      </c>
      <c r="I413" s="20" t="str">
        <f t="shared" si="74"/>
        <v>-</v>
      </c>
      <c r="J413" s="21" t="str">
        <f t="shared" si="75"/>
        <v>-</v>
      </c>
    </row>
    <row r="414" spans="1:10" x14ac:dyDescent="0.25">
      <c r="A414" s="158" t="s">
        <v>402</v>
      </c>
      <c r="B414" s="65">
        <v>357</v>
      </c>
      <c r="C414" s="66">
        <v>139</v>
      </c>
      <c r="D414" s="65">
        <v>799</v>
      </c>
      <c r="E414" s="66">
        <v>564</v>
      </c>
      <c r="F414" s="67"/>
      <c r="G414" s="65">
        <f t="shared" si="72"/>
        <v>218</v>
      </c>
      <c r="H414" s="66">
        <f t="shared" si="73"/>
        <v>235</v>
      </c>
      <c r="I414" s="20">
        <f t="shared" si="74"/>
        <v>1.5683453237410072</v>
      </c>
      <c r="J414" s="21">
        <f t="shared" si="75"/>
        <v>0.41666666666666669</v>
      </c>
    </row>
    <row r="415" spans="1:10" x14ac:dyDescent="0.25">
      <c r="A415" s="158" t="s">
        <v>314</v>
      </c>
      <c r="B415" s="65">
        <v>3</v>
      </c>
      <c r="C415" s="66">
        <v>0</v>
      </c>
      <c r="D415" s="65">
        <v>32</v>
      </c>
      <c r="E415" s="66">
        <v>0</v>
      </c>
      <c r="F415" s="67"/>
      <c r="G415" s="65">
        <f t="shared" si="72"/>
        <v>3</v>
      </c>
      <c r="H415" s="66">
        <f t="shared" si="73"/>
        <v>32</v>
      </c>
      <c r="I415" s="20" t="str">
        <f t="shared" si="74"/>
        <v>-</v>
      </c>
      <c r="J415" s="21" t="str">
        <f t="shared" si="75"/>
        <v>-</v>
      </c>
    </row>
    <row r="416" spans="1:10" s="160" customFormat="1" x14ac:dyDescent="0.25">
      <c r="A416" s="178" t="s">
        <v>675</v>
      </c>
      <c r="B416" s="71">
        <v>1040</v>
      </c>
      <c r="C416" s="72">
        <v>788</v>
      </c>
      <c r="D416" s="71">
        <v>2414</v>
      </c>
      <c r="E416" s="72">
        <v>2281</v>
      </c>
      <c r="F416" s="73"/>
      <c r="G416" s="71">
        <f t="shared" si="72"/>
        <v>252</v>
      </c>
      <c r="H416" s="72">
        <f t="shared" si="73"/>
        <v>133</v>
      </c>
      <c r="I416" s="37">
        <f t="shared" si="74"/>
        <v>0.31979695431472083</v>
      </c>
      <c r="J416" s="38">
        <f t="shared" si="75"/>
        <v>5.8307759754493642E-2</v>
      </c>
    </row>
    <row r="417" spans="1:10" x14ac:dyDescent="0.25">
      <c r="A417" s="177"/>
      <c r="B417" s="143"/>
      <c r="C417" s="144"/>
      <c r="D417" s="143"/>
      <c r="E417" s="144"/>
      <c r="F417" s="145"/>
      <c r="G417" s="143"/>
      <c r="H417" s="144"/>
      <c r="I417" s="151"/>
      <c r="J417" s="152"/>
    </row>
    <row r="418" spans="1:10" s="139" customFormat="1" x14ac:dyDescent="0.25">
      <c r="A418" s="159" t="s">
        <v>80</v>
      </c>
      <c r="B418" s="65"/>
      <c r="C418" s="66"/>
      <c r="D418" s="65"/>
      <c r="E418" s="66"/>
      <c r="F418" s="67"/>
      <c r="G418" s="65"/>
      <c r="H418" s="66"/>
      <c r="I418" s="20"/>
      <c r="J418" s="21"/>
    </row>
    <row r="419" spans="1:10" x14ac:dyDescent="0.25">
      <c r="A419" s="158" t="s">
        <v>367</v>
      </c>
      <c r="B419" s="65">
        <v>11</v>
      </c>
      <c r="C419" s="66">
        <v>5</v>
      </c>
      <c r="D419" s="65">
        <v>18</v>
      </c>
      <c r="E419" s="66">
        <v>71</v>
      </c>
      <c r="F419" s="67"/>
      <c r="G419" s="65">
        <f t="shared" ref="G419:G427" si="76">B419-C419</f>
        <v>6</v>
      </c>
      <c r="H419" s="66">
        <f t="shared" ref="H419:H427" si="77">D419-E419</f>
        <v>-53</v>
      </c>
      <c r="I419" s="20">
        <f t="shared" ref="I419:I427" si="78">IF(C419=0, "-", IF(G419/C419&lt;10, G419/C419, "&gt;999%"))</f>
        <v>1.2</v>
      </c>
      <c r="J419" s="21">
        <f t="shared" ref="J419:J427" si="79">IF(E419=0, "-", IF(H419/E419&lt;10, H419/E419, "&gt;999%"))</f>
        <v>-0.74647887323943662</v>
      </c>
    </row>
    <row r="420" spans="1:10" x14ac:dyDescent="0.25">
      <c r="A420" s="158" t="s">
        <v>403</v>
      </c>
      <c r="B420" s="65">
        <v>60</v>
      </c>
      <c r="C420" s="66">
        <v>15</v>
      </c>
      <c r="D420" s="65">
        <v>82</v>
      </c>
      <c r="E420" s="66">
        <v>55</v>
      </c>
      <c r="F420" s="67"/>
      <c r="G420" s="65">
        <f t="shared" si="76"/>
        <v>45</v>
      </c>
      <c r="H420" s="66">
        <f t="shared" si="77"/>
        <v>27</v>
      </c>
      <c r="I420" s="20">
        <f t="shared" si="78"/>
        <v>3</v>
      </c>
      <c r="J420" s="21">
        <f t="shared" si="79"/>
        <v>0.49090909090909091</v>
      </c>
    </row>
    <row r="421" spans="1:10" x14ac:dyDescent="0.25">
      <c r="A421" s="158" t="s">
        <v>235</v>
      </c>
      <c r="B421" s="65">
        <v>9</v>
      </c>
      <c r="C421" s="66">
        <v>0</v>
      </c>
      <c r="D421" s="65">
        <v>21</v>
      </c>
      <c r="E421" s="66">
        <v>0</v>
      </c>
      <c r="F421" s="67"/>
      <c r="G421" s="65">
        <f t="shared" si="76"/>
        <v>9</v>
      </c>
      <c r="H421" s="66">
        <f t="shared" si="77"/>
        <v>21</v>
      </c>
      <c r="I421" s="20" t="str">
        <f t="shared" si="78"/>
        <v>-</v>
      </c>
      <c r="J421" s="21" t="str">
        <f t="shared" si="79"/>
        <v>-</v>
      </c>
    </row>
    <row r="422" spans="1:10" x14ac:dyDescent="0.25">
      <c r="A422" s="158" t="s">
        <v>404</v>
      </c>
      <c r="B422" s="65">
        <v>1</v>
      </c>
      <c r="C422" s="66">
        <v>4</v>
      </c>
      <c r="D422" s="65">
        <v>5</v>
      </c>
      <c r="E422" s="66">
        <v>17</v>
      </c>
      <c r="F422" s="67"/>
      <c r="G422" s="65">
        <f t="shared" si="76"/>
        <v>-3</v>
      </c>
      <c r="H422" s="66">
        <f t="shared" si="77"/>
        <v>-12</v>
      </c>
      <c r="I422" s="20">
        <f t="shared" si="78"/>
        <v>-0.75</v>
      </c>
      <c r="J422" s="21">
        <f t="shared" si="79"/>
        <v>-0.70588235294117652</v>
      </c>
    </row>
    <row r="423" spans="1:10" x14ac:dyDescent="0.25">
      <c r="A423" s="158" t="s">
        <v>258</v>
      </c>
      <c r="B423" s="65">
        <v>2</v>
      </c>
      <c r="C423" s="66">
        <v>7</v>
      </c>
      <c r="D423" s="65">
        <v>9</v>
      </c>
      <c r="E423" s="66">
        <v>24</v>
      </c>
      <c r="F423" s="67"/>
      <c r="G423" s="65">
        <f t="shared" si="76"/>
        <v>-5</v>
      </c>
      <c r="H423" s="66">
        <f t="shared" si="77"/>
        <v>-15</v>
      </c>
      <c r="I423" s="20">
        <f t="shared" si="78"/>
        <v>-0.7142857142857143</v>
      </c>
      <c r="J423" s="21">
        <f t="shared" si="79"/>
        <v>-0.625</v>
      </c>
    </row>
    <row r="424" spans="1:10" x14ac:dyDescent="0.25">
      <c r="A424" s="158" t="s">
        <v>541</v>
      </c>
      <c r="B424" s="65">
        <v>1</v>
      </c>
      <c r="C424" s="66">
        <v>1</v>
      </c>
      <c r="D424" s="65">
        <v>3</v>
      </c>
      <c r="E424" s="66">
        <v>4</v>
      </c>
      <c r="F424" s="67"/>
      <c r="G424" s="65">
        <f t="shared" si="76"/>
        <v>0</v>
      </c>
      <c r="H424" s="66">
        <f t="shared" si="77"/>
        <v>-1</v>
      </c>
      <c r="I424" s="20">
        <f t="shared" si="78"/>
        <v>0</v>
      </c>
      <c r="J424" s="21">
        <f t="shared" si="79"/>
        <v>-0.25</v>
      </c>
    </row>
    <row r="425" spans="1:10" x14ac:dyDescent="0.25">
      <c r="A425" s="158" t="s">
        <v>500</v>
      </c>
      <c r="B425" s="65">
        <v>5</v>
      </c>
      <c r="C425" s="66">
        <v>7</v>
      </c>
      <c r="D425" s="65">
        <v>28</v>
      </c>
      <c r="E425" s="66">
        <v>16</v>
      </c>
      <c r="F425" s="67"/>
      <c r="G425" s="65">
        <f t="shared" si="76"/>
        <v>-2</v>
      </c>
      <c r="H425" s="66">
        <f t="shared" si="77"/>
        <v>12</v>
      </c>
      <c r="I425" s="20">
        <f t="shared" si="78"/>
        <v>-0.2857142857142857</v>
      </c>
      <c r="J425" s="21">
        <f t="shared" si="79"/>
        <v>0.75</v>
      </c>
    </row>
    <row r="426" spans="1:10" x14ac:dyDescent="0.25">
      <c r="A426" s="158" t="s">
        <v>490</v>
      </c>
      <c r="B426" s="65">
        <v>13</v>
      </c>
      <c r="C426" s="66">
        <v>8</v>
      </c>
      <c r="D426" s="65">
        <v>20</v>
      </c>
      <c r="E426" s="66">
        <v>17</v>
      </c>
      <c r="F426" s="67"/>
      <c r="G426" s="65">
        <f t="shared" si="76"/>
        <v>5</v>
      </c>
      <c r="H426" s="66">
        <f t="shared" si="77"/>
        <v>3</v>
      </c>
      <c r="I426" s="20">
        <f t="shared" si="78"/>
        <v>0.625</v>
      </c>
      <c r="J426" s="21">
        <f t="shared" si="79"/>
        <v>0.17647058823529413</v>
      </c>
    </row>
    <row r="427" spans="1:10" s="160" customFormat="1" x14ac:dyDescent="0.25">
      <c r="A427" s="178" t="s">
        <v>676</v>
      </c>
      <c r="B427" s="71">
        <v>102</v>
      </c>
      <c r="C427" s="72">
        <v>47</v>
      </c>
      <c r="D427" s="71">
        <v>186</v>
      </c>
      <c r="E427" s="72">
        <v>204</v>
      </c>
      <c r="F427" s="73"/>
      <c r="G427" s="71">
        <f t="shared" si="76"/>
        <v>55</v>
      </c>
      <c r="H427" s="72">
        <f t="shared" si="77"/>
        <v>-18</v>
      </c>
      <c r="I427" s="37">
        <f t="shared" si="78"/>
        <v>1.1702127659574468</v>
      </c>
      <c r="J427" s="38">
        <f t="shared" si="79"/>
        <v>-8.8235294117647065E-2</v>
      </c>
    </row>
    <row r="428" spans="1:10" x14ac:dyDescent="0.25">
      <c r="A428" s="177"/>
      <c r="B428" s="143"/>
      <c r="C428" s="144"/>
      <c r="D428" s="143"/>
      <c r="E428" s="144"/>
      <c r="F428" s="145"/>
      <c r="G428" s="143"/>
      <c r="H428" s="144"/>
      <c r="I428" s="151"/>
      <c r="J428" s="152"/>
    </row>
    <row r="429" spans="1:10" s="139" customFormat="1" x14ac:dyDescent="0.25">
      <c r="A429" s="159" t="s">
        <v>81</v>
      </c>
      <c r="B429" s="65"/>
      <c r="C429" s="66"/>
      <c r="D429" s="65"/>
      <c r="E429" s="66"/>
      <c r="F429" s="67"/>
      <c r="G429" s="65"/>
      <c r="H429" s="66"/>
      <c r="I429" s="20"/>
      <c r="J429" s="21"/>
    </row>
    <row r="430" spans="1:10" x14ac:dyDescent="0.25">
      <c r="A430" s="158" t="s">
        <v>259</v>
      </c>
      <c r="B430" s="65">
        <v>63</v>
      </c>
      <c r="C430" s="66">
        <v>82</v>
      </c>
      <c r="D430" s="65">
        <v>212</v>
      </c>
      <c r="E430" s="66">
        <v>82</v>
      </c>
      <c r="F430" s="67"/>
      <c r="G430" s="65">
        <f>B430-C430</f>
        <v>-19</v>
      </c>
      <c r="H430" s="66">
        <f>D430-E430</f>
        <v>130</v>
      </c>
      <c r="I430" s="20">
        <f>IF(C430=0, "-", IF(G430/C430&lt;10, G430/C430, "&gt;999%"))</f>
        <v>-0.23170731707317074</v>
      </c>
      <c r="J430" s="21">
        <f>IF(E430=0, "-", IF(H430/E430&lt;10, H430/E430, "&gt;999%"))</f>
        <v>1.5853658536585367</v>
      </c>
    </row>
    <row r="431" spans="1:10" s="160" customFormat="1" x14ac:dyDescent="0.25">
      <c r="A431" s="178" t="s">
        <v>677</v>
      </c>
      <c r="B431" s="71">
        <v>63</v>
      </c>
      <c r="C431" s="72">
        <v>82</v>
      </c>
      <c r="D431" s="71">
        <v>212</v>
      </c>
      <c r="E431" s="72">
        <v>82</v>
      </c>
      <c r="F431" s="73"/>
      <c r="G431" s="71">
        <f>B431-C431</f>
        <v>-19</v>
      </c>
      <c r="H431" s="72">
        <f>D431-E431</f>
        <v>130</v>
      </c>
      <c r="I431" s="37">
        <f>IF(C431=0, "-", IF(G431/C431&lt;10, G431/C431, "&gt;999%"))</f>
        <v>-0.23170731707317074</v>
      </c>
      <c r="J431" s="38">
        <f>IF(E431=0, "-", IF(H431/E431&lt;10, H431/E431, "&gt;999%"))</f>
        <v>1.5853658536585367</v>
      </c>
    </row>
    <row r="432" spans="1:10" x14ac:dyDescent="0.25">
      <c r="A432" s="177"/>
      <c r="B432" s="143"/>
      <c r="C432" s="144"/>
      <c r="D432" s="143"/>
      <c r="E432" s="144"/>
      <c r="F432" s="145"/>
      <c r="G432" s="143"/>
      <c r="H432" s="144"/>
      <c r="I432" s="151"/>
      <c r="J432" s="152"/>
    </row>
    <row r="433" spans="1:10" s="139" customFormat="1" x14ac:dyDescent="0.25">
      <c r="A433" s="159" t="s">
        <v>82</v>
      </c>
      <c r="B433" s="65"/>
      <c r="C433" s="66"/>
      <c r="D433" s="65"/>
      <c r="E433" s="66"/>
      <c r="F433" s="67"/>
      <c r="G433" s="65"/>
      <c r="H433" s="66"/>
      <c r="I433" s="20"/>
      <c r="J433" s="21"/>
    </row>
    <row r="434" spans="1:10" x14ac:dyDescent="0.25">
      <c r="A434" s="158" t="s">
        <v>343</v>
      </c>
      <c r="B434" s="65">
        <v>7</v>
      </c>
      <c r="C434" s="66">
        <v>19</v>
      </c>
      <c r="D434" s="65">
        <v>29</v>
      </c>
      <c r="E434" s="66">
        <v>37</v>
      </c>
      <c r="F434" s="67"/>
      <c r="G434" s="65">
        <f t="shared" ref="G434:G442" si="80">B434-C434</f>
        <v>-12</v>
      </c>
      <c r="H434" s="66">
        <f t="shared" ref="H434:H442" si="81">D434-E434</f>
        <v>-8</v>
      </c>
      <c r="I434" s="20">
        <f t="shared" ref="I434:I442" si="82">IF(C434=0, "-", IF(G434/C434&lt;10, G434/C434, "&gt;999%"))</f>
        <v>-0.63157894736842102</v>
      </c>
      <c r="J434" s="21">
        <f t="shared" ref="J434:J442" si="83">IF(E434=0, "-", IF(H434/E434&lt;10, H434/E434, "&gt;999%"))</f>
        <v>-0.21621621621621623</v>
      </c>
    </row>
    <row r="435" spans="1:10" x14ac:dyDescent="0.25">
      <c r="A435" s="158" t="s">
        <v>331</v>
      </c>
      <c r="B435" s="65">
        <v>1</v>
      </c>
      <c r="C435" s="66">
        <v>5</v>
      </c>
      <c r="D435" s="65">
        <v>7</v>
      </c>
      <c r="E435" s="66">
        <v>14</v>
      </c>
      <c r="F435" s="67"/>
      <c r="G435" s="65">
        <f t="shared" si="80"/>
        <v>-4</v>
      </c>
      <c r="H435" s="66">
        <f t="shared" si="81"/>
        <v>-7</v>
      </c>
      <c r="I435" s="20">
        <f t="shared" si="82"/>
        <v>-0.8</v>
      </c>
      <c r="J435" s="21">
        <f t="shared" si="83"/>
        <v>-0.5</v>
      </c>
    </row>
    <row r="436" spans="1:10" x14ac:dyDescent="0.25">
      <c r="A436" s="158" t="s">
        <v>469</v>
      </c>
      <c r="B436" s="65">
        <v>17</v>
      </c>
      <c r="C436" s="66">
        <v>26</v>
      </c>
      <c r="D436" s="65">
        <v>80</v>
      </c>
      <c r="E436" s="66">
        <v>69</v>
      </c>
      <c r="F436" s="67"/>
      <c r="G436" s="65">
        <f t="shared" si="80"/>
        <v>-9</v>
      </c>
      <c r="H436" s="66">
        <f t="shared" si="81"/>
        <v>11</v>
      </c>
      <c r="I436" s="20">
        <f t="shared" si="82"/>
        <v>-0.34615384615384615</v>
      </c>
      <c r="J436" s="21">
        <f t="shared" si="83"/>
        <v>0.15942028985507245</v>
      </c>
    </row>
    <row r="437" spans="1:10" x14ac:dyDescent="0.25">
      <c r="A437" s="158" t="s">
        <v>470</v>
      </c>
      <c r="B437" s="65">
        <v>24</v>
      </c>
      <c r="C437" s="66">
        <v>38</v>
      </c>
      <c r="D437" s="65">
        <v>84</v>
      </c>
      <c r="E437" s="66">
        <v>75</v>
      </c>
      <c r="F437" s="67"/>
      <c r="G437" s="65">
        <f t="shared" si="80"/>
        <v>-14</v>
      </c>
      <c r="H437" s="66">
        <f t="shared" si="81"/>
        <v>9</v>
      </c>
      <c r="I437" s="20">
        <f t="shared" si="82"/>
        <v>-0.36842105263157893</v>
      </c>
      <c r="J437" s="21">
        <f t="shared" si="83"/>
        <v>0.12</v>
      </c>
    </row>
    <row r="438" spans="1:10" x14ac:dyDescent="0.25">
      <c r="A438" s="158" t="s">
        <v>332</v>
      </c>
      <c r="B438" s="65">
        <v>4</v>
      </c>
      <c r="C438" s="66">
        <v>3</v>
      </c>
      <c r="D438" s="65">
        <v>23</v>
      </c>
      <c r="E438" s="66">
        <v>7</v>
      </c>
      <c r="F438" s="67"/>
      <c r="G438" s="65">
        <f t="shared" si="80"/>
        <v>1</v>
      </c>
      <c r="H438" s="66">
        <f t="shared" si="81"/>
        <v>16</v>
      </c>
      <c r="I438" s="20">
        <f t="shared" si="82"/>
        <v>0.33333333333333331</v>
      </c>
      <c r="J438" s="21">
        <f t="shared" si="83"/>
        <v>2.2857142857142856</v>
      </c>
    </row>
    <row r="439" spans="1:10" x14ac:dyDescent="0.25">
      <c r="A439" s="158" t="s">
        <v>428</v>
      </c>
      <c r="B439" s="65">
        <v>64</v>
      </c>
      <c r="C439" s="66">
        <v>107</v>
      </c>
      <c r="D439" s="65">
        <v>208</v>
      </c>
      <c r="E439" s="66">
        <v>274</v>
      </c>
      <c r="F439" s="67"/>
      <c r="G439" s="65">
        <f t="shared" si="80"/>
        <v>-43</v>
      </c>
      <c r="H439" s="66">
        <f t="shared" si="81"/>
        <v>-66</v>
      </c>
      <c r="I439" s="20">
        <f t="shared" si="82"/>
        <v>-0.40186915887850466</v>
      </c>
      <c r="J439" s="21">
        <f t="shared" si="83"/>
        <v>-0.24087591240875914</v>
      </c>
    </row>
    <row r="440" spans="1:10" x14ac:dyDescent="0.25">
      <c r="A440" s="158" t="s">
        <v>290</v>
      </c>
      <c r="B440" s="65">
        <v>0</v>
      </c>
      <c r="C440" s="66">
        <v>3</v>
      </c>
      <c r="D440" s="65">
        <v>9</v>
      </c>
      <c r="E440" s="66">
        <v>8</v>
      </c>
      <c r="F440" s="67"/>
      <c r="G440" s="65">
        <f t="shared" si="80"/>
        <v>-3</v>
      </c>
      <c r="H440" s="66">
        <f t="shared" si="81"/>
        <v>1</v>
      </c>
      <c r="I440" s="20">
        <f t="shared" si="82"/>
        <v>-1</v>
      </c>
      <c r="J440" s="21">
        <f t="shared" si="83"/>
        <v>0.125</v>
      </c>
    </row>
    <row r="441" spans="1:10" x14ac:dyDescent="0.25">
      <c r="A441" s="158" t="s">
        <v>277</v>
      </c>
      <c r="B441" s="65">
        <v>13</v>
      </c>
      <c r="C441" s="66">
        <v>22</v>
      </c>
      <c r="D441" s="65">
        <v>31</v>
      </c>
      <c r="E441" s="66">
        <v>44</v>
      </c>
      <c r="F441" s="67"/>
      <c r="G441" s="65">
        <f t="shared" si="80"/>
        <v>-9</v>
      </c>
      <c r="H441" s="66">
        <f t="shared" si="81"/>
        <v>-13</v>
      </c>
      <c r="I441" s="20">
        <f t="shared" si="82"/>
        <v>-0.40909090909090912</v>
      </c>
      <c r="J441" s="21">
        <f t="shared" si="83"/>
        <v>-0.29545454545454547</v>
      </c>
    </row>
    <row r="442" spans="1:10" s="160" customFormat="1" x14ac:dyDescent="0.25">
      <c r="A442" s="178" t="s">
        <v>678</v>
      </c>
      <c r="B442" s="71">
        <v>130</v>
      </c>
      <c r="C442" s="72">
        <v>223</v>
      </c>
      <c r="D442" s="71">
        <v>471</v>
      </c>
      <c r="E442" s="72">
        <v>528</v>
      </c>
      <c r="F442" s="73"/>
      <c r="G442" s="71">
        <f t="shared" si="80"/>
        <v>-93</v>
      </c>
      <c r="H442" s="72">
        <f t="shared" si="81"/>
        <v>-57</v>
      </c>
      <c r="I442" s="37">
        <f t="shared" si="82"/>
        <v>-0.4170403587443946</v>
      </c>
      <c r="J442" s="38">
        <f t="shared" si="83"/>
        <v>-0.10795454545454546</v>
      </c>
    </row>
    <row r="443" spans="1:10" x14ac:dyDescent="0.25">
      <c r="A443" s="177"/>
      <c r="B443" s="143"/>
      <c r="C443" s="144"/>
      <c r="D443" s="143"/>
      <c r="E443" s="144"/>
      <c r="F443" s="145"/>
      <c r="G443" s="143"/>
      <c r="H443" s="144"/>
      <c r="I443" s="151"/>
      <c r="J443" s="152"/>
    </row>
    <row r="444" spans="1:10" s="139" customFormat="1" x14ac:dyDescent="0.25">
      <c r="A444" s="159" t="s">
        <v>83</v>
      </c>
      <c r="B444" s="65"/>
      <c r="C444" s="66"/>
      <c r="D444" s="65"/>
      <c r="E444" s="66"/>
      <c r="F444" s="67"/>
      <c r="G444" s="65"/>
      <c r="H444" s="66"/>
      <c r="I444" s="20"/>
      <c r="J444" s="21"/>
    </row>
    <row r="445" spans="1:10" x14ac:dyDescent="0.25">
      <c r="A445" s="158" t="s">
        <v>526</v>
      </c>
      <c r="B445" s="65">
        <v>190</v>
      </c>
      <c r="C445" s="66">
        <v>130</v>
      </c>
      <c r="D445" s="65">
        <v>421</v>
      </c>
      <c r="E445" s="66">
        <v>267</v>
      </c>
      <c r="F445" s="67"/>
      <c r="G445" s="65">
        <f>B445-C445</f>
        <v>60</v>
      </c>
      <c r="H445" s="66">
        <f>D445-E445</f>
        <v>154</v>
      </c>
      <c r="I445" s="20">
        <f>IF(C445=0, "-", IF(G445/C445&lt;10, G445/C445, "&gt;999%"))</f>
        <v>0.46153846153846156</v>
      </c>
      <c r="J445" s="21">
        <f>IF(E445=0, "-", IF(H445/E445&lt;10, H445/E445, "&gt;999%"))</f>
        <v>0.57677902621722843</v>
      </c>
    </row>
    <row r="446" spans="1:10" x14ac:dyDescent="0.25">
      <c r="A446" s="158" t="s">
        <v>527</v>
      </c>
      <c r="B446" s="65">
        <v>35</v>
      </c>
      <c r="C446" s="66">
        <v>21</v>
      </c>
      <c r="D446" s="65">
        <v>55</v>
      </c>
      <c r="E446" s="66">
        <v>49</v>
      </c>
      <c r="F446" s="67"/>
      <c r="G446" s="65">
        <f>B446-C446</f>
        <v>14</v>
      </c>
      <c r="H446" s="66">
        <f>D446-E446</f>
        <v>6</v>
      </c>
      <c r="I446" s="20">
        <f>IF(C446=0, "-", IF(G446/C446&lt;10, G446/C446, "&gt;999%"))</f>
        <v>0.66666666666666663</v>
      </c>
      <c r="J446" s="21">
        <f>IF(E446=0, "-", IF(H446/E446&lt;10, H446/E446, "&gt;999%"))</f>
        <v>0.12244897959183673</v>
      </c>
    </row>
    <row r="447" spans="1:10" x14ac:dyDescent="0.25">
      <c r="A447" s="158" t="s">
        <v>528</v>
      </c>
      <c r="B447" s="65">
        <v>0</v>
      </c>
      <c r="C447" s="66">
        <v>2</v>
      </c>
      <c r="D447" s="65">
        <v>1</v>
      </c>
      <c r="E447" s="66">
        <v>3</v>
      </c>
      <c r="F447" s="67"/>
      <c r="G447" s="65">
        <f>B447-C447</f>
        <v>-2</v>
      </c>
      <c r="H447" s="66">
        <f>D447-E447</f>
        <v>-2</v>
      </c>
      <c r="I447" s="20">
        <f>IF(C447=0, "-", IF(G447/C447&lt;10, G447/C447, "&gt;999%"))</f>
        <v>-1</v>
      </c>
      <c r="J447" s="21">
        <f>IF(E447=0, "-", IF(H447/E447&lt;10, H447/E447, "&gt;999%"))</f>
        <v>-0.66666666666666663</v>
      </c>
    </row>
    <row r="448" spans="1:10" s="160" customFormat="1" x14ac:dyDescent="0.25">
      <c r="A448" s="178" t="s">
        <v>679</v>
      </c>
      <c r="B448" s="71">
        <v>225</v>
      </c>
      <c r="C448" s="72">
        <v>153</v>
      </c>
      <c r="D448" s="71">
        <v>477</v>
      </c>
      <c r="E448" s="72">
        <v>319</v>
      </c>
      <c r="F448" s="73"/>
      <c r="G448" s="71">
        <f>B448-C448</f>
        <v>72</v>
      </c>
      <c r="H448" s="72">
        <f>D448-E448</f>
        <v>158</v>
      </c>
      <c r="I448" s="37">
        <f>IF(C448=0, "-", IF(G448/C448&lt;10, G448/C448, "&gt;999%"))</f>
        <v>0.47058823529411764</v>
      </c>
      <c r="J448" s="38">
        <f>IF(E448=0, "-", IF(H448/E448&lt;10, H448/E448, "&gt;999%"))</f>
        <v>0.4952978056426332</v>
      </c>
    </row>
    <row r="449" spans="1:10" x14ac:dyDescent="0.25">
      <c r="A449" s="177"/>
      <c r="B449" s="143"/>
      <c r="C449" s="144"/>
      <c r="D449" s="143"/>
      <c r="E449" s="144"/>
      <c r="F449" s="145"/>
      <c r="G449" s="143"/>
      <c r="H449" s="144"/>
      <c r="I449" s="151"/>
      <c r="J449" s="152"/>
    </row>
    <row r="450" spans="1:10" s="139" customFormat="1" x14ac:dyDescent="0.25">
      <c r="A450" s="159" t="s">
        <v>84</v>
      </c>
      <c r="B450" s="65"/>
      <c r="C450" s="66"/>
      <c r="D450" s="65"/>
      <c r="E450" s="66"/>
      <c r="F450" s="67"/>
      <c r="G450" s="65"/>
      <c r="H450" s="66"/>
      <c r="I450" s="20"/>
      <c r="J450" s="21"/>
    </row>
    <row r="451" spans="1:10" x14ac:dyDescent="0.25">
      <c r="A451" s="158" t="s">
        <v>368</v>
      </c>
      <c r="B451" s="65">
        <v>38</v>
      </c>
      <c r="C451" s="66">
        <v>10</v>
      </c>
      <c r="D451" s="65">
        <v>95</v>
      </c>
      <c r="E451" s="66">
        <v>49</v>
      </c>
      <c r="F451" s="67"/>
      <c r="G451" s="65">
        <f t="shared" ref="G451:G458" si="84">B451-C451</f>
        <v>28</v>
      </c>
      <c r="H451" s="66">
        <f t="shared" ref="H451:H458" si="85">D451-E451</f>
        <v>46</v>
      </c>
      <c r="I451" s="20">
        <f t="shared" ref="I451:I458" si="86">IF(C451=0, "-", IF(G451/C451&lt;10, G451/C451, "&gt;999%"))</f>
        <v>2.8</v>
      </c>
      <c r="J451" s="21">
        <f t="shared" ref="J451:J458" si="87">IF(E451=0, "-", IF(H451/E451&lt;10, H451/E451, "&gt;999%"))</f>
        <v>0.93877551020408168</v>
      </c>
    </row>
    <row r="452" spans="1:10" x14ac:dyDescent="0.25">
      <c r="A452" s="158" t="s">
        <v>349</v>
      </c>
      <c r="B452" s="65">
        <v>43</v>
      </c>
      <c r="C452" s="66">
        <v>101</v>
      </c>
      <c r="D452" s="65">
        <v>239</v>
      </c>
      <c r="E452" s="66">
        <v>153</v>
      </c>
      <c r="F452" s="67"/>
      <c r="G452" s="65">
        <f t="shared" si="84"/>
        <v>-58</v>
      </c>
      <c r="H452" s="66">
        <f t="shared" si="85"/>
        <v>86</v>
      </c>
      <c r="I452" s="20">
        <f t="shared" si="86"/>
        <v>-0.57425742574257421</v>
      </c>
      <c r="J452" s="21">
        <f t="shared" si="87"/>
        <v>0.56209150326797386</v>
      </c>
    </row>
    <row r="453" spans="1:10" x14ac:dyDescent="0.25">
      <c r="A453" s="158" t="s">
        <v>491</v>
      </c>
      <c r="B453" s="65">
        <v>0</v>
      </c>
      <c r="C453" s="66">
        <v>49</v>
      </c>
      <c r="D453" s="65">
        <v>1</v>
      </c>
      <c r="E453" s="66">
        <v>69</v>
      </c>
      <c r="F453" s="67"/>
      <c r="G453" s="65">
        <f t="shared" si="84"/>
        <v>-49</v>
      </c>
      <c r="H453" s="66">
        <f t="shared" si="85"/>
        <v>-68</v>
      </c>
      <c r="I453" s="20">
        <f t="shared" si="86"/>
        <v>-1</v>
      </c>
      <c r="J453" s="21">
        <f t="shared" si="87"/>
        <v>-0.98550724637681164</v>
      </c>
    </row>
    <row r="454" spans="1:10" x14ac:dyDescent="0.25">
      <c r="A454" s="158" t="s">
        <v>405</v>
      </c>
      <c r="B454" s="65">
        <v>114</v>
      </c>
      <c r="C454" s="66">
        <v>48</v>
      </c>
      <c r="D454" s="65">
        <v>202</v>
      </c>
      <c r="E454" s="66">
        <v>368</v>
      </c>
      <c r="F454" s="67"/>
      <c r="G454" s="65">
        <f t="shared" si="84"/>
        <v>66</v>
      </c>
      <c r="H454" s="66">
        <f t="shared" si="85"/>
        <v>-166</v>
      </c>
      <c r="I454" s="20">
        <f t="shared" si="86"/>
        <v>1.375</v>
      </c>
      <c r="J454" s="21">
        <f t="shared" si="87"/>
        <v>-0.45108695652173914</v>
      </c>
    </row>
    <row r="455" spans="1:10" x14ac:dyDescent="0.25">
      <c r="A455" s="158" t="s">
        <v>542</v>
      </c>
      <c r="B455" s="65">
        <v>7</v>
      </c>
      <c r="C455" s="66">
        <v>30</v>
      </c>
      <c r="D455" s="65">
        <v>44</v>
      </c>
      <c r="E455" s="66">
        <v>63</v>
      </c>
      <c r="F455" s="67"/>
      <c r="G455" s="65">
        <f t="shared" si="84"/>
        <v>-23</v>
      </c>
      <c r="H455" s="66">
        <f t="shared" si="85"/>
        <v>-19</v>
      </c>
      <c r="I455" s="20">
        <f t="shared" si="86"/>
        <v>-0.76666666666666672</v>
      </c>
      <c r="J455" s="21">
        <f t="shared" si="87"/>
        <v>-0.30158730158730157</v>
      </c>
    </row>
    <row r="456" spans="1:10" x14ac:dyDescent="0.25">
      <c r="A456" s="158" t="s">
        <v>236</v>
      </c>
      <c r="B456" s="65">
        <v>0</v>
      </c>
      <c r="C456" s="66">
        <v>8</v>
      </c>
      <c r="D456" s="65">
        <v>4</v>
      </c>
      <c r="E456" s="66">
        <v>18</v>
      </c>
      <c r="F456" s="67"/>
      <c r="G456" s="65">
        <f t="shared" si="84"/>
        <v>-8</v>
      </c>
      <c r="H456" s="66">
        <f t="shared" si="85"/>
        <v>-14</v>
      </c>
      <c r="I456" s="20">
        <f t="shared" si="86"/>
        <v>-1</v>
      </c>
      <c r="J456" s="21">
        <f t="shared" si="87"/>
        <v>-0.77777777777777779</v>
      </c>
    </row>
    <row r="457" spans="1:10" x14ac:dyDescent="0.25">
      <c r="A457" s="158" t="s">
        <v>501</v>
      </c>
      <c r="B457" s="65">
        <v>22</v>
      </c>
      <c r="C457" s="66">
        <v>8</v>
      </c>
      <c r="D457" s="65">
        <v>62</v>
      </c>
      <c r="E457" s="66">
        <v>58</v>
      </c>
      <c r="F457" s="67"/>
      <c r="G457" s="65">
        <f t="shared" si="84"/>
        <v>14</v>
      </c>
      <c r="H457" s="66">
        <f t="shared" si="85"/>
        <v>4</v>
      </c>
      <c r="I457" s="20">
        <f t="shared" si="86"/>
        <v>1.75</v>
      </c>
      <c r="J457" s="21">
        <f t="shared" si="87"/>
        <v>6.8965517241379309E-2</v>
      </c>
    </row>
    <row r="458" spans="1:10" s="160" customFormat="1" x14ac:dyDescent="0.25">
      <c r="A458" s="178" t="s">
        <v>680</v>
      </c>
      <c r="B458" s="71">
        <v>224</v>
      </c>
      <c r="C458" s="72">
        <v>254</v>
      </c>
      <c r="D458" s="71">
        <v>647</v>
      </c>
      <c r="E458" s="72">
        <v>778</v>
      </c>
      <c r="F458" s="73"/>
      <c r="G458" s="71">
        <f t="shared" si="84"/>
        <v>-30</v>
      </c>
      <c r="H458" s="72">
        <f t="shared" si="85"/>
        <v>-131</v>
      </c>
      <c r="I458" s="37">
        <f t="shared" si="86"/>
        <v>-0.11811023622047244</v>
      </c>
      <c r="J458" s="38">
        <f t="shared" si="87"/>
        <v>-0.16838046272493573</v>
      </c>
    </row>
    <row r="459" spans="1:10" x14ac:dyDescent="0.25">
      <c r="A459" s="177"/>
      <c r="B459" s="143"/>
      <c r="C459" s="144"/>
      <c r="D459" s="143"/>
      <c r="E459" s="144"/>
      <c r="F459" s="145"/>
      <c r="G459" s="143"/>
      <c r="H459" s="144"/>
      <c r="I459" s="151"/>
      <c r="J459" s="152"/>
    </row>
    <row r="460" spans="1:10" s="139" customFormat="1" x14ac:dyDescent="0.25">
      <c r="A460" s="159" t="s">
        <v>85</v>
      </c>
      <c r="B460" s="65"/>
      <c r="C460" s="66"/>
      <c r="D460" s="65"/>
      <c r="E460" s="66"/>
      <c r="F460" s="67"/>
      <c r="G460" s="65"/>
      <c r="H460" s="66"/>
      <c r="I460" s="20"/>
      <c r="J460" s="21"/>
    </row>
    <row r="461" spans="1:10" x14ac:dyDescent="0.25">
      <c r="A461" s="158" t="s">
        <v>484</v>
      </c>
      <c r="B461" s="65">
        <v>1</v>
      </c>
      <c r="C461" s="66">
        <v>0</v>
      </c>
      <c r="D461" s="65">
        <v>1</v>
      </c>
      <c r="E461" s="66">
        <v>1</v>
      </c>
      <c r="F461" s="67"/>
      <c r="G461" s="65">
        <f>B461-C461</f>
        <v>1</v>
      </c>
      <c r="H461" s="66">
        <f>D461-E461</f>
        <v>0</v>
      </c>
      <c r="I461" s="20" t="str">
        <f>IF(C461=0, "-", IF(G461/C461&lt;10, G461/C461, "&gt;999%"))</f>
        <v>-</v>
      </c>
      <c r="J461" s="21">
        <f>IF(E461=0, "-", IF(H461/E461&lt;10, H461/E461, "&gt;999%"))</f>
        <v>0</v>
      </c>
    </row>
    <row r="462" spans="1:10" x14ac:dyDescent="0.25">
      <c r="A462" s="158" t="s">
        <v>291</v>
      </c>
      <c r="B462" s="65">
        <v>0</v>
      </c>
      <c r="C462" s="66">
        <v>0</v>
      </c>
      <c r="D462" s="65">
        <v>1</v>
      </c>
      <c r="E462" s="66">
        <v>2</v>
      </c>
      <c r="F462" s="67"/>
      <c r="G462" s="65">
        <f>B462-C462</f>
        <v>0</v>
      </c>
      <c r="H462" s="66">
        <f>D462-E462</f>
        <v>-1</v>
      </c>
      <c r="I462" s="20" t="str">
        <f>IF(C462=0, "-", IF(G462/C462&lt;10, G462/C462, "&gt;999%"))</f>
        <v>-</v>
      </c>
      <c r="J462" s="21">
        <f>IF(E462=0, "-", IF(H462/E462&lt;10, H462/E462, "&gt;999%"))</f>
        <v>-0.5</v>
      </c>
    </row>
    <row r="463" spans="1:10" s="160" customFormat="1" x14ac:dyDescent="0.25">
      <c r="A463" s="178" t="s">
        <v>681</v>
      </c>
      <c r="B463" s="71">
        <v>1</v>
      </c>
      <c r="C463" s="72">
        <v>0</v>
      </c>
      <c r="D463" s="71">
        <v>2</v>
      </c>
      <c r="E463" s="72">
        <v>3</v>
      </c>
      <c r="F463" s="73"/>
      <c r="G463" s="71">
        <f>B463-C463</f>
        <v>1</v>
      </c>
      <c r="H463" s="72">
        <f>D463-E463</f>
        <v>-1</v>
      </c>
      <c r="I463" s="37" t="str">
        <f>IF(C463=0, "-", IF(G463/C463&lt;10, G463/C463, "&gt;999%"))</f>
        <v>-</v>
      </c>
      <c r="J463" s="38">
        <f>IF(E463=0, "-", IF(H463/E463&lt;10, H463/E463, "&gt;999%"))</f>
        <v>-0.33333333333333331</v>
      </c>
    </row>
    <row r="464" spans="1:10" x14ac:dyDescent="0.25">
      <c r="A464" s="177"/>
      <c r="B464" s="143"/>
      <c r="C464" s="144"/>
      <c r="D464" s="143"/>
      <c r="E464" s="144"/>
      <c r="F464" s="145"/>
      <c r="G464" s="143"/>
      <c r="H464" s="144"/>
      <c r="I464" s="151"/>
      <c r="J464" s="152"/>
    </row>
    <row r="465" spans="1:10" s="139" customFormat="1" x14ac:dyDescent="0.25">
      <c r="A465" s="159" t="s">
        <v>86</v>
      </c>
      <c r="B465" s="65"/>
      <c r="C465" s="66"/>
      <c r="D465" s="65"/>
      <c r="E465" s="66"/>
      <c r="F465" s="67"/>
      <c r="G465" s="65"/>
      <c r="H465" s="66"/>
      <c r="I465" s="20"/>
      <c r="J465" s="21"/>
    </row>
    <row r="466" spans="1:10" x14ac:dyDescent="0.25">
      <c r="A466" s="158" t="s">
        <v>565</v>
      </c>
      <c r="B466" s="65">
        <v>22</v>
      </c>
      <c r="C466" s="66">
        <v>8</v>
      </c>
      <c r="D466" s="65">
        <v>37</v>
      </c>
      <c r="E466" s="66">
        <v>39</v>
      </c>
      <c r="F466" s="67"/>
      <c r="G466" s="65">
        <f>B466-C466</f>
        <v>14</v>
      </c>
      <c r="H466" s="66">
        <f>D466-E466</f>
        <v>-2</v>
      </c>
      <c r="I466" s="20">
        <f>IF(C466=0, "-", IF(G466/C466&lt;10, G466/C466, "&gt;999%"))</f>
        <v>1.75</v>
      </c>
      <c r="J466" s="21">
        <f>IF(E466=0, "-", IF(H466/E466&lt;10, H466/E466, "&gt;999%"))</f>
        <v>-5.128205128205128E-2</v>
      </c>
    </row>
    <row r="467" spans="1:10" s="160" customFormat="1" x14ac:dyDescent="0.25">
      <c r="A467" s="178" t="s">
        <v>682</v>
      </c>
      <c r="B467" s="71">
        <v>22</v>
      </c>
      <c r="C467" s="72">
        <v>8</v>
      </c>
      <c r="D467" s="71">
        <v>37</v>
      </c>
      <c r="E467" s="72">
        <v>39</v>
      </c>
      <c r="F467" s="73"/>
      <c r="G467" s="71">
        <f>B467-C467</f>
        <v>14</v>
      </c>
      <c r="H467" s="72">
        <f>D467-E467</f>
        <v>-2</v>
      </c>
      <c r="I467" s="37">
        <f>IF(C467=0, "-", IF(G467/C467&lt;10, G467/C467, "&gt;999%"))</f>
        <v>1.75</v>
      </c>
      <c r="J467" s="38">
        <f>IF(E467=0, "-", IF(H467/E467&lt;10, H467/E467, "&gt;999%"))</f>
        <v>-5.128205128205128E-2</v>
      </c>
    </row>
    <row r="468" spans="1:10" x14ac:dyDescent="0.25">
      <c r="A468" s="177"/>
      <c r="B468" s="143"/>
      <c r="C468" s="144"/>
      <c r="D468" s="143"/>
      <c r="E468" s="144"/>
      <c r="F468" s="145"/>
      <c r="G468" s="143"/>
      <c r="H468" s="144"/>
      <c r="I468" s="151"/>
      <c r="J468" s="152"/>
    </row>
    <row r="469" spans="1:10" s="139" customFormat="1" x14ac:dyDescent="0.25">
      <c r="A469" s="159" t="s">
        <v>87</v>
      </c>
      <c r="B469" s="65"/>
      <c r="C469" s="66"/>
      <c r="D469" s="65"/>
      <c r="E469" s="66"/>
      <c r="F469" s="67"/>
      <c r="G469" s="65"/>
      <c r="H469" s="66"/>
      <c r="I469" s="20"/>
      <c r="J469" s="21"/>
    </row>
    <row r="470" spans="1:10" x14ac:dyDescent="0.25">
      <c r="A470" s="158" t="s">
        <v>552</v>
      </c>
      <c r="B470" s="65">
        <v>0</v>
      </c>
      <c r="C470" s="66">
        <v>0</v>
      </c>
      <c r="D470" s="65">
        <v>0</v>
      </c>
      <c r="E470" s="66">
        <v>1</v>
      </c>
      <c r="F470" s="67"/>
      <c r="G470" s="65">
        <f>B470-C470</f>
        <v>0</v>
      </c>
      <c r="H470" s="66">
        <f>D470-E470</f>
        <v>-1</v>
      </c>
      <c r="I470" s="20" t="str">
        <f>IF(C470=0, "-", IF(G470/C470&lt;10, G470/C470, "&gt;999%"))</f>
        <v>-</v>
      </c>
      <c r="J470" s="21">
        <f>IF(E470=0, "-", IF(H470/E470&lt;10, H470/E470, "&gt;999%"))</f>
        <v>-1</v>
      </c>
    </row>
    <row r="471" spans="1:10" s="160" customFormat="1" x14ac:dyDescent="0.25">
      <c r="A471" s="178" t="s">
        <v>683</v>
      </c>
      <c r="B471" s="71">
        <v>0</v>
      </c>
      <c r="C471" s="72">
        <v>0</v>
      </c>
      <c r="D471" s="71">
        <v>0</v>
      </c>
      <c r="E471" s="72">
        <v>1</v>
      </c>
      <c r="F471" s="73"/>
      <c r="G471" s="71">
        <f>B471-C471</f>
        <v>0</v>
      </c>
      <c r="H471" s="72">
        <f>D471-E471</f>
        <v>-1</v>
      </c>
      <c r="I471" s="37" t="str">
        <f>IF(C471=0, "-", IF(G471/C471&lt;10, G471/C471, "&gt;999%"))</f>
        <v>-</v>
      </c>
      <c r="J471" s="38">
        <f>IF(E471=0, "-", IF(H471/E471&lt;10, H471/E471, "&gt;999%"))</f>
        <v>-1</v>
      </c>
    </row>
    <row r="472" spans="1:10" x14ac:dyDescent="0.25">
      <c r="A472" s="177"/>
      <c r="B472" s="143"/>
      <c r="C472" s="144"/>
      <c r="D472" s="143"/>
      <c r="E472" s="144"/>
      <c r="F472" s="145"/>
      <c r="G472" s="143"/>
      <c r="H472" s="144"/>
      <c r="I472" s="151"/>
      <c r="J472" s="152"/>
    </row>
    <row r="473" spans="1:10" s="139" customFormat="1" x14ac:dyDescent="0.25">
      <c r="A473" s="159" t="s">
        <v>88</v>
      </c>
      <c r="B473" s="65"/>
      <c r="C473" s="66"/>
      <c r="D473" s="65"/>
      <c r="E473" s="66"/>
      <c r="F473" s="67"/>
      <c r="G473" s="65"/>
      <c r="H473" s="66"/>
      <c r="I473" s="20"/>
      <c r="J473" s="21"/>
    </row>
    <row r="474" spans="1:10" x14ac:dyDescent="0.25">
      <c r="A474" s="158" t="s">
        <v>214</v>
      </c>
      <c r="B474" s="65">
        <v>6</v>
      </c>
      <c r="C474" s="66">
        <v>9</v>
      </c>
      <c r="D474" s="65">
        <v>33</v>
      </c>
      <c r="E474" s="66">
        <v>32</v>
      </c>
      <c r="F474" s="67"/>
      <c r="G474" s="65">
        <f t="shared" ref="G474:G481" si="88">B474-C474</f>
        <v>-3</v>
      </c>
      <c r="H474" s="66">
        <f t="shared" ref="H474:H481" si="89">D474-E474</f>
        <v>1</v>
      </c>
      <c r="I474" s="20">
        <f t="shared" ref="I474:I481" si="90">IF(C474=0, "-", IF(G474/C474&lt;10, G474/C474, "&gt;999%"))</f>
        <v>-0.33333333333333331</v>
      </c>
      <c r="J474" s="21">
        <f t="shared" ref="J474:J481" si="91">IF(E474=0, "-", IF(H474/E474&lt;10, H474/E474, "&gt;999%"))</f>
        <v>3.125E-2</v>
      </c>
    </row>
    <row r="475" spans="1:10" x14ac:dyDescent="0.25">
      <c r="A475" s="158" t="s">
        <v>369</v>
      </c>
      <c r="B475" s="65">
        <v>48</v>
      </c>
      <c r="C475" s="66">
        <v>33</v>
      </c>
      <c r="D475" s="65">
        <v>158</v>
      </c>
      <c r="E475" s="66">
        <v>92</v>
      </c>
      <c r="F475" s="67"/>
      <c r="G475" s="65">
        <f t="shared" si="88"/>
        <v>15</v>
      </c>
      <c r="H475" s="66">
        <f t="shared" si="89"/>
        <v>66</v>
      </c>
      <c r="I475" s="20">
        <f t="shared" si="90"/>
        <v>0.45454545454545453</v>
      </c>
      <c r="J475" s="21">
        <f t="shared" si="91"/>
        <v>0.71739130434782605</v>
      </c>
    </row>
    <row r="476" spans="1:10" x14ac:dyDescent="0.25">
      <c r="A476" s="158" t="s">
        <v>406</v>
      </c>
      <c r="B476" s="65">
        <v>43</v>
      </c>
      <c r="C476" s="66">
        <v>24</v>
      </c>
      <c r="D476" s="65">
        <v>123</v>
      </c>
      <c r="E476" s="66">
        <v>61</v>
      </c>
      <c r="F476" s="67"/>
      <c r="G476" s="65">
        <f t="shared" si="88"/>
        <v>19</v>
      </c>
      <c r="H476" s="66">
        <f t="shared" si="89"/>
        <v>62</v>
      </c>
      <c r="I476" s="20">
        <f t="shared" si="90"/>
        <v>0.79166666666666663</v>
      </c>
      <c r="J476" s="21">
        <f t="shared" si="91"/>
        <v>1.0163934426229508</v>
      </c>
    </row>
    <row r="477" spans="1:10" x14ac:dyDescent="0.25">
      <c r="A477" s="158" t="s">
        <v>443</v>
      </c>
      <c r="B477" s="65">
        <v>36</v>
      </c>
      <c r="C477" s="66">
        <v>50</v>
      </c>
      <c r="D477" s="65">
        <v>98</v>
      </c>
      <c r="E477" s="66">
        <v>93</v>
      </c>
      <c r="F477" s="67"/>
      <c r="G477" s="65">
        <f t="shared" si="88"/>
        <v>-14</v>
      </c>
      <c r="H477" s="66">
        <f t="shared" si="89"/>
        <v>5</v>
      </c>
      <c r="I477" s="20">
        <f t="shared" si="90"/>
        <v>-0.28000000000000003</v>
      </c>
      <c r="J477" s="21">
        <f t="shared" si="91"/>
        <v>5.3763440860215055E-2</v>
      </c>
    </row>
    <row r="478" spans="1:10" x14ac:dyDescent="0.25">
      <c r="A478" s="158" t="s">
        <v>242</v>
      </c>
      <c r="B478" s="65">
        <v>30</v>
      </c>
      <c r="C478" s="66">
        <v>64</v>
      </c>
      <c r="D478" s="65">
        <v>127</v>
      </c>
      <c r="E478" s="66">
        <v>130</v>
      </c>
      <c r="F478" s="67"/>
      <c r="G478" s="65">
        <f t="shared" si="88"/>
        <v>-34</v>
      </c>
      <c r="H478" s="66">
        <f t="shared" si="89"/>
        <v>-3</v>
      </c>
      <c r="I478" s="20">
        <f t="shared" si="90"/>
        <v>-0.53125</v>
      </c>
      <c r="J478" s="21">
        <f t="shared" si="91"/>
        <v>-2.3076923076923078E-2</v>
      </c>
    </row>
    <row r="479" spans="1:10" x14ac:dyDescent="0.25">
      <c r="A479" s="158" t="s">
        <v>219</v>
      </c>
      <c r="B479" s="65">
        <v>9</v>
      </c>
      <c r="C479" s="66">
        <v>18</v>
      </c>
      <c r="D479" s="65">
        <v>34</v>
      </c>
      <c r="E479" s="66">
        <v>33</v>
      </c>
      <c r="F479" s="67"/>
      <c r="G479" s="65">
        <f t="shared" si="88"/>
        <v>-9</v>
      </c>
      <c r="H479" s="66">
        <f t="shared" si="89"/>
        <v>1</v>
      </c>
      <c r="I479" s="20">
        <f t="shared" si="90"/>
        <v>-0.5</v>
      </c>
      <c r="J479" s="21">
        <f t="shared" si="91"/>
        <v>3.0303030303030304E-2</v>
      </c>
    </row>
    <row r="480" spans="1:10" x14ac:dyDescent="0.25">
      <c r="A480" s="158" t="s">
        <v>266</v>
      </c>
      <c r="B480" s="65">
        <v>2</v>
      </c>
      <c r="C480" s="66">
        <v>13</v>
      </c>
      <c r="D480" s="65">
        <v>14</v>
      </c>
      <c r="E480" s="66">
        <v>39</v>
      </c>
      <c r="F480" s="67"/>
      <c r="G480" s="65">
        <f t="shared" si="88"/>
        <v>-11</v>
      </c>
      <c r="H480" s="66">
        <f t="shared" si="89"/>
        <v>-25</v>
      </c>
      <c r="I480" s="20">
        <f t="shared" si="90"/>
        <v>-0.84615384615384615</v>
      </c>
      <c r="J480" s="21">
        <f t="shared" si="91"/>
        <v>-0.64102564102564108</v>
      </c>
    </row>
    <row r="481" spans="1:10" s="160" customFormat="1" x14ac:dyDescent="0.25">
      <c r="A481" s="178" t="s">
        <v>684</v>
      </c>
      <c r="B481" s="71">
        <v>174</v>
      </c>
      <c r="C481" s="72">
        <v>211</v>
      </c>
      <c r="D481" s="71">
        <v>587</v>
      </c>
      <c r="E481" s="72">
        <v>480</v>
      </c>
      <c r="F481" s="73"/>
      <c r="G481" s="71">
        <f t="shared" si="88"/>
        <v>-37</v>
      </c>
      <c r="H481" s="72">
        <f t="shared" si="89"/>
        <v>107</v>
      </c>
      <c r="I481" s="37">
        <f t="shared" si="90"/>
        <v>-0.17535545023696683</v>
      </c>
      <c r="J481" s="38">
        <f t="shared" si="91"/>
        <v>0.22291666666666668</v>
      </c>
    </row>
    <row r="482" spans="1:10" x14ac:dyDescent="0.25">
      <c r="A482" s="177"/>
      <c r="B482" s="143"/>
      <c r="C482" s="144"/>
      <c r="D482" s="143"/>
      <c r="E482" s="144"/>
      <c r="F482" s="145"/>
      <c r="G482" s="143"/>
      <c r="H482" s="144"/>
      <c r="I482" s="151"/>
      <c r="J482" s="152"/>
    </row>
    <row r="483" spans="1:10" s="139" customFormat="1" x14ac:dyDescent="0.25">
      <c r="A483" s="159" t="s">
        <v>89</v>
      </c>
      <c r="B483" s="65"/>
      <c r="C483" s="66"/>
      <c r="D483" s="65"/>
      <c r="E483" s="66"/>
      <c r="F483" s="67"/>
      <c r="G483" s="65"/>
      <c r="H483" s="66"/>
      <c r="I483" s="20"/>
      <c r="J483" s="21"/>
    </row>
    <row r="484" spans="1:10" x14ac:dyDescent="0.25">
      <c r="A484" s="158" t="s">
        <v>407</v>
      </c>
      <c r="B484" s="65">
        <v>19</v>
      </c>
      <c r="C484" s="66">
        <v>13</v>
      </c>
      <c r="D484" s="65">
        <v>31</v>
      </c>
      <c r="E484" s="66">
        <v>28</v>
      </c>
      <c r="F484" s="67"/>
      <c r="G484" s="65">
        <f>B484-C484</f>
        <v>6</v>
      </c>
      <c r="H484" s="66">
        <f>D484-E484</f>
        <v>3</v>
      </c>
      <c r="I484" s="20">
        <f>IF(C484=0, "-", IF(G484/C484&lt;10, G484/C484, "&gt;999%"))</f>
        <v>0.46153846153846156</v>
      </c>
      <c r="J484" s="21">
        <f>IF(E484=0, "-", IF(H484/E484&lt;10, H484/E484, "&gt;999%"))</f>
        <v>0.10714285714285714</v>
      </c>
    </row>
    <row r="485" spans="1:10" x14ac:dyDescent="0.25">
      <c r="A485" s="158" t="s">
        <v>520</v>
      </c>
      <c r="B485" s="65">
        <v>76</v>
      </c>
      <c r="C485" s="66">
        <v>6</v>
      </c>
      <c r="D485" s="65">
        <v>205</v>
      </c>
      <c r="E485" s="66">
        <v>56</v>
      </c>
      <c r="F485" s="67"/>
      <c r="G485" s="65">
        <f>B485-C485</f>
        <v>70</v>
      </c>
      <c r="H485" s="66">
        <f>D485-E485</f>
        <v>149</v>
      </c>
      <c r="I485" s="20" t="str">
        <f>IF(C485=0, "-", IF(G485/C485&lt;10, G485/C485, "&gt;999%"))</f>
        <v>&gt;999%</v>
      </c>
      <c r="J485" s="21">
        <f>IF(E485=0, "-", IF(H485/E485&lt;10, H485/E485, "&gt;999%"))</f>
        <v>2.6607142857142856</v>
      </c>
    </row>
    <row r="486" spans="1:10" x14ac:dyDescent="0.25">
      <c r="A486" s="158" t="s">
        <v>444</v>
      </c>
      <c r="B486" s="65">
        <v>33</v>
      </c>
      <c r="C486" s="66">
        <v>24</v>
      </c>
      <c r="D486" s="65">
        <v>78</v>
      </c>
      <c r="E486" s="66">
        <v>48</v>
      </c>
      <c r="F486" s="67"/>
      <c r="G486" s="65">
        <f>B486-C486</f>
        <v>9</v>
      </c>
      <c r="H486" s="66">
        <f>D486-E486</f>
        <v>30</v>
      </c>
      <c r="I486" s="20">
        <f>IF(C486=0, "-", IF(G486/C486&lt;10, G486/C486, "&gt;999%"))</f>
        <v>0.375</v>
      </c>
      <c r="J486" s="21">
        <f>IF(E486=0, "-", IF(H486/E486&lt;10, H486/E486, "&gt;999%"))</f>
        <v>0.625</v>
      </c>
    </row>
    <row r="487" spans="1:10" s="160" customFormat="1" x14ac:dyDescent="0.25">
      <c r="A487" s="178" t="s">
        <v>685</v>
      </c>
      <c r="B487" s="71">
        <v>128</v>
      </c>
      <c r="C487" s="72">
        <v>43</v>
      </c>
      <c r="D487" s="71">
        <v>314</v>
      </c>
      <c r="E487" s="72">
        <v>132</v>
      </c>
      <c r="F487" s="73"/>
      <c r="G487" s="71">
        <f>B487-C487</f>
        <v>85</v>
      </c>
      <c r="H487" s="72">
        <f>D487-E487</f>
        <v>182</v>
      </c>
      <c r="I487" s="37">
        <f>IF(C487=0, "-", IF(G487/C487&lt;10, G487/C487, "&gt;999%"))</f>
        <v>1.9767441860465116</v>
      </c>
      <c r="J487" s="38">
        <f>IF(E487=0, "-", IF(H487/E487&lt;10, H487/E487, "&gt;999%"))</f>
        <v>1.3787878787878789</v>
      </c>
    </row>
    <row r="488" spans="1:10" x14ac:dyDescent="0.25">
      <c r="A488" s="177"/>
      <c r="B488" s="143"/>
      <c r="C488" s="144"/>
      <c r="D488" s="143"/>
      <c r="E488" s="144"/>
      <c r="F488" s="145"/>
      <c r="G488" s="143"/>
      <c r="H488" s="144"/>
      <c r="I488" s="151"/>
      <c r="J488" s="152"/>
    </row>
    <row r="489" spans="1:10" s="139" customFormat="1" x14ac:dyDescent="0.25">
      <c r="A489" s="159" t="s">
        <v>90</v>
      </c>
      <c r="B489" s="65"/>
      <c r="C489" s="66"/>
      <c r="D489" s="65"/>
      <c r="E489" s="66"/>
      <c r="F489" s="67"/>
      <c r="G489" s="65"/>
      <c r="H489" s="66"/>
      <c r="I489" s="20"/>
      <c r="J489" s="21"/>
    </row>
    <row r="490" spans="1:10" x14ac:dyDescent="0.25">
      <c r="A490" s="158" t="s">
        <v>315</v>
      </c>
      <c r="B490" s="65">
        <v>76</v>
      </c>
      <c r="C490" s="66">
        <v>26</v>
      </c>
      <c r="D490" s="65">
        <v>166</v>
      </c>
      <c r="E490" s="66">
        <v>97</v>
      </c>
      <c r="F490" s="67"/>
      <c r="G490" s="65">
        <f t="shared" ref="G490:G496" si="92">B490-C490</f>
        <v>50</v>
      </c>
      <c r="H490" s="66">
        <f t="shared" ref="H490:H496" si="93">D490-E490</f>
        <v>69</v>
      </c>
      <c r="I490" s="20">
        <f t="shared" ref="I490:I496" si="94">IF(C490=0, "-", IF(G490/C490&lt;10, G490/C490, "&gt;999%"))</f>
        <v>1.9230769230769231</v>
      </c>
      <c r="J490" s="21">
        <f t="shared" ref="J490:J496" si="95">IF(E490=0, "-", IF(H490/E490&lt;10, H490/E490, "&gt;999%"))</f>
        <v>0.71134020618556704</v>
      </c>
    </row>
    <row r="491" spans="1:10" x14ac:dyDescent="0.25">
      <c r="A491" s="158" t="s">
        <v>408</v>
      </c>
      <c r="B491" s="65">
        <v>758</v>
      </c>
      <c r="C491" s="66">
        <v>145</v>
      </c>
      <c r="D491" s="65">
        <v>1801</v>
      </c>
      <c r="E491" s="66">
        <v>1024</v>
      </c>
      <c r="F491" s="67"/>
      <c r="G491" s="65">
        <f t="shared" si="92"/>
        <v>613</v>
      </c>
      <c r="H491" s="66">
        <f t="shared" si="93"/>
        <v>777</v>
      </c>
      <c r="I491" s="20">
        <f t="shared" si="94"/>
        <v>4.227586206896552</v>
      </c>
      <c r="J491" s="21">
        <f t="shared" si="95"/>
        <v>0.7587890625</v>
      </c>
    </row>
    <row r="492" spans="1:10" x14ac:dyDescent="0.25">
      <c r="A492" s="158" t="s">
        <v>220</v>
      </c>
      <c r="B492" s="65">
        <v>169</v>
      </c>
      <c r="C492" s="66">
        <v>23</v>
      </c>
      <c r="D492" s="65">
        <v>372</v>
      </c>
      <c r="E492" s="66">
        <v>194</v>
      </c>
      <c r="F492" s="67"/>
      <c r="G492" s="65">
        <f t="shared" si="92"/>
        <v>146</v>
      </c>
      <c r="H492" s="66">
        <f t="shared" si="93"/>
        <v>178</v>
      </c>
      <c r="I492" s="20">
        <f t="shared" si="94"/>
        <v>6.3478260869565215</v>
      </c>
      <c r="J492" s="21">
        <f t="shared" si="95"/>
        <v>0.91752577319587625</v>
      </c>
    </row>
    <row r="493" spans="1:10" x14ac:dyDescent="0.25">
      <c r="A493" s="158" t="s">
        <v>445</v>
      </c>
      <c r="B493" s="65">
        <v>393</v>
      </c>
      <c r="C493" s="66">
        <v>366</v>
      </c>
      <c r="D493" s="65">
        <v>1110</v>
      </c>
      <c r="E493" s="66">
        <v>591</v>
      </c>
      <c r="F493" s="67"/>
      <c r="G493" s="65">
        <f t="shared" si="92"/>
        <v>27</v>
      </c>
      <c r="H493" s="66">
        <f t="shared" si="93"/>
        <v>519</v>
      </c>
      <c r="I493" s="20">
        <f t="shared" si="94"/>
        <v>7.3770491803278687E-2</v>
      </c>
      <c r="J493" s="21">
        <f t="shared" si="95"/>
        <v>0.87817258883248728</v>
      </c>
    </row>
    <row r="494" spans="1:10" x14ac:dyDescent="0.25">
      <c r="A494" s="158" t="s">
        <v>237</v>
      </c>
      <c r="B494" s="65">
        <v>82</v>
      </c>
      <c r="C494" s="66">
        <v>1</v>
      </c>
      <c r="D494" s="65">
        <v>271</v>
      </c>
      <c r="E494" s="66">
        <v>1</v>
      </c>
      <c r="F494" s="67"/>
      <c r="G494" s="65">
        <f t="shared" si="92"/>
        <v>81</v>
      </c>
      <c r="H494" s="66">
        <f t="shared" si="93"/>
        <v>270</v>
      </c>
      <c r="I494" s="20" t="str">
        <f t="shared" si="94"/>
        <v>&gt;999%</v>
      </c>
      <c r="J494" s="21" t="str">
        <f t="shared" si="95"/>
        <v>&gt;999%</v>
      </c>
    </row>
    <row r="495" spans="1:10" x14ac:dyDescent="0.25">
      <c r="A495" s="158" t="s">
        <v>370</v>
      </c>
      <c r="B495" s="65">
        <v>37</v>
      </c>
      <c r="C495" s="66">
        <v>31</v>
      </c>
      <c r="D495" s="65">
        <v>440</v>
      </c>
      <c r="E495" s="66">
        <v>596</v>
      </c>
      <c r="F495" s="67"/>
      <c r="G495" s="65">
        <f t="shared" si="92"/>
        <v>6</v>
      </c>
      <c r="H495" s="66">
        <f t="shared" si="93"/>
        <v>-156</v>
      </c>
      <c r="I495" s="20">
        <f t="shared" si="94"/>
        <v>0.19354838709677419</v>
      </c>
      <c r="J495" s="21">
        <f t="shared" si="95"/>
        <v>-0.26174496644295303</v>
      </c>
    </row>
    <row r="496" spans="1:10" s="160" customFormat="1" x14ac:dyDescent="0.25">
      <c r="A496" s="178" t="s">
        <v>686</v>
      </c>
      <c r="B496" s="71">
        <v>1515</v>
      </c>
      <c r="C496" s="72">
        <v>592</v>
      </c>
      <c r="D496" s="71">
        <v>4160</v>
      </c>
      <c r="E496" s="72">
        <v>2503</v>
      </c>
      <c r="F496" s="73"/>
      <c r="G496" s="71">
        <f t="shared" si="92"/>
        <v>923</v>
      </c>
      <c r="H496" s="72">
        <f t="shared" si="93"/>
        <v>1657</v>
      </c>
      <c r="I496" s="37">
        <f t="shared" si="94"/>
        <v>1.5591216216216217</v>
      </c>
      <c r="J496" s="38">
        <f t="shared" si="95"/>
        <v>0.66200559328805431</v>
      </c>
    </row>
    <row r="497" spans="1:10" x14ac:dyDescent="0.25">
      <c r="A497" s="177"/>
      <c r="B497" s="143"/>
      <c r="C497" s="144"/>
      <c r="D497" s="143"/>
      <c r="E497" s="144"/>
      <c r="F497" s="145"/>
      <c r="G497" s="143"/>
      <c r="H497" s="144"/>
      <c r="I497" s="151"/>
      <c r="J497" s="152"/>
    </row>
    <row r="498" spans="1:10" s="139" customFormat="1" x14ac:dyDescent="0.25">
      <c r="A498" s="159" t="s">
        <v>91</v>
      </c>
      <c r="B498" s="65"/>
      <c r="C498" s="66"/>
      <c r="D498" s="65"/>
      <c r="E498" s="66"/>
      <c r="F498" s="67"/>
      <c r="G498" s="65"/>
      <c r="H498" s="66"/>
      <c r="I498" s="20"/>
      <c r="J498" s="21"/>
    </row>
    <row r="499" spans="1:10" x14ac:dyDescent="0.25">
      <c r="A499" s="158" t="s">
        <v>207</v>
      </c>
      <c r="B499" s="65">
        <v>11</v>
      </c>
      <c r="C499" s="66">
        <v>254</v>
      </c>
      <c r="D499" s="65">
        <v>28</v>
      </c>
      <c r="E499" s="66">
        <v>488</v>
      </c>
      <c r="F499" s="67"/>
      <c r="G499" s="65">
        <f t="shared" ref="G499:G505" si="96">B499-C499</f>
        <v>-243</v>
      </c>
      <c r="H499" s="66">
        <f t="shared" ref="H499:H505" si="97">D499-E499</f>
        <v>-460</v>
      </c>
      <c r="I499" s="20">
        <f t="shared" ref="I499:I505" si="98">IF(C499=0, "-", IF(G499/C499&lt;10, G499/C499, "&gt;999%"))</f>
        <v>-0.95669291338582674</v>
      </c>
      <c r="J499" s="21">
        <f t="shared" ref="J499:J505" si="99">IF(E499=0, "-", IF(H499/E499&lt;10, H499/E499, "&gt;999%"))</f>
        <v>-0.94262295081967218</v>
      </c>
    </row>
    <row r="500" spans="1:10" x14ac:dyDescent="0.25">
      <c r="A500" s="158" t="s">
        <v>350</v>
      </c>
      <c r="B500" s="65">
        <v>85</v>
      </c>
      <c r="C500" s="66">
        <v>68</v>
      </c>
      <c r="D500" s="65">
        <v>208</v>
      </c>
      <c r="E500" s="66">
        <v>197</v>
      </c>
      <c r="F500" s="67"/>
      <c r="G500" s="65">
        <f t="shared" si="96"/>
        <v>17</v>
      </c>
      <c r="H500" s="66">
        <f t="shared" si="97"/>
        <v>11</v>
      </c>
      <c r="I500" s="20">
        <f t="shared" si="98"/>
        <v>0.25</v>
      </c>
      <c r="J500" s="21">
        <f t="shared" si="99"/>
        <v>5.5837563451776651E-2</v>
      </c>
    </row>
    <row r="501" spans="1:10" x14ac:dyDescent="0.25">
      <c r="A501" s="158" t="s">
        <v>351</v>
      </c>
      <c r="B501" s="65">
        <v>136</v>
      </c>
      <c r="C501" s="66">
        <v>114</v>
      </c>
      <c r="D501" s="65">
        <v>390</v>
      </c>
      <c r="E501" s="66">
        <v>338</v>
      </c>
      <c r="F501" s="67"/>
      <c r="G501" s="65">
        <f t="shared" si="96"/>
        <v>22</v>
      </c>
      <c r="H501" s="66">
        <f t="shared" si="97"/>
        <v>52</v>
      </c>
      <c r="I501" s="20">
        <f t="shared" si="98"/>
        <v>0.19298245614035087</v>
      </c>
      <c r="J501" s="21">
        <f t="shared" si="99"/>
        <v>0.15384615384615385</v>
      </c>
    </row>
    <row r="502" spans="1:10" x14ac:dyDescent="0.25">
      <c r="A502" s="158" t="s">
        <v>371</v>
      </c>
      <c r="B502" s="65">
        <v>8</v>
      </c>
      <c r="C502" s="66">
        <v>13</v>
      </c>
      <c r="D502" s="65">
        <v>16</v>
      </c>
      <c r="E502" s="66">
        <v>26</v>
      </c>
      <c r="F502" s="67"/>
      <c r="G502" s="65">
        <f t="shared" si="96"/>
        <v>-5</v>
      </c>
      <c r="H502" s="66">
        <f t="shared" si="97"/>
        <v>-10</v>
      </c>
      <c r="I502" s="20">
        <f t="shared" si="98"/>
        <v>-0.38461538461538464</v>
      </c>
      <c r="J502" s="21">
        <f t="shared" si="99"/>
        <v>-0.38461538461538464</v>
      </c>
    </row>
    <row r="503" spans="1:10" x14ac:dyDescent="0.25">
      <c r="A503" s="158" t="s">
        <v>208</v>
      </c>
      <c r="B503" s="65">
        <v>115</v>
      </c>
      <c r="C503" s="66">
        <v>71</v>
      </c>
      <c r="D503" s="65">
        <v>348</v>
      </c>
      <c r="E503" s="66">
        <v>187</v>
      </c>
      <c r="F503" s="67"/>
      <c r="G503" s="65">
        <f t="shared" si="96"/>
        <v>44</v>
      </c>
      <c r="H503" s="66">
        <f t="shared" si="97"/>
        <v>161</v>
      </c>
      <c r="I503" s="20">
        <f t="shared" si="98"/>
        <v>0.61971830985915488</v>
      </c>
      <c r="J503" s="21">
        <f t="shared" si="99"/>
        <v>0.86096256684491979</v>
      </c>
    </row>
    <row r="504" spans="1:10" x14ac:dyDescent="0.25">
      <c r="A504" s="158" t="s">
        <v>372</v>
      </c>
      <c r="B504" s="65">
        <v>18</v>
      </c>
      <c r="C504" s="66">
        <v>9</v>
      </c>
      <c r="D504" s="65">
        <v>87</v>
      </c>
      <c r="E504" s="66">
        <v>60</v>
      </c>
      <c r="F504" s="67"/>
      <c r="G504" s="65">
        <f t="shared" si="96"/>
        <v>9</v>
      </c>
      <c r="H504" s="66">
        <f t="shared" si="97"/>
        <v>27</v>
      </c>
      <c r="I504" s="20">
        <f t="shared" si="98"/>
        <v>1</v>
      </c>
      <c r="J504" s="21">
        <f t="shared" si="99"/>
        <v>0.45</v>
      </c>
    </row>
    <row r="505" spans="1:10" s="160" customFormat="1" x14ac:dyDescent="0.25">
      <c r="A505" s="178" t="s">
        <v>687</v>
      </c>
      <c r="B505" s="71">
        <v>373</v>
      </c>
      <c r="C505" s="72">
        <v>529</v>
      </c>
      <c r="D505" s="71">
        <v>1077</v>
      </c>
      <c r="E505" s="72">
        <v>1296</v>
      </c>
      <c r="F505" s="73"/>
      <c r="G505" s="71">
        <f t="shared" si="96"/>
        <v>-156</v>
      </c>
      <c r="H505" s="72">
        <f t="shared" si="97"/>
        <v>-219</v>
      </c>
      <c r="I505" s="37">
        <f t="shared" si="98"/>
        <v>-0.29489603024574668</v>
      </c>
      <c r="J505" s="38">
        <f t="shared" si="99"/>
        <v>-0.16898148148148148</v>
      </c>
    </row>
    <row r="506" spans="1:10" x14ac:dyDescent="0.25">
      <c r="A506" s="177"/>
      <c r="B506" s="143"/>
      <c r="C506" s="144"/>
      <c r="D506" s="143"/>
      <c r="E506" s="144"/>
      <c r="F506" s="145"/>
      <c r="G506" s="143"/>
      <c r="H506" s="144"/>
      <c r="I506" s="151"/>
      <c r="J506" s="152"/>
    </row>
    <row r="507" spans="1:10" s="139" customFormat="1" x14ac:dyDescent="0.25">
      <c r="A507" s="159" t="s">
        <v>92</v>
      </c>
      <c r="B507" s="65"/>
      <c r="C507" s="66"/>
      <c r="D507" s="65"/>
      <c r="E507" s="66"/>
      <c r="F507" s="67"/>
      <c r="G507" s="65"/>
      <c r="H507" s="66"/>
      <c r="I507" s="20"/>
      <c r="J507" s="21"/>
    </row>
    <row r="508" spans="1:10" x14ac:dyDescent="0.25">
      <c r="A508" s="158" t="s">
        <v>260</v>
      </c>
      <c r="B508" s="65">
        <v>359</v>
      </c>
      <c r="C508" s="66">
        <v>1571</v>
      </c>
      <c r="D508" s="65">
        <v>2936</v>
      </c>
      <c r="E508" s="66">
        <v>1571</v>
      </c>
      <c r="F508" s="67"/>
      <c r="G508" s="65">
        <f>B508-C508</f>
        <v>-1212</v>
      </c>
      <c r="H508" s="66">
        <f>D508-E508</f>
        <v>1365</v>
      </c>
      <c r="I508" s="20">
        <f>IF(C508=0, "-", IF(G508/C508&lt;10, G508/C508, "&gt;999%"))</f>
        <v>-0.77148313176320815</v>
      </c>
      <c r="J508" s="21">
        <f>IF(E508=0, "-", IF(H508/E508&lt;10, H508/E508, "&gt;999%"))</f>
        <v>0.86887332908975179</v>
      </c>
    </row>
    <row r="509" spans="1:10" x14ac:dyDescent="0.25">
      <c r="A509" s="158" t="s">
        <v>429</v>
      </c>
      <c r="B509" s="65">
        <v>782</v>
      </c>
      <c r="C509" s="66">
        <v>0</v>
      </c>
      <c r="D509" s="65">
        <v>1120</v>
      </c>
      <c r="E509" s="66">
        <v>0</v>
      </c>
      <c r="F509" s="67"/>
      <c r="G509" s="65">
        <f>B509-C509</f>
        <v>782</v>
      </c>
      <c r="H509" s="66">
        <f>D509-E509</f>
        <v>1120</v>
      </c>
      <c r="I509" s="20" t="str">
        <f>IF(C509=0, "-", IF(G509/C509&lt;10, G509/C509, "&gt;999%"))</f>
        <v>-</v>
      </c>
      <c r="J509" s="21" t="str">
        <f>IF(E509=0, "-", IF(H509/E509&lt;10, H509/E509, "&gt;999%"))</f>
        <v>-</v>
      </c>
    </row>
    <row r="510" spans="1:10" s="160" customFormat="1" x14ac:dyDescent="0.25">
      <c r="A510" s="178" t="s">
        <v>688</v>
      </c>
      <c r="B510" s="71">
        <v>1141</v>
      </c>
      <c r="C510" s="72">
        <v>1571</v>
      </c>
      <c r="D510" s="71">
        <v>4056</v>
      </c>
      <c r="E510" s="72">
        <v>1571</v>
      </c>
      <c r="F510" s="73"/>
      <c r="G510" s="71">
        <f>B510-C510</f>
        <v>-430</v>
      </c>
      <c r="H510" s="72">
        <f>D510-E510</f>
        <v>2485</v>
      </c>
      <c r="I510" s="37">
        <f>IF(C510=0, "-", IF(G510/C510&lt;10, G510/C510, "&gt;999%"))</f>
        <v>-0.27371101209420751</v>
      </c>
      <c r="J510" s="38">
        <f>IF(E510=0, "-", IF(H510/E510&lt;10, H510/E510, "&gt;999%"))</f>
        <v>1.581795035009548</v>
      </c>
    </row>
    <row r="511" spans="1:10" x14ac:dyDescent="0.25">
      <c r="A511" s="177"/>
      <c r="B511" s="143"/>
      <c r="C511" s="144"/>
      <c r="D511" s="143"/>
      <c r="E511" s="144"/>
      <c r="F511" s="145"/>
      <c r="G511" s="143"/>
      <c r="H511" s="144"/>
      <c r="I511" s="151"/>
      <c r="J511" s="152"/>
    </row>
    <row r="512" spans="1:10" s="139" customFormat="1" x14ac:dyDescent="0.25">
      <c r="A512" s="159" t="s">
        <v>93</v>
      </c>
      <c r="B512" s="65"/>
      <c r="C512" s="66"/>
      <c r="D512" s="65"/>
      <c r="E512" s="66"/>
      <c r="F512" s="67"/>
      <c r="G512" s="65"/>
      <c r="H512" s="66"/>
      <c r="I512" s="20"/>
      <c r="J512" s="21"/>
    </row>
    <row r="513" spans="1:10" x14ac:dyDescent="0.25">
      <c r="A513" s="158" t="s">
        <v>243</v>
      </c>
      <c r="B513" s="65">
        <v>172</v>
      </c>
      <c r="C513" s="66">
        <v>349</v>
      </c>
      <c r="D513" s="65">
        <v>394</v>
      </c>
      <c r="E513" s="66">
        <v>1069</v>
      </c>
      <c r="F513" s="67"/>
      <c r="G513" s="65">
        <f t="shared" ref="G513:G535" si="100">B513-C513</f>
        <v>-177</v>
      </c>
      <c r="H513" s="66">
        <f t="shared" ref="H513:H535" si="101">D513-E513</f>
        <v>-675</v>
      </c>
      <c r="I513" s="20">
        <f t="shared" ref="I513:I535" si="102">IF(C513=0, "-", IF(G513/C513&lt;10, G513/C513, "&gt;999%"))</f>
        <v>-0.50716332378223494</v>
      </c>
      <c r="J513" s="21">
        <f t="shared" ref="J513:J535" si="103">IF(E513=0, "-", IF(H513/E513&lt;10, H513/E513, "&gt;999%"))</f>
        <v>-0.63143124415341445</v>
      </c>
    </row>
    <row r="514" spans="1:10" x14ac:dyDescent="0.25">
      <c r="A514" s="158" t="s">
        <v>373</v>
      </c>
      <c r="B514" s="65">
        <v>84</v>
      </c>
      <c r="C514" s="66">
        <v>146</v>
      </c>
      <c r="D514" s="65">
        <v>344</v>
      </c>
      <c r="E514" s="66">
        <v>688</v>
      </c>
      <c r="F514" s="67"/>
      <c r="G514" s="65">
        <f t="shared" si="100"/>
        <v>-62</v>
      </c>
      <c r="H514" s="66">
        <f t="shared" si="101"/>
        <v>-344</v>
      </c>
      <c r="I514" s="20">
        <f t="shared" si="102"/>
        <v>-0.42465753424657532</v>
      </c>
      <c r="J514" s="21">
        <f t="shared" si="103"/>
        <v>-0.5</v>
      </c>
    </row>
    <row r="515" spans="1:10" x14ac:dyDescent="0.25">
      <c r="A515" s="158" t="s">
        <v>489</v>
      </c>
      <c r="B515" s="65">
        <v>7</v>
      </c>
      <c r="C515" s="66">
        <v>3</v>
      </c>
      <c r="D515" s="65">
        <v>15</v>
      </c>
      <c r="E515" s="66">
        <v>5</v>
      </c>
      <c r="F515" s="67"/>
      <c r="G515" s="65">
        <f t="shared" si="100"/>
        <v>4</v>
      </c>
      <c r="H515" s="66">
        <f t="shared" si="101"/>
        <v>10</v>
      </c>
      <c r="I515" s="20">
        <f t="shared" si="102"/>
        <v>1.3333333333333333</v>
      </c>
      <c r="J515" s="21">
        <f t="shared" si="103"/>
        <v>2</v>
      </c>
    </row>
    <row r="516" spans="1:10" x14ac:dyDescent="0.25">
      <c r="A516" s="158" t="s">
        <v>221</v>
      </c>
      <c r="B516" s="65">
        <v>372</v>
      </c>
      <c r="C516" s="66">
        <v>660</v>
      </c>
      <c r="D516" s="65">
        <v>1124</v>
      </c>
      <c r="E516" s="66">
        <v>1727</v>
      </c>
      <c r="F516" s="67"/>
      <c r="G516" s="65">
        <f t="shared" si="100"/>
        <v>-288</v>
      </c>
      <c r="H516" s="66">
        <f t="shared" si="101"/>
        <v>-603</v>
      </c>
      <c r="I516" s="20">
        <f t="shared" si="102"/>
        <v>-0.43636363636363634</v>
      </c>
      <c r="J516" s="21">
        <f t="shared" si="103"/>
        <v>-0.34916039374638103</v>
      </c>
    </row>
    <row r="517" spans="1:10" x14ac:dyDescent="0.25">
      <c r="A517" s="158" t="s">
        <v>374</v>
      </c>
      <c r="B517" s="65">
        <v>120</v>
      </c>
      <c r="C517" s="66">
        <v>0</v>
      </c>
      <c r="D517" s="65">
        <v>434</v>
      </c>
      <c r="E517" s="66">
        <v>0</v>
      </c>
      <c r="F517" s="67"/>
      <c r="G517" s="65">
        <f t="shared" si="100"/>
        <v>120</v>
      </c>
      <c r="H517" s="66">
        <f t="shared" si="101"/>
        <v>434</v>
      </c>
      <c r="I517" s="20" t="str">
        <f t="shared" si="102"/>
        <v>-</v>
      </c>
      <c r="J517" s="21" t="str">
        <f t="shared" si="103"/>
        <v>-</v>
      </c>
    </row>
    <row r="518" spans="1:10" x14ac:dyDescent="0.25">
      <c r="A518" s="158" t="s">
        <v>446</v>
      </c>
      <c r="B518" s="65">
        <v>93</v>
      </c>
      <c r="C518" s="66">
        <v>171</v>
      </c>
      <c r="D518" s="65">
        <v>214</v>
      </c>
      <c r="E518" s="66">
        <v>405</v>
      </c>
      <c r="F518" s="67"/>
      <c r="G518" s="65">
        <f t="shared" si="100"/>
        <v>-78</v>
      </c>
      <c r="H518" s="66">
        <f t="shared" si="101"/>
        <v>-191</v>
      </c>
      <c r="I518" s="20">
        <f t="shared" si="102"/>
        <v>-0.45614035087719296</v>
      </c>
      <c r="J518" s="21">
        <f t="shared" si="103"/>
        <v>-0.47160493827160493</v>
      </c>
    </row>
    <row r="519" spans="1:10" x14ac:dyDescent="0.25">
      <c r="A519" s="158" t="s">
        <v>316</v>
      </c>
      <c r="B519" s="65">
        <v>16</v>
      </c>
      <c r="C519" s="66">
        <v>0</v>
      </c>
      <c r="D519" s="65">
        <v>45</v>
      </c>
      <c r="E519" s="66">
        <v>1</v>
      </c>
      <c r="F519" s="67"/>
      <c r="G519" s="65">
        <f t="shared" si="100"/>
        <v>16</v>
      </c>
      <c r="H519" s="66">
        <f t="shared" si="101"/>
        <v>44</v>
      </c>
      <c r="I519" s="20" t="str">
        <f t="shared" si="102"/>
        <v>-</v>
      </c>
      <c r="J519" s="21" t="str">
        <f t="shared" si="103"/>
        <v>&gt;999%</v>
      </c>
    </row>
    <row r="520" spans="1:10" x14ac:dyDescent="0.25">
      <c r="A520" s="158" t="s">
        <v>307</v>
      </c>
      <c r="B520" s="65">
        <v>4</v>
      </c>
      <c r="C520" s="66">
        <v>4</v>
      </c>
      <c r="D520" s="65">
        <v>9</v>
      </c>
      <c r="E520" s="66">
        <v>8</v>
      </c>
      <c r="F520" s="67"/>
      <c r="G520" s="65">
        <f t="shared" si="100"/>
        <v>0</v>
      </c>
      <c r="H520" s="66">
        <f t="shared" si="101"/>
        <v>1</v>
      </c>
      <c r="I520" s="20">
        <f t="shared" si="102"/>
        <v>0</v>
      </c>
      <c r="J520" s="21">
        <f t="shared" si="103"/>
        <v>0.125</v>
      </c>
    </row>
    <row r="521" spans="1:10" x14ac:dyDescent="0.25">
      <c r="A521" s="158" t="s">
        <v>487</v>
      </c>
      <c r="B521" s="65">
        <v>30</v>
      </c>
      <c r="C521" s="66">
        <v>117</v>
      </c>
      <c r="D521" s="65">
        <v>81</v>
      </c>
      <c r="E521" s="66">
        <v>221</v>
      </c>
      <c r="F521" s="67"/>
      <c r="G521" s="65">
        <f t="shared" si="100"/>
        <v>-87</v>
      </c>
      <c r="H521" s="66">
        <f t="shared" si="101"/>
        <v>-140</v>
      </c>
      <c r="I521" s="20">
        <f t="shared" si="102"/>
        <v>-0.74358974358974361</v>
      </c>
      <c r="J521" s="21">
        <f t="shared" si="103"/>
        <v>-0.63348416289592757</v>
      </c>
    </row>
    <row r="522" spans="1:10" x14ac:dyDescent="0.25">
      <c r="A522" s="158" t="s">
        <v>502</v>
      </c>
      <c r="B522" s="65">
        <v>176</v>
      </c>
      <c r="C522" s="66">
        <v>317</v>
      </c>
      <c r="D522" s="65">
        <v>509</v>
      </c>
      <c r="E522" s="66">
        <v>1048</v>
      </c>
      <c r="F522" s="67"/>
      <c r="G522" s="65">
        <f t="shared" si="100"/>
        <v>-141</v>
      </c>
      <c r="H522" s="66">
        <f t="shared" si="101"/>
        <v>-539</v>
      </c>
      <c r="I522" s="20">
        <f t="shared" si="102"/>
        <v>-0.44479495268138802</v>
      </c>
      <c r="J522" s="21">
        <f t="shared" si="103"/>
        <v>-0.51431297709923662</v>
      </c>
    </row>
    <row r="523" spans="1:10" x14ac:dyDescent="0.25">
      <c r="A523" s="158" t="s">
        <v>511</v>
      </c>
      <c r="B523" s="65">
        <v>398</v>
      </c>
      <c r="C523" s="66">
        <v>495</v>
      </c>
      <c r="D523" s="65">
        <v>1082</v>
      </c>
      <c r="E523" s="66">
        <v>1226</v>
      </c>
      <c r="F523" s="67"/>
      <c r="G523" s="65">
        <f t="shared" si="100"/>
        <v>-97</v>
      </c>
      <c r="H523" s="66">
        <f t="shared" si="101"/>
        <v>-144</v>
      </c>
      <c r="I523" s="20">
        <f t="shared" si="102"/>
        <v>-0.19595959595959597</v>
      </c>
      <c r="J523" s="21">
        <f t="shared" si="103"/>
        <v>-0.11745513866231648</v>
      </c>
    </row>
    <row r="524" spans="1:10" x14ac:dyDescent="0.25">
      <c r="A524" s="158" t="s">
        <v>521</v>
      </c>
      <c r="B524" s="65">
        <v>895</v>
      </c>
      <c r="C524" s="66">
        <v>1534</v>
      </c>
      <c r="D524" s="65">
        <v>2483</v>
      </c>
      <c r="E524" s="66">
        <v>3187</v>
      </c>
      <c r="F524" s="67"/>
      <c r="G524" s="65">
        <f t="shared" si="100"/>
        <v>-639</v>
      </c>
      <c r="H524" s="66">
        <f t="shared" si="101"/>
        <v>-704</v>
      </c>
      <c r="I524" s="20">
        <f t="shared" si="102"/>
        <v>-0.41655801825293348</v>
      </c>
      <c r="J524" s="21">
        <f t="shared" si="103"/>
        <v>-0.22089739566990901</v>
      </c>
    </row>
    <row r="525" spans="1:10" x14ac:dyDescent="0.25">
      <c r="A525" s="158" t="s">
        <v>447</v>
      </c>
      <c r="B525" s="65">
        <v>49</v>
      </c>
      <c r="C525" s="66">
        <v>311</v>
      </c>
      <c r="D525" s="65">
        <v>502</v>
      </c>
      <c r="E525" s="66">
        <v>655</v>
      </c>
      <c r="F525" s="67"/>
      <c r="G525" s="65">
        <f t="shared" si="100"/>
        <v>-262</v>
      </c>
      <c r="H525" s="66">
        <f t="shared" si="101"/>
        <v>-153</v>
      </c>
      <c r="I525" s="20">
        <f t="shared" si="102"/>
        <v>-0.842443729903537</v>
      </c>
      <c r="J525" s="21">
        <f t="shared" si="103"/>
        <v>-0.23358778625954199</v>
      </c>
    </row>
    <row r="526" spans="1:10" x14ac:dyDescent="0.25">
      <c r="A526" s="158" t="s">
        <v>522</v>
      </c>
      <c r="B526" s="65">
        <v>221</v>
      </c>
      <c r="C526" s="66">
        <v>263</v>
      </c>
      <c r="D526" s="65">
        <v>576</v>
      </c>
      <c r="E526" s="66">
        <v>656</v>
      </c>
      <c r="F526" s="67"/>
      <c r="G526" s="65">
        <f t="shared" si="100"/>
        <v>-42</v>
      </c>
      <c r="H526" s="66">
        <f t="shared" si="101"/>
        <v>-80</v>
      </c>
      <c r="I526" s="20">
        <f t="shared" si="102"/>
        <v>-0.1596958174904943</v>
      </c>
      <c r="J526" s="21">
        <f t="shared" si="103"/>
        <v>-0.12195121951219512</v>
      </c>
    </row>
    <row r="527" spans="1:10" x14ac:dyDescent="0.25">
      <c r="A527" s="158" t="s">
        <v>475</v>
      </c>
      <c r="B527" s="65">
        <v>185</v>
      </c>
      <c r="C527" s="66">
        <v>233</v>
      </c>
      <c r="D527" s="65">
        <v>784</v>
      </c>
      <c r="E527" s="66">
        <v>642</v>
      </c>
      <c r="F527" s="67"/>
      <c r="G527" s="65">
        <f t="shared" si="100"/>
        <v>-48</v>
      </c>
      <c r="H527" s="66">
        <f t="shared" si="101"/>
        <v>142</v>
      </c>
      <c r="I527" s="20">
        <f t="shared" si="102"/>
        <v>-0.20600858369098712</v>
      </c>
      <c r="J527" s="21">
        <f t="shared" si="103"/>
        <v>0.22118380062305296</v>
      </c>
    </row>
    <row r="528" spans="1:10" x14ac:dyDescent="0.25">
      <c r="A528" s="158" t="s">
        <v>278</v>
      </c>
      <c r="B528" s="65">
        <v>0</v>
      </c>
      <c r="C528" s="66">
        <v>2</v>
      </c>
      <c r="D528" s="65">
        <v>0</v>
      </c>
      <c r="E528" s="66">
        <v>2</v>
      </c>
      <c r="F528" s="67"/>
      <c r="G528" s="65">
        <f t="shared" si="100"/>
        <v>-2</v>
      </c>
      <c r="H528" s="66">
        <f t="shared" si="101"/>
        <v>-2</v>
      </c>
      <c r="I528" s="20">
        <f t="shared" si="102"/>
        <v>-1</v>
      </c>
      <c r="J528" s="21">
        <f t="shared" si="103"/>
        <v>-1</v>
      </c>
    </row>
    <row r="529" spans="1:10" x14ac:dyDescent="0.25">
      <c r="A529" s="158" t="s">
        <v>448</v>
      </c>
      <c r="B529" s="65">
        <v>180</v>
      </c>
      <c r="C529" s="66">
        <v>561</v>
      </c>
      <c r="D529" s="65">
        <v>771</v>
      </c>
      <c r="E529" s="66">
        <v>1995</v>
      </c>
      <c r="F529" s="67"/>
      <c r="G529" s="65">
        <f t="shared" si="100"/>
        <v>-381</v>
      </c>
      <c r="H529" s="66">
        <f t="shared" si="101"/>
        <v>-1224</v>
      </c>
      <c r="I529" s="20">
        <f t="shared" si="102"/>
        <v>-0.67914438502673802</v>
      </c>
      <c r="J529" s="21">
        <f t="shared" si="103"/>
        <v>-0.61353383458646615</v>
      </c>
    </row>
    <row r="530" spans="1:10" x14ac:dyDescent="0.25">
      <c r="A530" s="158" t="s">
        <v>222</v>
      </c>
      <c r="B530" s="65">
        <v>0</v>
      </c>
      <c r="C530" s="66">
        <v>3</v>
      </c>
      <c r="D530" s="65">
        <v>0</v>
      </c>
      <c r="E530" s="66">
        <v>4</v>
      </c>
      <c r="F530" s="67"/>
      <c r="G530" s="65">
        <f t="shared" si="100"/>
        <v>-3</v>
      </c>
      <c r="H530" s="66">
        <f t="shared" si="101"/>
        <v>-4</v>
      </c>
      <c r="I530" s="20">
        <f t="shared" si="102"/>
        <v>-1</v>
      </c>
      <c r="J530" s="21">
        <f t="shared" si="103"/>
        <v>-1</v>
      </c>
    </row>
    <row r="531" spans="1:10" x14ac:dyDescent="0.25">
      <c r="A531" s="158" t="s">
        <v>409</v>
      </c>
      <c r="B531" s="65">
        <v>521</v>
      </c>
      <c r="C531" s="66">
        <v>1633</v>
      </c>
      <c r="D531" s="65">
        <v>1957</v>
      </c>
      <c r="E531" s="66">
        <v>3591</v>
      </c>
      <c r="F531" s="67"/>
      <c r="G531" s="65">
        <f t="shared" si="100"/>
        <v>-1112</v>
      </c>
      <c r="H531" s="66">
        <f t="shared" si="101"/>
        <v>-1634</v>
      </c>
      <c r="I531" s="20">
        <f t="shared" si="102"/>
        <v>-0.68095529699938762</v>
      </c>
      <c r="J531" s="21">
        <f t="shared" si="103"/>
        <v>-0.455026455026455</v>
      </c>
    </row>
    <row r="532" spans="1:10" x14ac:dyDescent="0.25">
      <c r="A532" s="158" t="s">
        <v>333</v>
      </c>
      <c r="B532" s="65">
        <v>9</v>
      </c>
      <c r="C532" s="66">
        <v>3</v>
      </c>
      <c r="D532" s="65">
        <v>18</v>
      </c>
      <c r="E532" s="66">
        <v>7</v>
      </c>
      <c r="F532" s="67"/>
      <c r="G532" s="65">
        <f t="shared" si="100"/>
        <v>6</v>
      </c>
      <c r="H532" s="66">
        <f t="shared" si="101"/>
        <v>11</v>
      </c>
      <c r="I532" s="20">
        <f t="shared" si="102"/>
        <v>2</v>
      </c>
      <c r="J532" s="21">
        <f t="shared" si="103"/>
        <v>1.5714285714285714</v>
      </c>
    </row>
    <row r="533" spans="1:10" x14ac:dyDescent="0.25">
      <c r="A533" s="158" t="s">
        <v>209</v>
      </c>
      <c r="B533" s="65">
        <v>47</v>
      </c>
      <c r="C533" s="66">
        <v>104</v>
      </c>
      <c r="D533" s="65">
        <v>161</v>
      </c>
      <c r="E533" s="66">
        <v>327</v>
      </c>
      <c r="F533" s="67"/>
      <c r="G533" s="65">
        <f t="shared" si="100"/>
        <v>-57</v>
      </c>
      <c r="H533" s="66">
        <f t="shared" si="101"/>
        <v>-166</v>
      </c>
      <c r="I533" s="20">
        <f t="shared" si="102"/>
        <v>-0.54807692307692313</v>
      </c>
      <c r="J533" s="21">
        <f t="shared" si="103"/>
        <v>-0.50764525993883791</v>
      </c>
    </row>
    <row r="534" spans="1:10" x14ac:dyDescent="0.25">
      <c r="A534" s="158" t="s">
        <v>352</v>
      </c>
      <c r="B534" s="65">
        <v>94</v>
      </c>
      <c r="C534" s="66">
        <v>240</v>
      </c>
      <c r="D534" s="65">
        <v>471</v>
      </c>
      <c r="E534" s="66">
        <v>835</v>
      </c>
      <c r="F534" s="67"/>
      <c r="G534" s="65">
        <f t="shared" si="100"/>
        <v>-146</v>
      </c>
      <c r="H534" s="66">
        <f t="shared" si="101"/>
        <v>-364</v>
      </c>
      <c r="I534" s="20">
        <f t="shared" si="102"/>
        <v>-0.60833333333333328</v>
      </c>
      <c r="J534" s="21">
        <f t="shared" si="103"/>
        <v>-0.43592814371257482</v>
      </c>
    </row>
    <row r="535" spans="1:10" s="160" customFormat="1" x14ac:dyDescent="0.25">
      <c r="A535" s="178" t="s">
        <v>689</v>
      </c>
      <c r="B535" s="71">
        <v>3673</v>
      </c>
      <c r="C535" s="72">
        <v>7149</v>
      </c>
      <c r="D535" s="71">
        <v>11974</v>
      </c>
      <c r="E535" s="72">
        <v>18299</v>
      </c>
      <c r="F535" s="73"/>
      <c r="G535" s="71">
        <f t="shared" si="100"/>
        <v>-3476</v>
      </c>
      <c r="H535" s="72">
        <f t="shared" si="101"/>
        <v>-6325</v>
      </c>
      <c r="I535" s="37">
        <f t="shared" si="102"/>
        <v>-0.4862218492096797</v>
      </c>
      <c r="J535" s="38">
        <f t="shared" si="103"/>
        <v>-0.34564730313131864</v>
      </c>
    </row>
    <row r="536" spans="1:10" x14ac:dyDescent="0.25">
      <c r="A536" s="177"/>
      <c r="B536" s="143"/>
      <c r="C536" s="144"/>
      <c r="D536" s="143"/>
      <c r="E536" s="144"/>
      <c r="F536" s="145"/>
      <c r="G536" s="143"/>
      <c r="H536" s="144"/>
      <c r="I536" s="151"/>
      <c r="J536" s="152"/>
    </row>
    <row r="537" spans="1:10" s="139" customFormat="1" x14ac:dyDescent="0.25">
      <c r="A537" s="159" t="s">
        <v>94</v>
      </c>
      <c r="B537" s="65"/>
      <c r="C537" s="66"/>
      <c r="D537" s="65"/>
      <c r="E537" s="66"/>
      <c r="F537" s="67"/>
      <c r="G537" s="65"/>
      <c r="H537" s="66"/>
      <c r="I537" s="20"/>
      <c r="J537" s="21"/>
    </row>
    <row r="538" spans="1:10" x14ac:dyDescent="0.25">
      <c r="A538" s="158" t="s">
        <v>566</v>
      </c>
      <c r="B538" s="65">
        <v>17</v>
      </c>
      <c r="C538" s="66">
        <v>18</v>
      </c>
      <c r="D538" s="65">
        <v>50</v>
      </c>
      <c r="E538" s="66">
        <v>50</v>
      </c>
      <c r="F538" s="67"/>
      <c r="G538" s="65">
        <f>B538-C538</f>
        <v>-1</v>
      </c>
      <c r="H538" s="66">
        <f>D538-E538</f>
        <v>0</v>
      </c>
      <c r="I538" s="20">
        <f>IF(C538=0, "-", IF(G538/C538&lt;10, G538/C538, "&gt;999%"))</f>
        <v>-5.5555555555555552E-2</v>
      </c>
      <c r="J538" s="21">
        <f>IF(E538=0, "-", IF(H538/E538&lt;10, H538/E538, "&gt;999%"))</f>
        <v>0</v>
      </c>
    </row>
    <row r="539" spans="1:10" x14ac:dyDescent="0.25">
      <c r="A539" s="158" t="s">
        <v>553</v>
      </c>
      <c r="B539" s="65">
        <v>4</v>
      </c>
      <c r="C539" s="66">
        <v>3</v>
      </c>
      <c r="D539" s="65">
        <v>12</v>
      </c>
      <c r="E539" s="66">
        <v>4</v>
      </c>
      <c r="F539" s="67"/>
      <c r="G539" s="65">
        <f>B539-C539</f>
        <v>1</v>
      </c>
      <c r="H539" s="66">
        <f>D539-E539</f>
        <v>8</v>
      </c>
      <c r="I539" s="20">
        <f>IF(C539=0, "-", IF(G539/C539&lt;10, G539/C539, "&gt;999%"))</f>
        <v>0.33333333333333331</v>
      </c>
      <c r="J539" s="21">
        <f>IF(E539=0, "-", IF(H539/E539&lt;10, H539/E539, "&gt;999%"))</f>
        <v>2</v>
      </c>
    </row>
    <row r="540" spans="1:10" s="160" customFormat="1" x14ac:dyDescent="0.25">
      <c r="A540" s="178" t="s">
        <v>690</v>
      </c>
      <c r="B540" s="71">
        <v>21</v>
      </c>
      <c r="C540" s="72">
        <v>21</v>
      </c>
      <c r="D540" s="71">
        <v>62</v>
      </c>
      <c r="E540" s="72">
        <v>54</v>
      </c>
      <c r="F540" s="73"/>
      <c r="G540" s="71">
        <f>B540-C540</f>
        <v>0</v>
      </c>
      <c r="H540" s="72">
        <f>D540-E540</f>
        <v>8</v>
      </c>
      <c r="I540" s="37">
        <f>IF(C540=0, "-", IF(G540/C540&lt;10, G540/C540, "&gt;999%"))</f>
        <v>0</v>
      </c>
      <c r="J540" s="38">
        <f>IF(E540=0, "-", IF(H540/E540&lt;10, H540/E540, "&gt;999%"))</f>
        <v>0.14814814814814814</v>
      </c>
    </row>
    <row r="541" spans="1:10" x14ac:dyDescent="0.25">
      <c r="A541" s="177"/>
      <c r="B541" s="143"/>
      <c r="C541" s="144"/>
      <c r="D541" s="143"/>
      <c r="E541" s="144"/>
      <c r="F541" s="145"/>
      <c r="G541" s="143"/>
      <c r="H541" s="144"/>
      <c r="I541" s="151"/>
      <c r="J541" s="152"/>
    </row>
    <row r="542" spans="1:10" s="139" customFormat="1" x14ac:dyDescent="0.25">
      <c r="A542" s="159" t="s">
        <v>95</v>
      </c>
      <c r="B542" s="65"/>
      <c r="C542" s="66"/>
      <c r="D542" s="65"/>
      <c r="E542" s="66"/>
      <c r="F542" s="67"/>
      <c r="G542" s="65"/>
      <c r="H542" s="66"/>
      <c r="I542" s="20"/>
      <c r="J542" s="21"/>
    </row>
    <row r="543" spans="1:10" x14ac:dyDescent="0.25">
      <c r="A543" s="158" t="s">
        <v>523</v>
      </c>
      <c r="B543" s="65">
        <v>49</v>
      </c>
      <c r="C543" s="66">
        <v>126</v>
      </c>
      <c r="D543" s="65">
        <v>204</v>
      </c>
      <c r="E543" s="66">
        <v>337</v>
      </c>
      <c r="F543" s="67"/>
      <c r="G543" s="65">
        <f t="shared" ref="G543:G562" si="104">B543-C543</f>
        <v>-77</v>
      </c>
      <c r="H543" s="66">
        <f t="shared" ref="H543:H562" si="105">D543-E543</f>
        <v>-133</v>
      </c>
      <c r="I543" s="20">
        <f t="shared" ref="I543:I562" si="106">IF(C543=0, "-", IF(G543/C543&lt;10, G543/C543, "&gt;999%"))</f>
        <v>-0.61111111111111116</v>
      </c>
      <c r="J543" s="21">
        <f t="shared" ref="J543:J562" si="107">IF(E543=0, "-", IF(H543/E543&lt;10, H543/E543, "&gt;999%"))</f>
        <v>-0.39465875370919884</v>
      </c>
    </row>
    <row r="544" spans="1:10" x14ac:dyDescent="0.25">
      <c r="A544" s="158" t="s">
        <v>261</v>
      </c>
      <c r="B544" s="65">
        <v>17</v>
      </c>
      <c r="C544" s="66">
        <v>13</v>
      </c>
      <c r="D544" s="65">
        <v>61</v>
      </c>
      <c r="E544" s="66">
        <v>36</v>
      </c>
      <c r="F544" s="67"/>
      <c r="G544" s="65">
        <f t="shared" si="104"/>
        <v>4</v>
      </c>
      <c r="H544" s="66">
        <f t="shared" si="105"/>
        <v>25</v>
      </c>
      <c r="I544" s="20">
        <f t="shared" si="106"/>
        <v>0.30769230769230771</v>
      </c>
      <c r="J544" s="21">
        <f t="shared" si="107"/>
        <v>0.69444444444444442</v>
      </c>
    </row>
    <row r="545" spans="1:10" x14ac:dyDescent="0.25">
      <c r="A545" s="158" t="s">
        <v>298</v>
      </c>
      <c r="B545" s="65">
        <v>2</v>
      </c>
      <c r="C545" s="66">
        <v>0</v>
      </c>
      <c r="D545" s="65">
        <v>8</v>
      </c>
      <c r="E545" s="66">
        <v>4</v>
      </c>
      <c r="F545" s="67"/>
      <c r="G545" s="65">
        <f t="shared" si="104"/>
        <v>2</v>
      </c>
      <c r="H545" s="66">
        <f t="shared" si="105"/>
        <v>4</v>
      </c>
      <c r="I545" s="20" t="str">
        <f t="shared" si="106"/>
        <v>-</v>
      </c>
      <c r="J545" s="21">
        <f t="shared" si="107"/>
        <v>1</v>
      </c>
    </row>
    <row r="546" spans="1:10" x14ac:dyDescent="0.25">
      <c r="A546" s="158" t="s">
        <v>492</v>
      </c>
      <c r="B546" s="65">
        <v>12</v>
      </c>
      <c r="C546" s="66">
        <v>35</v>
      </c>
      <c r="D546" s="65">
        <v>46</v>
      </c>
      <c r="E546" s="66">
        <v>84</v>
      </c>
      <c r="F546" s="67"/>
      <c r="G546" s="65">
        <f t="shared" si="104"/>
        <v>-23</v>
      </c>
      <c r="H546" s="66">
        <f t="shared" si="105"/>
        <v>-38</v>
      </c>
      <c r="I546" s="20">
        <f t="shared" si="106"/>
        <v>-0.65714285714285714</v>
      </c>
      <c r="J546" s="21">
        <f t="shared" si="107"/>
        <v>-0.45238095238095238</v>
      </c>
    </row>
    <row r="547" spans="1:10" x14ac:dyDescent="0.25">
      <c r="A547" s="158" t="s">
        <v>308</v>
      </c>
      <c r="B547" s="65">
        <v>7</v>
      </c>
      <c r="C547" s="66">
        <v>2</v>
      </c>
      <c r="D547" s="65">
        <v>23</v>
      </c>
      <c r="E547" s="66">
        <v>4</v>
      </c>
      <c r="F547" s="67"/>
      <c r="G547" s="65">
        <f t="shared" si="104"/>
        <v>5</v>
      </c>
      <c r="H547" s="66">
        <f t="shared" si="105"/>
        <v>19</v>
      </c>
      <c r="I547" s="20">
        <f t="shared" si="106"/>
        <v>2.5</v>
      </c>
      <c r="J547" s="21">
        <f t="shared" si="107"/>
        <v>4.75</v>
      </c>
    </row>
    <row r="548" spans="1:10" x14ac:dyDescent="0.25">
      <c r="A548" s="158" t="s">
        <v>299</v>
      </c>
      <c r="B548" s="65">
        <v>2</v>
      </c>
      <c r="C548" s="66">
        <v>0</v>
      </c>
      <c r="D548" s="65">
        <v>3</v>
      </c>
      <c r="E548" s="66">
        <v>5</v>
      </c>
      <c r="F548" s="67"/>
      <c r="G548" s="65">
        <f t="shared" si="104"/>
        <v>2</v>
      </c>
      <c r="H548" s="66">
        <f t="shared" si="105"/>
        <v>-2</v>
      </c>
      <c r="I548" s="20" t="str">
        <f t="shared" si="106"/>
        <v>-</v>
      </c>
      <c r="J548" s="21">
        <f t="shared" si="107"/>
        <v>-0.4</v>
      </c>
    </row>
    <row r="549" spans="1:10" x14ac:dyDescent="0.25">
      <c r="A549" s="158" t="s">
        <v>543</v>
      </c>
      <c r="B549" s="65">
        <v>51</v>
      </c>
      <c r="C549" s="66">
        <v>27</v>
      </c>
      <c r="D549" s="65">
        <v>111</v>
      </c>
      <c r="E549" s="66">
        <v>53</v>
      </c>
      <c r="F549" s="67"/>
      <c r="G549" s="65">
        <f t="shared" si="104"/>
        <v>24</v>
      </c>
      <c r="H549" s="66">
        <f t="shared" si="105"/>
        <v>58</v>
      </c>
      <c r="I549" s="20">
        <f t="shared" si="106"/>
        <v>0.88888888888888884</v>
      </c>
      <c r="J549" s="21">
        <f t="shared" si="107"/>
        <v>1.0943396226415094</v>
      </c>
    </row>
    <row r="550" spans="1:10" x14ac:dyDescent="0.25">
      <c r="A550" s="158" t="s">
        <v>488</v>
      </c>
      <c r="B550" s="65">
        <v>0</v>
      </c>
      <c r="C550" s="66">
        <v>15</v>
      </c>
      <c r="D550" s="65">
        <v>0</v>
      </c>
      <c r="E550" s="66">
        <v>22</v>
      </c>
      <c r="F550" s="67"/>
      <c r="G550" s="65">
        <f t="shared" si="104"/>
        <v>-15</v>
      </c>
      <c r="H550" s="66">
        <f t="shared" si="105"/>
        <v>-22</v>
      </c>
      <c r="I550" s="20">
        <f t="shared" si="106"/>
        <v>-1</v>
      </c>
      <c r="J550" s="21">
        <f t="shared" si="107"/>
        <v>-1</v>
      </c>
    </row>
    <row r="551" spans="1:10" x14ac:dyDescent="0.25">
      <c r="A551" s="158" t="s">
        <v>238</v>
      </c>
      <c r="B551" s="65">
        <v>58</v>
      </c>
      <c r="C551" s="66">
        <v>58</v>
      </c>
      <c r="D551" s="65">
        <v>218</v>
      </c>
      <c r="E551" s="66">
        <v>99</v>
      </c>
      <c r="F551" s="67"/>
      <c r="G551" s="65">
        <f t="shared" si="104"/>
        <v>0</v>
      </c>
      <c r="H551" s="66">
        <f t="shared" si="105"/>
        <v>119</v>
      </c>
      <c r="I551" s="20">
        <f t="shared" si="106"/>
        <v>0</v>
      </c>
      <c r="J551" s="21">
        <f t="shared" si="107"/>
        <v>1.202020202020202</v>
      </c>
    </row>
    <row r="552" spans="1:10" x14ac:dyDescent="0.25">
      <c r="A552" s="158" t="s">
        <v>300</v>
      </c>
      <c r="B552" s="65">
        <v>28</v>
      </c>
      <c r="C552" s="66">
        <v>11</v>
      </c>
      <c r="D552" s="65">
        <v>73</v>
      </c>
      <c r="E552" s="66">
        <v>25</v>
      </c>
      <c r="F552" s="67"/>
      <c r="G552" s="65">
        <f t="shared" si="104"/>
        <v>17</v>
      </c>
      <c r="H552" s="66">
        <f t="shared" si="105"/>
        <v>48</v>
      </c>
      <c r="I552" s="20">
        <f t="shared" si="106"/>
        <v>1.5454545454545454</v>
      </c>
      <c r="J552" s="21">
        <f t="shared" si="107"/>
        <v>1.92</v>
      </c>
    </row>
    <row r="553" spans="1:10" x14ac:dyDescent="0.25">
      <c r="A553" s="158" t="s">
        <v>244</v>
      </c>
      <c r="B553" s="65">
        <v>39</v>
      </c>
      <c r="C553" s="66">
        <v>11</v>
      </c>
      <c r="D553" s="65">
        <v>139</v>
      </c>
      <c r="E553" s="66">
        <v>55</v>
      </c>
      <c r="F553" s="67"/>
      <c r="G553" s="65">
        <f t="shared" si="104"/>
        <v>28</v>
      </c>
      <c r="H553" s="66">
        <f t="shared" si="105"/>
        <v>84</v>
      </c>
      <c r="I553" s="20">
        <f t="shared" si="106"/>
        <v>2.5454545454545454</v>
      </c>
      <c r="J553" s="21">
        <f t="shared" si="107"/>
        <v>1.5272727272727273</v>
      </c>
    </row>
    <row r="554" spans="1:10" x14ac:dyDescent="0.25">
      <c r="A554" s="158" t="s">
        <v>449</v>
      </c>
      <c r="B554" s="65">
        <v>8</v>
      </c>
      <c r="C554" s="66">
        <v>3</v>
      </c>
      <c r="D554" s="65">
        <v>23</v>
      </c>
      <c r="E554" s="66">
        <v>8</v>
      </c>
      <c r="F554" s="67"/>
      <c r="G554" s="65">
        <f t="shared" si="104"/>
        <v>5</v>
      </c>
      <c r="H554" s="66">
        <f t="shared" si="105"/>
        <v>15</v>
      </c>
      <c r="I554" s="20">
        <f t="shared" si="106"/>
        <v>1.6666666666666667</v>
      </c>
      <c r="J554" s="21">
        <f t="shared" si="107"/>
        <v>1.875</v>
      </c>
    </row>
    <row r="555" spans="1:10" x14ac:dyDescent="0.25">
      <c r="A555" s="158" t="s">
        <v>210</v>
      </c>
      <c r="B555" s="65">
        <v>3</v>
      </c>
      <c r="C555" s="66">
        <v>52</v>
      </c>
      <c r="D555" s="65">
        <v>14</v>
      </c>
      <c r="E555" s="66">
        <v>304</v>
      </c>
      <c r="F555" s="67"/>
      <c r="G555" s="65">
        <f t="shared" si="104"/>
        <v>-49</v>
      </c>
      <c r="H555" s="66">
        <f t="shared" si="105"/>
        <v>-290</v>
      </c>
      <c r="I555" s="20">
        <f t="shared" si="106"/>
        <v>-0.94230769230769229</v>
      </c>
      <c r="J555" s="21">
        <f t="shared" si="107"/>
        <v>-0.95394736842105265</v>
      </c>
    </row>
    <row r="556" spans="1:10" x14ac:dyDescent="0.25">
      <c r="A556" s="158" t="s">
        <v>353</v>
      </c>
      <c r="B556" s="65">
        <v>176</v>
      </c>
      <c r="C556" s="66">
        <v>215</v>
      </c>
      <c r="D556" s="65">
        <v>433</v>
      </c>
      <c r="E556" s="66">
        <v>475</v>
      </c>
      <c r="F556" s="67"/>
      <c r="G556" s="65">
        <f t="shared" si="104"/>
        <v>-39</v>
      </c>
      <c r="H556" s="66">
        <f t="shared" si="105"/>
        <v>-42</v>
      </c>
      <c r="I556" s="20">
        <f t="shared" si="106"/>
        <v>-0.18139534883720931</v>
      </c>
      <c r="J556" s="21">
        <f t="shared" si="107"/>
        <v>-8.8421052631578942E-2</v>
      </c>
    </row>
    <row r="557" spans="1:10" x14ac:dyDescent="0.25">
      <c r="A557" s="158" t="s">
        <v>410</v>
      </c>
      <c r="B557" s="65">
        <v>227</v>
      </c>
      <c r="C557" s="66">
        <v>86</v>
      </c>
      <c r="D557" s="65">
        <v>564</v>
      </c>
      <c r="E557" s="66">
        <v>101</v>
      </c>
      <c r="F557" s="67"/>
      <c r="G557" s="65">
        <f t="shared" si="104"/>
        <v>141</v>
      </c>
      <c r="H557" s="66">
        <f t="shared" si="105"/>
        <v>463</v>
      </c>
      <c r="I557" s="20">
        <f t="shared" si="106"/>
        <v>1.6395348837209303</v>
      </c>
      <c r="J557" s="21">
        <f t="shared" si="107"/>
        <v>4.5841584158415838</v>
      </c>
    </row>
    <row r="558" spans="1:10" x14ac:dyDescent="0.25">
      <c r="A558" s="158" t="s">
        <v>450</v>
      </c>
      <c r="B558" s="65">
        <v>178</v>
      </c>
      <c r="C558" s="66">
        <v>0</v>
      </c>
      <c r="D558" s="65">
        <v>362</v>
      </c>
      <c r="E558" s="66">
        <v>19</v>
      </c>
      <c r="F558" s="67"/>
      <c r="G558" s="65">
        <f t="shared" si="104"/>
        <v>178</v>
      </c>
      <c r="H558" s="66">
        <f t="shared" si="105"/>
        <v>343</v>
      </c>
      <c r="I558" s="20" t="str">
        <f t="shared" si="106"/>
        <v>-</v>
      </c>
      <c r="J558" s="21" t="str">
        <f t="shared" si="107"/>
        <v>&gt;999%</v>
      </c>
    </row>
    <row r="559" spans="1:10" x14ac:dyDescent="0.25">
      <c r="A559" s="158" t="s">
        <v>471</v>
      </c>
      <c r="B559" s="65">
        <v>28</v>
      </c>
      <c r="C559" s="66">
        <v>25</v>
      </c>
      <c r="D559" s="65">
        <v>110</v>
      </c>
      <c r="E559" s="66">
        <v>47</v>
      </c>
      <c r="F559" s="67"/>
      <c r="G559" s="65">
        <f t="shared" si="104"/>
        <v>3</v>
      </c>
      <c r="H559" s="66">
        <f t="shared" si="105"/>
        <v>63</v>
      </c>
      <c r="I559" s="20">
        <f t="shared" si="106"/>
        <v>0.12</v>
      </c>
      <c r="J559" s="21">
        <f t="shared" si="107"/>
        <v>1.3404255319148937</v>
      </c>
    </row>
    <row r="560" spans="1:10" x14ac:dyDescent="0.25">
      <c r="A560" s="158" t="s">
        <v>503</v>
      </c>
      <c r="B560" s="65">
        <v>37</v>
      </c>
      <c r="C560" s="66">
        <v>78</v>
      </c>
      <c r="D560" s="65">
        <v>109</v>
      </c>
      <c r="E560" s="66">
        <v>131</v>
      </c>
      <c r="F560" s="67"/>
      <c r="G560" s="65">
        <f t="shared" si="104"/>
        <v>-41</v>
      </c>
      <c r="H560" s="66">
        <f t="shared" si="105"/>
        <v>-22</v>
      </c>
      <c r="I560" s="20">
        <f t="shared" si="106"/>
        <v>-0.52564102564102566</v>
      </c>
      <c r="J560" s="21">
        <f t="shared" si="107"/>
        <v>-0.16793893129770993</v>
      </c>
    </row>
    <row r="561" spans="1:10" x14ac:dyDescent="0.25">
      <c r="A561" s="158" t="s">
        <v>375</v>
      </c>
      <c r="B561" s="65">
        <v>223</v>
      </c>
      <c r="C561" s="66">
        <v>220</v>
      </c>
      <c r="D561" s="65">
        <v>597</v>
      </c>
      <c r="E561" s="66">
        <v>352</v>
      </c>
      <c r="F561" s="67"/>
      <c r="G561" s="65">
        <f t="shared" si="104"/>
        <v>3</v>
      </c>
      <c r="H561" s="66">
        <f t="shared" si="105"/>
        <v>245</v>
      </c>
      <c r="I561" s="20">
        <f t="shared" si="106"/>
        <v>1.3636363636363636E-2</v>
      </c>
      <c r="J561" s="21">
        <f t="shared" si="107"/>
        <v>0.69602272727272729</v>
      </c>
    </row>
    <row r="562" spans="1:10" s="160" customFormat="1" x14ac:dyDescent="0.25">
      <c r="A562" s="178" t="s">
        <v>691</v>
      </c>
      <c r="B562" s="71">
        <v>1145</v>
      </c>
      <c r="C562" s="72">
        <v>977</v>
      </c>
      <c r="D562" s="71">
        <v>3098</v>
      </c>
      <c r="E562" s="72">
        <v>2161</v>
      </c>
      <c r="F562" s="73"/>
      <c r="G562" s="71">
        <f t="shared" si="104"/>
        <v>168</v>
      </c>
      <c r="H562" s="72">
        <f t="shared" si="105"/>
        <v>937</v>
      </c>
      <c r="I562" s="37">
        <f t="shared" si="106"/>
        <v>0.17195496417604914</v>
      </c>
      <c r="J562" s="38">
        <f t="shared" si="107"/>
        <v>0.43359555761221658</v>
      </c>
    </row>
    <row r="563" spans="1:10" x14ac:dyDescent="0.25">
      <c r="A563" s="177"/>
      <c r="B563" s="143"/>
      <c r="C563" s="144"/>
      <c r="D563" s="143"/>
      <c r="E563" s="144"/>
      <c r="F563" s="145"/>
      <c r="G563" s="143"/>
      <c r="H563" s="144"/>
      <c r="I563" s="151"/>
      <c r="J563" s="152"/>
    </row>
    <row r="564" spans="1:10" s="139" customFormat="1" x14ac:dyDescent="0.25">
      <c r="A564" s="159" t="s">
        <v>96</v>
      </c>
      <c r="B564" s="65"/>
      <c r="C564" s="66"/>
      <c r="D564" s="65"/>
      <c r="E564" s="66"/>
      <c r="F564" s="67"/>
      <c r="G564" s="65"/>
      <c r="H564" s="66"/>
      <c r="I564" s="20"/>
      <c r="J564" s="21"/>
    </row>
    <row r="565" spans="1:10" x14ac:dyDescent="0.25">
      <c r="A565" s="158" t="s">
        <v>387</v>
      </c>
      <c r="B565" s="65">
        <v>14</v>
      </c>
      <c r="C565" s="66">
        <v>0</v>
      </c>
      <c r="D565" s="65">
        <v>63</v>
      </c>
      <c r="E565" s="66">
        <v>0</v>
      </c>
      <c r="F565" s="67"/>
      <c r="G565" s="65">
        <f t="shared" ref="G565:G571" si="108">B565-C565</f>
        <v>14</v>
      </c>
      <c r="H565" s="66">
        <f t="shared" ref="H565:H571" si="109">D565-E565</f>
        <v>63</v>
      </c>
      <c r="I565" s="20" t="str">
        <f t="shared" ref="I565:I571" si="110">IF(C565=0, "-", IF(G565/C565&lt;10, G565/C565, "&gt;999%"))</f>
        <v>-</v>
      </c>
      <c r="J565" s="21" t="str">
        <f t="shared" ref="J565:J571" si="111">IF(E565=0, "-", IF(H565/E565&lt;10, H565/E565, "&gt;999%"))</f>
        <v>-</v>
      </c>
    </row>
    <row r="566" spans="1:10" x14ac:dyDescent="0.25">
      <c r="A566" s="158" t="s">
        <v>262</v>
      </c>
      <c r="B566" s="65">
        <v>6</v>
      </c>
      <c r="C566" s="66">
        <v>5</v>
      </c>
      <c r="D566" s="65">
        <v>16</v>
      </c>
      <c r="E566" s="66">
        <v>27</v>
      </c>
      <c r="F566" s="67"/>
      <c r="G566" s="65">
        <f t="shared" si="108"/>
        <v>1</v>
      </c>
      <c r="H566" s="66">
        <f t="shared" si="109"/>
        <v>-11</v>
      </c>
      <c r="I566" s="20">
        <f t="shared" si="110"/>
        <v>0.2</v>
      </c>
      <c r="J566" s="21">
        <f t="shared" si="111"/>
        <v>-0.40740740740740738</v>
      </c>
    </row>
    <row r="567" spans="1:10" x14ac:dyDescent="0.25">
      <c r="A567" s="158" t="s">
        <v>263</v>
      </c>
      <c r="B567" s="65">
        <v>7</v>
      </c>
      <c r="C567" s="66">
        <v>21</v>
      </c>
      <c r="D567" s="65">
        <v>12</v>
      </c>
      <c r="E567" s="66">
        <v>31</v>
      </c>
      <c r="F567" s="67"/>
      <c r="G567" s="65">
        <f t="shared" si="108"/>
        <v>-14</v>
      </c>
      <c r="H567" s="66">
        <f t="shared" si="109"/>
        <v>-19</v>
      </c>
      <c r="I567" s="20">
        <f t="shared" si="110"/>
        <v>-0.66666666666666663</v>
      </c>
      <c r="J567" s="21">
        <f t="shared" si="111"/>
        <v>-0.61290322580645162</v>
      </c>
    </row>
    <row r="568" spans="1:10" x14ac:dyDescent="0.25">
      <c r="A568" s="158" t="s">
        <v>388</v>
      </c>
      <c r="B568" s="65">
        <v>243</v>
      </c>
      <c r="C568" s="66">
        <v>170</v>
      </c>
      <c r="D568" s="65">
        <v>591</v>
      </c>
      <c r="E568" s="66">
        <v>490</v>
      </c>
      <c r="F568" s="67"/>
      <c r="G568" s="65">
        <f t="shared" si="108"/>
        <v>73</v>
      </c>
      <c r="H568" s="66">
        <f t="shared" si="109"/>
        <v>101</v>
      </c>
      <c r="I568" s="20">
        <f t="shared" si="110"/>
        <v>0.42941176470588233</v>
      </c>
      <c r="J568" s="21">
        <f t="shared" si="111"/>
        <v>0.20612244897959184</v>
      </c>
    </row>
    <row r="569" spans="1:10" x14ac:dyDescent="0.25">
      <c r="A569" s="158" t="s">
        <v>430</v>
      </c>
      <c r="B569" s="65">
        <v>93</v>
      </c>
      <c r="C569" s="66">
        <v>208</v>
      </c>
      <c r="D569" s="65">
        <v>272</v>
      </c>
      <c r="E569" s="66">
        <v>450</v>
      </c>
      <c r="F569" s="67"/>
      <c r="G569" s="65">
        <f t="shared" si="108"/>
        <v>-115</v>
      </c>
      <c r="H569" s="66">
        <f t="shared" si="109"/>
        <v>-178</v>
      </c>
      <c r="I569" s="20">
        <f t="shared" si="110"/>
        <v>-0.55288461538461542</v>
      </c>
      <c r="J569" s="21">
        <f t="shared" si="111"/>
        <v>-0.39555555555555555</v>
      </c>
    </row>
    <row r="570" spans="1:10" x14ac:dyDescent="0.25">
      <c r="A570" s="158" t="s">
        <v>472</v>
      </c>
      <c r="B570" s="65">
        <v>90</v>
      </c>
      <c r="C570" s="66">
        <v>59</v>
      </c>
      <c r="D570" s="65">
        <v>193</v>
      </c>
      <c r="E570" s="66">
        <v>105</v>
      </c>
      <c r="F570" s="67"/>
      <c r="G570" s="65">
        <f t="shared" si="108"/>
        <v>31</v>
      </c>
      <c r="H570" s="66">
        <f t="shared" si="109"/>
        <v>88</v>
      </c>
      <c r="I570" s="20">
        <f t="shared" si="110"/>
        <v>0.52542372881355937</v>
      </c>
      <c r="J570" s="21">
        <f t="shared" si="111"/>
        <v>0.83809523809523812</v>
      </c>
    </row>
    <row r="571" spans="1:10" s="160" customFormat="1" x14ac:dyDescent="0.25">
      <c r="A571" s="178" t="s">
        <v>692</v>
      </c>
      <c r="B571" s="71">
        <v>453</v>
      </c>
      <c r="C571" s="72">
        <v>463</v>
      </c>
      <c r="D571" s="71">
        <v>1147</v>
      </c>
      <c r="E571" s="72">
        <v>1103</v>
      </c>
      <c r="F571" s="73"/>
      <c r="G571" s="71">
        <f t="shared" si="108"/>
        <v>-10</v>
      </c>
      <c r="H571" s="72">
        <f t="shared" si="109"/>
        <v>44</v>
      </c>
      <c r="I571" s="37">
        <f t="shared" si="110"/>
        <v>-2.159827213822894E-2</v>
      </c>
      <c r="J571" s="38">
        <f t="shared" si="111"/>
        <v>3.9891205802357207E-2</v>
      </c>
    </row>
    <row r="572" spans="1:10" x14ac:dyDescent="0.25">
      <c r="A572" s="177"/>
      <c r="B572" s="143"/>
      <c r="C572" s="144"/>
      <c r="D572" s="143"/>
      <c r="E572" s="144"/>
      <c r="F572" s="145"/>
      <c r="G572" s="143"/>
      <c r="H572" s="144"/>
      <c r="I572" s="151"/>
      <c r="J572" s="152"/>
    </row>
    <row r="573" spans="1:10" s="139" customFormat="1" x14ac:dyDescent="0.25">
      <c r="A573" s="159" t="s">
        <v>97</v>
      </c>
      <c r="B573" s="65"/>
      <c r="C573" s="66"/>
      <c r="D573" s="65"/>
      <c r="E573" s="66"/>
      <c r="F573" s="67"/>
      <c r="G573" s="65"/>
      <c r="H573" s="66"/>
      <c r="I573" s="20"/>
      <c r="J573" s="21"/>
    </row>
    <row r="574" spans="1:10" x14ac:dyDescent="0.25">
      <c r="A574" s="158" t="s">
        <v>567</v>
      </c>
      <c r="B574" s="65">
        <v>64</v>
      </c>
      <c r="C574" s="66">
        <v>29</v>
      </c>
      <c r="D574" s="65">
        <v>158</v>
      </c>
      <c r="E574" s="66">
        <v>75</v>
      </c>
      <c r="F574" s="67"/>
      <c r="G574" s="65">
        <f>B574-C574</f>
        <v>35</v>
      </c>
      <c r="H574" s="66">
        <f>D574-E574</f>
        <v>83</v>
      </c>
      <c r="I574" s="20">
        <f>IF(C574=0, "-", IF(G574/C574&lt;10, G574/C574, "&gt;999%"))</f>
        <v>1.2068965517241379</v>
      </c>
      <c r="J574" s="21">
        <f>IF(E574=0, "-", IF(H574/E574&lt;10, H574/E574, "&gt;999%"))</f>
        <v>1.1066666666666667</v>
      </c>
    </row>
    <row r="575" spans="1:10" x14ac:dyDescent="0.25">
      <c r="A575" s="158" t="s">
        <v>554</v>
      </c>
      <c r="B575" s="65">
        <v>0</v>
      </c>
      <c r="C575" s="66">
        <v>0</v>
      </c>
      <c r="D575" s="65">
        <v>2</v>
      </c>
      <c r="E575" s="66">
        <v>1</v>
      </c>
      <c r="F575" s="67"/>
      <c r="G575" s="65">
        <f>B575-C575</f>
        <v>0</v>
      </c>
      <c r="H575" s="66">
        <f>D575-E575</f>
        <v>1</v>
      </c>
      <c r="I575" s="20" t="str">
        <f>IF(C575=0, "-", IF(G575/C575&lt;10, G575/C575, "&gt;999%"))</f>
        <v>-</v>
      </c>
      <c r="J575" s="21">
        <f>IF(E575=0, "-", IF(H575/E575&lt;10, H575/E575, "&gt;999%"))</f>
        <v>1</v>
      </c>
    </row>
    <row r="576" spans="1:10" s="160" customFormat="1" x14ac:dyDescent="0.25">
      <c r="A576" s="178" t="s">
        <v>693</v>
      </c>
      <c r="B576" s="71">
        <v>64</v>
      </c>
      <c r="C576" s="72">
        <v>29</v>
      </c>
      <c r="D576" s="71">
        <v>160</v>
      </c>
      <c r="E576" s="72">
        <v>76</v>
      </c>
      <c r="F576" s="73"/>
      <c r="G576" s="71">
        <f>B576-C576</f>
        <v>35</v>
      </c>
      <c r="H576" s="72">
        <f>D576-E576</f>
        <v>84</v>
      </c>
      <c r="I576" s="37">
        <f>IF(C576=0, "-", IF(G576/C576&lt;10, G576/C576, "&gt;999%"))</f>
        <v>1.2068965517241379</v>
      </c>
      <c r="J576" s="38">
        <f>IF(E576=0, "-", IF(H576/E576&lt;10, H576/E576, "&gt;999%"))</f>
        <v>1.1052631578947369</v>
      </c>
    </row>
    <row r="577" spans="1:10" x14ac:dyDescent="0.25">
      <c r="A577" s="177"/>
      <c r="B577" s="143"/>
      <c r="C577" s="144"/>
      <c r="D577" s="143"/>
      <c r="E577" s="144"/>
      <c r="F577" s="145"/>
      <c r="G577" s="143"/>
      <c r="H577" s="144"/>
      <c r="I577" s="151"/>
      <c r="J577" s="152"/>
    </row>
    <row r="578" spans="1:10" s="139" customFormat="1" x14ac:dyDescent="0.25">
      <c r="A578" s="159" t="s">
        <v>98</v>
      </c>
      <c r="B578" s="65"/>
      <c r="C578" s="66"/>
      <c r="D578" s="65"/>
      <c r="E578" s="66"/>
      <c r="F578" s="67"/>
      <c r="G578" s="65"/>
      <c r="H578" s="66"/>
      <c r="I578" s="20"/>
      <c r="J578" s="21"/>
    </row>
    <row r="579" spans="1:10" x14ac:dyDescent="0.25">
      <c r="A579" s="158" t="s">
        <v>568</v>
      </c>
      <c r="B579" s="65">
        <v>5</v>
      </c>
      <c r="C579" s="66">
        <v>6</v>
      </c>
      <c r="D579" s="65">
        <v>20</v>
      </c>
      <c r="E579" s="66">
        <v>14</v>
      </c>
      <c r="F579" s="67"/>
      <c r="G579" s="65">
        <f>B579-C579</f>
        <v>-1</v>
      </c>
      <c r="H579" s="66">
        <f>D579-E579</f>
        <v>6</v>
      </c>
      <c r="I579" s="20">
        <f>IF(C579=0, "-", IF(G579/C579&lt;10, G579/C579, "&gt;999%"))</f>
        <v>-0.16666666666666666</v>
      </c>
      <c r="J579" s="21">
        <f>IF(E579=0, "-", IF(H579/E579&lt;10, H579/E579, "&gt;999%"))</f>
        <v>0.42857142857142855</v>
      </c>
    </row>
    <row r="580" spans="1:10" s="160" customFormat="1" x14ac:dyDescent="0.25">
      <c r="A580" s="165" t="s">
        <v>694</v>
      </c>
      <c r="B580" s="166">
        <v>5</v>
      </c>
      <c r="C580" s="167">
        <v>6</v>
      </c>
      <c r="D580" s="166">
        <v>20</v>
      </c>
      <c r="E580" s="167">
        <v>14</v>
      </c>
      <c r="F580" s="168"/>
      <c r="G580" s="166">
        <f>B580-C580</f>
        <v>-1</v>
      </c>
      <c r="H580" s="167">
        <f>D580-E580</f>
        <v>6</v>
      </c>
      <c r="I580" s="169">
        <f>IF(C580=0, "-", IF(G580/C580&lt;10, G580/C580, "&gt;999%"))</f>
        <v>-0.16666666666666666</v>
      </c>
      <c r="J580" s="170">
        <f>IF(E580=0, "-", IF(H580/E580&lt;10, H580/E580, "&gt;999%"))</f>
        <v>0.42857142857142855</v>
      </c>
    </row>
    <row r="581" spans="1:10" x14ac:dyDescent="0.25">
      <c r="A581" s="171"/>
      <c r="B581" s="172"/>
      <c r="C581" s="173"/>
      <c r="D581" s="172"/>
      <c r="E581" s="173"/>
      <c r="F581" s="174"/>
      <c r="G581" s="172"/>
      <c r="H581" s="173"/>
      <c r="I581" s="175"/>
      <c r="J581" s="176"/>
    </row>
    <row r="582" spans="1:10" x14ac:dyDescent="0.25">
      <c r="A582" s="27" t="s">
        <v>16</v>
      </c>
      <c r="B582" s="71">
        <f>SUM(B7:B581)/2</f>
        <v>30256</v>
      </c>
      <c r="C582" s="77">
        <f>SUM(C7:C581)/2</f>
        <v>32224</v>
      </c>
      <c r="D582" s="71">
        <f>SUM(D7:D581)/2</f>
        <v>84340</v>
      </c>
      <c r="E582" s="77">
        <f>SUM(E7:E581)/2</f>
        <v>81619</v>
      </c>
      <c r="F582" s="73"/>
      <c r="G582" s="71">
        <f>B582-C582</f>
        <v>-1968</v>
      </c>
      <c r="H582" s="72">
        <f>D582-E582</f>
        <v>2721</v>
      </c>
      <c r="I582" s="37">
        <f>IF(C582=0, 0, G582/C582)</f>
        <v>-6.1072492552135052E-2</v>
      </c>
      <c r="J582" s="38">
        <f>IF(E582=0, 0, H582/E582)</f>
        <v>3.3337825751356916E-2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7" max="16383" man="1"/>
    <brk id="165" max="16383" man="1"/>
    <brk id="219" max="16383" man="1"/>
    <brk id="269" max="16383" man="1"/>
    <brk id="331" max="16383" man="1"/>
    <brk id="390" max="16383" man="1"/>
    <brk id="448" max="16383" man="1"/>
    <brk id="510" max="16383" man="1"/>
    <brk id="5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110</v>
      </c>
      <c r="B7" s="65">
        <v>5571</v>
      </c>
      <c r="C7" s="66">
        <v>7595</v>
      </c>
      <c r="D7" s="65">
        <v>17379</v>
      </c>
      <c r="E7" s="66">
        <v>18026</v>
      </c>
      <c r="F7" s="67"/>
      <c r="G7" s="65">
        <f>B7-C7</f>
        <v>-2024</v>
      </c>
      <c r="H7" s="66">
        <f>D7-E7</f>
        <v>-647</v>
      </c>
      <c r="I7" s="28">
        <f>IF(C7=0, "-", IF(G7/C7&lt;10, G7/C7*100, "&gt;999"))</f>
        <v>-26.64911125740619</v>
      </c>
      <c r="J7" s="29">
        <f>IF(E7=0, "-", IF(H7/E7&lt;10, H7/E7*100, "&gt;999"))</f>
        <v>-3.5892599578386775</v>
      </c>
    </row>
    <row r="8" spans="1:10" x14ac:dyDescent="0.25">
      <c r="A8" s="7" t="s">
        <v>119</v>
      </c>
      <c r="B8" s="65">
        <v>17041</v>
      </c>
      <c r="C8" s="66">
        <v>16198</v>
      </c>
      <c r="D8" s="65">
        <v>46317</v>
      </c>
      <c r="E8" s="66">
        <v>41963</v>
      </c>
      <c r="F8" s="67"/>
      <c r="G8" s="65">
        <f>B8-C8</f>
        <v>843</v>
      </c>
      <c r="H8" s="66">
        <f>D8-E8</f>
        <v>4354</v>
      </c>
      <c r="I8" s="28">
        <f>IF(C8=0, "-", IF(G8/C8&lt;10, G8/C8*100, "&gt;999"))</f>
        <v>5.2043462155821709</v>
      </c>
      <c r="J8" s="29">
        <f>IF(E8=0, "-", IF(H8/E8&lt;10, H8/E8*100, "&gt;999"))</f>
        <v>10.375807258775588</v>
      </c>
    </row>
    <row r="9" spans="1:10" x14ac:dyDescent="0.25">
      <c r="A9" s="7" t="s">
        <v>125</v>
      </c>
      <c r="B9" s="65">
        <v>6215</v>
      </c>
      <c r="C9" s="66">
        <v>7164</v>
      </c>
      <c r="D9" s="65">
        <v>17233</v>
      </c>
      <c r="E9" s="66">
        <v>18729</v>
      </c>
      <c r="F9" s="67"/>
      <c r="G9" s="65">
        <f>B9-C9</f>
        <v>-949</v>
      </c>
      <c r="H9" s="66">
        <f>D9-E9</f>
        <v>-1496</v>
      </c>
      <c r="I9" s="28">
        <f>IF(C9=0, "-", IF(G9/C9&lt;10, G9/C9*100, "&gt;999"))</f>
        <v>-13.246789503070911</v>
      </c>
      <c r="J9" s="29">
        <f>IF(E9=0, "-", IF(H9/E9&lt;10, H9/E9*100, "&gt;999"))</f>
        <v>-7.9876127929948204</v>
      </c>
    </row>
    <row r="10" spans="1:10" x14ac:dyDescent="0.25">
      <c r="A10" s="7" t="s">
        <v>126</v>
      </c>
      <c r="B10" s="65">
        <v>1429</v>
      </c>
      <c r="C10" s="66">
        <v>1267</v>
      </c>
      <c r="D10" s="65">
        <v>3411</v>
      </c>
      <c r="E10" s="66">
        <v>2901</v>
      </c>
      <c r="F10" s="67"/>
      <c r="G10" s="65">
        <f>B10-C10</f>
        <v>162</v>
      </c>
      <c r="H10" s="66">
        <f>D10-E10</f>
        <v>510</v>
      </c>
      <c r="I10" s="28">
        <f>IF(C10=0, "-", IF(G10/C10&lt;10, G10/C10*100, "&gt;999"))</f>
        <v>12.786108918705605</v>
      </c>
      <c r="J10" s="29">
        <f>IF(E10=0, "-", IF(H10/E10&lt;10, H10/E10*100, "&gt;999"))</f>
        <v>17.580144777662877</v>
      </c>
    </row>
    <row r="11" spans="1:10" s="43" customFormat="1" x14ac:dyDescent="0.25">
      <c r="A11" s="27" t="s">
        <v>0</v>
      </c>
      <c r="B11" s="71">
        <f>SUM(B7:B10)</f>
        <v>30256</v>
      </c>
      <c r="C11" s="72">
        <f>SUM(C7:C10)</f>
        <v>32224</v>
      </c>
      <c r="D11" s="71">
        <f>SUM(D7:D10)</f>
        <v>84340</v>
      </c>
      <c r="E11" s="72">
        <f>SUM(E7:E10)</f>
        <v>81619</v>
      </c>
      <c r="F11" s="73"/>
      <c r="G11" s="71">
        <f>B11-C11</f>
        <v>-1968</v>
      </c>
      <c r="H11" s="72">
        <f>D11-E11</f>
        <v>2721</v>
      </c>
      <c r="I11" s="44">
        <f>IF(C11=0, 0, G11/C11*100)</f>
        <v>-6.1072492552135049</v>
      </c>
      <c r="J11" s="45">
        <f>IF(E11=0, 0, H11/E11*100)</f>
        <v>3.3337825751356918</v>
      </c>
    </row>
    <row r="13" spans="1:10" x14ac:dyDescent="0.25">
      <c r="A13" s="3"/>
      <c r="B13" s="196" t="s">
        <v>1</v>
      </c>
      <c r="C13" s="197"/>
      <c r="D13" s="196" t="s">
        <v>2</v>
      </c>
      <c r="E13" s="197"/>
      <c r="F13" s="59"/>
      <c r="G13" s="196" t="s">
        <v>3</v>
      </c>
      <c r="H13" s="200"/>
      <c r="I13" s="200"/>
      <c r="J13" s="197"/>
    </row>
    <row r="14" spans="1:10" x14ac:dyDescent="0.25">
      <c r="A14" s="7" t="s">
        <v>111</v>
      </c>
      <c r="B14" s="65">
        <v>240</v>
      </c>
      <c r="C14" s="66">
        <v>174</v>
      </c>
      <c r="D14" s="65">
        <v>463</v>
      </c>
      <c r="E14" s="66">
        <v>695</v>
      </c>
      <c r="F14" s="67"/>
      <c r="G14" s="65">
        <f t="shared" ref="G14:G35" si="0">B14-C14</f>
        <v>66</v>
      </c>
      <c r="H14" s="66">
        <f t="shared" ref="H14:H35" si="1">D14-E14</f>
        <v>-232</v>
      </c>
      <c r="I14" s="28">
        <f t="shared" ref="I14:I34" si="2">IF(C14=0, "-", IF(G14/C14&lt;10, G14/C14*100, "&gt;999"))</f>
        <v>37.931034482758619</v>
      </c>
      <c r="J14" s="29">
        <f t="shared" ref="J14:J34" si="3">IF(E14=0, "-", IF(H14/E14&lt;10, H14/E14*100, "&gt;999"))</f>
        <v>-33.381294964028783</v>
      </c>
    </row>
    <row r="15" spans="1:10" x14ac:dyDescent="0.25">
      <c r="A15" s="7" t="s">
        <v>112</v>
      </c>
      <c r="B15" s="65">
        <v>1087</v>
      </c>
      <c r="C15" s="66">
        <v>1256</v>
      </c>
      <c r="D15" s="65">
        <v>3344</v>
      </c>
      <c r="E15" s="66">
        <v>3863</v>
      </c>
      <c r="F15" s="67"/>
      <c r="G15" s="65">
        <f t="shared" si="0"/>
        <v>-169</v>
      </c>
      <c r="H15" s="66">
        <f t="shared" si="1"/>
        <v>-519</v>
      </c>
      <c r="I15" s="28">
        <f t="shared" si="2"/>
        <v>-13.455414012738853</v>
      </c>
      <c r="J15" s="29">
        <f t="shared" si="3"/>
        <v>-13.435154025368885</v>
      </c>
    </row>
    <row r="16" spans="1:10" x14ac:dyDescent="0.25">
      <c r="A16" s="7" t="s">
        <v>113</v>
      </c>
      <c r="B16" s="65">
        <v>2140</v>
      </c>
      <c r="C16" s="66">
        <v>2823</v>
      </c>
      <c r="D16" s="65">
        <v>5751</v>
      </c>
      <c r="E16" s="66">
        <v>7176</v>
      </c>
      <c r="F16" s="67"/>
      <c r="G16" s="65">
        <f t="shared" si="0"/>
        <v>-683</v>
      </c>
      <c r="H16" s="66">
        <f t="shared" si="1"/>
        <v>-1425</v>
      </c>
      <c r="I16" s="28">
        <f t="shared" si="2"/>
        <v>-24.194119730782855</v>
      </c>
      <c r="J16" s="29">
        <f t="shared" si="3"/>
        <v>-19.857859531772576</v>
      </c>
    </row>
    <row r="17" spans="1:10" x14ac:dyDescent="0.25">
      <c r="A17" s="7" t="s">
        <v>114</v>
      </c>
      <c r="B17" s="65">
        <v>1202</v>
      </c>
      <c r="C17" s="66">
        <v>2532</v>
      </c>
      <c r="D17" s="65">
        <v>5144</v>
      </c>
      <c r="E17" s="66">
        <v>4003</v>
      </c>
      <c r="F17" s="67"/>
      <c r="G17" s="65">
        <f t="shared" si="0"/>
        <v>-1330</v>
      </c>
      <c r="H17" s="66">
        <f t="shared" si="1"/>
        <v>1141</v>
      </c>
      <c r="I17" s="28">
        <f t="shared" si="2"/>
        <v>-52.527646129541864</v>
      </c>
      <c r="J17" s="29">
        <f t="shared" si="3"/>
        <v>28.503622283287534</v>
      </c>
    </row>
    <row r="18" spans="1:10" x14ac:dyDescent="0.25">
      <c r="A18" s="7" t="s">
        <v>115</v>
      </c>
      <c r="B18" s="65">
        <v>164</v>
      </c>
      <c r="C18" s="66">
        <v>187</v>
      </c>
      <c r="D18" s="65">
        <v>425</v>
      </c>
      <c r="E18" s="66">
        <v>412</v>
      </c>
      <c r="F18" s="67"/>
      <c r="G18" s="65">
        <f t="shared" si="0"/>
        <v>-23</v>
      </c>
      <c r="H18" s="66">
        <f t="shared" si="1"/>
        <v>13</v>
      </c>
      <c r="I18" s="28">
        <f t="shared" si="2"/>
        <v>-12.299465240641712</v>
      </c>
      <c r="J18" s="29">
        <f t="shared" si="3"/>
        <v>3.1553398058252426</v>
      </c>
    </row>
    <row r="19" spans="1:10" x14ac:dyDescent="0.25">
      <c r="A19" s="7" t="s">
        <v>116</v>
      </c>
      <c r="B19" s="65">
        <v>13</v>
      </c>
      <c r="C19" s="66">
        <v>19</v>
      </c>
      <c r="D19" s="65">
        <v>48</v>
      </c>
      <c r="E19" s="66">
        <v>65</v>
      </c>
      <c r="F19" s="67"/>
      <c r="G19" s="65">
        <f t="shared" si="0"/>
        <v>-6</v>
      </c>
      <c r="H19" s="66">
        <f t="shared" si="1"/>
        <v>-17</v>
      </c>
      <c r="I19" s="28">
        <f t="shared" si="2"/>
        <v>-31.578947368421051</v>
      </c>
      <c r="J19" s="29">
        <f t="shared" si="3"/>
        <v>-26.153846153846157</v>
      </c>
    </row>
    <row r="20" spans="1:10" x14ac:dyDescent="0.25">
      <c r="A20" s="7" t="s">
        <v>117</v>
      </c>
      <c r="B20" s="65">
        <v>396</v>
      </c>
      <c r="C20" s="66">
        <v>365</v>
      </c>
      <c r="D20" s="65">
        <v>1354</v>
      </c>
      <c r="E20" s="66">
        <v>1113</v>
      </c>
      <c r="F20" s="67"/>
      <c r="G20" s="65">
        <f t="shared" si="0"/>
        <v>31</v>
      </c>
      <c r="H20" s="66">
        <f t="shared" si="1"/>
        <v>241</v>
      </c>
      <c r="I20" s="28">
        <f t="shared" si="2"/>
        <v>8.493150684931507</v>
      </c>
      <c r="J20" s="29">
        <f t="shared" si="3"/>
        <v>21.653189577717878</v>
      </c>
    </row>
    <row r="21" spans="1:10" x14ac:dyDescent="0.25">
      <c r="A21" s="7" t="s">
        <v>118</v>
      </c>
      <c r="B21" s="65">
        <v>329</v>
      </c>
      <c r="C21" s="66">
        <v>239</v>
      </c>
      <c r="D21" s="65">
        <v>850</v>
      </c>
      <c r="E21" s="66">
        <v>699</v>
      </c>
      <c r="F21" s="67"/>
      <c r="G21" s="65">
        <f t="shared" si="0"/>
        <v>90</v>
      </c>
      <c r="H21" s="66">
        <f t="shared" si="1"/>
        <v>151</v>
      </c>
      <c r="I21" s="28">
        <f t="shared" si="2"/>
        <v>37.656903765690373</v>
      </c>
      <c r="J21" s="29">
        <f t="shared" si="3"/>
        <v>21.602288984263232</v>
      </c>
    </row>
    <row r="22" spans="1:10" x14ac:dyDescent="0.25">
      <c r="A22" s="142" t="s">
        <v>120</v>
      </c>
      <c r="B22" s="143">
        <v>1396</v>
      </c>
      <c r="C22" s="144">
        <v>1730</v>
      </c>
      <c r="D22" s="143">
        <v>4480</v>
      </c>
      <c r="E22" s="144">
        <v>4529</v>
      </c>
      <c r="F22" s="145"/>
      <c r="G22" s="143">
        <f t="shared" si="0"/>
        <v>-334</v>
      </c>
      <c r="H22" s="144">
        <f t="shared" si="1"/>
        <v>-49</v>
      </c>
      <c r="I22" s="146">
        <f t="shared" si="2"/>
        <v>-19.306358381502889</v>
      </c>
      <c r="J22" s="147">
        <f t="shared" si="3"/>
        <v>-1.0819165378670788</v>
      </c>
    </row>
    <row r="23" spans="1:10" x14ac:dyDescent="0.25">
      <c r="A23" s="7" t="s">
        <v>121</v>
      </c>
      <c r="B23" s="65">
        <v>4161</v>
      </c>
      <c r="C23" s="66">
        <v>3860</v>
      </c>
      <c r="D23" s="65">
        <v>10850</v>
      </c>
      <c r="E23" s="66">
        <v>10913</v>
      </c>
      <c r="F23" s="67"/>
      <c r="G23" s="65">
        <f t="shared" si="0"/>
        <v>301</v>
      </c>
      <c r="H23" s="66">
        <f t="shared" si="1"/>
        <v>-63</v>
      </c>
      <c r="I23" s="28">
        <f t="shared" si="2"/>
        <v>7.7979274611398957</v>
      </c>
      <c r="J23" s="29">
        <f t="shared" si="3"/>
        <v>-0.57729313662604231</v>
      </c>
    </row>
    <row r="24" spans="1:10" x14ac:dyDescent="0.25">
      <c r="A24" s="7" t="s">
        <v>122</v>
      </c>
      <c r="B24" s="65">
        <v>6997</v>
      </c>
      <c r="C24" s="66">
        <v>6017</v>
      </c>
      <c r="D24" s="65">
        <v>18619</v>
      </c>
      <c r="E24" s="66">
        <v>15646</v>
      </c>
      <c r="F24" s="67"/>
      <c r="G24" s="65">
        <f t="shared" si="0"/>
        <v>980</v>
      </c>
      <c r="H24" s="66">
        <f t="shared" si="1"/>
        <v>2973</v>
      </c>
      <c r="I24" s="28">
        <f t="shared" si="2"/>
        <v>16.287186305467841</v>
      </c>
      <c r="J24" s="29">
        <f t="shared" si="3"/>
        <v>19.001661766585709</v>
      </c>
    </row>
    <row r="25" spans="1:10" x14ac:dyDescent="0.25">
      <c r="A25" s="7" t="s">
        <v>123</v>
      </c>
      <c r="B25" s="65">
        <v>3993</v>
      </c>
      <c r="C25" s="66">
        <v>4155</v>
      </c>
      <c r="D25" s="65">
        <v>10917</v>
      </c>
      <c r="E25" s="66">
        <v>9675</v>
      </c>
      <c r="F25" s="67"/>
      <c r="G25" s="65">
        <f t="shared" si="0"/>
        <v>-162</v>
      </c>
      <c r="H25" s="66">
        <f t="shared" si="1"/>
        <v>1242</v>
      </c>
      <c r="I25" s="28">
        <f t="shared" si="2"/>
        <v>-3.8989169675090252</v>
      </c>
      <c r="J25" s="29">
        <f t="shared" si="3"/>
        <v>12.837209302325581</v>
      </c>
    </row>
    <row r="26" spans="1:10" x14ac:dyDescent="0.25">
      <c r="A26" s="7" t="s">
        <v>124</v>
      </c>
      <c r="B26" s="65">
        <v>494</v>
      </c>
      <c r="C26" s="66">
        <v>436</v>
      </c>
      <c r="D26" s="65">
        <v>1451</v>
      </c>
      <c r="E26" s="66">
        <v>1200</v>
      </c>
      <c r="F26" s="67"/>
      <c r="G26" s="65">
        <f t="shared" si="0"/>
        <v>58</v>
      </c>
      <c r="H26" s="66">
        <f t="shared" si="1"/>
        <v>251</v>
      </c>
      <c r="I26" s="28">
        <f t="shared" si="2"/>
        <v>13.302752293577983</v>
      </c>
      <c r="J26" s="29">
        <f t="shared" si="3"/>
        <v>20.916666666666668</v>
      </c>
    </row>
    <row r="27" spans="1:10" x14ac:dyDescent="0.25">
      <c r="A27" s="142" t="s">
        <v>127</v>
      </c>
      <c r="B27" s="143">
        <v>32</v>
      </c>
      <c r="C27" s="144">
        <v>144</v>
      </c>
      <c r="D27" s="143">
        <v>95</v>
      </c>
      <c r="E27" s="144">
        <v>260</v>
      </c>
      <c r="F27" s="145"/>
      <c r="G27" s="143">
        <f t="shared" si="0"/>
        <v>-112</v>
      </c>
      <c r="H27" s="144">
        <f t="shared" si="1"/>
        <v>-165</v>
      </c>
      <c r="I27" s="146">
        <f t="shared" si="2"/>
        <v>-77.777777777777786</v>
      </c>
      <c r="J27" s="147">
        <f t="shared" si="3"/>
        <v>-63.46153846153846</v>
      </c>
    </row>
    <row r="28" spans="1:10" x14ac:dyDescent="0.25">
      <c r="A28" s="7" t="s">
        <v>128</v>
      </c>
      <c r="B28" s="65">
        <v>7</v>
      </c>
      <c r="C28" s="66">
        <v>3</v>
      </c>
      <c r="D28" s="65">
        <v>15</v>
      </c>
      <c r="E28" s="66">
        <v>5</v>
      </c>
      <c r="F28" s="67"/>
      <c r="G28" s="65">
        <f t="shared" si="0"/>
        <v>4</v>
      </c>
      <c r="H28" s="66">
        <f t="shared" si="1"/>
        <v>10</v>
      </c>
      <c r="I28" s="28">
        <f t="shared" si="2"/>
        <v>133.33333333333331</v>
      </c>
      <c r="J28" s="29">
        <f t="shared" si="3"/>
        <v>200</v>
      </c>
    </row>
    <row r="29" spans="1:10" x14ac:dyDescent="0.25">
      <c r="A29" s="7" t="s">
        <v>129</v>
      </c>
      <c r="B29" s="65">
        <v>25</v>
      </c>
      <c r="C29" s="66">
        <v>92</v>
      </c>
      <c r="D29" s="65">
        <v>67</v>
      </c>
      <c r="E29" s="66">
        <v>170</v>
      </c>
      <c r="F29" s="67"/>
      <c r="G29" s="65">
        <f t="shared" si="0"/>
        <v>-67</v>
      </c>
      <c r="H29" s="66">
        <f t="shared" si="1"/>
        <v>-103</v>
      </c>
      <c r="I29" s="28">
        <f t="shared" si="2"/>
        <v>-72.826086956521735</v>
      </c>
      <c r="J29" s="29">
        <f t="shared" si="3"/>
        <v>-60.588235294117645</v>
      </c>
    </row>
    <row r="30" spans="1:10" x14ac:dyDescent="0.25">
      <c r="A30" s="7" t="s">
        <v>130</v>
      </c>
      <c r="B30" s="65">
        <v>623</v>
      </c>
      <c r="C30" s="66">
        <v>781</v>
      </c>
      <c r="D30" s="65">
        <v>1637</v>
      </c>
      <c r="E30" s="66">
        <v>2177</v>
      </c>
      <c r="F30" s="67"/>
      <c r="G30" s="65">
        <f t="shared" si="0"/>
        <v>-158</v>
      </c>
      <c r="H30" s="66">
        <f t="shared" si="1"/>
        <v>-540</v>
      </c>
      <c r="I30" s="28">
        <f t="shared" si="2"/>
        <v>-20.23047375160051</v>
      </c>
      <c r="J30" s="29">
        <f t="shared" si="3"/>
        <v>-24.804777216352779</v>
      </c>
    </row>
    <row r="31" spans="1:10" x14ac:dyDescent="0.25">
      <c r="A31" s="7" t="s">
        <v>131</v>
      </c>
      <c r="B31" s="65">
        <v>849</v>
      </c>
      <c r="C31" s="66">
        <v>1073</v>
      </c>
      <c r="D31" s="65">
        <v>2324</v>
      </c>
      <c r="E31" s="66">
        <v>2640</v>
      </c>
      <c r="F31" s="67"/>
      <c r="G31" s="65">
        <f t="shared" si="0"/>
        <v>-224</v>
      </c>
      <c r="H31" s="66">
        <f t="shared" si="1"/>
        <v>-316</v>
      </c>
      <c r="I31" s="28">
        <f t="shared" si="2"/>
        <v>-20.876048462255358</v>
      </c>
      <c r="J31" s="29">
        <f t="shared" si="3"/>
        <v>-11.969696969696969</v>
      </c>
    </row>
    <row r="32" spans="1:10" x14ac:dyDescent="0.25">
      <c r="A32" s="7" t="s">
        <v>132</v>
      </c>
      <c r="B32" s="65">
        <v>4392</v>
      </c>
      <c r="C32" s="66">
        <v>4872</v>
      </c>
      <c r="D32" s="65">
        <v>12445</v>
      </c>
      <c r="E32" s="66">
        <v>13038</v>
      </c>
      <c r="F32" s="67"/>
      <c r="G32" s="65">
        <f t="shared" si="0"/>
        <v>-480</v>
      </c>
      <c r="H32" s="66">
        <f t="shared" si="1"/>
        <v>-593</v>
      </c>
      <c r="I32" s="28">
        <f t="shared" si="2"/>
        <v>-9.8522167487684733</v>
      </c>
      <c r="J32" s="29">
        <f t="shared" si="3"/>
        <v>-4.5482435956435037</v>
      </c>
    </row>
    <row r="33" spans="1:10" x14ac:dyDescent="0.25">
      <c r="A33" s="7" t="s">
        <v>133</v>
      </c>
      <c r="B33" s="65">
        <v>287</v>
      </c>
      <c r="C33" s="66">
        <v>199</v>
      </c>
      <c r="D33" s="65">
        <v>650</v>
      </c>
      <c r="E33" s="66">
        <v>439</v>
      </c>
      <c r="F33" s="67"/>
      <c r="G33" s="65">
        <f t="shared" si="0"/>
        <v>88</v>
      </c>
      <c r="H33" s="66">
        <f t="shared" si="1"/>
        <v>211</v>
      </c>
      <c r="I33" s="28">
        <f t="shared" si="2"/>
        <v>44.221105527638194</v>
      </c>
      <c r="J33" s="29">
        <f t="shared" si="3"/>
        <v>48.063781321184514</v>
      </c>
    </row>
    <row r="34" spans="1:10" x14ac:dyDescent="0.25">
      <c r="A34" s="142" t="s">
        <v>126</v>
      </c>
      <c r="B34" s="143">
        <v>1429</v>
      </c>
      <c r="C34" s="144">
        <v>1267</v>
      </c>
      <c r="D34" s="143">
        <v>3411</v>
      </c>
      <c r="E34" s="144">
        <v>2901</v>
      </c>
      <c r="F34" s="145"/>
      <c r="G34" s="143">
        <f t="shared" si="0"/>
        <v>162</v>
      </c>
      <c r="H34" s="144">
        <f t="shared" si="1"/>
        <v>510</v>
      </c>
      <c r="I34" s="146">
        <f t="shared" si="2"/>
        <v>12.786108918705605</v>
      </c>
      <c r="J34" s="147">
        <f t="shared" si="3"/>
        <v>17.580144777662877</v>
      </c>
    </row>
    <row r="35" spans="1:10" s="43" customFormat="1" x14ac:dyDescent="0.25">
      <c r="A35" s="27" t="s">
        <v>0</v>
      </c>
      <c r="B35" s="71">
        <f>SUM(B14:B34)</f>
        <v>30256</v>
      </c>
      <c r="C35" s="72">
        <f>SUM(C14:C34)</f>
        <v>32224</v>
      </c>
      <c r="D35" s="71">
        <f>SUM(D14:D34)</f>
        <v>84340</v>
      </c>
      <c r="E35" s="72">
        <f>SUM(E14:E34)</f>
        <v>81619</v>
      </c>
      <c r="F35" s="73"/>
      <c r="G35" s="71">
        <f t="shared" si="0"/>
        <v>-1968</v>
      </c>
      <c r="H35" s="72">
        <f t="shared" si="1"/>
        <v>2721</v>
      </c>
      <c r="I35" s="44">
        <f>IF(C35=0, 0, G35/C35*100)</f>
        <v>-6.1072492552135049</v>
      </c>
      <c r="J35" s="45">
        <f>IF(E35=0, 0, H35/E35*100)</f>
        <v>3.3337825751356918</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110</v>
      </c>
      <c r="B40" s="30">
        <f>$B$7/$B$11*100</f>
        <v>18.412876784769963</v>
      </c>
      <c r="C40" s="31">
        <f>$C$7/$C$11*100</f>
        <v>23.569389275074478</v>
      </c>
      <c r="D40" s="30">
        <f>$D$7/$D$11*100</f>
        <v>20.605880958027033</v>
      </c>
      <c r="E40" s="31">
        <f>$E$7/$E$11*100</f>
        <v>22.085543807201756</v>
      </c>
      <c r="F40" s="32"/>
      <c r="G40" s="30">
        <f>B40-C40</f>
        <v>-5.1565124903045145</v>
      </c>
      <c r="H40" s="31">
        <f>D40-E40</f>
        <v>-1.4796628491747228</v>
      </c>
    </row>
    <row r="41" spans="1:10" x14ac:dyDescent="0.25">
      <c r="A41" s="7" t="s">
        <v>119</v>
      </c>
      <c r="B41" s="30">
        <f>$B$8/$B$11*100</f>
        <v>56.322712850343734</v>
      </c>
      <c r="C41" s="31">
        <f>$C$8/$C$11*100</f>
        <v>50.266881827209531</v>
      </c>
      <c r="D41" s="30">
        <f>$D$8/$D$11*100</f>
        <v>54.917002608489454</v>
      </c>
      <c r="E41" s="31">
        <f>$E$8/$E$11*100</f>
        <v>51.413273870054766</v>
      </c>
      <c r="F41" s="32"/>
      <c r="G41" s="30">
        <f>B41-C41</f>
        <v>6.0558310231342034</v>
      </c>
      <c r="H41" s="31">
        <f>D41-E41</f>
        <v>3.5037287384346882</v>
      </c>
    </row>
    <row r="42" spans="1:10" x14ac:dyDescent="0.25">
      <c r="A42" s="7" t="s">
        <v>125</v>
      </c>
      <c r="B42" s="30">
        <f>$B$9/$B$11*100</f>
        <v>20.541380222104706</v>
      </c>
      <c r="C42" s="31">
        <f>$C$9/$C$11*100</f>
        <v>22.231876861966239</v>
      </c>
      <c r="D42" s="30">
        <f>$D$9/$D$11*100</f>
        <v>20.432772112876453</v>
      </c>
      <c r="E42" s="31">
        <f>$E$9/$E$11*100</f>
        <v>22.946862862813806</v>
      </c>
      <c r="F42" s="32"/>
      <c r="G42" s="30">
        <f>B42-C42</f>
        <v>-1.6904966398615322</v>
      </c>
      <c r="H42" s="31">
        <f>D42-E42</f>
        <v>-2.5140907499373526</v>
      </c>
    </row>
    <row r="43" spans="1:10" x14ac:dyDescent="0.25">
      <c r="A43" s="7" t="s">
        <v>126</v>
      </c>
      <c r="B43" s="30">
        <f>$B$10/$B$11*100</f>
        <v>4.7230301427815968</v>
      </c>
      <c r="C43" s="31">
        <f>$C$10/$C$11*100</f>
        <v>3.9318520357497522</v>
      </c>
      <c r="D43" s="30">
        <f>$D$10/$D$11*100</f>
        <v>4.0443443206070659</v>
      </c>
      <c r="E43" s="31">
        <f>$E$10/$E$11*100</f>
        <v>3.554319459929673</v>
      </c>
      <c r="F43" s="32"/>
      <c r="G43" s="30">
        <f>B43-C43</f>
        <v>0.79117810703184466</v>
      </c>
      <c r="H43" s="31">
        <f>D43-E43</f>
        <v>0.49002486067739293</v>
      </c>
    </row>
    <row r="44" spans="1:10" s="43" customFormat="1" x14ac:dyDescent="0.25">
      <c r="A44" s="27" t="s">
        <v>0</v>
      </c>
      <c r="B44" s="46">
        <f>SUM(B40:B43)</f>
        <v>100</v>
      </c>
      <c r="C44" s="47">
        <f>SUM(C40:C43)</f>
        <v>100</v>
      </c>
      <c r="D44" s="46">
        <f>SUM(D40:D43)</f>
        <v>100</v>
      </c>
      <c r="E44" s="47">
        <f>SUM(E40:E43)</f>
        <v>100</v>
      </c>
      <c r="F44" s="48"/>
      <c r="G44" s="46">
        <f>B44-C44</f>
        <v>0</v>
      </c>
      <c r="H44" s="47">
        <f>D44-E44</f>
        <v>0</v>
      </c>
    </row>
    <row r="46" spans="1:10" x14ac:dyDescent="0.25">
      <c r="A46" s="3"/>
      <c r="B46" s="196" t="s">
        <v>1</v>
      </c>
      <c r="C46" s="197"/>
      <c r="D46" s="196" t="s">
        <v>2</v>
      </c>
      <c r="E46" s="197"/>
      <c r="F46" s="59"/>
      <c r="G46" s="196" t="s">
        <v>9</v>
      </c>
      <c r="H46" s="197"/>
    </row>
    <row r="47" spans="1:10" x14ac:dyDescent="0.25">
      <c r="A47" s="7" t="s">
        <v>111</v>
      </c>
      <c r="B47" s="30">
        <f>$B$14/$B$35*100</f>
        <v>0.79323109465891073</v>
      </c>
      <c r="C47" s="31">
        <f>$C$14/$C$35*100</f>
        <v>0.53997020854021849</v>
      </c>
      <c r="D47" s="30">
        <f>$D$14/$D$35*100</f>
        <v>0.54896846099122598</v>
      </c>
      <c r="E47" s="31">
        <f>$E$14/$E$35*100</f>
        <v>0.85151741628787425</v>
      </c>
      <c r="F47" s="32"/>
      <c r="G47" s="30">
        <f t="shared" ref="G47:G68" si="4">B47-C47</f>
        <v>0.25326088611869224</v>
      </c>
      <c r="H47" s="31">
        <f t="shared" ref="H47:H68" si="5">D47-E47</f>
        <v>-0.30254895529664827</v>
      </c>
    </row>
    <row r="48" spans="1:10" x14ac:dyDescent="0.25">
      <c r="A48" s="7" t="s">
        <v>112</v>
      </c>
      <c r="B48" s="30">
        <f>$B$15/$B$35*100</f>
        <v>3.5926758328926494</v>
      </c>
      <c r="C48" s="31">
        <f>$C$15/$C$35*100</f>
        <v>3.8977159880834158</v>
      </c>
      <c r="D48" s="30">
        <f>$D$15/$D$35*100</f>
        <v>3.9649039601612519</v>
      </c>
      <c r="E48" s="31">
        <f>$E$15/$E$35*100</f>
        <v>4.7329665886619532</v>
      </c>
      <c r="F48" s="32"/>
      <c r="G48" s="30">
        <f t="shared" si="4"/>
        <v>-0.30504015519076644</v>
      </c>
      <c r="H48" s="31">
        <f t="shared" si="5"/>
        <v>-0.76806262850070128</v>
      </c>
    </row>
    <row r="49" spans="1:8" x14ac:dyDescent="0.25">
      <c r="A49" s="7" t="s">
        <v>113</v>
      </c>
      <c r="B49" s="30">
        <f>$B$16/$B$35*100</f>
        <v>7.0729772607086199</v>
      </c>
      <c r="C49" s="31">
        <f>$C$16/$C$35*100</f>
        <v>8.7605511420059585</v>
      </c>
      <c r="D49" s="30">
        <f>$D$16/$D$35*100</f>
        <v>6.8188285511026789</v>
      </c>
      <c r="E49" s="31">
        <f>$E$16/$E$35*100</f>
        <v>8.7920704737867403</v>
      </c>
      <c r="F49" s="32"/>
      <c r="G49" s="30">
        <f t="shared" si="4"/>
        <v>-1.6875738812973387</v>
      </c>
      <c r="H49" s="31">
        <f t="shared" si="5"/>
        <v>-1.9732419226840614</v>
      </c>
    </row>
    <row r="50" spans="1:8" x14ac:dyDescent="0.25">
      <c r="A50" s="7" t="s">
        <v>114</v>
      </c>
      <c r="B50" s="30">
        <f>$B$17/$B$35*100</f>
        <v>3.9727657324167112</v>
      </c>
      <c r="C50" s="31">
        <f>$C$17/$C$35*100</f>
        <v>7.8574975173783521</v>
      </c>
      <c r="D50" s="30">
        <f>$D$17/$D$35*100</f>
        <v>6.0991225990040308</v>
      </c>
      <c r="E50" s="31">
        <f>$E$17/$E$35*100</f>
        <v>4.9044952768350507</v>
      </c>
      <c r="F50" s="32"/>
      <c r="G50" s="30">
        <f t="shared" si="4"/>
        <v>-3.884731784961641</v>
      </c>
      <c r="H50" s="31">
        <f t="shared" si="5"/>
        <v>1.19462732216898</v>
      </c>
    </row>
    <row r="51" spans="1:8" x14ac:dyDescent="0.25">
      <c r="A51" s="7" t="s">
        <v>115</v>
      </c>
      <c r="B51" s="30">
        <f>$B$18/$B$35*100</f>
        <v>0.54204124801692222</v>
      </c>
      <c r="C51" s="31">
        <f>$C$18/$C$35*100</f>
        <v>0.5803128103277061</v>
      </c>
      <c r="D51" s="30">
        <f>$D$18/$D$35*100</f>
        <v>0.50391273417121174</v>
      </c>
      <c r="E51" s="31">
        <f>$E$18/$E$35*100</f>
        <v>0.50478442519511391</v>
      </c>
      <c r="F51" s="32"/>
      <c r="G51" s="30">
        <f t="shared" si="4"/>
        <v>-3.827156231078388E-2</v>
      </c>
      <c r="H51" s="31">
        <f t="shared" si="5"/>
        <v>-8.716910239021658E-4</v>
      </c>
    </row>
    <row r="52" spans="1:8" x14ac:dyDescent="0.25">
      <c r="A52" s="7" t="s">
        <v>116</v>
      </c>
      <c r="B52" s="30">
        <f>$B$19/$B$35*100</f>
        <v>4.2966684294024324E-2</v>
      </c>
      <c r="C52" s="31">
        <f>$C$19/$C$35*100</f>
        <v>5.8962264150943397E-2</v>
      </c>
      <c r="D52" s="30">
        <f>$D$19/$D$35*100</f>
        <v>5.6912497035807447E-2</v>
      </c>
      <c r="E52" s="31">
        <f>$E$19/$E$35*100</f>
        <v>7.9638319508937863E-2</v>
      </c>
      <c r="F52" s="32"/>
      <c r="G52" s="30">
        <f t="shared" si="4"/>
        <v>-1.5995579856919073E-2</v>
      </c>
      <c r="H52" s="31">
        <f t="shared" si="5"/>
        <v>-2.2725822473130416E-2</v>
      </c>
    </row>
    <row r="53" spans="1:8" x14ac:dyDescent="0.25">
      <c r="A53" s="7" t="s">
        <v>117</v>
      </c>
      <c r="B53" s="30">
        <f>$B$20/$B$35*100</f>
        <v>1.3088313061872026</v>
      </c>
      <c r="C53" s="31">
        <f>$C$20/$C$35*100</f>
        <v>1.1326961271102285</v>
      </c>
      <c r="D53" s="30">
        <f>$D$20/$D$35*100</f>
        <v>1.6054066872184019</v>
      </c>
      <c r="E53" s="31">
        <f>$E$20/$E$35*100</f>
        <v>1.3636530709761208</v>
      </c>
      <c r="F53" s="32"/>
      <c r="G53" s="30">
        <f t="shared" si="4"/>
        <v>0.17613517907697407</v>
      </c>
      <c r="H53" s="31">
        <f t="shared" si="5"/>
        <v>0.24175361624228109</v>
      </c>
    </row>
    <row r="54" spans="1:8" x14ac:dyDescent="0.25">
      <c r="A54" s="7" t="s">
        <v>118</v>
      </c>
      <c r="B54" s="30">
        <f>$B$21/$B$35*100</f>
        <v>1.0873876255949233</v>
      </c>
      <c r="C54" s="31">
        <f>$C$21/$C$35*100</f>
        <v>0.74168321747765642</v>
      </c>
      <c r="D54" s="30">
        <f>$D$21/$D$35*100</f>
        <v>1.0078254683424235</v>
      </c>
      <c r="E54" s="31">
        <f>$E$21/$E$35*100</f>
        <v>0.85641823594996258</v>
      </c>
      <c r="F54" s="32"/>
      <c r="G54" s="30">
        <f t="shared" si="4"/>
        <v>0.34570440811726688</v>
      </c>
      <c r="H54" s="31">
        <f t="shared" si="5"/>
        <v>0.1514072323924609</v>
      </c>
    </row>
    <row r="55" spans="1:8" x14ac:dyDescent="0.25">
      <c r="A55" s="142" t="s">
        <v>120</v>
      </c>
      <c r="B55" s="148">
        <f>$B$22/$B$35*100</f>
        <v>4.6139608672659964</v>
      </c>
      <c r="C55" s="149">
        <f>$C$22/$C$35*100</f>
        <v>5.3686693147964251</v>
      </c>
      <c r="D55" s="148">
        <f>$D$22/$D$35*100</f>
        <v>5.3118330566753613</v>
      </c>
      <c r="E55" s="149">
        <f>$E$22/$E$35*100</f>
        <v>5.5489530623996863</v>
      </c>
      <c r="F55" s="150"/>
      <c r="G55" s="148">
        <f t="shared" si="4"/>
        <v>-0.75470844753042865</v>
      </c>
      <c r="H55" s="149">
        <f t="shared" si="5"/>
        <v>-0.23712000572432501</v>
      </c>
    </row>
    <row r="56" spans="1:8" x14ac:dyDescent="0.25">
      <c r="A56" s="7" t="s">
        <v>121</v>
      </c>
      <c r="B56" s="30">
        <f>$B$23/$B$35*100</f>
        <v>13.752644103648862</v>
      </c>
      <c r="C56" s="31">
        <f>$C$23/$C$35*100</f>
        <v>11.978649453823238</v>
      </c>
      <c r="D56" s="30">
        <f>$D$23/$D$35*100</f>
        <v>12.86459568413564</v>
      </c>
      <c r="E56" s="31">
        <f>$E$23/$E$35*100</f>
        <v>13.370661243092908</v>
      </c>
      <c r="F56" s="32"/>
      <c r="G56" s="30">
        <f t="shared" si="4"/>
        <v>1.7739946498256245</v>
      </c>
      <c r="H56" s="31">
        <f t="shared" si="5"/>
        <v>-0.50606555895726757</v>
      </c>
    </row>
    <row r="57" spans="1:8" x14ac:dyDescent="0.25">
      <c r="A57" s="7" t="s">
        <v>122</v>
      </c>
      <c r="B57" s="30">
        <f>$B$24/$B$35*100</f>
        <v>23.125991538868323</v>
      </c>
      <c r="C57" s="31">
        <f>$C$24/$C$35*100</f>
        <v>18.672418073485598</v>
      </c>
      <c r="D57" s="30">
        <f>$D$24/$D$35*100</f>
        <v>22.076120464785394</v>
      </c>
      <c r="E57" s="31">
        <f>$E$24/$E$35*100</f>
        <v>19.169556108259105</v>
      </c>
      <c r="F57" s="32"/>
      <c r="G57" s="30">
        <f t="shared" si="4"/>
        <v>4.4535734653827248</v>
      </c>
      <c r="H57" s="31">
        <f t="shared" si="5"/>
        <v>2.9065643565262889</v>
      </c>
    </row>
    <row r="58" spans="1:8" x14ac:dyDescent="0.25">
      <c r="A58" s="7" t="s">
        <v>123</v>
      </c>
      <c r="B58" s="30">
        <f>$B$25/$B$35*100</f>
        <v>13.197382337387625</v>
      </c>
      <c r="C58" s="31">
        <f>$C$25/$C$35*100</f>
        <v>12.894116186693147</v>
      </c>
      <c r="D58" s="30">
        <f>$D$25/$D$35*100</f>
        <v>12.944036044581456</v>
      </c>
      <c r="E58" s="31">
        <f>$E$25/$E$35*100</f>
        <v>11.853857557676521</v>
      </c>
      <c r="F58" s="32"/>
      <c r="G58" s="30">
        <f t="shared" si="4"/>
        <v>0.30326615069447804</v>
      </c>
      <c r="H58" s="31">
        <f t="shared" si="5"/>
        <v>1.090178486904934</v>
      </c>
    </row>
    <row r="59" spans="1:8" x14ac:dyDescent="0.25">
      <c r="A59" s="7" t="s">
        <v>124</v>
      </c>
      <c r="B59" s="30">
        <f>$B$26/$B$35*100</f>
        <v>1.6327340031729243</v>
      </c>
      <c r="C59" s="31">
        <f>$C$26/$C$35*100</f>
        <v>1.3530287984111222</v>
      </c>
      <c r="D59" s="30">
        <f>$D$26/$D$35*100</f>
        <v>1.7204173583115958</v>
      </c>
      <c r="E59" s="31">
        <f>$E$26/$E$35*100</f>
        <v>1.4702458986265452</v>
      </c>
      <c r="F59" s="32"/>
      <c r="G59" s="30">
        <f t="shared" si="4"/>
        <v>0.27970520476180205</v>
      </c>
      <c r="H59" s="31">
        <f t="shared" si="5"/>
        <v>0.25017145968505061</v>
      </c>
    </row>
    <row r="60" spans="1:8" x14ac:dyDescent="0.25">
      <c r="A60" s="142" t="s">
        <v>127</v>
      </c>
      <c r="B60" s="148">
        <f>$B$27/$B$35*100</f>
        <v>0.10576414595452141</v>
      </c>
      <c r="C60" s="149">
        <f>$C$27/$C$35*100</f>
        <v>0.44687189672293948</v>
      </c>
      <c r="D60" s="148">
        <f>$D$27/$D$35*100</f>
        <v>0.11263931705003556</v>
      </c>
      <c r="E60" s="149">
        <f>$E$27/$E$35*100</f>
        <v>0.31855327803575145</v>
      </c>
      <c r="F60" s="150"/>
      <c r="G60" s="148">
        <f t="shared" si="4"/>
        <v>-0.34110775076841804</v>
      </c>
      <c r="H60" s="149">
        <f t="shared" si="5"/>
        <v>-0.2059139609857159</v>
      </c>
    </row>
    <row r="61" spans="1:8" x14ac:dyDescent="0.25">
      <c r="A61" s="7" t="s">
        <v>128</v>
      </c>
      <c r="B61" s="30">
        <f>$B$28/$B$35*100</f>
        <v>2.3135906927551561E-2</v>
      </c>
      <c r="C61" s="31">
        <f>$C$28/$C$35*100</f>
        <v>9.3098311817279046E-3</v>
      </c>
      <c r="D61" s="30">
        <f>$D$28/$D$35*100</f>
        <v>1.7785155323689829E-2</v>
      </c>
      <c r="E61" s="31">
        <f>$E$28/$E$35*100</f>
        <v>6.1260245776106059E-3</v>
      </c>
      <c r="F61" s="32"/>
      <c r="G61" s="30">
        <f t="shared" si="4"/>
        <v>1.3826075745823656E-2</v>
      </c>
      <c r="H61" s="31">
        <f t="shared" si="5"/>
        <v>1.1659130746079223E-2</v>
      </c>
    </row>
    <row r="62" spans="1:8" x14ac:dyDescent="0.25">
      <c r="A62" s="7" t="s">
        <v>129</v>
      </c>
      <c r="B62" s="30">
        <f>$B$29/$B$35*100</f>
        <v>8.2628239026969863E-2</v>
      </c>
      <c r="C62" s="31">
        <f>$C$29/$C$35*100</f>
        <v>0.2855014895729891</v>
      </c>
      <c r="D62" s="30">
        <f>$D$29/$D$35*100</f>
        <v>7.9440360445814553E-2</v>
      </c>
      <c r="E62" s="31">
        <f>$E$29/$E$35*100</f>
        <v>0.20828483563876057</v>
      </c>
      <c r="F62" s="32"/>
      <c r="G62" s="30">
        <f t="shared" si="4"/>
        <v>-0.20287325054601923</v>
      </c>
      <c r="H62" s="31">
        <f t="shared" si="5"/>
        <v>-0.12884447519294601</v>
      </c>
    </row>
    <row r="63" spans="1:8" x14ac:dyDescent="0.25">
      <c r="A63" s="7" t="s">
        <v>130</v>
      </c>
      <c r="B63" s="30">
        <f>$B$30/$B$35*100</f>
        <v>2.0590957165520889</v>
      </c>
      <c r="C63" s="31">
        <f>$C$30/$C$35*100</f>
        <v>2.4236593843098309</v>
      </c>
      <c r="D63" s="30">
        <f>$D$30/$D$35*100</f>
        <v>1.9409532843253499</v>
      </c>
      <c r="E63" s="31">
        <f>$E$30/$E$35*100</f>
        <v>2.6672711010916577</v>
      </c>
      <c r="F63" s="32"/>
      <c r="G63" s="30">
        <f t="shared" si="4"/>
        <v>-0.36456366775774196</v>
      </c>
      <c r="H63" s="31">
        <f t="shared" si="5"/>
        <v>-0.7263178167663078</v>
      </c>
    </row>
    <row r="64" spans="1:8" x14ac:dyDescent="0.25">
      <c r="A64" s="7" t="s">
        <v>131</v>
      </c>
      <c r="B64" s="30">
        <f>$B$31/$B$35*100</f>
        <v>2.8060549973558961</v>
      </c>
      <c r="C64" s="31">
        <f>$C$31/$C$35*100</f>
        <v>3.3298162859980143</v>
      </c>
      <c r="D64" s="30">
        <f>$D$31/$D$35*100</f>
        <v>2.7555133981503439</v>
      </c>
      <c r="E64" s="31">
        <f>$E$31/$E$35*100</f>
        <v>3.2345409769783999</v>
      </c>
      <c r="F64" s="32"/>
      <c r="G64" s="30">
        <f t="shared" si="4"/>
        <v>-0.52376128864211813</v>
      </c>
      <c r="H64" s="31">
        <f t="shared" si="5"/>
        <v>-0.47902757882805602</v>
      </c>
    </row>
    <row r="65" spans="1:8" x14ac:dyDescent="0.25">
      <c r="A65" s="7" t="s">
        <v>132</v>
      </c>
      <c r="B65" s="30">
        <f>$B$32/$B$35*100</f>
        <v>14.516129032258066</v>
      </c>
      <c r="C65" s="31">
        <f>$C$32/$C$35*100</f>
        <v>15.119165839126117</v>
      </c>
      <c r="D65" s="30">
        <f>$D$32/$D$35*100</f>
        <v>14.755750533554659</v>
      </c>
      <c r="E65" s="31">
        <f>$E$32/$E$35*100</f>
        <v>15.974221688577414</v>
      </c>
      <c r="F65" s="32"/>
      <c r="G65" s="30">
        <f t="shared" si="4"/>
        <v>-0.60303680686805095</v>
      </c>
      <c r="H65" s="31">
        <f t="shared" si="5"/>
        <v>-1.2184711550227547</v>
      </c>
    </row>
    <row r="66" spans="1:8" x14ac:dyDescent="0.25">
      <c r="A66" s="7" t="s">
        <v>133</v>
      </c>
      <c r="B66" s="30">
        <f>$B$33/$B$35*100</f>
        <v>0.94857218402961385</v>
      </c>
      <c r="C66" s="31">
        <f>$C$33/$C$35*100</f>
        <v>0.6175521350546177</v>
      </c>
      <c r="D66" s="30">
        <f>$D$33/$D$35*100</f>
        <v>0.77069006402655915</v>
      </c>
      <c r="E66" s="31">
        <f>$E$33/$E$35*100</f>
        <v>0.53786495791421107</v>
      </c>
      <c r="F66" s="32"/>
      <c r="G66" s="30">
        <f t="shared" si="4"/>
        <v>0.33102004897499615</v>
      </c>
      <c r="H66" s="31">
        <f t="shared" si="5"/>
        <v>0.23282510611234808</v>
      </c>
    </row>
    <row r="67" spans="1:8" x14ac:dyDescent="0.25">
      <c r="A67" s="142" t="s">
        <v>126</v>
      </c>
      <c r="B67" s="148">
        <f>$B$34/$B$35*100</f>
        <v>4.7230301427815968</v>
      </c>
      <c r="C67" s="149">
        <f>$C$34/$C$35*100</f>
        <v>3.9318520357497522</v>
      </c>
      <c r="D67" s="148">
        <f>$D$34/$D$35*100</f>
        <v>4.0443443206070659</v>
      </c>
      <c r="E67" s="149">
        <f>$E$34/$E$35*100</f>
        <v>3.554319459929673</v>
      </c>
      <c r="F67" s="150"/>
      <c r="G67" s="148">
        <f t="shared" si="4"/>
        <v>0.79117810703184466</v>
      </c>
      <c r="H67" s="149">
        <f t="shared" si="5"/>
        <v>0.49002486067739293</v>
      </c>
    </row>
    <row r="68" spans="1:8" s="43" customFormat="1" x14ac:dyDescent="0.25">
      <c r="A68" s="27" t="s">
        <v>0</v>
      </c>
      <c r="B68" s="46">
        <f>SUM(B47:B67)</f>
        <v>100.00000000000001</v>
      </c>
      <c r="C68" s="47">
        <f>SUM(C47:C67)</f>
        <v>100</v>
      </c>
      <c r="D68" s="46">
        <f>SUM(D47:D67)</f>
        <v>99.999999999999986</v>
      </c>
      <c r="E68" s="47">
        <f>SUM(E47:E67)</f>
        <v>99.999999999999986</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4</v>
      </c>
      <c r="C6" s="66">
        <v>12</v>
      </c>
      <c r="D6" s="65">
        <v>20</v>
      </c>
      <c r="E6" s="66">
        <v>47</v>
      </c>
      <c r="F6" s="67"/>
      <c r="G6" s="65">
        <f t="shared" ref="G6:G37" si="0">B6-C6</f>
        <v>-8</v>
      </c>
      <c r="H6" s="66">
        <f t="shared" ref="H6:H37" si="1">D6-E6</f>
        <v>-27</v>
      </c>
      <c r="I6" s="20">
        <f t="shared" ref="I6:I37" si="2">IF(C6=0, "-", IF(G6/C6&lt;10, G6/C6, "&gt;999%"))</f>
        <v>-0.66666666666666663</v>
      </c>
      <c r="J6" s="21">
        <f t="shared" ref="J6:J37" si="3">IF(E6=0, "-", IF(H6/E6&lt;10, H6/E6, "&gt;999%"))</f>
        <v>-0.57446808510638303</v>
      </c>
    </row>
    <row r="7" spans="1:10" x14ac:dyDescent="0.25">
      <c r="A7" s="7" t="s">
        <v>32</v>
      </c>
      <c r="B7" s="65">
        <v>0</v>
      </c>
      <c r="C7" s="66">
        <v>1</v>
      </c>
      <c r="D7" s="65">
        <v>0</v>
      </c>
      <c r="E7" s="66">
        <v>1</v>
      </c>
      <c r="F7" s="67"/>
      <c r="G7" s="65">
        <f t="shared" si="0"/>
        <v>-1</v>
      </c>
      <c r="H7" s="66">
        <f t="shared" si="1"/>
        <v>-1</v>
      </c>
      <c r="I7" s="20">
        <f t="shared" si="2"/>
        <v>-1</v>
      </c>
      <c r="J7" s="21">
        <f t="shared" si="3"/>
        <v>-1</v>
      </c>
    </row>
    <row r="8" spans="1:10" x14ac:dyDescent="0.25">
      <c r="A8" s="7" t="s">
        <v>33</v>
      </c>
      <c r="B8" s="65">
        <v>10</v>
      </c>
      <c r="C8" s="66">
        <v>5</v>
      </c>
      <c r="D8" s="65">
        <v>13</v>
      </c>
      <c r="E8" s="66">
        <v>11</v>
      </c>
      <c r="F8" s="67"/>
      <c r="G8" s="65">
        <f t="shared" si="0"/>
        <v>5</v>
      </c>
      <c r="H8" s="66">
        <f t="shared" si="1"/>
        <v>2</v>
      </c>
      <c r="I8" s="20">
        <f t="shared" si="2"/>
        <v>1</v>
      </c>
      <c r="J8" s="21">
        <f t="shared" si="3"/>
        <v>0.18181818181818182</v>
      </c>
    </row>
    <row r="9" spans="1:10" x14ac:dyDescent="0.25">
      <c r="A9" s="7" t="s">
        <v>34</v>
      </c>
      <c r="B9" s="65">
        <v>769</v>
      </c>
      <c r="C9" s="66">
        <v>528</v>
      </c>
      <c r="D9" s="65">
        <v>2202</v>
      </c>
      <c r="E9" s="66">
        <v>1204</v>
      </c>
      <c r="F9" s="67"/>
      <c r="G9" s="65">
        <f t="shared" si="0"/>
        <v>241</v>
      </c>
      <c r="H9" s="66">
        <f t="shared" si="1"/>
        <v>998</v>
      </c>
      <c r="I9" s="20">
        <f t="shared" si="2"/>
        <v>0.45643939393939392</v>
      </c>
      <c r="J9" s="21">
        <f t="shared" si="3"/>
        <v>0.82890365448504988</v>
      </c>
    </row>
    <row r="10" spans="1:10" x14ac:dyDescent="0.25">
      <c r="A10" s="7" t="s">
        <v>35</v>
      </c>
      <c r="B10" s="65">
        <v>4</v>
      </c>
      <c r="C10" s="66">
        <v>8</v>
      </c>
      <c r="D10" s="65">
        <v>16</v>
      </c>
      <c r="E10" s="66">
        <v>17</v>
      </c>
      <c r="F10" s="67"/>
      <c r="G10" s="65">
        <f t="shared" si="0"/>
        <v>-4</v>
      </c>
      <c r="H10" s="66">
        <f t="shared" si="1"/>
        <v>-1</v>
      </c>
      <c r="I10" s="20">
        <f t="shared" si="2"/>
        <v>-0.5</v>
      </c>
      <c r="J10" s="21">
        <f t="shared" si="3"/>
        <v>-5.8823529411764705E-2</v>
      </c>
    </row>
    <row r="11" spans="1:10" x14ac:dyDescent="0.25">
      <c r="A11" s="7" t="s">
        <v>36</v>
      </c>
      <c r="B11" s="65">
        <v>1009</v>
      </c>
      <c r="C11" s="66">
        <v>637</v>
      </c>
      <c r="D11" s="65">
        <v>1800</v>
      </c>
      <c r="E11" s="66">
        <v>1778</v>
      </c>
      <c r="F11" s="67"/>
      <c r="G11" s="65">
        <f t="shared" si="0"/>
        <v>372</v>
      </c>
      <c r="H11" s="66">
        <f t="shared" si="1"/>
        <v>22</v>
      </c>
      <c r="I11" s="20">
        <f t="shared" si="2"/>
        <v>0.58398744113029832</v>
      </c>
      <c r="J11" s="21">
        <f t="shared" si="3"/>
        <v>1.2373453318335208E-2</v>
      </c>
    </row>
    <row r="12" spans="1:10" x14ac:dyDescent="0.25">
      <c r="A12" s="7" t="s">
        <v>37</v>
      </c>
      <c r="B12" s="65">
        <v>379</v>
      </c>
      <c r="C12" s="66">
        <v>0</v>
      </c>
      <c r="D12" s="65">
        <v>746</v>
      </c>
      <c r="E12" s="66">
        <v>0</v>
      </c>
      <c r="F12" s="67"/>
      <c r="G12" s="65">
        <f t="shared" si="0"/>
        <v>379</v>
      </c>
      <c r="H12" s="66">
        <f t="shared" si="1"/>
        <v>746</v>
      </c>
      <c r="I12" s="20" t="str">
        <f t="shared" si="2"/>
        <v>-</v>
      </c>
      <c r="J12" s="21" t="str">
        <f t="shared" si="3"/>
        <v>-</v>
      </c>
    </row>
    <row r="13" spans="1:10" x14ac:dyDescent="0.25">
      <c r="A13" s="7" t="s">
        <v>38</v>
      </c>
      <c r="B13" s="65">
        <v>72</v>
      </c>
      <c r="C13" s="66">
        <v>52</v>
      </c>
      <c r="D13" s="65">
        <v>196</v>
      </c>
      <c r="E13" s="66">
        <v>138</v>
      </c>
      <c r="F13" s="67"/>
      <c r="G13" s="65">
        <f t="shared" si="0"/>
        <v>20</v>
      </c>
      <c r="H13" s="66">
        <f t="shared" si="1"/>
        <v>58</v>
      </c>
      <c r="I13" s="20">
        <f t="shared" si="2"/>
        <v>0.38461538461538464</v>
      </c>
      <c r="J13" s="21">
        <f t="shared" si="3"/>
        <v>0.42028985507246375</v>
      </c>
    </row>
    <row r="14" spans="1:10" x14ac:dyDescent="0.25">
      <c r="A14" s="7" t="s">
        <v>39</v>
      </c>
      <c r="B14" s="65">
        <v>0</v>
      </c>
      <c r="C14" s="66">
        <v>5</v>
      </c>
      <c r="D14" s="65">
        <v>0</v>
      </c>
      <c r="E14" s="66">
        <v>22</v>
      </c>
      <c r="F14" s="67"/>
      <c r="G14" s="65">
        <f t="shared" si="0"/>
        <v>-5</v>
      </c>
      <c r="H14" s="66">
        <f t="shared" si="1"/>
        <v>-22</v>
      </c>
      <c r="I14" s="20">
        <f t="shared" si="2"/>
        <v>-1</v>
      </c>
      <c r="J14" s="21">
        <f t="shared" si="3"/>
        <v>-1</v>
      </c>
    </row>
    <row r="15" spans="1:10" x14ac:dyDescent="0.25">
      <c r="A15" s="7" t="s">
        <v>40</v>
      </c>
      <c r="B15" s="65">
        <v>16</v>
      </c>
      <c r="C15" s="66">
        <v>10</v>
      </c>
      <c r="D15" s="65">
        <v>24</v>
      </c>
      <c r="E15" s="66">
        <v>32</v>
      </c>
      <c r="F15" s="67"/>
      <c r="G15" s="65">
        <f t="shared" si="0"/>
        <v>6</v>
      </c>
      <c r="H15" s="66">
        <f t="shared" si="1"/>
        <v>-8</v>
      </c>
      <c r="I15" s="20">
        <f t="shared" si="2"/>
        <v>0.6</v>
      </c>
      <c r="J15" s="21">
        <f t="shared" si="3"/>
        <v>-0.25</v>
      </c>
    </row>
    <row r="16" spans="1:10" x14ac:dyDescent="0.25">
      <c r="A16" s="7" t="s">
        <v>41</v>
      </c>
      <c r="B16" s="65">
        <v>35</v>
      </c>
      <c r="C16" s="66">
        <v>0</v>
      </c>
      <c r="D16" s="65">
        <v>145</v>
      </c>
      <c r="E16" s="66">
        <v>0</v>
      </c>
      <c r="F16" s="67"/>
      <c r="G16" s="65">
        <f t="shared" si="0"/>
        <v>35</v>
      </c>
      <c r="H16" s="66">
        <f t="shared" si="1"/>
        <v>145</v>
      </c>
      <c r="I16" s="20" t="str">
        <f t="shared" si="2"/>
        <v>-</v>
      </c>
      <c r="J16" s="21" t="str">
        <f t="shared" si="3"/>
        <v>-</v>
      </c>
    </row>
    <row r="17" spans="1:10" x14ac:dyDescent="0.25">
      <c r="A17" s="7" t="s">
        <v>44</v>
      </c>
      <c r="B17" s="65">
        <v>5</v>
      </c>
      <c r="C17" s="66">
        <v>4</v>
      </c>
      <c r="D17" s="65">
        <v>15</v>
      </c>
      <c r="E17" s="66">
        <v>19</v>
      </c>
      <c r="F17" s="67"/>
      <c r="G17" s="65">
        <f t="shared" si="0"/>
        <v>1</v>
      </c>
      <c r="H17" s="66">
        <f t="shared" si="1"/>
        <v>-4</v>
      </c>
      <c r="I17" s="20">
        <f t="shared" si="2"/>
        <v>0.25</v>
      </c>
      <c r="J17" s="21">
        <f t="shared" si="3"/>
        <v>-0.21052631578947367</v>
      </c>
    </row>
    <row r="18" spans="1:10" x14ac:dyDescent="0.25">
      <c r="A18" s="7" t="s">
        <v>45</v>
      </c>
      <c r="B18" s="65">
        <v>21</v>
      </c>
      <c r="C18" s="66">
        <v>26</v>
      </c>
      <c r="D18" s="65">
        <v>65</v>
      </c>
      <c r="E18" s="66">
        <v>66</v>
      </c>
      <c r="F18" s="67"/>
      <c r="G18" s="65">
        <f t="shared" si="0"/>
        <v>-5</v>
      </c>
      <c r="H18" s="66">
        <f t="shared" si="1"/>
        <v>-1</v>
      </c>
      <c r="I18" s="20">
        <f t="shared" si="2"/>
        <v>-0.19230769230769232</v>
      </c>
      <c r="J18" s="21">
        <f t="shared" si="3"/>
        <v>-1.5151515151515152E-2</v>
      </c>
    </row>
    <row r="19" spans="1:10" x14ac:dyDescent="0.25">
      <c r="A19" s="7" t="s">
        <v>46</v>
      </c>
      <c r="B19" s="65">
        <v>41</v>
      </c>
      <c r="C19" s="66">
        <v>37</v>
      </c>
      <c r="D19" s="65">
        <v>95</v>
      </c>
      <c r="E19" s="66">
        <v>82</v>
      </c>
      <c r="F19" s="67"/>
      <c r="G19" s="65">
        <f t="shared" si="0"/>
        <v>4</v>
      </c>
      <c r="H19" s="66">
        <f t="shared" si="1"/>
        <v>13</v>
      </c>
      <c r="I19" s="20">
        <f t="shared" si="2"/>
        <v>0.10810810810810811</v>
      </c>
      <c r="J19" s="21">
        <f t="shared" si="3"/>
        <v>0.15853658536585366</v>
      </c>
    </row>
    <row r="20" spans="1:10" x14ac:dyDescent="0.25">
      <c r="A20" s="7" t="s">
        <v>47</v>
      </c>
      <c r="B20" s="65">
        <v>1758</v>
      </c>
      <c r="C20" s="66">
        <v>968</v>
      </c>
      <c r="D20" s="65">
        <v>5625</v>
      </c>
      <c r="E20" s="66">
        <v>3367</v>
      </c>
      <c r="F20" s="67"/>
      <c r="G20" s="65">
        <f t="shared" si="0"/>
        <v>790</v>
      </c>
      <c r="H20" s="66">
        <f t="shared" si="1"/>
        <v>2258</v>
      </c>
      <c r="I20" s="20">
        <f t="shared" si="2"/>
        <v>0.81611570247933884</v>
      </c>
      <c r="J20" s="21">
        <f t="shared" si="3"/>
        <v>0.67062667062667058</v>
      </c>
    </row>
    <row r="21" spans="1:10" x14ac:dyDescent="0.25">
      <c r="A21" s="7" t="s">
        <v>50</v>
      </c>
      <c r="B21" s="65">
        <v>35</v>
      </c>
      <c r="C21" s="66">
        <v>35</v>
      </c>
      <c r="D21" s="65">
        <v>142</v>
      </c>
      <c r="E21" s="66">
        <v>110</v>
      </c>
      <c r="F21" s="67"/>
      <c r="G21" s="65">
        <f t="shared" si="0"/>
        <v>0</v>
      </c>
      <c r="H21" s="66">
        <f t="shared" si="1"/>
        <v>32</v>
      </c>
      <c r="I21" s="20">
        <f t="shared" si="2"/>
        <v>0</v>
      </c>
      <c r="J21" s="21">
        <f t="shared" si="3"/>
        <v>0.29090909090909089</v>
      </c>
    </row>
    <row r="22" spans="1:10" x14ac:dyDescent="0.25">
      <c r="A22" s="7" t="s">
        <v>51</v>
      </c>
      <c r="B22" s="65">
        <v>801</v>
      </c>
      <c r="C22" s="66">
        <v>336</v>
      </c>
      <c r="D22" s="65">
        <v>2100</v>
      </c>
      <c r="E22" s="66">
        <v>868</v>
      </c>
      <c r="F22" s="67"/>
      <c r="G22" s="65">
        <f t="shared" si="0"/>
        <v>465</v>
      </c>
      <c r="H22" s="66">
        <f t="shared" si="1"/>
        <v>1232</v>
      </c>
      <c r="I22" s="20">
        <f t="shared" si="2"/>
        <v>1.3839285714285714</v>
      </c>
      <c r="J22" s="21">
        <f t="shared" si="3"/>
        <v>1.4193548387096775</v>
      </c>
    </row>
    <row r="23" spans="1:10" x14ac:dyDescent="0.25">
      <c r="A23" s="7" t="s">
        <v>53</v>
      </c>
      <c r="B23" s="65">
        <v>497</v>
      </c>
      <c r="C23" s="66">
        <v>423</v>
      </c>
      <c r="D23" s="65">
        <v>1080</v>
      </c>
      <c r="E23" s="66">
        <v>1204</v>
      </c>
      <c r="F23" s="67"/>
      <c r="G23" s="65">
        <f t="shared" si="0"/>
        <v>74</v>
      </c>
      <c r="H23" s="66">
        <f t="shared" si="1"/>
        <v>-124</v>
      </c>
      <c r="I23" s="20">
        <f t="shared" si="2"/>
        <v>0.17494089834515367</v>
      </c>
      <c r="J23" s="21">
        <f t="shared" si="3"/>
        <v>-0.10299003322259136</v>
      </c>
    </row>
    <row r="24" spans="1:10" x14ac:dyDescent="0.25">
      <c r="A24" s="7" t="s">
        <v>54</v>
      </c>
      <c r="B24" s="65">
        <v>1579</v>
      </c>
      <c r="C24" s="66">
        <v>2206</v>
      </c>
      <c r="D24" s="65">
        <v>5113</v>
      </c>
      <c r="E24" s="66">
        <v>5464</v>
      </c>
      <c r="F24" s="67"/>
      <c r="G24" s="65">
        <f t="shared" si="0"/>
        <v>-627</v>
      </c>
      <c r="H24" s="66">
        <f t="shared" si="1"/>
        <v>-351</v>
      </c>
      <c r="I24" s="20">
        <f t="shared" si="2"/>
        <v>-0.2842248413417951</v>
      </c>
      <c r="J24" s="21">
        <f t="shared" si="3"/>
        <v>-6.4238653001464127E-2</v>
      </c>
    </row>
    <row r="25" spans="1:10" x14ac:dyDescent="0.25">
      <c r="A25" s="7" t="s">
        <v>57</v>
      </c>
      <c r="B25" s="65">
        <v>1145</v>
      </c>
      <c r="C25" s="66">
        <v>993</v>
      </c>
      <c r="D25" s="65">
        <v>2742</v>
      </c>
      <c r="E25" s="66">
        <v>2479</v>
      </c>
      <c r="F25" s="67"/>
      <c r="G25" s="65">
        <f t="shared" si="0"/>
        <v>152</v>
      </c>
      <c r="H25" s="66">
        <f t="shared" si="1"/>
        <v>263</v>
      </c>
      <c r="I25" s="20">
        <f t="shared" si="2"/>
        <v>0.15307150050352467</v>
      </c>
      <c r="J25" s="21">
        <f t="shared" si="3"/>
        <v>0.10609116579265833</v>
      </c>
    </row>
    <row r="26" spans="1:10" x14ac:dyDescent="0.25">
      <c r="A26" s="7" t="s">
        <v>59</v>
      </c>
      <c r="B26" s="65">
        <v>16</v>
      </c>
      <c r="C26" s="66">
        <v>29</v>
      </c>
      <c r="D26" s="65">
        <v>33</v>
      </c>
      <c r="E26" s="66">
        <v>53</v>
      </c>
      <c r="F26" s="67"/>
      <c r="G26" s="65">
        <f t="shared" si="0"/>
        <v>-13</v>
      </c>
      <c r="H26" s="66">
        <f t="shared" si="1"/>
        <v>-20</v>
      </c>
      <c r="I26" s="20">
        <f t="shared" si="2"/>
        <v>-0.44827586206896552</v>
      </c>
      <c r="J26" s="21">
        <f t="shared" si="3"/>
        <v>-0.37735849056603776</v>
      </c>
    </row>
    <row r="27" spans="1:10" x14ac:dyDescent="0.25">
      <c r="A27" s="7" t="s">
        <v>60</v>
      </c>
      <c r="B27" s="65">
        <v>134</v>
      </c>
      <c r="C27" s="66">
        <v>188</v>
      </c>
      <c r="D27" s="65">
        <v>337</v>
      </c>
      <c r="E27" s="66">
        <v>540</v>
      </c>
      <c r="F27" s="67"/>
      <c r="G27" s="65">
        <f t="shared" si="0"/>
        <v>-54</v>
      </c>
      <c r="H27" s="66">
        <f t="shared" si="1"/>
        <v>-203</v>
      </c>
      <c r="I27" s="20">
        <f t="shared" si="2"/>
        <v>-0.28723404255319152</v>
      </c>
      <c r="J27" s="21">
        <f t="shared" si="3"/>
        <v>-0.37592592592592594</v>
      </c>
    </row>
    <row r="28" spans="1:10" x14ac:dyDescent="0.25">
      <c r="A28" s="7" t="s">
        <v>62</v>
      </c>
      <c r="B28" s="65">
        <v>2113</v>
      </c>
      <c r="C28" s="66">
        <v>2051</v>
      </c>
      <c r="D28" s="65">
        <v>6117</v>
      </c>
      <c r="E28" s="66">
        <v>6064</v>
      </c>
      <c r="F28" s="67"/>
      <c r="G28" s="65">
        <f t="shared" si="0"/>
        <v>62</v>
      </c>
      <c r="H28" s="66">
        <f t="shared" si="1"/>
        <v>53</v>
      </c>
      <c r="I28" s="20">
        <f t="shared" si="2"/>
        <v>3.0229156509019989E-2</v>
      </c>
      <c r="J28" s="21">
        <f t="shared" si="3"/>
        <v>8.7401055408970977E-3</v>
      </c>
    </row>
    <row r="29" spans="1:10" x14ac:dyDescent="0.25">
      <c r="A29" s="7" t="s">
        <v>63</v>
      </c>
      <c r="B29" s="65">
        <v>0</v>
      </c>
      <c r="C29" s="66">
        <v>0</v>
      </c>
      <c r="D29" s="65">
        <v>4</v>
      </c>
      <c r="E29" s="66">
        <v>6</v>
      </c>
      <c r="F29" s="67"/>
      <c r="G29" s="65">
        <f t="shared" si="0"/>
        <v>0</v>
      </c>
      <c r="H29" s="66">
        <f t="shared" si="1"/>
        <v>-2</v>
      </c>
      <c r="I29" s="20" t="str">
        <f t="shared" si="2"/>
        <v>-</v>
      </c>
      <c r="J29" s="21">
        <f t="shared" si="3"/>
        <v>-0.33333333333333331</v>
      </c>
    </row>
    <row r="30" spans="1:10" x14ac:dyDescent="0.25">
      <c r="A30" s="7" t="s">
        <v>64</v>
      </c>
      <c r="B30" s="65">
        <v>321</v>
      </c>
      <c r="C30" s="66">
        <v>255</v>
      </c>
      <c r="D30" s="65">
        <v>407</v>
      </c>
      <c r="E30" s="66">
        <v>414</v>
      </c>
      <c r="F30" s="67"/>
      <c r="G30" s="65">
        <f t="shared" si="0"/>
        <v>66</v>
      </c>
      <c r="H30" s="66">
        <f t="shared" si="1"/>
        <v>-7</v>
      </c>
      <c r="I30" s="20">
        <f t="shared" si="2"/>
        <v>0.25882352941176473</v>
      </c>
      <c r="J30" s="21">
        <f t="shared" si="3"/>
        <v>-1.6908212560386472E-2</v>
      </c>
    </row>
    <row r="31" spans="1:10" x14ac:dyDescent="0.25">
      <c r="A31" s="7" t="s">
        <v>65</v>
      </c>
      <c r="B31" s="65">
        <v>728</v>
      </c>
      <c r="C31" s="66">
        <v>520</v>
      </c>
      <c r="D31" s="65">
        <v>1763</v>
      </c>
      <c r="E31" s="66">
        <v>1388</v>
      </c>
      <c r="F31" s="67"/>
      <c r="G31" s="65">
        <f t="shared" si="0"/>
        <v>208</v>
      </c>
      <c r="H31" s="66">
        <f t="shared" si="1"/>
        <v>375</v>
      </c>
      <c r="I31" s="20">
        <f t="shared" si="2"/>
        <v>0.4</v>
      </c>
      <c r="J31" s="21">
        <f t="shared" si="3"/>
        <v>0.27017291066282423</v>
      </c>
    </row>
    <row r="32" spans="1:10" x14ac:dyDescent="0.25">
      <c r="A32" s="7" t="s">
        <v>66</v>
      </c>
      <c r="B32" s="65">
        <v>489</v>
      </c>
      <c r="C32" s="66">
        <v>374</v>
      </c>
      <c r="D32" s="65">
        <v>1043</v>
      </c>
      <c r="E32" s="66">
        <v>890</v>
      </c>
      <c r="F32" s="67"/>
      <c r="G32" s="65">
        <f t="shared" si="0"/>
        <v>115</v>
      </c>
      <c r="H32" s="66">
        <f t="shared" si="1"/>
        <v>153</v>
      </c>
      <c r="I32" s="20">
        <f t="shared" si="2"/>
        <v>0.30748663101604279</v>
      </c>
      <c r="J32" s="21">
        <f t="shared" si="3"/>
        <v>0.17191011235955056</v>
      </c>
    </row>
    <row r="33" spans="1:10" x14ac:dyDescent="0.25">
      <c r="A33" s="7" t="s">
        <v>67</v>
      </c>
      <c r="B33" s="65">
        <v>1</v>
      </c>
      <c r="C33" s="66">
        <v>2</v>
      </c>
      <c r="D33" s="65">
        <v>10</v>
      </c>
      <c r="E33" s="66">
        <v>11</v>
      </c>
      <c r="F33" s="67"/>
      <c r="G33" s="65">
        <f t="shared" si="0"/>
        <v>-1</v>
      </c>
      <c r="H33" s="66">
        <f t="shared" si="1"/>
        <v>-1</v>
      </c>
      <c r="I33" s="20">
        <f t="shared" si="2"/>
        <v>-0.5</v>
      </c>
      <c r="J33" s="21">
        <f t="shared" si="3"/>
        <v>-9.0909090909090912E-2</v>
      </c>
    </row>
    <row r="34" spans="1:10" x14ac:dyDescent="0.25">
      <c r="A34" s="7" t="s">
        <v>70</v>
      </c>
      <c r="B34" s="65">
        <v>4</v>
      </c>
      <c r="C34" s="66">
        <v>26</v>
      </c>
      <c r="D34" s="65">
        <v>17</v>
      </c>
      <c r="E34" s="66">
        <v>57</v>
      </c>
      <c r="F34" s="67"/>
      <c r="G34" s="65">
        <f t="shared" si="0"/>
        <v>-22</v>
      </c>
      <c r="H34" s="66">
        <f t="shared" si="1"/>
        <v>-40</v>
      </c>
      <c r="I34" s="20">
        <f t="shared" si="2"/>
        <v>-0.84615384615384615</v>
      </c>
      <c r="J34" s="21">
        <f t="shared" si="3"/>
        <v>-0.70175438596491224</v>
      </c>
    </row>
    <row r="35" spans="1:10" x14ac:dyDescent="0.25">
      <c r="A35" s="7" t="s">
        <v>71</v>
      </c>
      <c r="B35" s="65">
        <v>2740</v>
      </c>
      <c r="C35" s="66">
        <v>3826</v>
      </c>
      <c r="D35" s="65">
        <v>7781</v>
      </c>
      <c r="E35" s="66">
        <v>9116</v>
      </c>
      <c r="F35" s="67"/>
      <c r="G35" s="65">
        <f t="shared" si="0"/>
        <v>-1086</v>
      </c>
      <c r="H35" s="66">
        <f t="shared" si="1"/>
        <v>-1335</v>
      </c>
      <c r="I35" s="20">
        <f t="shared" si="2"/>
        <v>-0.28384736016727652</v>
      </c>
      <c r="J35" s="21">
        <f t="shared" si="3"/>
        <v>-0.14644580956559894</v>
      </c>
    </row>
    <row r="36" spans="1:10" x14ac:dyDescent="0.25">
      <c r="A36" s="7" t="s">
        <v>72</v>
      </c>
      <c r="B36" s="65">
        <v>2</v>
      </c>
      <c r="C36" s="66">
        <v>1</v>
      </c>
      <c r="D36" s="65">
        <v>9</v>
      </c>
      <c r="E36" s="66">
        <v>4</v>
      </c>
      <c r="F36" s="67"/>
      <c r="G36" s="65">
        <f t="shared" si="0"/>
        <v>1</v>
      </c>
      <c r="H36" s="66">
        <f t="shared" si="1"/>
        <v>5</v>
      </c>
      <c r="I36" s="20">
        <f t="shared" si="2"/>
        <v>1</v>
      </c>
      <c r="J36" s="21">
        <f t="shared" si="3"/>
        <v>1.25</v>
      </c>
    </row>
    <row r="37" spans="1:10" x14ac:dyDescent="0.25">
      <c r="A37" s="7" t="s">
        <v>73</v>
      </c>
      <c r="B37" s="65">
        <v>772</v>
      </c>
      <c r="C37" s="66">
        <v>703</v>
      </c>
      <c r="D37" s="65">
        <v>1759</v>
      </c>
      <c r="E37" s="66">
        <v>1765</v>
      </c>
      <c r="F37" s="67"/>
      <c r="G37" s="65">
        <f t="shared" si="0"/>
        <v>69</v>
      </c>
      <c r="H37" s="66">
        <f t="shared" si="1"/>
        <v>-6</v>
      </c>
      <c r="I37" s="20">
        <f t="shared" si="2"/>
        <v>9.8150782361308683E-2</v>
      </c>
      <c r="J37" s="21">
        <f t="shared" si="3"/>
        <v>-3.3994334277620396E-3</v>
      </c>
    </row>
    <row r="38" spans="1:10" x14ac:dyDescent="0.25">
      <c r="A38" s="7" t="s">
        <v>75</v>
      </c>
      <c r="B38" s="65">
        <v>128</v>
      </c>
      <c r="C38" s="66">
        <v>95</v>
      </c>
      <c r="D38" s="65">
        <v>282</v>
      </c>
      <c r="E38" s="66">
        <v>197</v>
      </c>
      <c r="F38" s="67"/>
      <c r="G38" s="65">
        <f t="shared" ref="G38:G73" si="4">B38-C38</f>
        <v>33</v>
      </c>
      <c r="H38" s="66">
        <f t="shared" ref="H38:H73" si="5">D38-E38</f>
        <v>85</v>
      </c>
      <c r="I38" s="20">
        <f t="shared" ref="I38:I73" si="6">IF(C38=0, "-", IF(G38/C38&lt;10, G38/C38, "&gt;999%"))</f>
        <v>0.3473684210526316</v>
      </c>
      <c r="J38" s="21">
        <f t="shared" ref="J38:J73" si="7">IF(E38=0, "-", IF(H38/E38&lt;10, H38/E38, "&gt;999%"))</f>
        <v>0.43147208121827413</v>
      </c>
    </row>
    <row r="39" spans="1:10" x14ac:dyDescent="0.25">
      <c r="A39" s="7" t="s">
        <v>76</v>
      </c>
      <c r="B39" s="65">
        <v>1230</v>
      </c>
      <c r="C39" s="66">
        <v>1169</v>
      </c>
      <c r="D39" s="65">
        <v>3903</v>
      </c>
      <c r="E39" s="66">
        <v>3519</v>
      </c>
      <c r="F39" s="67"/>
      <c r="G39" s="65">
        <f t="shared" si="4"/>
        <v>61</v>
      </c>
      <c r="H39" s="66">
        <f t="shared" si="5"/>
        <v>384</v>
      </c>
      <c r="I39" s="20">
        <f t="shared" si="6"/>
        <v>5.218135158254919E-2</v>
      </c>
      <c r="J39" s="21">
        <f t="shared" si="7"/>
        <v>0.10912190963341858</v>
      </c>
    </row>
    <row r="40" spans="1:10" x14ac:dyDescent="0.25">
      <c r="A40" s="7" t="s">
        <v>77</v>
      </c>
      <c r="B40" s="65">
        <v>192</v>
      </c>
      <c r="C40" s="66">
        <v>34</v>
      </c>
      <c r="D40" s="65">
        <v>337</v>
      </c>
      <c r="E40" s="66">
        <v>198</v>
      </c>
      <c r="F40" s="67"/>
      <c r="G40" s="65">
        <f t="shared" si="4"/>
        <v>158</v>
      </c>
      <c r="H40" s="66">
        <f t="shared" si="5"/>
        <v>139</v>
      </c>
      <c r="I40" s="20">
        <f t="shared" si="6"/>
        <v>4.6470588235294121</v>
      </c>
      <c r="J40" s="21">
        <f t="shared" si="7"/>
        <v>0.70202020202020199</v>
      </c>
    </row>
    <row r="41" spans="1:10" x14ac:dyDescent="0.25">
      <c r="A41" s="7" t="s">
        <v>78</v>
      </c>
      <c r="B41" s="65">
        <v>1716</v>
      </c>
      <c r="C41" s="66">
        <v>2595</v>
      </c>
      <c r="D41" s="65">
        <v>4924</v>
      </c>
      <c r="E41" s="66">
        <v>6421</v>
      </c>
      <c r="F41" s="67"/>
      <c r="G41" s="65">
        <f t="shared" si="4"/>
        <v>-879</v>
      </c>
      <c r="H41" s="66">
        <f t="shared" si="5"/>
        <v>-1497</v>
      </c>
      <c r="I41" s="20">
        <f t="shared" si="6"/>
        <v>-0.33872832369942196</v>
      </c>
      <c r="J41" s="21">
        <f t="shared" si="7"/>
        <v>-0.23314125525619062</v>
      </c>
    </row>
    <row r="42" spans="1:10" x14ac:dyDescent="0.25">
      <c r="A42" s="7" t="s">
        <v>79</v>
      </c>
      <c r="B42" s="65">
        <v>1040</v>
      </c>
      <c r="C42" s="66">
        <v>788</v>
      </c>
      <c r="D42" s="65">
        <v>2414</v>
      </c>
      <c r="E42" s="66">
        <v>2281</v>
      </c>
      <c r="F42" s="67"/>
      <c r="G42" s="65">
        <f t="shared" si="4"/>
        <v>252</v>
      </c>
      <c r="H42" s="66">
        <f t="shared" si="5"/>
        <v>133</v>
      </c>
      <c r="I42" s="20">
        <f t="shared" si="6"/>
        <v>0.31979695431472083</v>
      </c>
      <c r="J42" s="21">
        <f t="shared" si="7"/>
        <v>5.8307759754493642E-2</v>
      </c>
    </row>
    <row r="43" spans="1:10" x14ac:dyDescent="0.25">
      <c r="A43" s="7" t="s">
        <v>80</v>
      </c>
      <c r="B43" s="65">
        <v>102</v>
      </c>
      <c r="C43" s="66">
        <v>47</v>
      </c>
      <c r="D43" s="65">
        <v>186</v>
      </c>
      <c r="E43" s="66">
        <v>204</v>
      </c>
      <c r="F43" s="67"/>
      <c r="G43" s="65">
        <f t="shared" si="4"/>
        <v>55</v>
      </c>
      <c r="H43" s="66">
        <f t="shared" si="5"/>
        <v>-18</v>
      </c>
      <c r="I43" s="20">
        <f t="shared" si="6"/>
        <v>1.1702127659574468</v>
      </c>
      <c r="J43" s="21">
        <f t="shared" si="7"/>
        <v>-8.8235294117647065E-2</v>
      </c>
    </row>
    <row r="44" spans="1:10" x14ac:dyDescent="0.25">
      <c r="A44" s="7" t="s">
        <v>81</v>
      </c>
      <c r="B44" s="65">
        <v>63</v>
      </c>
      <c r="C44" s="66">
        <v>82</v>
      </c>
      <c r="D44" s="65">
        <v>212</v>
      </c>
      <c r="E44" s="66">
        <v>82</v>
      </c>
      <c r="F44" s="67"/>
      <c r="G44" s="65">
        <f t="shared" si="4"/>
        <v>-19</v>
      </c>
      <c r="H44" s="66">
        <f t="shared" si="5"/>
        <v>130</v>
      </c>
      <c r="I44" s="20">
        <f t="shared" si="6"/>
        <v>-0.23170731707317074</v>
      </c>
      <c r="J44" s="21">
        <f t="shared" si="7"/>
        <v>1.5853658536585367</v>
      </c>
    </row>
    <row r="45" spans="1:10" x14ac:dyDescent="0.25">
      <c r="A45" s="7" t="s">
        <v>82</v>
      </c>
      <c r="B45" s="65">
        <v>130</v>
      </c>
      <c r="C45" s="66">
        <v>223</v>
      </c>
      <c r="D45" s="65">
        <v>471</v>
      </c>
      <c r="E45" s="66">
        <v>528</v>
      </c>
      <c r="F45" s="67"/>
      <c r="G45" s="65">
        <f t="shared" si="4"/>
        <v>-93</v>
      </c>
      <c r="H45" s="66">
        <f t="shared" si="5"/>
        <v>-57</v>
      </c>
      <c r="I45" s="20">
        <f t="shared" si="6"/>
        <v>-0.4170403587443946</v>
      </c>
      <c r="J45" s="21">
        <f t="shared" si="7"/>
        <v>-0.10795454545454546</v>
      </c>
    </row>
    <row r="46" spans="1:10" x14ac:dyDescent="0.25">
      <c r="A46" s="7" t="s">
        <v>83</v>
      </c>
      <c r="B46" s="65">
        <v>225</v>
      </c>
      <c r="C46" s="66">
        <v>153</v>
      </c>
      <c r="D46" s="65">
        <v>477</v>
      </c>
      <c r="E46" s="66">
        <v>319</v>
      </c>
      <c r="F46" s="67"/>
      <c r="G46" s="65">
        <f t="shared" si="4"/>
        <v>72</v>
      </c>
      <c r="H46" s="66">
        <f t="shared" si="5"/>
        <v>158</v>
      </c>
      <c r="I46" s="20">
        <f t="shared" si="6"/>
        <v>0.47058823529411764</v>
      </c>
      <c r="J46" s="21">
        <f t="shared" si="7"/>
        <v>0.4952978056426332</v>
      </c>
    </row>
    <row r="47" spans="1:10" x14ac:dyDescent="0.25">
      <c r="A47" s="7" t="s">
        <v>84</v>
      </c>
      <c r="B47" s="65">
        <v>224</v>
      </c>
      <c r="C47" s="66">
        <v>254</v>
      </c>
      <c r="D47" s="65">
        <v>647</v>
      </c>
      <c r="E47" s="66">
        <v>778</v>
      </c>
      <c r="F47" s="67"/>
      <c r="G47" s="65">
        <f t="shared" si="4"/>
        <v>-30</v>
      </c>
      <c r="H47" s="66">
        <f t="shared" si="5"/>
        <v>-131</v>
      </c>
      <c r="I47" s="20">
        <f t="shared" si="6"/>
        <v>-0.11811023622047244</v>
      </c>
      <c r="J47" s="21">
        <f t="shared" si="7"/>
        <v>-0.16838046272493573</v>
      </c>
    </row>
    <row r="48" spans="1:10" x14ac:dyDescent="0.25">
      <c r="A48" s="7" t="s">
        <v>85</v>
      </c>
      <c r="B48" s="65">
        <v>1</v>
      </c>
      <c r="C48" s="66">
        <v>0</v>
      </c>
      <c r="D48" s="65">
        <v>2</v>
      </c>
      <c r="E48" s="66">
        <v>3</v>
      </c>
      <c r="F48" s="67"/>
      <c r="G48" s="65">
        <f t="shared" si="4"/>
        <v>1</v>
      </c>
      <c r="H48" s="66">
        <f t="shared" si="5"/>
        <v>-1</v>
      </c>
      <c r="I48" s="20" t="str">
        <f t="shared" si="6"/>
        <v>-</v>
      </c>
      <c r="J48" s="21">
        <f t="shared" si="7"/>
        <v>-0.33333333333333331</v>
      </c>
    </row>
    <row r="49" spans="1:10" x14ac:dyDescent="0.25">
      <c r="A49" s="7" t="s">
        <v>88</v>
      </c>
      <c r="B49" s="65">
        <v>174</v>
      </c>
      <c r="C49" s="66">
        <v>211</v>
      </c>
      <c r="D49" s="65">
        <v>587</v>
      </c>
      <c r="E49" s="66">
        <v>480</v>
      </c>
      <c r="F49" s="67"/>
      <c r="G49" s="65">
        <f t="shared" si="4"/>
        <v>-37</v>
      </c>
      <c r="H49" s="66">
        <f t="shared" si="5"/>
        <v>107</v>
      </c>
      <c r="I49" s="20">
        <f t="shared" si="6"/>
        <v>-0.17535545023696683</v>
      </c>
      <c r="J49" s="21">
        <f t="shared" si="7"/>
        <v>0.22291666666666668</v>
      </c>
    </row>
    <row r="50" spans="1:10" x14ac:dyDescent="0.25">
      <c r="A50" s="7" t="s">
        <v>89</v>
      </c>
      <c r="B50" s="65">
        <v>128</v>
      </c>
      <c r="C50" s="66">
        <v>43</v>
      </c>
      <c r="D50" s="65">
        <v>314</v>
      </c>
      <c r="E50" s="66">
        <v>132</v>
      </c>
      <c r="F50" s="67"/>
      <c r="G50" s="65">
        <f t="shared" si="4"/>
        <v>85</v>
      </c>
      <c r="H50" s="66">
        <f t="shared" si="5"/>
        <v>182</v>
      </c>
      <c r="I50" s="20">
        <f t="shared" si="6"/>
        <v>1.9767441860465116</v>
      </c>
      <c r="J50" s="21">
        <f t="shared" si="7"/>
        <v>1.3787878787878789</v>
      </c>
    </row>
    <row r="51" spans="1:10" x14ac:dyDescent="0.25">
      <c r="A51" s="7" t="s">
        <v>90</v>
      </c>
      <c r="B51" s="65">
        <v>1515</v>
      </c>
      <c r="C51" s="66">
        <v>592</v>
      </c>
      <c r="D51" s="65">
        <v>4160</v>
      </c>
      <c r="E51" s="66">
        <v>2503</v>
      </c>
      <c r="F51" s="67"/>
      <c r="G51" s="65">
        <f t="shared" si="4"/>
        <v>923</v>
      </c>
      <c r="H51" s="66">
        <f t="shared" si="5"/>
        <v>1657</v>
      </c>
      <c r="I51" s="20">
        <f t="shared" si="6"/>
        <v>1.5591216216216217</v>
      </c>
      <c r="J51" s="21">
        <f t="shared" si="7"/>
        <v>0.66200559328805431</v>
      </c>
    </row>
    <row r="52" spans="1:10" x14ac:dyDescent="0.25">
      <c r="A52" s="7" t="s">
        <v>91</v>
      </c>
      <c r="B52" s="65">
        <v>373</v>
      </c>
      <c r="C52" s="66">
        <v>529</v>
      </c>
      <c r="D52" s="65">
        <v>1077</v>
      </c>
      <c r="E52" s="66">
        <v>1296</v>
      </c>
      <c r="F52" s="67"/>
      <c r="G52" s="65">
        <f t="shared" si="4"/>
        <v>-156</v>
      </c>
      <c r="H52" s="66">
        <f t="shared" si="5"/>
        <v>-219</v>
      </c>
      <c r="I52" s="20">
        <f t="shared" si="6"/>
        <v>-0.29489603024574668</v>
      </c>
      <c r="J52" s="21">
        <f t="shared" si="7"/>
        <v>-0.16898148148148148</v>
      </c>
    </row>
    <row r="53" spans="1:10" x14ac:dyDescent="0.25">
      <c r="A53" s="7" t="s">
        <v>92</v>
      </c>
      <c r="B53" s="65">
        <v>1141</v>
      </c>
      <c r="C53" s="66">
        <v>1571</v>
      </c>
      <c r="D53" s="65">
        <v>4056</v>
      </c>
      <c r="E53" s="66">
        <v>1571</v>
      </c>
      <c r="F53" s="67"/>
      <c r="G53" s="65">
        <f t="shared" si="4"/>
        <v>-430</v>
      </c>
      <c r="H53" s="66">
        <f t="shared" si="5"/>
        <v>2485</v>
      </c>
      <c r="I53" s="20">
        <f t="shared" si="6"/>
        <v>-0.27371101209420751</v>
      </c>
      <c r="J53" s="21">
        <f t="shared" si="7"/>
        <v>1.581795035009548</v>
      </c>
    </row>
    <row r="54" spans="1:10" x14ac:dyDescent="0.25">
      <c r="A54" s="7" t="s">
        <v>93</v>
      </c>
      <c r="B54" s="65">
        <v>3673</v>
      </c>
      <c r="C54" s="66">
        <v>7149</v>
      </c>
      <c r="D54" s="65">
        <v>11974</v>
      </c>
      <c r="E54" s="66">
        <v>18299</v>
      </c>
      <c r="F54" s="67"/>
      <c r="G54" s="65">
        <f t="shared" si="4"/>
        <v>-3476</v>
      </c>
      <c r="H54" s="66">
        <f t="shared" si="5"/>
        <v>-6325</v>
      </c>
      <c r="I54" s="20">
        <f t="shared" si="6"/>
        <v>-0.4862218492096797</v>
      </c>
      <c r="J54" s="21">
        <f t="shared" si="7"/>
        <v>-0.34564730313131864</v>
      </c>
    </row>
    <row r="55" spans="1:10" x14ac:dyDescent="0.25">
      <c r="A55" s="7" t="s">
        <v>95</v>
      </c>
      <c r="B55" s="65">
        <v>1145</v>
      </c>
      <c r="C55" s="66">
        <v>977</v>
      </c>
      <c r="D55" s="65">
        <v>3098</v>
      </c>
      <c r="E55" s="66">
        <v>2161</v>
      </c>
      <c r="F55" s="67"/>
      <c r="G55" s="65">
        <f t="shared" si="4"/>
        <v>168</v>
      </c>
      <c r="H55" s="66">
        <f t="shared" si="5"/>
        <v>937</v>
      </c>
      <c r="I55" s="20">
        <f t="shared" si="6"/>
        <v>0.17195496417604914</v>
      </c>
      <c r="J55" s="21">
        <f t="shared" si="7"/>
        <v>0.43359555761221658</v>
      </c>
    </row>
    <row r="56" spans="1:10" x14ac:dyDescent="0.25">
      <c r="A56" s="7" t="s">
        <v>96</v>
      </c>
      <c r="B56" s="65">
        <v>453</v>
      </c>
      <c r="C56" s="66">
        <v>463</v>
      </c>
      <c r="D56" s="65">
        <v>1147</v>
      </c>
      <c r="E56" s="66">
        <v>1103</v>
      </c>
      <c r="F56" s="67"/>
      <c r="G56" s="65">
        <f t="shared" si="4"/>
        <v>-10</v>
      </c>
      <c r="H56" s="66">
        <f t="shared" si="5"/>
        <v>44</v>
      </c>
      <c r="I56" s="20">
        <f t="shared" si="6"/>
        <v>-2.159827213822894E-2</v>
      </c>
      <c r="J56" s="21">
        <f t="shared" si="7"/>
        <v>3.9891205802357207E-2</v>
      </c>
    </row>
    <row r="57" spans="1:10" x14ac:dyDescent="0.25">
      <c r="A57" s="142" t="s">
        <v>42</v>
      </c>
      <c r="B57" s="143">
        <v>18</v>
      </c>
      <c r="C57" s="144">
        <v>7</v>
      </c>
      <c r="D57" s="143">
        <v>45</v>
      </c>
      <c r="E57" s="144">
        <v>20</v>
      </c>
      <c r="F57" s="145"/>
      <c r="G57" s="143">
        <f t="shared" si="4"/>
        <v>11</v>
      </c>
      <c r="H57" s="144">
        <f t="shared" si="5"/>
        <v>25</v>
      </c>
      <c r="I57" s="151">
        <f t="shared" si="6"/>
        <v>1.5714285714285714</v>
      </c>
      <c r="J57" s="152">
        <f t="shared" si="7"/>
        <v>1.25</v>
      </c>
    </row>
    <row r="58" spans="1:10" x14ac:dyDescent="0.25">
      <c r="A58" s="7" t="s">
        <v>43</v>
      </c>
      <c r="B58" s="65">
        <v>2</v>
      </c>
      <c r="C58" s="66">
        <v>0</v>
      </c>
      <c r="D58" s="65">
        <v>6</v>
      </c>
      <c r="E58" s="66">
        <v>0</v>
      </c>
      <c r="F58" s="67"/>
      <c r="G58" s="65">
        <f t="shared" si="4"/>
        <v>2</v>
      </c>
      <c r="H58" s="66">
        <f t="shared" si="5"/>
        <v>6</v>
      </c>
      <c r="I58" s="20" t="str">
        <f t="shared" si="6"/>
        <v>-</v>
      </c>
      <c r="J58" s="21" t="str">
        <f t="shared" si="7"/>
        <v>-</v>
      </c>
    </row>
    <row r="59" spans="1:10" x14ac:dyDescent="0.25">
      <c r="A59" s="7" t="s">
        <v>48</v>
      </c>
      <c r="B59" s="65">
        <v>8</v>
      </c>
      <c r="C59" s="66">
        <v>10</v>
      </c>
      <c r="D59" s="65">
        <v>21</v>
      </c>
      <c r="E59" s="66">
        <v>26</v>
      </c>
      <c r="F59" s="67"/>
      <c r="G59" s="65">
        <f t="shared" si="4"/>
        <v>-2</v>
      </c>
      <c r="H59" s="66">
        <f t="shared" si="5"/>
        <v>-5</v>
      </c>
      <c r="I59" s="20">
        <f t="shared" si="6"/>
        <v>-0.2</v>
      </c>
      <c r="J59" s="21">
        <f t="shared" si="7"/>
        <v>-0.19230769230769232</v>
      </c>
    </row>
    <row r="60" spans="1:10" x14ac:dyDescent="0.25">
      <c r="A60" s="7" t="s">
        <v>49</v>
      </c>
      <c r="B60" s="65">
        <v>149</v>
      </c>
      <c r="C60" s="66">
        <v>150</v>
      </c>
      <c r="D60" s="65">
        <v>398</v>
      </c>
      <c r="E60" s="66">
        <v>383</v>
      </c>
      <c r="F60" s="67"/>
      <c r="G60" s="65">
        <f t="shared" si="4"/>
        <v>-1</v>
      </c>
      <c r="H60" s="66">
        <f t="shared" si="5"/>
        <v>15</v>
      </c>
      <c r="I60" s="20">
        <f t="shared" si="6"/>
        <v>-6.6666666666666671E-3</v>
      </c>
      <c r="J60" s="21">
        <f t="shared" si="7"/>
        <v>3.91644908616188E-2</v>
      </c>
    </row>
    <row r="61" spans="1:10" x14ac:dyDescent="0.25">
      <c r="A61" s="7" t="s">
        <v>52</v>
      </c>
      <c r="B61" s="65">
        <v>214</v>
      </c>
      <c r="C61" s="66">
        <v>252</v>
      </c>
      <c r="D61" s="65">
        <v>464</v>
      </c>
      <c r="E61" s="66">
        <v>578</v>
      </c>
      <c r="F61" s="67"/>
      <c r="G61" s="65">
        <f t="shared" si="4"/>
        <v>-38</v>
      </c>
      <c r="H61" s="66">
        <f t="shared" si="5"/>
        <v>-114</v>
      </c>
      <c r="I61" s="20">
        <f t="shared" si="6"/>
        <v>-0.15079365079365079</v>
      </c>
      <c r="J61" s="21">
        <f t="shared" si="7"/>
        <v>-0.1972318339100346</v>
      </c>
    </row>
    <row r="62" spans="1:10" x14ac:dyDescent="0.25">
      <c r="A62" s="7" t="s">
        <v>55</v>
      </c>
      <c r="B62" s="65">
        <v>10</v>
      </c>
      <c r="C62" s="66">
        <v>8</v>
      </c>
      <c r="D62" s="65">
        <v>24</v>
      </c>
      <c r="E62" s="66">
        <v>15</v>
      </c>
      <c r="F62" s="67"/>
      <c r="G62" s="65">
        <f t="shared" si="4"/>
        <v>2</v>
      </c>
      <c r="H62" s="66">
        <f t="shared" si="5"/>
        <v>9</v>
      </c>
      <c r="I62" s="20">
        <f t="shared" si="6"/>
        <v>0.25</v>
      </c>
      <c r="J62" s="21">
        <f t="shared" si="7"/>
        <v>0.6</v>
      </c>
    </row>
    <row r="63" spans="1:10" x14ac:dyDescent="0.25">
      <c r="A63" s="7" t="s">
        <v>56</v>
      </c>
      <c r="B63" s="65">
        <v>364</v>
      </c>
      <c r="C63" s="66">
        <v>306</v>
      </c>
      <c r="D63" s="65">
        <v>925</v>
      </c>
      <c r="E63" s="66">
        <v>714</v>
      </c>
      <c r="F63" s="67"/>
      <c r="G63" s="65">
        <f t="shared" si="4"/>
        <v>58</v>
      </c>
      <c r="H63" s="66">
        <f t="shared" si="5"/>
        <v>211</v>
      </c>
      <c r="I63" s="20">
        <f t="shared" si="6"/>
        <v>0.18954248366013071</v>
      </c>
      <c r="J63" s="21">
        <f t="shared" si="7"/>
        <v>0.29551820728291317</v>
      </c>
    </row>
    <row r="64" spans="1:10" x14ac:dyDescent="0.25">
      <c r="A64" s="7" t="s">
        <v>58</v>
      </c>
      <c r="B64" s="65">
        <v>71</v>
      </c>
      <c r="C64" s="66">
        <v>64</v>
      </c>
      <c r="D64" s="65">
        <v>176</v>
      </c>
      <c r="E64" s="66">
        <v>127</v>
      </c>
      <c r="F64" s="67"/>
      <c r="G64" s="65">
        <f t="shared" si="4"/>
        <v>7</v>
      </c>
      <c r="H64" s="66">
        <f t="shared" si="5"/>
        <v>49</v>
      </c>
      <c r="I64" s="20">
        <f t="shared" si="6"/>
        <v>0.109375</v>
      </c>
      <c r="J64" s="21">
        <f t="shared" si="7"/>
        <v>0.38582677165354329</v>
      </c>
    </row>
    <row r="65" spans="1:10" x14ac:dyDescent="0.25">
      <c r="A65" s="7" t="s">
        <v>61</v>
      </c>
      <c r="B65" s="65">
        <v>107</v>
      </c>
      <c r="C65" s="66">
        <v>80</v>
      </c>
      <c r="D65" s="65">
        <v>215</v>
      </c>
      <c r="E65" s="66">
        <v>185</v>
      </c>
      <c r="F65" s="67"/>
      <c r="G65" s="65">
        <f t="shared" si="4"/>
        <v>27</v>
      </c>
      <c r="H65" s="66">
        <f t="shared" si="5"/>
        <v>30</v>
      </c>
      <c r="I65" s="20">
        <f t="shared" si="6"/>
        <v>0.33750000000000002</v>
      </c>
      <c r="J65" s="21">
        <f t="shared" si="7"/>
        <v>0.16216216216216217</v>
      </c>
    </row>
    <row r="66" spans="1:10" x14ac:dyDescent="0.25">
      <c r="A66" s="7" t="s">
        <v>68</v>
      </c>
      <c r="B66" s="65">
        <v>20</v>
      </c>
      <c r="C66" s="66">
        <v>23</v>
      </c>
      <c r="D66" s="65">
        <v>39</v>
      </c>
      <c r="E66" s="66">
        <v>47</v>
      </c>
      <c r="F66" s="67"/>
      <c r="G66" s="65">
        <f t="shared" si="4"/>
        <v>-3</v>
      </c>
      <c r="H66" s="66">
        <f t="shared" si="5"/>
        <v>-8</v>
      </c>
      <c r="I66" s="20">
        <f t="shared" si="6"/>
        <v>-0.13043478260869565</v>
      </c>
      <c r="J66" s="21">
        <f t="shared" si="7"/>
        <v>-0.1702127659574468</v>
      </c>
    </row>
    <row r="67" spans="1:10" x14ac:dyDescent="0.25">
      <c r="A67" s="7" t="s">
        <v>69</v>
      </c>
      <c r="B67" s="65">
        <v>9</v>
      </c>
      <c r="C67" s="66">
        <v>5</v>
      </c>
      <c r="D67" s="65">
        <v>22</v>
      </c>
      <c r="E67" s="66">
        <v>11</v>
      </c>
      <c r="F67" s="67"/>
      <c r="G67" s="65">
        <f t="shared" si="4"/>
        <v>4</v>
      </c>
      <c r="H67" s="66">
        <f t="shared" si="5"/>
        <v>11</v>
      </c>
      <c r="I67" s="20">
        <f t="shared" si="6"/>
        <v>0.8</v>
      </c>
      <c r="J67" s="21">
        <f t="shared" si="7"/>
        <v>1</v>
      </c>
    </row>
    <row r="68" spans="1:10" x14ac:dyDescent="0.25">
      <c r="A68" s="7" t="s">
        <v>74</v>
      </c>
      <c r="B68" s="65">
        <v>19</v>
      </c>
      <c r="C68" s="66">
        <v>19</v>
      </c>
      <c r="D68" s="65">
        <v>39</v>
      </c>
      <c r="E68" s="66">
        <v>37</v>
      </c>
      <c r="F68" s="67"/>
      <c r="G68" s="65">
        <f t="shared" si="4"/>
        <v>0</v>
      </c>
      <c r="H68" s="66">
        <f t="shared" si="5"/>
        <v>2</v>
      </c>
      <c r="I68" s="20">
        <f t="shared" si="6"/>
        <v>0</v>
      </c>
      <c r="J68" s="21">
        <f t="shared" si="7"/>
        <v>5.4054054054054057E-2</v>
      </c>
    </row>
    <row r="69" spans="1:10" x14ac:dyDescent="0.25">
      <c r="A69" s="7" t="s">
        <v>86</v>
      </c>
      <c r="B69" s="65">
        <v>22</v>
      </c>
      <c r="C69" s="66">
        <v>8</v>
      </c>
      <c r="D69" s="65">
        <v>37</v>
      </c>
      <c r="E69" s="66">
        <v>39</v>
      </c>
      <c r="F69" s="67"/>
      <c r="G69" s="65">
        <f t="shared" si="4"/>
        <v>14</v>
      </c>
      <c r="H69" s="66">
        <f t="shared" si="5"/>
        <v>-2</v>
      </c>
      <c r="I69" s="20">
        <f t="shared" si="6"/>
        <v>1.75</v>
      </c>
      <c r="J69" s="21">
        <f t="shared" si="7"/>
        <v>-5.128205128205128E-2</v>
      </c>
    </row>
    <row r="70" spans="1:10" x14ac:dyDescent="0.25">
      <c r="A70" s="7" t="s">
        <v>87</v>
      </c>
      <c r="B70" s="65">
        <v>0</v>
      </c>
      <c r="C70" s="66">
        <v>0</v>
      </c>
      <c r="D70" s="65">
        <v>0</v>
      </c>
      <c r="E70" s="66">
        <v>1</v>
      </c>
      <c r="F70" s="67"/>
      <c r="G70" s="65">
        <f t="shared" si="4"/>
        <v>0</v>
      </c>
      <c r="H70" s="66">
        <f t="shared" si="5"/>
        <v>-1</v>
      </c>
      <c r="I70" s="20" t="str">
        <f t="shared" si="6"/>
        <v>-</v>
      </c>
      <c r="J70" s="21">
        <f t="shared" si="7"/>
        <v>-1</v>
      </c>
    </row>
    <row r="71" spans="1:10" x14ac:dyDescent="0.25">
      <c r="A71" s="7" t="s">
        <v>94</v>
      </c>
      <c r="B71" s="65">
        <v>21</v>
      </c>
      <c r="C71" s="66">
        <v>21</v>
      </c>
      <c r="D71" s="65">
        <v>62</v>
      </c>
      <c r="E71" s="66">
        <v>54</v>
      </c>
      <c r="F71" s="67"/>
      <c r="G71" s="65">
        <f t="shared" si="4"/>
        <v>0</v>
      </c>
      <c r="H71" s="66">
        <f t="shared" si="5"/>
        <v>8</v>
      </c>
      <c r="I71" s="20">
        <f t="shared" si="6"/>
        <v>0</v>
      </c>
      <c r="J71" s="21">
        <f t="shared" si="7"/>
        <v>0.14814814814814814</v>
      </c>
    </row>
    <row r="72" spans="1:10" x14ac:dyDescent="0.25">
      <c r="A72" s="7" t="s">
        <v>97</v>
      </c>
      <c r="B72" s="65">
        <v>64</v>
      </c>
      <c r="C72" s="66">
        <v>29</v>
      </c>
      <c r="D72" s="65">
        <v>160</v>
      </c>
      <c r="E72" s="66">
        <v>76</v>
      </c>
      <c r="F72" s="67"/>
      <c r="G72" s="65">
        <f t="shared" si="4"/>
        <v>35</v>
      </c>
      <c r="H72" s="66">
        <f t="shared" si="5"/>
        <v>84</v>
      </c>
      <c r="I72" s="20">
        <f t="shared" si="6"/>
        <v>1.2068965517241379</v>
      </c>
      <c r="J72" s="21">
        <f t="shared" si="7"/>
        <v>1.1052631578947369</v>
      </c>
    </row>
    <row r="73" spans="1:10" x14ac:dyDescent="0.25">
      <c r="A73" s="7" t="s">
        <v>98</v>
      </c>
      <c r="B73" s="65">
        <v>5</v>
      </c>
      <c r="C73" s="66">
        <v>6</v>
      </c>
      <c r="D73" s="65">
        <v>20</v>
      </c>
      <c r="E73" s="66">
        <v>14</v>
      </c>
      <c r="F73" s="67"/>
      <c r="G73" s="65">
        <f t="shared" si="4"/>
        <v>-1</v>
      </c>
      <c r="H73" s="66">
        <f t="shared" si="5"/>
        <v>6</v>
      </c>
      <c r="I73" s="20">
        <f t="shared" si="6"/>
        <v>-0.16666666666666666</v>
      </c>
      <c r="J73" s="21">
        <f t="shared" si="7"/>
        <v>0.42857142857142855</v>
      </c>
    </row>
    <row r="74" spans="1:10" x14ac:dyDescent="0.25">
      <c r="A74" s="1"/>
      <c r="B74" s="68"/>
      <c r="C74" s="69"/>
      <c r="D74" s="68"/>
      <c r="E74" s="69"/>
      <c r="F74" s="70"/>
      <c r="G74" s="68"/>
      <c r="H74" s="69"/>
      <c r="I74" s="5"/>
      <c r="J74" s="6"/>
    </row>
    <row r="75" spans="1:10" s="43" customFormat="1" x14ac:dyDescent="0.25">
      <c r="A75" s="27" t="s">
        <v>5</v>
      </c>
      <c r="B75" s="71">
        <f>SUM(B6:B74)</f>
        <v>30256</v>
      </c>
      <c r="C75" s="72">
        <f>SUM(C6:C74)</f>
        <v>32224</v>
      </c>
      <c r="D75" s="71">
        <f>SUM(D6:D74)</f>
        <v>84340</v>
      </c>
      <c r="E75" s="72">
        <f>SUM(E6:E74)</f>
        <v>81619</v>
      </c>
      <c r="F75" s="73"/>
      <c r="G75" s="71">
        <f>SUM(G6:G74)</f>
        <v>-1968</v>
      </c>
      <c r="H75" s="72">
        <f>SUM(H6:H74)</f>
        <v>2721</v>
      </c>
      <c r="I75" s="37">
        <f>IF(C75=0, 0, G75/C75)</f>
        <v>-6.1072492552135052E-2</v>
      </c>
      <c r="J75" s="38">
        <f>IF(E75=0, 0, H75/E75)</f>
        <v>3.3337825751356916E-2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zoomScaleNormal="100"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109</v>
      </c>
      <c r="B2" s="202" t="s">
        <v>100</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1.3220518244315199E-2</v>
      </c>
      <c r="C6" s="17">
        <v>3.7239324726911598E-2</v>
      </c>
      <c r="D6" s="16">
        <v>2.37135404315864E-2</v>
      </c>
      <c r="E6" s="17">
        <v>5.7584631029539701E-2</v>
      </c>
      <c r="F6" s="12"/>
      <c r="G6" s="10">
        <f t="shared" ref="G6:G37" si="0">B6-C6</f>
        <v>-2.4018806482596397E-2</v>
      </c>
      <c r="H6" s="11">
        <f t="shared" ref="H6:H37" si="1">D6-E6</f>
        <v>-3.3871090597953304E-2</v>
      </c>
    </row>
    <row r="7" spans="1:8" x14ac:dyDescent="0.25">
      <c r="A7" s="7" t="s">
        <v>32</v>
      </c>
      <c r="B7" s="16">
        <v>0</v>
      </c>
      <c r="C7" s="17">
        <v>3.1032770605759702E-3</v>
      </c>
      <c r="D7" s="16">
        <v>0</v>
      </c>
      <c r="E7" s="17">
        <v>1.2252049155221201E-3</v>
      </c>
      <c r="F7" s="12"/>
      <c r="G7" s="10">
        <f t="shared" si="0"/>
        <v>-3.1032770605759702E-3</v>
      </c>
      <c r="H7" s="11">
        <f t="shared" si="1"/>
        <v>-1.2252049155221201E-3</v>
      </c>
    </row>
    <row r="8" spans="1:8" x14ac:dyDescent="0.25">
      <c r="A8" s="7" t="s">
        <v>33</v>
      </c>
      <c r="B8" s="16">
        <v>3.3051295610787901E-2</v>
      </c>
      <c r="C8" s="17">
        <v>1.55163853028798E-2</v>
      </c>
      <c r="D8" s="16">
        <v>1.54138012805312E-2</v>
      </c>
      <c r="E8" s="17">
        <v>1.3477254070743299E-2</v>
      </c>
      <c r="F8" s="12"/>
      <c r="G8" s="10">
        <f t="shared" si="0"/>
        <v>1.7534910307908103E-2</v>
      </c>
      <c r="H8" s="11">
        <f t="shared" si="1"/>
        <v>1.9365472097879009E-3</v>
      </c>
    </row>
    <row r="9" spans="1:8" x14ac:dyDescent="0.25">
      <c r="A9" s="7" t="s">
        <v>34</v>
      </c>
      <c r="B9" s="16">
        <v>2.5416446324695903</v>
      </c>
      <c r="C9" s="17">
        <v>1.6385302879841099</v>
      </c>
      <c r="D9" s="16">
        <v>2.6108608015176697</v>
      </c>
      <c r="E9" s="17">
        <v>1.47514671828863</v>
      </c>
      <c r="F9" s="12"/>
      <c r="G9" s="10">
        <f t="shared" si="0"/>
        <v>0.90311434448548034</v>
      </c>
      <c r="H9" s="11">
        <f t="shared" si="1"/>
        <v>1.1357140832290398</v>
      </c>
    </row>
    <row r="10" spans="1:8" x14ac:dyDescent="0.25">
      <c r="A10" s="7" t="s">
        <v>35</v>
      </c>
      <c r="B10" s="16">
        <v>1.3220518244315199E-2</v>
      </c>
      <c r="C10" s="17">
        <v>2.4826216484607703E-2</v>
      </c>
      <c r="D10" s="16">
        <v>1.8970832345269101E-2</v>
      </c>
      <c r="E10" s="17">
        <v>2.08284835638761E-2</v>
      </c>
      <c r="F10" s="12"/>
      <c r="G10" s="10">
        <f t="shared" si="0"/>
        <v>-1.1605698240292504E-2</v>
      </c>
      <c r="H10" s="11">
        <f t="shared" si="1"/>
        <v>-1.8576512186069989E-3</v>
      </c>
    </row>
    <row r="11" spans="1:8" x14ac:dyDescent="0.25">
      <c r="A11" s="7" t="s">
        <v>36</v>
      </c>
      <c r="B11" s="16">
        <v>3.3348757271284999</v>
      </c>
      <c r="C11" s="17">
        <v>1.97678748758689</v>
      </c>
      <c r="D11" s="16">
        <v>2.1342186388427797</v>
      </c>
      <c r="E11" s="17">
        <v>2.17841433979833</v>
      </c>
      <c r="F11" s="12"/>
      <c r="G11" s="10">
        <f t="shared" si="0"/>
        <v>1.3580882395416098</v>
      </c>
      <c r="H11" s="11">
        <f t="shared" si="1"/>
        <v>-4.4195700955550254E-2</v>
      </c>
    </row>
    <row r="12" spans="1:8" x14ac:dyDescent="0.25">
      <c r="A12" s="7" t="s">
        <v>37</v>
      </c>
      <c r="B12" s="16">
        <v>1.25264410364886</v>
      </c>
      <c r="C12" s="17">
        <v>0</v>
      </c>
      <c r="D12" s="16">
        <v>0.88451505809817399</v>
      </c>
      <c r="E12" s="17">
        <v>0</v>
      </c>
      <c r="F12" s="12"/>
      <c r="G12" s="10">
        <f t="shared" si="0"/>
        <v>1.25264410364886</v>
      </c>
      <c r="H12" s="11">
        <f t="shared" si="1"/>
        <v>0.88451505809817399</v>
      </c>
    </row>
    <row r="13" spans="1:8" x14ac:dyDescent="0.25">
      <c r="A13" s="7" t="s">
        <v>38</v>
      </c>
      <c r="B13" s="16">
        <v>0.23796932839767301</v>
      </c>
      <c r="C13" s="17">
        <v>0.16137040714994999</v>
      </c>
      <c r="D13" s="16">
        <v>0.232392696229547</v>
      </c>
      <c r="E13" s="17">
        <v>0.16907827834205302</v>
      </c>
      <c r="F13" s="12"/>
      <c r="G13" s="10">
        <f t="shared" si="0"/>
        <v>7.6598921247723023E-2</v>
      </c>
      <c r="H13" s="11">
        <f t="shared" si="1"/>
        <v>6.3314417887493979E-2</v>
      </c>
    </row>
    <row r="14" spans="1:8" x14ac:dyDescent="0.25">
      <c r="A14" s="7" t="s">
        <v>39</v>
      </c>
      <c r="B14" s="16">
        <v>0</v>
      </c>
      <c r="C14" s="17">
        <v>1.55163853028798E-2</v>
      </c>
      <c r="D14" s="16">
        <v>0</v>
      </c>
      <c r="E14" s="17">
        <v>2.6954508141486699E-2</v>
      </c>
      <c r="F14" s="12"/>
      <c r="G14" s="10">
        <f t="shared" si="0"/>
        <v>-1.55163853028798E-2</v>
      </c>
      <c r="H14" s="11">
        <f t="shared" si="1"/>
        <v>-2.6954508141486699E-2</v>
      </c>
    </row>
    <row r="15" spans="1:8" x14ac:dyDescent="0.25">
      <c r="A15" s="7" t="s">
        <v>40</v>
      </c>
      <c r="B15" s="16">
        <v>5.2882072977260698E-2</v>
      </c>
      <c r="C15" s="17">
        <v>3.1032770605759701E-2</v>
      </c>
      <c r="D15" s="16">
        <v>2.8456248517903699E-2</v>
      </c>
      <c r="E15" s="17">
        <v>3.9206557296707897E-2</v>
      </c>
      <c r="F15" s="12"/>
      <c r="G15" s="10">
        <f t="shared" si="0"/>
        <v>2.1849302371500998E-2</v>
      </c>
      <c r="H15" s="11">
        <f t="shared" si="1"/>
        <v>-1.0750308778804198E-2</v>
      </c>
    </row>
    <row r="16" spans="1:8" x14ac:dyDescent="0.25">
      <c r="A16" s="7" t="s">
        <v>41</v>
      </c>
      <c r="B16" s="16">
        <v>0.115679534637758</v>
      </c>
      <c r="C16" s="17">
        <v>0</v>
      </c>
      <c r="D16" s="16">
        <v>0.17192316812900199</v>
      </c>
      <c r="E16" s="17">
        <v>0</v>
      </c>
      <c r="F16" s="12"/>
      <c r="G16" s="10">
        <f t="shared" si="0"/>
        <v>0.115679534637758</v>
      </c>
      <c r="H16" s="11">
        <f t="shared" si="1"/>
        <v>0.17192316812900199</v>
      </c>
    </row>
    <row r="17" spans="1:8" x14ac:dyDescent="0.25">
      <c r="A17" s="7" t="s">
        <v>44</v>
      </c>
      <c r="B17" s="16">
        <v>1.6525647805394002E-2</v>
      </c>
      <c r="C17" s="17">
        <v>1.24131082423039E-2</v>
      </c>
      <c r="D17" s="16">
        <v>1.7785155323689801E-2</v>
      </c>
      <c r="E17" s="17">
        <v>2.32788933949203E-2</v>
      </c>
      <c r="F17" s="12"/>
      <c r="G17" s="10">
        <f t="shared" si="0"/>
        <v>4.1125395630901024E-3</v>
      </c>
      <c r="H17" s="11">
        <f t="shared" si="1"/>
        <v>-5.4937380712304987E-3</v>
      </c>
    </row>
    <row r="18" spans="1:8" x14ac:dyDescent="0.25">
      <c r="A18" s="7" t="s">
        <v>45</v>
      </c>
      <c r="B18" s="16">
        <v>6.9407720782654697E-2</v>
      </c>
      <c r="C18" s="17">
        <v>8.0685203574975189E-2</v>
      </c>
      <c r="D18" s="16">
        <v>7.7069006402655904E-2</v>
      </c>
      <c r="E18" s="17">
        <v>8.0863524424460001E-2</v>
      </c>
      <c r="F18" s="12"/>
      <c r="G18" s="10">
        <f t="shared" si="0"/>
        <v>-1.1277482792320492E-2</v>
      </c>
      <c r="H18" s="11">
        <f t="shared" si="1"/>
        <v>-3.7945180218040969E-3</v>
      </c>
    </row>
    <row r="19" spans="1:8" x14ac:dyDescent="0.25">
      <c r="A19" s="7" t="s">
        <v>46</v>
      </c>
      <c r="B19" s="16">
        <v>0.135510312004231</v>
      </c>
      <c r="C19" s="17">
        <v>0.114821251241311</v>
      </c>
      <c r="D19" s="16">
        <v>0.11263931705003599</v>
      </c>
      <c r="E19" s="17">
        <v>0.10046680307281401</v>
      </c>
      <c r="F19" s="12"/>
      <c r="G19" s="10">
        <f t="shared" si="0"/>
        <v>2.068906076292E-2</v>
      </c>
      <c r="H19" s="11">
        <f t="shared" si="1"/>
        <v>1.217251397722198E-2</v>
      </c>
    </row>
    <row r="20" spans="1:8" x14ac:dyDescent="0.25">
      <c r="A20" s="7" t="s">
        <v>47</v>
      </c>
      <c r="B20" s="16">
        <v>5.8104177683765199</v>
      </c>
      <c r="C20" s="17">
        <v>3.0039721946375399</v>
      </c>
      <c r="D20" s="16">
        <v>6.6694332463836892</v>
      </c>
      <c r="E20" s="17">
        <v>4.1252649505629799</v>
      </c>
      <c r="F20" s="12"/>
      <c r="G20" s="10">
        <f t="shared" si="0"/>
        <v>2.80644557373898</v>
      </c>
      <c r="H20" s="11">
        <f t="shared" si="1"/>
        <v>2.5441682958207092</v>
      </c>
    </row>
    <row r="21" spans="1:8" x14ac:dyDescent="0.25">
      <c r="A21" s="7" t="s">
        <v>50</v>
      </c>
      <c r="B21" s="16">
        <v>0.115679534637758</v>
      </c>
      <c r="C21" s="17">
        <v>0.10861469712015899</v>
      </c>
      <c r="D21" s="16">
        <v>0.16836613706426401</v>
      </c>
      <c r="E21" s="17">
        <v>0.134772540707433</v>
      </c>
      <c r="F21" s="12"/>
      <c r="G21" s="10">
        <f t="shared" si="0"/>
        <v>7.0648375175990097E-3</v>
      </c>
      <c r="H21" s="11">
        <f t="shared" si="1"/>
        <v>3.3593596356831013E-2</v>
      </c>
    </row>
    <row r="22" spans="1:8" x14ac:dyDescent="0.25">
      <c r="A22" s="7" t="s">
        <v>51</v>
      </c>
      <c r="B22" s="16">
        <v>2.64740877842411</v>
      </c>
      <c r="C22" s="17">
        <v>1.04270109235353</v>
      </c>
      <c r="D22" s="16">
        <v>2.4899217453165803</v>
      </c>
      <c r="E22" s="17">
        <v>1.0634778666732001</v>
      </c>
      <c r="F22" s="12"/>
      <c r="G22" s="10">
        <f t="shared" si="0"/>
        <v>1.60470768607058</v>
      </c>
      <c r="H22" s="11">
        <f t="shared" si="1"/>
        <v>1.4264438786433802</v>
      </c>
    </row>
    <row r="23" spans="1:8" x14ac:dyDescent="0.25">
      <c r="A23" s="7" t="s">
        <v>53</v>
      </c>
      <c r="B23" s="16">
        <v>1.6426493918561598</v>
      </c>
      <c r="C23" s="17">
        <v>1.3126861966236298</v>
      </c>
      <c r="D23" s="16">
        <v>1.2805311833056701</v>
      </c>
      <c r="E23" s="17">
        <v>1.47514671828863</v>
      </c>
      <c r="F23" s="12"/>
      <c r="G23" s="10">
        <f t="shared" si="0"/>
        <v>0.32996319523252993</v>
      </c>
      <c r="H23" s="11">
        <f t="shared" si="1"/>
        <v>-0.19461553498295991</v>
      </c>
    </row>
    <row r="24" spans="1:8" x14ac:dyDescent="0.25">
      <c r="A24" s="7" t="s">
        <v>54</v>
      </c>
      <c r="B24" s="16">
        <v>5.2187995769434199</v>
      </c>
      <c r="C24" s="17">
        <v>6.8458291956305901</v>
      </c>
      <c r="D24" s="16">
        <v>6.0623666113350696</v>
      </c>
      <c r="E24" s="17">
        <v>6.6945196584128706</v>
      </c>
      <c r="F24" s="12"/>
      <c r="G24" s="10">
        <f t="shared" si="0"/>
        <v>-1.6270296186871702</v>
      </c>
      <c r="H24" s="11">
        <f t="shared" si="1"/>
        <v>-0.63215304707780096</v>
      </c>
    </row>
    <row r="25" spans="1:8" x14ac:dyDescent="0.25">
      <c r="A25" s="7" t="s">
        <v>57</v>
      </c>
      <c r="B25" s="16">
        <v>3.7843733474352201</v>
      </c>
      <c r="C25" s="17">
        <v>3.0815541211519402</v>
      </c>
      <c r="D25" s="16">
        <v>3.2511263931705003</v>
      </c>
      <c r="E25" s="17">
        <v>3.0372829855793397</v>
      </c>
      <c r="F25" s="12"/>
      <c r="G25" s="10">
        <f t="shared" si="0"/>
        <v>0.70281922628327997</v>
      </c>
      <c r="H25" s="11">
        <f t="shared" si="1"/>
        <v>0.21384340759116061</v>
      </c>
    </row>
    <row r="26" spans="1:8" x14ac:dyDescent="0.25">
      <c r="A26" s="7" t="s">
        <v>59</v>
      </c>
      <c r="B26" s="16">
        <v>5.2882072977260698E-2</v>
      </c>
      <c r="C26" s="17">
        <v>8.9995034756703104E-2</v>
      </c>
      <c r="D26" s="16">
        <v>3.9127341712117604E-2</v>
      </c>
      <c r="E26" s="17">
        <v>6.4935860522672403E-2</v>
      </c>
      <c r="F26" s="12"/>
      <c r="G26" s="10">
        <f t="shared" si="0"/>
        <v>-3.7112961779442406E-2</v>
      </c>
      <c r="H26" s="11">
        <f t="shared" si="1"/>
        <v>-2.5808518810554799E-2</v>
      </c>
    </row>
    <row r="27" spans="1:8" x14ac:dyDescent="0.25">
      <c r="A27" s="7" t="s">
        <v>60</v>
      </c>
      <c r="B27" s="16">
        <v>0.44288736118455801</v>
      </c>
      <c r="C27" s="17">
        <v>0.58341608738828199</v>
      </c>
      <c r="D27" s="16">
        <v>0.39957315627223106</v>
      </c>
      <c r="E27" s="17">
        <v>0.661610654381945</v>
      </c>
      <c r="F27" s="12"/>
      <c r="G27" s="10">
        <f t="shared" si="0"/>
        <v>-0.14052872620372397</v>
      </c>
      <c r="H27" s="11">
        <f t="shared" si="1"/>
        <v>-0.26203749810971394</v>
      </c>
    </row>
    <row r="28" spans="1:8" x14ac:dyDescent="0.25">
      <c r="A28" s="7" t="s">
        <v>62</v>
      </c>
      <c r="B28" s="16">
        <v>6.98373876255949</v>
      </c>
      <c r="C28" s="17">
        <v>6.3648212512413096</v>
      </c>
      <c r="D28" s="16">
        <v>7.2527863410007098</v>
      </c>
      <c r="E28" s="17">
        <v>7.4296426077261408</v>
      </c>
      <c r="F28" s="12"/>
      <c r="G28" s="10">
        <f t="shared" si="0"/>
        <v>0.6189175113181804</v>
      </c>
      <c r="H28" s="11">
        <f t="shared" si="1"/>
        <v>-0.17685626672543098</v>
      </c>
    </row>
    <row r="29" spans="1:8" x14ac:dyDescent="0.25">
      <c r="A29" s="7" t="s">
        <v>63</v>
      </c>
      <c r="B29" s="16">
        <v>0</v>
      </c>
      <c r="C29" s="17">
        <v>0</v>
      </c>
      <c r="D29" s="16">
        <v>4.7427080863172901E-3</v>
      </c>
      <c r="E29" s="17">
        <v>7.3512294931327299E-3</v>
      </c>
      <c r="F29" s="12"/>
      <c r="G29" s="10">
        <f t="shared" si="0"/>
        <v>0</v>
      </c>
      <c r="H29" s="11">
        <f t="shared" si="1"/>
        <v>-2.6085214068154398E-3</v>
      </c>
    </row>
    <row r="30" spans="1:8" x14ac:dyDescent="0.25">
      <c r="A30" s="7" t="s">
        <v>64</v>
      </c>
      <c r="B30" s="16">
        <v>1.0609465891062901</v>
      </c>
      <c r="C30" s="17">
        <v>0.79133565044687204</v>
      </c>
      <c r="D30" s="16">
        <v>0.48257054778278402</v>
      </c>
      <c r="E30" s="17">
        <v>0.50723483502615796</v>
      </c>
      <c r="F30" s="12"/>
      <c r="G30" s="10">
        <f t="shared" si="0"/>
        <v>0.2696109386594181</v>
      </c>
      <c r="H30" s="11">
        <f t="shared" si="1"/>
        <v>-2.4664287243373939E-2</v>
      </c>
    </row>
    <row r="31" spans="1:8" x14ac:dyDescent="0.25">
      <c r="A31" s="7" t="s">
        <v>65</v>
      </c>
      <c r="B31" s="16">
        <v>2.4061343204653598</v>
      </c>
      <c r="C31" s="17">
        <v>1.6137040714994999</v>
      </c>
      <c r="D31" s="16">
        <v>2.0903485890443401</v>
      </c>
      <c r="E31" s="17">
        <v>1.7005844227447002</v>
      </c>
      <c r="F31" s="12"/>
      <c r="G31" s="10">
        <f t="shared" si="0"/>
        <v>0.7924302489658599</v>
      </c>
      <c r="H31" s="11">
        <f t="shared" si="1"/>
        <v>0.38976416629963984</v>
      </c>
    </row>
    <row r="32" spans="1:8" x14ac:dyDescent="0.25">
      <c r="A32" s="7" t="s">
        <v>66</v>
      </c>
      <c r="B32" s="16">
        <v>1.6162083553675302</v>
      </c>
      <c r="C32" s="17">
        <v>1.16062562065541</v>
      </c>
      <c r="D32" s="16">
        <v>1.2366611335072299</v>
      </c>
      <c r="E32" s="17">
        <v>1.09043237481469</v>
      </c>
      <c r="F32" s="12"/>
      <c r="G32" s="10">
        <f t="shared" si="0"/>
        <v>0.45558273471212019</v>
      </c>
      <c r="H32" s="11">
        <f t="shared" si="1"/>
        <v>0.14622875869253993</v>
      </c>
    </row>
    <row r="33" spans="1:8" x14ac:dyDescent="0.25">
      <c r="A33" s="7" t="s">
        <v>67</v>
      </c>
      <c r="B33" s="16">
        <v>3.3051295610787902E-3</v>
      </c>
      <c r="C33" s="17">
        <v>6.2065541211519405E-3</v>
      </c>
      <c r="D33" s="16">
        <v>1.18567702157932E-2</v>
      </c>
      <c r="E33" s="17">
        <v>1.3477254070743299E-2</v>
      </c>
      <c r="F33" s="12"/>
      <c r="G33" s="10">
        <f t="shared" si="0"/>
        <v>-2.9014245600731503E-3</v>
      </c>
      <c r="H33" s="11">
        <f t="shared" si="1"/>
        <v>-1.6204838549500993E-3</v>
      </c>
    </row>
    <row r="34" spans="1:8" x14ac:dyDescent="0.25">
      <c r="A34" s="7" t="s">
        <v>70</v>
      </c>
      <c r="B34" s="16">
        <v>1.3220518244315199E-2</v>
      </c>
      <c r="C34" s="17">
        <v>8.0685203574975189E-2</v>
      </c>
      <c r="D34" s="16">
        <v>2.0156509366848503E-2</v>
      </c>
      <c r="E34" s="17">
        <v>6.9836680184760899E-2</v>
      </c>
      <c r="F34" s="12"/>
      <c r="G34" s="10">
        <f t="shared" si="0"/>
        <v>-6.7464685330659996E-2</v>
      </c>
      <c r="H34" s="11">
        <f t="shared" si="1"/>
        <v>-4.96801708179124E-2</v>
      </c>
    </row>
    <row r="35" spans="1:8" x14ac:dyDescent="0.25">
      <c r="A35" s="7" t="s">
        <v>71</v>
      </c>
      <c r="B35" s="16">
        <v>9.0560549973559006</v>
      </c>
      <c r="C35" s="17">
        <v>11.8731380337637</v>
      </c>
      <c r="D35" s="16">
        <v>9.2257529049087008</v>
      </c>
      <c r="E35" s="17">
        <v>11.1689680098997</v>
      </c>
      <c r="F35" s="12"/>
      <c r="G35" s="10">
        <f t="shared" si="0"/>
        <v>-2.8170830364077997</v>
      </c>
      <c r="H35" s="11">
        <f t="shared" si="1"/>
        <v>-1.9432151049909994</v>
      </c>
    </row>
    <row r="36" spans="1:8" x14ac:dyDescent="0.25">
      <c r="A36" s="7" t="s">
        <v>72</v>
      </c>
      <c r="B36" s="16">
        <v>6.6102591221575899E-3</v>
      </c>
      <c r="C36" s="17">
        <v>3.1032770605759702E-3</v>
      </c>
      <c r="D36" s="16">
        <v>1.0671093194213901E-2</v>
      </c>
      <c r="E36" s="17">
        <v>4.9008196620884802E-3</v>
      </c>
      <c r="F36" s="12"/>
      <c r="G36" s="10">
        <f t="shared" si="0"/>
        <v>3.5069820615816196E-3</v>
      </c>
      <c r="H36" s="11">
        <f t="shared" si="1"/>
        <v>5.7702735321254212E-3</v>
      </c>
    </row>
    <row r="37" spans="1:8" x14ac:dyDescent="0.25">
      <c r="A37" s="7" t="s">
        <v>73</v>
      </c>
      <c r="B37" s="16">
        <v>2.55156002115283</v>
      </c>
      <c r="C37" s="17">
        <v>2.1816037735849099</v>
      </c>
      <c r="D37" s="16">
        <v>2.0856058809580298</v>
      </c>
      <c r="E37" s="17">
        <v>2.16248667589654</v>
      </c>
      <c r="F37" s="12"/>
      <c r="G37" s="10">
        <f t="shared" si="0"/>
        <v>0.36995624756792012</v>
      </c>
      <c r="H37" s="11">
        <f t="shared" si="1"/>
        <v>-7.6880794938510189E-2</v>
      </c>
    </row>
    <row r="38" spans="1:8" x14ac:dyDescent="0.25">
      <c r="A38" s="7" t="s">
        <v>75</v>
      </c>
      <c r="B38" s="16">
        <v>0.42305658381808603</v>
      </c>
      <c r="C38" s="17">
        <v>0.294811320754717</v>
      </c>
      <c r="D38" s="16">
        <v>0.334360920085369</v>
      </c>
      <c r="E38" s="17">
        <v>0.24136536835785799</v>
      </c>
      <c r="F38" s="12"/>
      <c r="G38" s="10">
        <f t="shared" ref="G38:G73" si="2">B38-C38</f>
        <v>0.12824526306336903</v>
      </c>
      <c r="H38" s="11">
        <f t="shared" ref="H38:H73" si="3">D38-E38</f>
        <v>9.2995551727511006E-2</v>
      </c>
    </row>
    <row r="39" spans="1:8" x14ac:dyDescent="0.25">
      <c r="A39" s="7" t="s">
        <v>76</v>
      </c>
      <c r="B39" s="16">
        <v>4.0653093601269203</v>
      </c>
      <c r="C39" s="17">
        <v>3.6277308838133098</v>
      </c>
      <c r="D39" s="16">
        <v>4.6276974152240902</v>
      </c>
      <c r="E39" s="17">
        <v>4.3114960977223404</v>
      </c>
      <c r="F39" s="12"/>
      <c r="G39" s="10">
        <f t="shared" si="2"/>
        <v>0.43757847631361058</v>
      </c>
      <c r="H39" s="11">
        <f t="shared" si="3"/>
        <v>0.31620131750174973</v>
      </c>
    </row>
    <row r="40" spans="1:8" x14ac:dyDescent="0.25">
      <c r="A40" s="7" t="s">
        <v>77</v>
      </c>
      <c r="B40" s="16">
        <v>0.63458487572712907</v>
      </c>
      <c r="C40" s="17">
        <v>0.10551142005958301</v>
      </c>
      <c r="D40" s="16">
        <v>0.39957315627223106</v>
      </c>
      <c r="E40" s="17">
        <v>0.24259057327338002</v>
      </c>
      <c r="F40" s="12"/>
      <c r="G40" s="10">
        <f t="shared" si="2"/>
        <v>0.52907345566754604</v>
      </c>
      <c r="H40" s="11">
        <f t="shared" si="3"/>
        <v>0.15698258299885104</v>
      </c>
    </row>
    <row r="41" spans="1:8" x14ac:dyDescent="0.25">
      <c r="A41" s="7" t="s">
        <v>78</v>
      </c>
      <c r="B41" s="16">
        <v>5.6716023268112101</v>
      </c>
      <c r="C41" s="17">
        <v>8.0530039721946398</v>
      </c>
      <c r="D41" s="16">
        <v>5.8382736542565805</v>
      </c>
      <c r="E41" s="17">
        <v>7.86704076256754</v>
      </c>
      <c r="F41" s="12"/>
      <c r="G41" s="10">
        <f t="shared" si="2"/>
        <v>-2.3814016453834297</v>
      </c>
      <c r="H41" s="11">
        <f t="shared" si="3"/>
        <v>-2.0287671083109595</v>
      </c>
    </row>
    <row r="42" spans="1:8" x14ac:dyDescent="0.25">
      <c r="A42" s="7" t="s">
        <v>79</v>
      </c>
      <c r="B42" s="16">
        <v>3.4373347435219497</v>
      </c>
      <c r="C42" s="17">
        <v>2.4453823237338601</v>
      </c>
      <c r="D42" s="16">
        <v>2.8622243300924799</v>
      </c>
      <c r="E42" s="17">
        <v>2.79469241230596</v>
      </c>
      <c r="F42" s="12"/>
      <c r="G42" s="10">
        <f t="shared" si="2"/>
        <v>0.99195241978808957</v>
      </c>
      <c r="H42" s="11">
        <f t="shared" si="3"/>
        <v>6.7531917786519902E-2</v>
      </c>
    </row>
    <row r="43" spans="1:8" x14ac:dyDescent="0.25">
      <c r="A43" s="7" t="s">
        <v>80</v>
      </c>
      <c r="B43" s="16">
        <v>0.33712321523003697</v>
      </c>
      <c r="C43" s="17">
        <v>0.14585402184707</v>
      </c>
      <c r="D43" s="16">
        <v>0.22053592601375399</v>
      </c>
      <c r="E43" s="17">
        <v>0.24994180276651298</v>
      </c>
      <c r="F43" s="12"/>
      <c r="G43" s="10">
        <f t="shared" si="2"/>
        <v>0.19126919338296697</v>
      </c>
      <c r="H43" s="11">
        <f t="shared" si="3"/>
        <v>-2.9405876752758991E-2</v>
      </c>
    </row>
    <row r="44" spans="1:8" x14ac:dyDescent="0.25">
      <c r="A44" s="7" t="s">
        <v>81</v>
      </c>
      <c r="B44" s="16">
        <v>0.20822316234796398</v>
      </c>
      <c r="C44" s="17">
        <v>0.254468718967229</v>
      </c>
      <c r="D44" s="16">
        <v>0.25136352857481603</v>
      </c>
      <c r="E44" s="17">
        <v>0.10046680307281401</v>
      </c>
      <c r="F44" s="12"/>
      <c r="G44" s="10">
        <f t="shared" si="2"/>
        <v>-4.6245556619265021E-2</v>
      </c>
      <c r="H44" s="11">
        <f t="shared" si="3"/>
        <v>0.150896725502002</v>
      </c>
    </row>
    <row r="45" spans="1:8" x14ac:dyDescent="0.25">
      <c r="A45" s="7" t="s">
        <v>82</v>
      </c>
      <c r="B45" s="16">
        <v>0.42966684294024304</v>
      </c>
      <c r="C45" s="17">
        <v>0.69203078450844102</v>
      </c>
      <c r="D45" s="16">
        <v>0.55845387716386097</v>
      </c>
      <c r="E45" s="17">
        <v>0.64690819539568001</v>
      </c>
      <c r="F45" s="12"/>
      <c r="G45" s="10">
        <f t="shared" si="2"/>
        <v>-0.26236394156819798</v>
      </c>
      <c r="H45" s="11">
        <f t="shared" si="3"/>
        <v>-8.845431823181904E-2</v>
      </c>
    </row>
    <row r="46" spans="1:8" x14ac:dyDescent="0.25">
      <c r="A46" s="7" t="s">
        <v>83</v>
      </c>
      <c r="B46" s="16">
        <v>0.74365415124272904</v>
      </c>
      <c r="C46" s="17">
        <v>0.47480139026812296</v>
      </c>
      <c r="D46" s="16">
        <v>0.56556793929333593</v>
      </c>
      <c r="E46" s="17">
        <v>0.39084036805155697</v>
      </c>
      <c r="F46" s="12"/>
      <c r="G46" s="10">
        <f t="shared" si="2"/>
        <v>0.26885276097460609</v>
      </c>
      <c r="H46" s="11">
        <f t="shared" si="3"/>
        <v>0.17472757124177896</v>
      </c>
    </row>
    <row r="47" spans="1:8" x14ac:dyDescent="0.25">
      <c r="A47" s="7" t="s">
        <v>84</v>
      </c>
      <c r="B47" s="16">
        <v>0.74034902168164995</v>
      </c>
      <c r="C47" s="17">
        <v>0.78823237338629604</v>
      </c>
      <c r="D47" s="16">
        <v>0.767133032961821</v>
      </c>
      <c r="E47" s="17">
        <v>0.95320942427621003</v>
      </c>
      <c r="F47" s="12"/>
      <c r="G47" s="10">
        <f t="shared" si="2"/>
        <v>-4.7883351704646082E-2</v>
      </c>
      <c r="H47" s="11">
        <f t="shared" si="3"/>
        <v>-0.18607639131438902</v>
      </c>
    </row>
    <row r="48" spans="1:8" x14ac:dyDescent="0.25">
      <c r="A48" s="7" t="s">
        <v>85</v>
      </c>
      <c r="B48" s="16">
        <v>3.3051295610787902E-3</v>
      </c>
      <c r="C48" s="17">
        <v>0</v>
      </c>
      <c r="D48" s="16">
        <v>2.3713540431586399E-3</v>
      </c>
      <c r="E48" s="17">
        <v>3.6756147465663602E-3</v>
      </c>
      <c r="F48" s="12"/>
      <c r="G48" s="10">
        <f t="shared" si="2"/>
        <v>3.3051295610787902E-3</v>
      </c>
      <c r="H48" s="11">
        <f t="shared" si="3"/>
        <v>-1.3042607034077203E-3</v>
      </c>
    </row>
    <row r="49" spans="1:8" x14ac:dyDescent="0.25">
      <c r="A49" s="7" t="s">
        <v>88</v>
      </c>
      <c r="B49" s="16">
        <v>0.57509254362771001</v>
      </c>
      <c r="C49" s="17">
        <v>0.65479145978152897</v>
      </c>
      <c r="D49" s="16">
        <v>0.69599241166706205</v>
      </c>
      <c r="E49" s="17">
        <v>0.58809835945061795</v>
      </c>
      <c r="F49" s="12"/>
      <c r="G49" s="10">
        <f t="shared" si="2"/>
        <v>-7.9698916153818966E-2</v>
      </c>
      <c r="H49" s="11">
        <f t="shared" si="3"/>
        <v>0.1078940522164441</v>
      </c>
    </row>
    <row r="50" spans="1:8" x14ac:dyDescent="0.25">
      <c r="A50" s="7" t="s">
        <v>89</v>
      </c>
      <c r="B50" s="16">
        <v>0.42305658381808603</v>
      </c>
      <c r="C50" s="17">
        <v>0.13344091360476701</v>
      </c>
      <c r="D50" s="16">
        <v>0.372302584775907</v>
      </c>
      <c r="E50" s="17">
        <v>0.16172704884892</v>
      </c>
      <c r="F50" s="12"/>
      <c r="G50" s="10">
        <f t="shared" si="2"/>
        <v>0.28961567021331902</v>
      </c>
      <c r="H50" s="11">
        <f t="shared" si="3"/>
        <v>0.210575535926987</v>
      </c>
    </row>
    <row r="51" spans="1:8" x14ac:dyDescent="0.25">
      <c r="A51" s="7" t="s">
        <v>90</v>
      </c>
      <c r="B51" s="16">
        <v>5.0072712850343697</v>
      </c>
      <c r="C51" s="17">
        <v>1.8371400198609702</v>
      </c>
      <c r="D51" s="16">
        <v>4.9324164097699805</v>
      </c>
      <c r="E51" s="17">
        <v>3.0666879035518702</v>
      </c>
      <c r="F51" s="12"/>
      <c r="G51" s="10">
        <f t="shared" si="2"/>
        <v>3.1701312651733993</v>
      </c>
      <c r="H51" s="11">
        <f t="shared" si="3"/>
        <v>1.8657285062181104</v>
      </c>
    </row>
    <row r="52" spans="1:8" x14ac:dyDescent="0.25">
      <c r="A52" s="7" t="s">
        <v>91</v>
      </c>
      <c r="B52" s="16">
        <v>1.2328133262823899</v>
      </c>
      <c r="C52" s="17">
        <v>1.6416335650446898</v>
      </c>
      <c r="D52" s="16">
        <v>1.2769741522409299</v>
      </c>
      <c r="E52" s="17">
        <v>1.5878655705166702</v>
      </c>
      <c r="F52" s="12"/>
      <c r="G52" s="10">
        <f t="shared" si="2"/>
        <v>-0.40882023876229989</v>
      </c>
      <c r="H52" s="11">
        <f t="shared" si="3"/>
        <v>-0.31089141827574029</v>
      </c>
    </row>
    <row r="53" spans="1:8" x14ac:dyDescent="0.25">
      <c r="A53" s="7" t="s">
        <v>92</v>
      </c>
      <c r="B53" s="16">
        <v>3.7711528291908998</v>
      </c>
      <c r="C53" s="17">
        <v>4.8752482621648507</v>
      </c>
      <c r="D53" s="16">
        <v>4.8091059995257295</v>
      </c>
      <c r="E53" s="17">
        <v>1.9247969222852501</v>
      </c>
      <c r="F53" s="12"/>
      <c r="G53" s="10">
        <f t="shared" si="2"/>
        <v>-1.104095432973951</v>
      </c>
      <c r="H53" s="11">
        <f t="shared" si="3"/>
        <v>2.8843090772404794</v>
      </c>
    </row>
    <row r="54" spans="1:8" x14ac:dyDescent="0.25">
      <c r="A54" s="7" t="s">
        <v>93</v>
      </c>
      <c r="B54" s="16">
        <v>12.139740877842401</v>
      </c>
      <c r="C54" s="17">
        <v>22.185327706057599</v>
      </c>
      <c r="D54" s="16">
        <v>14.197296656390801</v>
      </c>
      <c r="E54" s="17">
        <v>22.420024749139301</v>
      </c>
      <c r="F54" s="12"/>
      <c r="G54" s="10">
        <f t="shared" si="2"/>
        <v>-10.045586828215198</v>
      </c>
      <c r="H54" s="11">
        <f t="shared" si="3"/>
        <v>-8.2227280927485005</v>
      </c>
    </row>
    <row r="55" spans="1:8" x14ac:dyDescent="0.25">
      <c r="A55" s="7" t="s">
        <v>95</v>
      </c>
      <c r="B55" s="16">
        <v>3.7843733474352201</v>
      </c>
      <c r="C55" s="17">
        <v>3.0319016881827201</v>
      </c>
      <c r="D55" s="16">
        <v>3.6732274128527398</v>
      </c>
      <c r="E55" s="17">
        <v>2.6476678224432999</v>
      </c>
      <c r="F55" s="12"/>
      <c r="G55" s="10">
        <f t="shared" si="2"/>
        <v>0.75247165925250004</v>
      </c>
      <c r="H55" s="11">
        <f t="shared" si="3"/>
        <v>1.0255595904094399</v>
      </c>
    </row>
    <row r="56" spans="1:8" x14ac:dyDescent="0.25">
      <c r="A56" s="7" t="s">
        <v>96</v>
      </c>
      <c r="B56" s="16">
        <v>1.49722369116869</v>
      </c>
      <c r="C56" s="17">
        <v>1.43681727904667</v>
      </c>
      <c r="D56" s="16">
        <v>1.3599715437514801</v>
      </c>
      <c r="E56" s="17">
        <v>1.3514010218208998</v>
      </c>
      <c r="F56" s="12"/>
      <c r="G56" s="10">
        <f t="shared" si="2"/>
        <v>6.0406412122020026E-2</v>
      </c>
      <c r="H56" s="11">
        <f t="shared" si="3"/>
        <v>8.5705219305802771E-3</v>
      </c>
    </row>
    <row r="57" spans="1:8" x14ac:dyDescent="0.25">
      <c r="A57" s="142" t="s">
        <v>42</v>
      </c>
      <c r="B57" s="153">
        <v>5.9492332099418295E-2</v>
      </c>
      <c r="C57" s="154">
        <v>2.1722939424031799E-2</v>
      </c>
      <c r="D57" s="153">
        <v>5.33554659710695E-2</v>
      </c>
      <c r="E57" s="154">
        <v>2.4504098310442403E-2</v>
      </c>
      <c r="F57" s="155"/>
      <c r="G57" s="156">
        <f t="shared" si="2"/>
        <v>3.7769392675386496E-2</v>
      </c>
      <c r="H57" s="157">
        <f t="shared" si="3"/>
        <v>2.8851367660627097E-2</v>
      </c>
    </row>
    <row r="58" spans="1:8" x14ac:dyDescent="0.25">
      <c r="A58" s="7" t="s">
        <v>43</v>
      </c>
      <c r="B58" s="16">
        <v>6.6102591221575899E-3</v>
      </c>
      <c r="C58" s="17">
        <v>0</v>
      </c>
      <c r="D58" s="16">
        <v>7.1140621294759308E-3</v>
      </c>
      <c r="E58" s="17">
        <v>0</v>
      </c>
      <c r="F58" s="12"/>
      <c r="G58" s="10">
        <f t="shared" si="2"/>
        <v>6.6102591221575899E-3</v>
      </c>
      <c r="H58" s="11">
        <f t="shared" si="3"/>
        <v>7.1140621294759308E-3</v>
      </c>
    </row>
    <row r="59" spans="1:8" x14ac:dyDescent="0.25">
      <c r="A59" s="7" t="s">
        <v>48</v>
      </c>
      <c r="B59" s="16">
        <v>2.6441036488630398E-2</v>
      </c>
      <c r="C59" s="17">
        <v>3.1032770605759701E-2</v>
      </c>
      <c r="D59" s="16">
        <v>2.4899217453165801E-2</v>
      </c>
      <c r="E59" s="17">
        <v>3.1855327803575098E-2</v>
      </c>
      <c r="F59" s="12"/>
      <c r="G59" s="10">
        <f t="shared" si="2"/>
        <v>-4.5917341171293029E-3</v>
      </c>
      <c r="H59" s="11">
        <f t="shared" si="3"/>
        <v>-6.9561103504092968E-3</v>
      </c>
    </row>
    <row r="60" spans="1:8" x14ac:dyDescent="0.25">
      <c r="A60" s="7" t="s">
        <v>49</v>
      </c>
      <c r="B60" s="16">
        <v>0.49246430460074003</v>
      </c>
      <c r="C60" s="17">
        <v>0.46549155908639495</v>
      </c>
      <c r="D60" s="16">
        <v>0.47189945458857002</v>
      </c>
      <c r="E60" s="17">
        <v>0.46925348264497202</v>
      </c>
      <c r="F60" s="12"/>
      <c r="G60" s="10">
        <f t="shared" si="2"/>
        <v>2.6972745514345087E-2</v>
      </c>
      <c r="H60" s="11">
        <f t="shared" si="3"/>
        <v>2.6459719435980023E-3</v>
      </c>
    </row>
    <row r="61" spans="1:8" x14ac:dyDescent="0.25">
      <c r="A61" s="7" t="s">
        <v>52</v>
      </c>
      <c r="B61" s="16">
        <v>0.70729772607086194</v>
      </c>
      <c r="C61" s="17">
        <v>0.78202581926514403</v>
      </c>
      <c r="D61" s="16">
        <v>0.55015413801280499</v>
      </c>
      <c r="E61" s="17">
        <v>0.70816844117178601</v>
      </c>
      <c r="F61" s="12"/>
      <c r="G61" s="10">
        <f t="shared" si="2"/>
        <v>-7.4728093194282086E-2</v>
      </c>
      <c r="H61" s="11">
        <f t="shared" si="3"/>
        <v>-0.15801430315898102</v>
      </c>
    </row>
    <row r="62" spans="1:8" x14ac:dyDescent="0.25">
      <c r="A62" s="7" t="s">
        <v>55</v>
      </c>
      <c r="B62" s="16">
        <v>3.3051295610787901E-2</v>
      </c>
      <c r="C62" s="17">
        <v>2.4826216484607703E-2</v>
      </c>
      <c r="D62" s="16">
        <v>2.8456248517903699E-2</v>
      </c>
      <c r="E62" s="17">
        <v>1.83780737328318E-2</v>
      </c>
      <c r="F62" s="12"/>
      <c r="G62" s="10">
        <f t="shared" si="2"/>
        <v>8.225079126180198E-3</v>
      </c>
      <c r="H62" s="11">
        <f t="shared" si="3"/>
        <v>1.0078174785071899E-2</v>
      </c>
    </row>
    <row r="63" spans="1:8" x14ac:dyDescent="0.25">
      <c r="A63" s="7" t="s">
        <v>56</v>
      </c>
      <c r="B63" s="16">
        <v>1.2030671602326799</v>
      </c>
      <c r="C63" s="17">
        <v>0.94960278053624592</v>
      </c>
      <c r="D63" s="16">
        <v>1.0967512449608701</v>
      </c>
      <c r="E63" s="17">
        <v>0.87479630968279409</v>
      </c>
      <c r="F63" s="12"/>
      <c r="G63" s="10">
        <f t="shared" si="2"/>
        <v>0.25346437969643398</v>
      </c>
      <c r="H63" s="11">
        <f t="shared" si="3"/>
        <v>0.22195493527807597</v>
      </c>
    </row>
    <row r="64" spans="1:8" x14ac:dyDescent="0.25">
      <c r="A64" s="7" t="s">
        <v>58</v>
      </c>
      <c r="B64" s="16">
        <v>0.23466419883659398</v>
      </c>
      <c r="C64" s="17">
        <v>0.19860973187686201</v>
      </c>
      <c r="D64" s="16">
        <v>0.20867915579796101</v>
      </c>
      <c r="E64" s="17">
        <v>0.15560102427130898</v>
      </c>
      <c r="F64" s="12"/>
      <c r="G64" s="10">
        <f t="shared" si="2"/>
        <v>3.6054466959731968E-2</v>
      </c>
      <c r="H64" s="11">
        <f t="shared" si="3"/>
        <v>5.3078131526652028E-2</v>
      </c>
    </row>
    <row r="65" spans="1:8" x14ac:dyDescent="0.25">
      <c r="A65" s="7" t="s">
        <v>61</v>
      </c>
      <c r="B65" s="16">
        <v>0.35364886303543097</v>
      </c>
      <c r="C65" s="17">
        <v>0.24826216484607699</v>
      </c>
      <c r="D65" s="16">
        <v>0.25492055963955401</v>
      </c>
      <c r="E65" s="17">
        <v>0.226662909371592</v>
      </c>
      <c r="F65" s="12"/>
      <c r="G65" s="10">
        <f t="shared" si="2"/>
        <v>0.10538669818935398</v>
      </c>
      <c r="H65" s="11">
        <f t="shared" si="3"/>
        <v>2.8257650267962009E-2</v>
      </c>
    </row>
    <row r="66" spans="1:8" x14ac:dyDescent="0.25">
      <c r="A66" s="7" t="s">
        <v>68</v>
      </c>
      <c r="B66" s="16">
        <v>6.6102591221575899E-2</v>
      </c>
      <c r="C66" s="17">
        <v>7.1375372393247302E-2</v>
      </c>
      <c r="D66" s="16">
        <v>4.6241403841593504E-2</v>
      </c>
      <c r="E66" s="17">
        <v>5.7584631029539701E-2</v>
      </c>
      <c r="F66" s="12"/>
      <c r="G66" s="10">
        <f t="shared" si="2"/>
        <v>-5.2727811716714035E-3</v>
      </c>
      <c r="H66" s="11">
        <f t="shared" si="3"/>
        <v>-1.1343227187946198E-2</v>
      </c>
    </row>
    <row r="67" spans="1:8" x14ac:dyDescent="0.25">
      <c r="A67" s="7" t="s">
        <v>69</v>
      </c>
      <c r="B67" s="16">
        <v>2.9746166049709099E-2</v>
      </c>
      <c r="C67" s="17">
        <v>1.55163853028798E-2</v>
      </c>
      <c r="D67" s="16">
        <v>2.6084894474745102E-2</v>
      </c>
      <c r="E67" s="17">
        <v>1.3477254070743299E-2</v>
      </c>
      <c r="F67" s="12"/>
      <c r="G67" s="10">
        <f t="shared" si="2"/>
        <v>1.4229780746829299E-2</v>
      </c>
      <c r="H67" s="11">
        <f t="shared" si="3"/>
        <v>1.2607640404001802E-2</v>
      </c>
    </row>
    <row r="68" spans="1:8" x14ac:dyDescent="0.25">
      <c r="A68" s="7" t="s">
        <v>74</v>
      </c>
      <c r="B68" s="16">
        <v>6.27974616604971E-2</v>
      </c>
      <c r="C68" s="17">
        <v>5.8962264150943404E-2</v>
      </c>
      <c r="D68" s="16">
        <v>4.6241403841593504E-2</v>
      </c>
      <c r="E68" s="17">
        <v>4.5332581874318496E-2</v>
      </c>
      <c r="F68" s="12"/>
      <c r="G68" s="10">
        <f t="shared" si="2"/>
        <v>3.8351975095536964E-3</v>
      </c>
      <c r="H68" s="11">
        <f t="shared" si="3"/>
        <v>9.0882196727500725E-4</v>
      </c>
    </row>
    <row r="69" spans="1:8" x14ac:dyDescent="0.25">
      <c r="A69" s="7" t="s">
        <v>86</v>
      </c>
      <c r="B69" s="16">
        <v>7.2712850343733496E-2</v>
      </c>
      <c r="C69" s="17">
        <v>2.4826216484607703E-2</v>
      </c>
      <c r="D69" s="16">
        <v>4.3870049798434903E-2</v>
      </c>
      <c r="E69" s="17">
        <v>4.7782991705362696E-2</v>
      </c>
      <c r="F69" s="12"/>
      <c r="G69" s="10">
        <f t="shared" si="2"/>
        <v>4.7886633859125796E-2</v>
      </c>
      <c r="H69" s="11">
        <f t="shared" si="3"/>
        <v>-3.9129419069277929E-3</v>
      </c>
    </row>
    <row r="70" spans="1:8" x14ac:dyDescent="0.25">
      <c r="A70" s="7" t="s">
        <v>87</v>
      </c>
      <c r="B70" s="16">
        <v>0</v>
      </c>
      <c r="C70" s="17">
        <v>0</v>
      </c>
      <c r="D70" s="16">
        <v>0</v>
      </c>
      <c r="E70" s="17">
        <v>1.2252049155221201E-3</v>
      </c>
      <c r="F70" s="12"/>
      <c r="G70" s="10">
        <f t="shared" si="2"/>
        <v>0</v>
      </c>
      <c r="H70" s="11">
        <f t="shared" si="3"/>
        <v>-1.2252049155221201E-3</v>
      </c>
    </row>
    <row r="71" spans="1:8" x14ac:dyDescent="0.25">
      <c r="A71" s="7" t="s">
        <v>94</v>
      </c>
      <c r="B71" s="16">
        <v>6.9407720782654697E-2</v>
      </c>
      <c r="C71" s="17">
        <v>6.5168818272095308E-2</v>
      </c>
      <c r="D71" s="16">
        <v>7.3511975337917909E-2</v>
      </c>
      <c r="E71" s="17">
        <v>6.61610654381945E-2</v>
      </c>
      <c r="F71" s="12"/>
      <c r="G71" s="10">
        <f t="shared" si="2"/>
        <v>4.2389025105593892E-3</v>
      </c>
      <c r="H71" s="11">
        <f t="shared" si="3"/>
        <v>7.3509098997234096E-3</v>
      </c>
    </row>
    <row r="72" spans="1:8" x14ac:dyDescent="0.25">
      <c r="A72" s="7" t="s">
        <v>97</v>
      </c>
      <c r="B72" s="16">
        <v>0.21152829190904301</v>
      </c>
      <c r="C72" s="17">
        <v>8.9995034756703104E-2</v>
      </c>
      <c r="D72" s="16">
        <v>0.18970832345269101</v>
      </c>
      <c r="E72" s="17">
        <v>9.3115573579681199E-2</v>
      </c>
      <c r="F72" s="12"/>
      <c r="G72" s="10">
        <f t="shared" si="2"/>
        <v>0.12153325715233991</v>
      </c>
      <c r="H72" s="11">
        <f t="shared" si="3"/>
        <v>9.6592749873009809E-2</v>
      </c>
    </row>
    <row r="73" spans="1:8" x14ac:dyDescent="0.25">
      <c r="A73" s="7" t="s">
        <v>98</v>
      </c>
      <c r="B73" s="16">
        <v>1.6525647805394002E-2</v>
      </c>
      <c r="C73" s="17">
        <v>1.8619662363455799E-2</v>
      </c>
      <c r="D73" s="16">
        <v>2.37135404315864E-2</v>
      </c>
      <c r="E73" s="17">
        <v>1.7152868817309697E-2</v>
      </c>
      <c r="F73" s="12"/>
      <c r="G73" s="10">
        <f t="shared" si="2"/>
        <v>-2.0940145580617964E-3</v>
      </c>
      <c r="H73" s="11">
        <f t="shared" si="3"/>
        <v>6.560671614276703E-3</v>
      </c>
    </row>
    <row r="74" spans="1:8" x14ac:dyDescent="0.25">
      <c r="A74" s="1"/>
      <c r="B74" s="18"/>
      <c r="C74" s="19"/>
      <c r="D74" s="18"/>
      <c r="E74" s="19"/>
      <c r="F74" s="15"/>
      <c r="G74" s="13"/>
      <c r="H74" s="14"/>
    </row>
    <row r="75" spans="1:8" s="43" customFormat="1" x14ac:dyDescent="0.25">
      <c r="A75" s="27" t="s">
        <v>5</v>
      </c>
      <c r="B75" s="44">
        <f>SUM(B6:B74)</f>
        <v>99.999999999999972</v>
      </c>
      <c r="C75" s="45">
        <f>SUM(C6:C74)</f>
        <v>100.00000000000003</v>
      </c>
      <c r="D75" s="44">
        <f>SUM(D6:D74)</f>
        <v>100</v>
      </c>
      <c r="E75" s="45">
        <f>SUM(E6:E74)</f>
        <v>100.00000000000006</v>
      </c>
      <c r="F75" s="49"/>
      <c r="G75" s="50">
        <f>SUM(G6:G74)</f>
        <v>-8.1851192490489666E-14</v>
      </c>
      <c r="H75" s="51">
        <f>SUM(H6:H74)</f>
        <v>-3.1280533718813786E-14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110</v>
      </c>
      <c r="B7" s="78">
        <f>SUM($B8:$B11)</f>
        <v>5571</v>
      </c>
      <c r="C7" s="79">
        <f>SUM($C8:$C11)</f>
        <v>7595</v>
      </c>
      <c r="D7" s="78">
        <f>SUM($D8:$D11)</f>
        <v>17379</v>
      </c>
      <c r="E7" s="79">
        <f>SUM($E8:$E11)</f>
        <v>18026</v>
      </c>
      <c r="F7" s="80"/>
      <c r="G7" s="78">
        <f>B7-C7</f>
        <v>-2024</v>
      </c>
      <c r="H7" s="79">
        <f>D7-E7</f>
        <v>-647</v>
      </c>
      <c r="I7" s="54">
        <f>IF(C7=0, "-", IF(G7/C7&lt;10, G7/C7, "&gt;999%"))</f>
        <v>-0.26649111257406188</v>
      </c>
      <c r="J7" s="55">
        <f>IF(E7=0, "-", IF(H7/E7&lt;10, H7/E7, "&gt;999%"))</f>
        <v>-3.5892599578386773E-2</v>
      </c>
    </row>
    <row r="8" spans="1:10" x14ac:dyDescent="0.25">
      <c r="A8" s="158" t="s">
        <v>160</v>
      </c>
      <c r="B8" s="65">
        <v>3755</v>
      </c>
      <c r="C8" s="66">
        <v>5094</v>
      </c>
      <c r="D8" s="65">
        <v>11590</v>
      </c>
      <c r="E8" s="66">
        <v>11778</v>
      </c>
      <c r="F8" s="67"/>
      <c r="G8" s="65">
        <f>B8-C8</f>
        <v>-1339</v>
      </c>
      <c r="H8" s="66">
        <f>D8-E8</f>
        <v>-188</v>
      </c>
      <c r="I8" s="8">
        <f>IF(C8=0, "-", IF(G8/C8&lt;10, G8/C8, "&gt;999%"))</f>
        <v>-0.26285826462504908</v>
      </c>
      <c r="J8" s="9">
        <f>IF(E8=0, "-", IF(H8/E8&lt;10, H8/E8, "&gt;999%"))</f>
        <v>-1.5961962981830533E-2</v>
      </c>
    </row>
    <row r="9" spans="1:10" x14ac:dyDescent="0.25">
      <c r="A9" s="158" t="s">
        <v>161</v>
      </c>
      <c r="B9" s="65">
        <v>1486</v>
      </c>
      <c r="C9" s="66">
        <v>1868</v>
      </c>
      <c r="D9" s="65">
        <v>4747</v>
      </c>
      <c r="E9" s="66">
        <v>4493</v>
      </c>
      <c r="F9" s="67"/>
      <c r="G9" s="65">
        <f>B9-C9</f>
        <v>-382</v>
      </c>
      <c r="H9" s="66">
        <f>D9-E9</f>
        <v>254</v>
      </c>
      <c r="I9" s="8">
        <f>IF(C9=0, "-", IF(G9/C9&lt;10, G9/C9, "&gt;999%"))</f>
        <v>-0.2044967880085653</v>
      </c>
      <c r="J9" s="9">
        <f>IF(E9=0, "-", IF(H9/E9&lt;10, H9/E9, "&gt;999%"))</f>
        <v>5.6532383707990207E-2</v>
      </c>
    </row>
    <row r="10" spans="1:10" x14ac:dyDescent="0.25">
      <c r="A10" s="158" t="s">
        <v>162</v>
      </c>
      <c r="B10" s="65">
        <v>129</v>
      </c>
      <c r="C10" s="66">
        <v>117</v>
      </c>
      <c r="D10" s="65">
        <v>395</v>
      </c>
      <c r="E10" s="66">
        <v>348</v>
      </c>
      <c r="F10" s="67"/>
      <c r="G10" s="65">
        <f>B10-C10</f>
        <v>12</v>
      </c>
      <c r="H10" s="66">
        <f>D10-E10</f>
        <v>47</v>
      </c>
      <c r="I10" s="8">
        <f>IF(C10=0, "-", IF(G10/C10&lt;10, G10/C10, "&gt;999%"))</f>
        <v>0.10256410256410256</v>
      </c>
      <c r="J10" s="9">
        <f>IF(E10=0, "-", IF(H10/E10&lt;10, H10/E10, "&gt;999%"))</f>
        <v>0.13505747126436782</v>
      </c>
    </row>
    <row r="11" spans="1:10" x14ac:dyDescent="0.25">
      <c r="A11" s="158" t="s">
        <v>163</v>
      </c>
      <c r="B11" s="65">
        <v>201</v>
      </c>
      <c r="C11" s="66">
        <v>516</v>
      </c>
      <c r="D11" s="65">
        <v>647</v>
      </c>
      <c r="E11" s="66">
        <v>1407</v>
      </c>
      <c r="F11" s="67"/>
      <c r="G11" s="65">
        <f>B11-C11</f>
        <v>-315</v>
      </c>
      <c r="H11" s="66">
        <f>D11-E11</f>
        <v>-760</v>
      </c>
      <c r="I11" s="8">
        <f>IF(C11=0, "-", IF(G11/C11&lt;10, G11/C11, "&gt;999%"))</f>
        <v>-0.61046511627906974</v>
      </c>
      <c r="J11" s="9">
        <f>IF(E11=0, "-", IF(H11/E11&lt;10, H11/E11, "&gt;999%"))</f>
        <v>-0.54015636105188347</v>
      </c>
    </row>
    <row r="12" spans="1:10" x14ac:dyDescent="0.25">
      <c r="A12" s="7"/>
      <c r="B12" s="65"/>
      <c r="C12" s="66"/>
      <c r="D12" s="65"/>
      <c r="E12" s="66"/>
      <c r="F12" s="67"/>
      <c r="G12" s="65"/>
      <c r="H12" s="66"/>
      <c r="I12" s="8"/>
      <c r="J12" s="9"/>
    </row>
    <row r="13" spans="1:10" s="160" customFormat="1" x14ac:dyDescent="0.25">
      <c r="A13" s="159" t="s">
        <v>119</v>
      </c>
      <c r="B13" s="78">
        <f>SUM($B14:$B17)</f>
        <v>17041</v>
      </c>
      <c r="C13" s="79">
        <f>SUM($C14:$C17)</f>
        <v>16198</v>
      </c>
      <c r="D13" s="78">
        <f>SUM($D14:$D17)</f>
        <v>46317</v>
      </c>
      <c r="E13" s="79">
        <f>SUM($E14:$E17)</f>
        <v>41963</v>
      </c>
      <c r="F13" s="80"/>
      <c r="G13" s="78">
        <f>B13-C13</f>
        <v>843</v>
      </c>
      <c r="H13" s="79">
        <f>D13-E13</f>
        <v>4354</v>
      </c>
      <c r="I13" s="54">
        <f>IF(C13=0, "-", IF(G13/C13&lt;10, G13/C13, "&gt;999%"))</f>
        <v>5.2043462155821708E-2</v>
      </c>
      <c r="J13" s="55">
        <f>IF(E13=0, "-", IF(H13/E13&lt;10, H13/E13, "&gt;999%"))</f>
        <v>0.10375807258775588</v>
      </c>
    </row>
    <row r="14" spans="1:10" x14ac:dyDescent="0.25">
      <c r="A14" s="158" t="s">
        <v>160</v>
      </c>
      <c r="B14" s="65">
        <v>10937</v>
      </c>
      <c r="C14" s="66">
        <v>11066</v>
      </c>
      <c r="D14" s="65">
        <v>29129</v>
      </c>
      <c r="E14" s="66">
        <v>28772</v>
      </c>
      <c r="F14" s="67"/>
      <c r="G14" s="65">
        <f>B14-C14</f>
        <v>-129</v>
      </c>
      <c r="H14" s="66">
        <f>D14-E14</f>
        <v>357</v>
      </c>
      <c r="I14" s="8">
        <f>IF(C14=0, "-", IF(G14/C14&lt;10, G14/C14, "&gt;999%"))</f>
        <v>-1.1657328754744262E-2</v>
      </c>
      <c r="J14" s="9">
        <f>IF(E14=0, "-", IF(H14/E14&lt;10, H14/E14, "&gt;999%"))</f>
        <v>1.2407896566105936E-2</v>
      </c>
    </row>
    <row r="15" spans="1:10" x14ac:dyDescent="0.25">
      <c r="A15" s="158" t="s">
        <v>161</v>
      </c>
      <c r="B15" s="65">
        <v>5112</v>
      </c>
      <c r="C15" s="66">
        <v>4431</v>
      </c>
      <c r="D15" s="65">
        <v>13987</v>
      </c>
      <c r="E15" s="66">
        <v>11297</v>
      </c>
      <c r="F15" s="67"/>
      <c r="G15" s="65">
        <f>B15-C15</f>
        <v>681</v>
      </c>
      <c r="H15" s="66">
        <f>D15-E15</f>
        <v>2690</v>
      </c>
      <c r="I15" s="8">
        <f>IF(C15=0, "-", IF(G15/C15&lt;10, G15/C15, "&gt;999%"))</f>
        <v>0.15368991198375084</v>
      </c>
      <c r="J15" s="9">
        <f>IF(E15=0, "-", IF(H15/E15&lt;10, H15/E15, "&gt;999%"))</f>
        <v>0.23811631406568115</v>
      </c>
    </row>
    <row r="16" spans="1:10" x14ac:dyDescent="0.25">
      <c r="A16" s="158" t="s">
        <v>162</v>
      </c>
      <c r="B16" s="65">
        <v>395</v>
      </c>
      <c r="C16" s="66">
        <v>254</v>
      </c>
      <c r="D16" s="65">
        <v>1108</v>
      </c>
      <c r="E16" s="66">
        <v>728</v>
      </c>
      <c r="F16" s="67"/>
      <c r="G16" s="65">
        <f>B16-C16</f>
        <v>141</v>
      </c>
      <c r="H16" s="66">
        <f>D16-E16</f>
        <v>380</v>
      </c>
      <c r="I16" s="8">
        <f>IF(C16=0, "-", IF(G16/C16&lt;10, G16/C16, "&gt;999%"))</f>
        <v>0.55511811023622049</v>
      </c>
      <c r="J16" s="9">
        <f>IF(E16=0, "-", IF(H16/E16&lt;10, H16/E16, "&gt;999%"))</f>
        <v>0.52197802197802201</v>
      </c>
    </row>
    <row r="17" spans="1:10" x14ac:dyDescent="0.25">
      <c r="A17" s="158" t="s">
        <v>163</v>
      </c>
      <c r="B17" s="65">
        <v>597</v>
      </c>
      <c r="C17" s="66">
        <v>447</v>
      </c>
      <c r="D17" s="65">
        <v>2093</v>
      </c>
      <c r="E17" s="66">
        <v>1166</v>
      </c>
      <c r="F17" s="67"/>
      <c r="G17" s="65">
        <f>B17-C17</f>
        <v>150</v>
      </c>
      <c r="H17" s="66">
        <f>D17-E17</f>
        <v>927</v>
      </c>
      <c r="I17" s="8">
        <f>IF(C17=0, "-", IF(G17/C17&lt;10, G17/C17, "&gt;999%"))</f>
        <v>0.33557046979865773</v>
      </c>
      <c r="J17" s="9">
        <f>IF(E17=0, "-", IF(H17/E17&lt;10, H17/E17, "&gt;999%"))</f>
        <v>0.79502572898799317</v>
      </c>
    </row>
    <row r="18" spans="1:10" x14ac:dyDescent="0.25">
      <c r="A18" s="22"/>
      <c r="B18" s="74"/>
      <c r="C18" s="75"/>
      <c r="D18" s="74"/>
      <c r="E18" s="75"/>
      <c r="F18" s="76"/>
      <c r="G18" s="74"/>
      <c r="H18" s="75"/>
      <c r="I18" s="23"/>
      <c r="J18" s="24"/>
    </row>
    <row r="19" spans="1:10" s="160" customFormat="1" x14ac:dyDescent="0.25">
      <c r="A19" s="159" t="s">
        <v>125</v>
      </c>
      <c r="B19" s="78">
        <f>SUM($B20:$B23)</f>
        <v>6215</v>
      </c>
      <c r="C19" s="79">
        <f>SUM($C20:$C23)</f>
        <v>7164</v>
      </c>
      <c r="D19" s="78">
        <f>SUM($D20:$D23)</f>
        <v>17233</v>
      </c>
      <c r="E19" s="79">
        <f>SUM($E20:$E23)</f>
        <v>18729</v>
      </c>
      <c r="F19" s="80"/>
      <c r="G19" s="78">
        <f>B19-C19</f>
        <v>-949</v>
      </c>
      <c r="H19" s="79">
        <f>D19-E19</f>
        <v>-1496</v>
      </c>
      <c r="I19" s="54">
        <f>IF(C19=0, "-", IF(G19/C19&lt;10, G19/C19, "&gt;999%"))</f>
        <v>-0.1324678950307091</v>
      </c>
      <c r="J19" s="55">
        <f>IF(E19=0, "-", IF(H19/E19&lt;10, H19/E19, "&gt;999%"))</f>
        <v>-7.9876127929948207E-2</v>
      </c>
    </row>
    <row r="20" spans="1:10" x14ac:dyDescent="0.25">
      <c r="A20" s="158" t="s">
        <v>160</v>
      </c>
      <c r="B20" s="65">
        <v>1935</v>
      </c>
      <c r="C20" s="66">
        <v>2344</v>
      </c>
      <c r="D20" s="65">
        <v>5446</v>
      </c>
      <c r="E20" s="66">
        <v>6343</v>
      </c>
      <c r="F20" s="67"/>
      <c r="G20" s="65">
        <f>B20-C20</f>
        <v>-409</v>
      </c>
      <c r="H20" s="66">
        <f>D20-E20</f>
        <v>-897</v>
      </c>
      <c r="I20" s="8">
        <f>IF(C20=0, "-", IF(G20/C20&lt;10, G20/C20, "&gt;999%"))</f>
        <v>-0.17448805460750852</v>
      </c>
      <c r="J20" s="9">
        <f>IF(E20=0, "-", IF(H20/E20&lt;10, H20/E20, "&gt;999%"))</f>
        <v>-0.14141573387986758</v>
      </c>
    </row>
    <row r="21" spans="1:10" x14ac:dyDescent="0.25">
      <c r="A21" s="158" t="s">
        <v>161</v>
      </c>
      <c r="B21" s="65">
        <v>3854</v>
      </c>
      <c r="C21" s="66">
        <v>4260</v>
      </c>
      <c r="D21" s="65">
        <v>10665</v>
      </c>
      <c r="E21" s="66">
        <v>11048</v>
      </c>
      <c r="F21" s="67"/>
      <c r="G21" s="65">
        <f>B21-C21</f>
        <v>-406</v>
      </c>
      <c r="H21" s="66">
        <f>D21-E21</f>
        <v>-383</v>
      </c>
      <c r="I21" s="8">
        <f>IF(C21=0, "-", IF(G21/C21&lt;10, G21/C21, "&gt;999%"))</f>
        <v>-9.530516431924882E-2</v>
      </c>
      <c r="J21" s="9">
        <f>IF(E21=0, "-", IF(H21/E21&lt;10, H21/E21, "&gt;999%"))</f>
        <v>-3.4666908037653876E-2</v>
      </c>
    </row>
    <row r="22" spans="1:10" x14ac:dyDescent="0.25">
      <c r="A22" s="158" t="s">
        <v>162</v>
      </c>
      <c r="B22" s="65">
        <v>321</v>
      </c>
      <c r="C22" s="66">
        <v>315</v>
      </c>
      <c r="D22" s="65">
        <v>795</v>
      </c>
      <c r="E22" s="66">
        <v>822</v>
      </c>
      <c r="F22" s="67"/>
      <c r="G22" s="65">
        <f>B22-C22</f>
        <v>6</v>
      </c>
      <c r="H22" s="66">
        <f>D22-E22</f>
        <v>-27</v>
      </c>
      <c r="I22" s="8">
        <f>IF(C22=0, "-", IF(G22/C22&lt;10, G22/C22, "&gt;999%"))</f>
        <v>1.9047619047619049E-2</v>
      </c>
      <c r="J22" s="9">
        <f>IF(E22=0, "-", IF(H22/E22&lt;10, H22/E22, "&gt;999%"))</f>
        <v>-3.2846715328467155E-2</v>
      </c>
    </row>
    <row r="23" spans="1:10" x14ac:dyDescent="0.25">
      <c r="A23" s="158" t="s">
        <v>163</v>
      </c>
      <c r="B23" s="65">
        <v>105</v>
      </c>
      <c r="C23" s="66">
        <v>245</v>
      </c>
      <c r="D23" s="65">
        <v>327</v>
      </c>
      <c r="E23" s="66">
        <v>516</v>
      </c>
      <c r="F23" s="67"/>
      <c r="G23" s="65">
        <f>B23-C23</f>
        <v>-140</v>
      </c>
      <c r="H23" s="66">
        <f>D23-E23</f>
        <v>-189</v>
      </c>
      <c r="I23" s="8">
        <f>IF(C23=0, "-", IF(G23/C23&lt;10, G23/C23, "&gt;999%"))</f>
        <v>-0.5714285714285714</v>
      </c>
      <c r="J23" s="9">
        <f>IF(E23=0, "-", IF(H23/E23&lt;10, H23/E23, "&gt;999%"))</f>
        <v>-0.36627906976744184</v>
      </c>
    </row>
    <row r="24" spans="1:10" x14ac:dyDescent="0.25">
      <c r="A24" s="7"/>
      <c r="B24" s="65"/>
      <c r="C24" s="66"/>
      <c r="D24" s="65"/>
      <c r="E24" s="66"/>
      <c r="F24" s="67"/>
      <c r="G24" s="65"/>
      <c r="H24" s="66"/>
      <c r="I24" s="8"/>
      <c r="J24" s="9"/>
    </row>
    <row r="25" spans="1:10" s="43" customFormat="1" x14ac:dyDescent="0.25">
      <c r="A25" s="53" t="s">
        <v>29</v>
      </c>
      <c r="B25" s="78">
        <f>SUM($B26:$B29)</f>
        <v>28827</v>
      </c>
      <c r="C25" s="79">
        <f>SUM($C26:$C29)</f>
        <v>30957</v>
      </c>
      <c r="D25" s="78">
        <f>SUM($D26:$D29)</f>
        <v>80929</v>
      </c>
      <c r="E25" s="79">
        <f>SUM($E26:$E29)</f>
        <v>78718</v>
      </c>
      <c r="F25" s="80"/>
      <c r="G25" s="78">
        <f>B25-C25</f>
        <v>-2130</v>
      </c>
      <c r="H25" s="79">
        <f>D25-E25</f>
        <v>2211</v>
      </c>
      <c r="I25" s="54">
        <f>IF(C25=0, "-", IF(G25/C25&lt;10, G25/C25, "&gt;999%"))</f>
        <v>-6.8805116774881284E-2</v>
      </c>
      <c r="J25" s="55">
        <f>IF(E25=0, "-", IF(H25/E25&lt;10, H25/E25, "&gt;999%"))</f>
        <v>2.8087603851723875E-2</v>
      </c>
    </row>
    <row r="26" spans="1:10" x14ac:dyDescent="0.25">
      <c r="A26" s="158" t="s">
        <v>160</v>
      </c>
      <c r="B26" s="65">
        <v>16627</v>
      </c>
      <c r="C26" s="66">
        <v>18504</v>
      </c>
      <c r="D26" s="65">
        <v>46165</v>
      </c>
      <c r="E26" s="66">
        <v>46893</v>
      </c>
      <c r="F26" s="67"/>
      <c r="G26" s="65">
        <f>B26-C26</f>
        <v>-1877</v>
      </c>
      <c r="H26" s="66">
        <f>D26-E26</f>
        <v>-728</v>
      </c>
      <c r="I26" s="8">
        <f>IF(C26=0, "-", IF(G26/C26&lt;10, G26/C26, "&gt;999%"))</f>
        <v>-0.10143752702118461</v>
      </c>
      <c r="J26" s="9">
        <f>IF(E26=0, "-", IF(H26/E26&lt;10, H26/E26, "&gt;999%"))</f>
        <v>-1.5524705179877593E-2</v>
      </c>
    </row>
    <row r="27" spans="1:10" x14ac:dyDescent="0.25">
      <c r="A27" s="158" t="s">
        <v>161</v>
      </c>
      <c r="B27" s="65">
        <v>10452</v>
      </c>
      <c r="C27" s="66">
        <v>10559</v>
      </c>
      <c r="D27" s="65">
        <v>29399</v>
      </c>
      <c r="E27" s="66">
        <v>26838</v>
      </c>
      <c r="F27" s="67"/>
      <c r="G27" s="65">
        <f>B27-C27</f>
        <v>-107</v>
      </c>
      <c r="H27" s="66">
        <f>D27-E27</f>
        <v>2561</v>
      </c>
      <c r="I27" s="8">
        <f>IF(C27=0, "-", IF(G27/C27&lt;10, G27/C27, "&gt;999%"))</f>
        <v>-1.0133535372667866E-2</v>
      </c>
      <c r="J27" s="9">
        <f>IF(E27=0, "-", IF(H27/E27&lt;10, H27/E27, "&gt;999%"))</f>
        <v>9.5424398241299654E-2</v>
      </c>
    </row>
    <row r="28" spans="1:10" x14ac:dyDescent="0.25">
      <c r="A28" s="158" t="s">
        <v>162</v>
      </c>
      <c r="B28" s="65">
        <v>845</v>
      </c>
      <c r="C28" s="66">
        <v>686</v>
      </c>
      <c r="D28" s="65">
        <v>2298</v>
      </c>
      <c r="E28" s="66">
        <v>1898</v>
      </c>
      <c r="F28" s="67"/>
      <c r="G28" s="65">
        <f>B28-C28</f>
        <v>159</v>
      </c>
      <c r="H28" s="66">
        <f>D28-E28</f>
        <v>400</v>
      </c>
      <c r="I28" s="8">
        <f>IF(C28=0, "-", IF(G28/C28&lt;10, G28/C28, "&gt;999%"))</f>
        <v>0.23177842565597667</v>
      </c>
      <c r="J28" s="9">
        <f>IF(E28=0, "-", IF(H28/E28&lt;10, H28/E28, "&gt;999%"))</f>
        <v>0.21074815595363541</v>
      </c>
    </row>
    <row r="29" spans="1:10" x14ac:dyDescent="0.25">
      <c r="A29" s="158" t="s">
        <v>163</v>
      </c>
      <c r="B29" s="65">
        <v>903</v>
      </c>
      <c r="C29" s="66">
        <v>1208</v>
      </c>
      <c r="D29" s="65">
        <v>3067</v>
      </c>
      <c r="E29" s="66">
        <v>3089</v>
      </c>
      <c r="F29" s="67"/>
      <c r="G29" s="65">
        <f>B29-C29</f>
        <v>-305</v>
      </c>
      <c r="H29" s="66">
        <f>D29-E29</f>
        <v>-22</v>
      </c>
      <c r="I29" s="8">
        <f>IF(C29=0, "-", IF(G29/C29&lt;10, G29/C29, "&gt;999%"))</f>
        <v>-0.25248344370860926</v>
      </c>
      <c r="J29" s="9">
        <f>IF(E29=0, "-", IF(H29/E29&lt;10, H29/E29, "&gt;999%"))</f>
        <v>-7.12204596956944E-3</v>
      </c>
    </row>
    <row r="30" spans="1:10" x14ac:dyDescent="0.25">
      <c r="A30" s="7"/>
      <c r="B30" s="65"/>
      <c r="C30" s="66"/>
      <c r="D30" s="65"/>
      <c r="E30" s="66"/>
      <c r="F30" s="67"/>
      <c r="G30" s="65"/>
      <c r="H30" s="66"/>
      <c r="I30" s="8"/>
      <c r="J30" s="9"/>
    </row>
    <row r="31" spans="1:10" s="43" customFormat="1" x14ac:dyDescent="0.25">
      <c r="A31" s="22" t="s">
        <v>126</v>
      </c>
      <c r="B31" s="78">
        <v>1429</v>
      </c>
      <c r="C31" s="79">
        <v>1267</v>
      </c>
      <c r="D31" s="78">
        <v>3411</v>
      </c>
      <c r="E31" s="79">
        <v>2901</v>
      </c>
      <c r="F31" s="80"/>
      <c r="G31" s="78">
        <f>B31-C31</f>
        <v>162</v>
      </c>
      <c r="H31" s="79">
        <f>D31-E31</f>
        <v>510</v>
      </c>
      <c r="I31" s="54">
        <f>IF(C31=0, "-", IF(G31/C31&lt;10, G31/C31, "&gt;999%"))</f>
        <v>0.12786108918705605</v>
      </c>
      <c r="J31" s="55">
        <f>IF(E31=0, "-", IF(H31/E31&lt;10, H31/E31, "&gt;999%"))</f>
        <v>0.17580144777662876</v>
      </c>
    </row>
    <row r="32" spans="1:10" x14ac:dyDescent="0.25">
      <c r="A32" s="1"/>
      <c r="B32" s="68"/>
      <c r="C32" s="69"/>
      <c r="D32" s="68"/>
      <c r="E32" s="69"/>
      <c r="F32" s="70"/>
      <c r="G32" s="68"/>
      <c r="H32" s="69"/>
      <c r="I32" s="5"/>
      <c r="J32" s="6"/>
    </row>
    <row r="33" spans="1:10" s="43" customFormat="1" x14ac:dyDescent="0.25">
      <c r="A33" s="27" t="s">
        <v>5</v>
      </c>
      <c r="B33" s="71">
        <f>SUM(B26:B32)</f>
        <v>30256</v>
      </c>
      <c r="C33" s="77">
        <f>SUM(C26:C32)</f>
        <v>32224</v>
      </c>
      <c r="D33" s="71">
        <f>SUM(D26:D32)</f>
        <v>84340</v>
      </c>
      <c r="E33" s="77">
        <f>SUM(E26:E32)</f>
        <v>81619</v>
      </c>
      <c r="F33" s="73"/>
      <c r="G33" s="71">
        <f>B33-C33</f>
        <v>-1968</v>
      </c>
      <c r="H33" s="72">
        <f>D33-E33</f>
        <v>2721</v>
      </c>
      <c r="I33" s="37">
        <f>IF(C33=0, 0, G33/C33)</f>
        <v>-6.1072492552135052E-2</v>
      </c>
      <c r="J33" s="38">
        <f>IF(E33=0, 0, H33/E33)</f>
        <v>3.3337825751356916E-2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110</v>
      </c>
      <c r="B7" s="65"/>
      <c r="C7" s="66"/>
      <c r="D7" s="65"/>
      <c r="E7" s="66"/>
      <c r="F7" s="67"/>
      <c r="G7" s="65"/>
      <c r="H7" s="66"/>
      <c r="I7" s="20"/>
      <c r="J7" s="21"/>
    </row>
    <row r="8" spans="1:10" x14ac:dyDescent="0.25">
      <c r="A8" s="158" t="s">
        <v>164</v>
      </c>
      <c r="B8" s="65">
        <v>319</v>
      </c>
      <c r="C8" s="66">
        <v>287</v>
      </c>
      <c r="D8" s="65">
        <v>1099</v>
      </c>
      <c r="E8" s="66">
        <v>813</v>
      </c>
      <c r="F8" s="67"/>
      <c r="G8" s="65">
        <f t="shared" ref="G8:G13" si="0">B8-C8</f>
        <v>32</v>
      </c>
      <c r="H8" s="66">
        <f t="shared" ref="H8:H13" si="1">D8-E8</f>
        <v>286</v>
      </c>
      <c r="I8" s="20">
        <f t="shared" ref="I8:I13" si="2">IF(C8=0, "-", IF(G8/C8&lt;10, G8/C8, "&gt;999%"))</f>
        <v>0.11149825783972125</v>
      </c>
      <c r="J8" s="21">
        <f t="shared" ref="J8:J13" si="3">IF(E8=0, "-", IF(H8/E8&lt;10, H8/E8, "&gt;999%"))</f>
        <v>0.35178351783517836</v>
      </c>
    </row>
    <row r="9" spans="1:10" x14ac:dyDescent="0.25">
      <c r="A9" s="158" t="s">
        <v>165</v>
      </c>
      <c r="B9" s="65">
        <v>554</v>
      </c>
      <c r="C9" s="66">
        <v>1733</v>
      </c>
      <c r="D9" s="65">
        <v>3393</v>
      </c>
      <c r="E9" s="66">
        <v>1796</v>
      </c>
      <c r="F9" s="67"/>
      <c r="G9" s="65">
        <f t="shared" si="0"/>
        <v>-1179</v>
      </c>
      <c r="H9" s="66">
        <f t="shared" si="1"/>
        <v>1597</v>
      </c>
      <c r="I9" s="20">
        <f t="shared" si="2"/>
        <v>-0.68032313906520481</v>
      </c>
      <c r="J9" s="21">
        <f t="shared" si="3"/>
        <v>0.88919821826280621</v>
      </c>
    </row>
    <row r="10" spans="1:10" x14ac:dyDescent="0.25">
      <c r="A10" s="158" t="s">
        <v>166</v>
      </c>
      <c r="B10" s="65">
        <v>545</v>
      </c>
      <c r="C10" s="66">
        <v>812</v>
      </c>
      <c r="D10" s="65">
        <v>1400</v>
      </c>
      <c r="E10" s="66">
        <v>2276</v>
      </c>
      <c r="F10" s="67"/>
      <c r="G10" s="65">
        <f t="shared" si="0"/>
        <v>-267</v>
      </c>
      <c r="H10" s="66">
        <f t="shared" si="1"/>
        <v>-876</v>
      </c>
      <c r="I10" s="20">
        <f t="shared" si="2"/>
        <v>-0.3288177339901478</v>
      </c>
      <c r="J10" s="21">
        <f t="shared" si="3"/>
        <v>-0.38488576449912126</v>
      </c>
    </row>
    <row r="11" spans="1:10" x14ac:dyDescent="0.25">
      <c r="A11" s="158" t="s">
        <v>167</v>
      </c>
      <c r="B11" s="65">
        <v>0</v>
      </c>
      <c r="C11" s="66">
        <v>2</v>
      </c>
      <c r="D11" s="65">
        <v>0</v>
      </c>
      <c r="E11" s="66">
        <v>2</v>
      </c>
      <c r="F11" s="67"/>
      <c r="G11" s="65">
        <f t="shared" si="0"/>
        <v>-2</v>
      </c>
      <c r="H11" s="66">
        <f t="shared" si="1"/>
        <v>-2</v>
      </c>
      <c r="I11" s="20">
        <f t="shared" si="2"/>
        <v>-1</v>
      </c>
      <c r="J11" s="21">
        <f t="shared" si="3"/>
        <v>-1</v>
      </c>
    </row>
    <row r="12" spans="1:10" x14ac:dyDescent="0.25">
      <c r="A12" s="158" t="s">
        <v>168</v>
      </c>
      <c r="B12" s="65">
        <v>4138</v>
      </c>
      <c r="C12" s="66">
        <v>4746</v>
      </c>
      <c r="D12" s="65">
        <v>11457</v>
      </c>
      <c r="E12" s="66">
        <v>13111</v>
      </c>
      <c r="F12" s="67"/>
      <c r="G12" s="65">
        <f t="shared" si="0"/>
        <v>-608</v>
      </c>
      <c r="H12" s="66">
        <f t="shared" si="1"/>
        <v>-1654</v>
      </c>
      <c r="I12" s="20">
        <f t="shared" si="2"/>
        <v>-0.12810788032026971</v>
      </c>
      <c r="J12" s="21">
        <f t="shared" si="3"/>
        <v>-0.12615361147128365</v>
      </c>
    </row>
    <row r="13" spans="1:10" x14ac:dyDescent="0.25">
      <c r="A13" s="158" t="s">
        <v>169</v>
      </c>
      <c r="B13" s="65">
        <v>15</v>
      </c>
      <c r="C13" s="66">
        <v>15</v>
      </c>
      <c r="D13" s="65">
        <v>30</v>
      </c>
      <c r="E13" s="66">
        <v>28</v>
      </c>
      <c r="F13" s="67"/>
      <c r="G13" s="65">
        <f t="shared" si="0"/>
        <v>0</v>
      </c>
      <c r="H13" s="66">
        <f t="shared" si="1"/>
        <v>2</v>
      </c>
      <c r="I13" s="20">
        <f t="shared" si="2"/>
        <v>0</v>
      </c>
      <c r="J13" s="21">
        <f t="shared" si="3"/>
        <v>7.1428571428571425E-2</v>
      </c>
    </row>
    <row r="14" spans="1:10" x14ac:dyDescent="0.25">
      <c r="A14" s="7"/>
      <c r="B14" s="65"/>
      <c r="C14" s="66"/>
      <c r="D14" s="65"/>
      <c r="E14" s="66"/>
      <c r="F14" s="67"/>
      <c r="G14" s="65"/>
      <c r="H14" s="66"/>
      <c r="I14" s="20"/>
      <c r="J14" s="21"/>
    </row>
    <row r="15" spans="1:10" s="139" customFormat="1" x14ac:dyDescent="0.25">
      <c r="A15" s="159" t="s">
        <v>119</v>
      </c>
      <c r="B15" s="65"/>
      <c r="C15" s="66"/>
      <c r="D15" s="65"/>
      <c r="E15" s="66"/>
      <c r="F15" s="67"/>
      <c r="G15" s="65"/>
      <c r="H15" s="66"/>
      <c r="I15" s="20"/>
      <c r="J15" s="21"/>
    </row>
    <row r="16" spans="1:10" x14ac:dyDescent="0.25">
      <c r="A16" s="158" t="s">
        <v>164</v>
      </c>
      <c r="B16" s="65">
        <v>2735</v>
      </c>
      <c r="C16" s="66">
        <v>3016</v>
      </c>
      <c r="D16" s="65">
        <v>8057</v>
      </c>
      <c r="E16" s="66">
        <v>7787</v>
      </c>
      <c r="F16" s="67"/>
      <c r="G16" s="65">
        <f t="shared" ref="G16:G21" si="4">B16-C16</f>
        <v>-281</v>
      </c>
      <c r="H16" s="66">
        <f t="shared" ref="H16:H21" si="5">D16-E16</f>
        <v>270</v>
      </c>
      <c r="I16" s="20">
        <f t="shared" ref="I16:I21" si="6">IF(C16=0, "-", IF(G16/C16&lt;10, G16/C16, "&gt;999%"))</f>
        <v>-9.3169761273209556E-2</v>
      </c>
      <c r="J16" s="21">
        <f t="shared" ref="J16:J21" si="7">IF(E16=0, "-", IF(H16/E16&lt;10, H16/E16, "&gt;999%"))</f>
        <v>3.4673173237447029E-2</v>
      </c>
    </row>
    <row r="17" spans="1:10" x14ac:dyDescent="0.25">
      <c r="A17" s="158" t="s">
        <v>165</v>
      </c>
      <c r="B17" s="65">
        <v>1628</v>
      </c>
      <c r="C17" s="66">
        <v>233</v>
      </c>
      <c r="D17" s="65">
        <v>2999</v>
      </c>
      <c r="E17" s="66">
        <v>566</v>
      </c>
      <c r="F17" s="67"/>
      <c r="G17" s="65">
        <f t="shared" si="4"/>
        <v>1395</v>
      </c>
      <c r="H17" s="66">
        <f t="shared" si="5"/>
        <v>2433</v>
      </c>
      <c r="I17" s="20">
        <f t="shared" si="6"/>
        <v>5.9871244635193133</v>
      </c>
      <c r="J17" s="21">
        <f t="shared" si="7"/>
        <v>4.2985865724381629</v>
      </c>
    </row>
    <row r="18" spans="1:10" x14ac:dyDescent="0.25">
      <c r="A18" s="158" t="s">
        <v>166</v>
      </c>
      <c r="B18" s="65">
        <v>1106</v>
      </c>
      <c r="C18" s="66">
        <v>2023</v>
      </c>
      <c r="D18" s="65">
        <v>3728</v>
      </c>
      <c r="E18" s="66">
        <v>4919</v>
      </c>
      <c r="F18" s="67"/>
      <c r="G18" s="65">
        <f t="shared" si="4"/>
        <v>-917</v>
      </c>
      <c r="H18" s="66">
        <f t="shared" si="5"/>
        <v>-1191</v>
      </c>
      <c r="I18" s="20">
        <f t="shared" si="6"/>
        <v>-0.45328719723183392</v>
      </c>
      <c r="J18" s="21">
        <f t="shared" si="7"/>
        <v>-0.24212238259808905</v>
      </c>
    </row>
    <row r="19" spans="1:10" x14ac:dyDescent="0.25">
      <c r="A19" s="158" t="s">
        <v>167</v>
      </c>
      <c r="B19" s="65">
        <v>0</v>
      </c>
      <c r="C19" s="66">
        <v>0</v>
      </c>
      <c r="D19" s="65">
        <v>0</v>
      </c>
      <c r="E19" s="66">
        <v>1</v>
      </c>
      <c r="F19" s="67"/>
      <c r="G19" s="65">
        <f t="shared" si="4"/>
        <v>0</v>
      </c>
      <c r="H19" s="66">
        <f t="shared" si="5"/>
        <v>-1</v>
      </c>
      <c r="I19" s="20" t="str">
        <f t="shared" si="6"/>
        <v>-</v>
      </c>
      <c r="J19" s="21">
        <f t="shared" si="7"/>
        <v>-1</v>
      </c>
    </row>
    <row r="20" spans="1:10" x14ac:dyDescent="0.25">
      <c r="A20" s="158" t="s">
        <v>168</v>
      </c>
      <c r="B20" s="65">
        <v>11375</v>
      </c>
      <c r="C20" s="66">
        <v>10797</v>
      </c>
      <c r="D20" s="65">
        <v>31050</v>
      </c>
      <c r="E20" s="66">
        <v>28405</v>
      </c>
      <c r="F20" s="67"/>
      <c r="G20" s="65">
        <f t="shared" si="4"/>
        <v>578</v>
      </c>
      <c r="H20" s="66">
        <f t="shared" si="5"/>
        <v>2645</v>
      </c>
      <c r="I20" s="20">
        <f t="shared" si="6"/>
        <v>5.3533388904325276E-2</v>
      </c>
      <c r="J20" s="21">
        <f t="shared" si="7"/>
        <v>9.3117408906882596E-2</v>
      </c>
    </row>
    <row r="21" spans="1:10" x14ac:dyDescent="0.25">
      <c r="A21" s="158" t="s">
        <v>169</v>
      </c>
      <c r="B21" s="65">
        <v>197</v>
      </c>
      <c r="C21" s="66">
        <v>129</v>
      </c>
      <c r="D21" s="65">
        <v>483</v>
      </c>
      <c r="E21" s="66">
        <v>285</v>
      </c>
      <c r="F21" s="67"/>
      <c r="G21" s="65">
        <f t="shared" si="4"/>
        <v>68</v>
      </c>
      <c r="H21" s="66">
        <f t="shared" si="5"/>
        <v>198</v>
      </c>
      <c r="I21" s="20">
        <f t="shared" si="6"/>
        <v>0.52713178294573648</v>
      </c>
      <c r="J21" s="21">
        <f t="shared" si="7"/>
        <v>0.69473684210526321</v>
      </c>
    </row>
    <row r="22" spans="1:10" x14ac:dyDescent="0.25">
      <c r="A22" s="7"/>
      <c r="B22" s="65"/>
      <c r="C22" s="66"/>
      <c r="D22" s="65"/>
      <c r="E22" s="66"/>
      <c r="F22" s="67"/>
      <c r="G22" s="65"/>
      <c r="H22" s="66"/>
      <c r="I22" s="20"/>
      <c r="J22" s="21"/>
    </row>
    <row r="23" spans="1:10" s="139" customFormat="1" x14ac:dyDescent="0.25">
      <c r="A23" s="159" t="s">
        <v>125</v>
      </c>
      <c r="B23" s="65"/>
      <c r="C23" s="66"/>
      <c r="D23" s="65"/>
      <c r="E23" s="66"/>
      <c r="F23" s="67"/>
      <c r="G23" s="65"/>
      <c r="H23" s="66"/>
      <c r="I23" s="20"/>
      <c r="J23" s="21"/>
    </row>
    <row r="24" spans="1:10" x14ac:dyDescent="0.25">
      <c r="A24" s="158" t="s">
        <v>164</v>
      </c>
      <c r="B24" s="65">
        <v>5507</v>
      </c>
      <c r="C24" s="66">
        <v>6508</v>
      </c>
      <c r="D24" s="65">
        <v>15408</v>
      </c>
      <c r="E24" s="66">
        <v>17221</v>
      </c>
      <c r="F24" s="67"/>
      <c r="G24" s="65">
        <f>B24-C24</f>
        <v>-1001</v>
      </c>
      <c r="H24" s="66">
        <f>D24-E24</f>
        <v>-1813</v>
      </c>
      <c r="I24" s="20">
        <f>IF(C24=0, "-", IF(G24/C24&lt;10, G24/C24, "&gt;999%"))</f>
        <v>-0.15381069452980947</v>
      </c>
      <c r="J24" s="21">
        <f>IF(E24=0, "-", IF(H24/E24&lt;10, H24/E24, "&gt;999%"))</f>
        <v>-0.10527843911503397</v>
      </c>
    </row>
    <row r="25" spans="1:10" x14ac:dyDescent="0.25">
      <c r="A25" s="158" t="s">
        <v>165</v>
      </c>
      <c r="B25" s="65">
        <v>1</v>
      </c>
      <c r="C25" s="66">
        <v>3</v>
      </c>
      <c r="D25" s="65">
        <v>6</v>
      </c>
      <c r="E25" s="66">
        <v>3</v>
      </c>
      <c r="F25" s="67"/>
      <c r="G25" s="65">
        <f>B25-C25</f>
        <v>-2</v>
      </c>
      <c r="H25" s="66">
        <f>D25-E25</f>
        <v>3</v>
      </c>
      <c r="I25" s="20">
        <f>IF(C25=0, "-", IF(G25/C25&lt;10, G25/C25, "&gt;999%"))</f>
        <v>-0.66666666666666663</v>
      </c>
      <c r="J25" s="21">
        <f>IF(E25=0, "-", IF(H25/E25&lt;10, H25/E25, "&gt;999%"))</f>
        <v>1</v>
      </c>
    </row>
    <row r="26" spans="1:10" x14ac:dyDescent="0.25">
      <c r="A26" s="158" t="s">
        <v>168</v>
      </c>
      <c r="B26" s="65">
        <v>707</v>
      </c>
      <c r="C26" s="66">
        <v>653</v>
      </c>
      <c r="D26" s="65">
        <v>1819</v>
      </c>
      <c r="E26" s="66">
        <v>1505</v>
      </c>
      <c r="F26" s="67"/>
      <c r="G26" s="65">
        <f>B26-C26</f>
        <v>54</v>
      </c>
      <c r="H26" s="66">
        <f>D26-E26</f>
        <v>314</v>
      </c>
      <c r="I26" s="20">
        <f>IF(C26=0, "-", IF(G26/C26&lt;10, G26/C26, "&gt;999%"))</f>
        <v>8.2695252679938741E-2</v>
      </c>
      <c r="J26" s="21">
        <f>IF(E26=0, "-", IF(H26/E26&lt;10, H26/E26, "&gt;999%"))</f>
        <v>0.20863787375415282</v>
      </c>
    </row>
    <row r="27" spans="1:10" x14ac:dyDescent="0.25">
      <c r="A27" s="7"/>
      <c r="B27" s="65"/>
      <c r="C27" s="66"/>
      <c r="D27" s="65"/>
      <c r="E27" s="66"/>
      <c r="F27" s="67"/>
      <c r="G27" s="65"/>
      <c r="H27" s="66"/>
      <c r="I27" s="20"/>
      <c r="J27" s="21"/>
    </row>
    <row r="28" spans="1:10" x14ac:dyDescent="0.25">
      <c r="A28" s="7" t="s">
        <v>126</v>
      </c>
      <c r="B28" s="65">
        <v>1429</v>
      </c>
      <c r="C28" s="66">
        <v>1267</v>
      </c>
      <c r="D28" s="65">
        <v>3411</v>
      </c>
      <c r="E28" s="66">
        <v>2901</v>
      </c>
      <c r="F28" s="67"/>
      <c r="G28" s="65">
        <f>B28-C28</f>
        <v>162</v>
      </c>
      <c r="H28" s="66">
        <f>D28-E28</f>
        <v>510</v>
      </c>
      <c r="I28" s="20">
        <f>IF(C28=0, "-", IF(G28/C28&lt;10, G28/C28, "&gt;999%"))</f>
        <v>0.12786108918705605</v>
      </c>
      <c r="J28" s="21">
        <f>IF(E28=0, "-", IF(H28/E28&lt;10, H28/E28, "&gt;999%"))</f>
        <v>0.17580144777662876</v>
      </c>
    </row>
    <row r="29" spans="1:10" x14ac:dyDescent="0.25">
      <c r="A29" s="1"/>
      <c r="B29" s="68"/>
      <c r="C29" s="69"/>
      <c r="D29" s="68"/>
      <c r="E29" s="69"/>
      <c r="F29" s="70"/>
      <c r="G29" s="68"/>
      <c r="H29" s="69"/>
      <c r="I29" s="5"/>
      <c r="J29" s="6"/>
    </row>
    <row r="30" spans="1:10" s="43" customFormat="1" x14ac:dyDescent="0.25">
      <c r="A30" s="27" t="s">
        <v>5</v>
      </c>
      <c r="B30" s="71">
        <f>SUM(B6:B29)</f>
        <v>30256</v>
      </c>
      <c r="C30" s="77">
        <f>SUM(C6:C29)</f>
        <v>32224</v>
      </c>
      <c r="D30" s="71">
        <f>SUM(D6:D29)</f>
        <v>84340</v>
      </c>
      <c r="E30" s="77">
        <f>SUM(E6:E29)</f>
        <v>81619</v>
      </c>
      <c r="F30" s="73"/>
      <c r="G30" s="71">
        <f>B30-C30</f>
        <v>-1968</v>
      </c>
      <c r="H30" s="72">
        <f>D30-E30</f>
        <v>2721</v>
      </c>
      <c r="I30" s="37">
        <f>IF(C30=0, 0, G30/C30)</f>
        <v>-6.1072492552135052E-2</v>
      </c>
      <c r="J30" s="38">
        <f>IF(E30=0, 0, H30/E30)</f>
        <v>3.3337825751356916E-2</v>
      </c>
    </row>
    <row r="31" spans="1:10" s="43" customFormat="1" x14ac:dyDescent="0.25">
      <c r="A31" s="22"/>
      <c r="B31" s="78"/>
      <c r="C31" s="98"/>
      <c r="D31" s="78"/>
      <c r="E31" s="98"/>
      <c r="F31" s="80"/>
      <c r="G31" s="78"/>
      <c r="H31" s="79"/>
      <c r="I31" s="54"/>
      <c r="J31" s="55"/>
    </row>
    <row r="32" spans="1:10" s="139" customFormat="1" x14ac:dyDescent="0.25">
      <c r="A32" s="161" t="s">
        <v>170</v>
      </c>
      <c r="B32" s="74"/>
      <c r="C32" s="75"/>
      <c r="D32" s="74"/>
      <c r="E32" s="75"/>
      <c r="F32" s="76"/>
      <c r="G32" s="74"/>
      <c r="H32" s="75"/>
      <c r="I32" s="23"/>
      <c r="J32" s="24"/>
    </row>
    <row r="33" spans="1:10" x14ac:dyDescent="0.25">
      <c r="A33" s="7" t="s">
        <v>164</v>
      </c>
      <c r="B33" s="65">
        <v>8561</v>
      </c>
      <c r="C33" s="66">
        <v>9811</v>
      </c>
      <c r="D33" s="65">
        <v>24564</v>
      </c>
      <c r="E33" s="66">
        <v>25821</v>
      </c>
      <c r="F33" s="67"/>
      <c r="G33" s="65">
        <f t="shared" ref="G33:G38" si="8">B33-C33</f>
        <v>-1250</v>
      </c>
      <c r="H33" s="66">
        <f t="shared" ref="H33:H38" si="9">D33-E33</f>
        <v>-1257</v>
      </c>
      <c r="I33" s="20">
        <f t="shared" ref="I33:I38" si="10">IF(C33=0, "-", IF(G33/C33&lt;10, G33/C33, "&gt;999%"))</f>
        <v>-0.12740801141575783</v>
      </c>
      <c r="J33" s="21">
        <f t="shared" ref="J33:J38" si="11">IF(E33=0, "-", IF(H33/E33&lt;10, H33/E33, "&gt;999%"))</f>
        <v>-4.8681305913791099E-2</v>
      </c>
    </row>
    <row r="34" spans="1:10" x14ac:dyDescent="0.25">
      <c r="A34" s="7" t="s">
        <v>165</v>
      </c>
      <c r="B34" s="65">
        <v>2183</v>
      </c>
      <c r="C34" s="66">
        <v>1969</v>
      </c>
      <c r="D34" s="65">
        <v>6398</v>
      </c>
      <c r="E34" s="66">
        <v>2365</v>
      </c>
      <c r="F34" s="67"/>
      <c r="G34" s="65">
        <f t="shared" si="8"/>
        <v>214</v>
      </c>
      <c r="H34" s="66">
        <f t="shared" si="9"/>
        <v>4033</v>
      </c>
      <c r="I34" s="20">
        <f t="shared" si="10"/>
        <v>0.10868461147790756</v>
      </c>
      <c r="J34" s="21">
        <f t="shared" si="11"/>
        <v>1.7052854122621564</v>
      </c>
    </row>
    <row r="35" spans="1:10" x14ac:dyDescent="0.25">
      <c r="A35" s="7" t="s">
        <v>166</v>
      </c>
      <c r="B35" s="65">
        <v>1651</v>
      </c>
      <c r="C35" s="66">
        <v>2835</v>
      </c>
      <c r="D35" s="65">
        <v>5128</v>
      </c>
      <c r="E35" s="66">
        <v>7195</v>
      </c>
      <c r="F35" s="67"/>
      <c r="G35" s="65">
        <f t="shared" si="8"/>
        <v>-1184</v>
      </c>
      <c r="H35" s="66">
        <f t="shared" si="9"/>
        <v>-2067</v>
      </c>
      <c r="I35" s="20">
        <f t="shared" si="10"/>
        <v>-0.41763668430335099</v>
      </c>
      <c r="J35" s="21">
        <f t="shared" si="11"/>
        <v>-0.28728283530229326</v>
      </c>
    </row>
    <row r="36" spans="1:10" x14ac:dyDescent="0.25">
      <c r="A36" s="7" t="s">
        <v>167</v>
      </c>
      <c r="B36" s="65">
        <v>0</v>
      </c>
      <c r="C36" s="66">
        <v>2</v>
      </c>
      <c r="D36" s="65">
        <v>0</v>
      </c>
      <c r="E36" s="66">
        <v>3</v>
      </c>
      <c r="F36" s="67"/>
      <c r="G36" s="65">
        <f t="shared" si="8"/>
        <v>-2</v>
      </c>
      <c r="H36" s="66">
        <f t="shared" si="9"/>
        <v>-3</v>
      </c>
      <c r="I36" s="20">
        <f t="shared" si="10"/>
        <v>-1</v>
      </c>
      <c r="J36" s="21">
        <f t="shared" si="11"/>
        <v>-1</v>
      </c>
    </row>
    <row r="37" spans="1:10" x14ac:dyDescent="0.25">
      <c r="A37" s="7" t="s">
        <v>168</v>
      </c>
      <c r="B37" s="65">
        <v>16220</v>
      </c>
      <c r="C37" s="66">
        <v>16196</v>
      </c>
      <c r="D37" s="65">
        <v>44326</v>
      </c>
      <c r="E37" s="66">
        <v>43021</v>
      </c>
      <c r="F37" s="67"/>
      <c r="G37" s="65">
        <f t="shared" si="8"/>
        <v>24</v>
      </c>
      <c r="H37" s="66">
        <f t="shared" si="9"/>
        <v>1305</v>
      </c>
      <c r="I37" s="20">
        <f t="shared" si="10"/>
        <v>1.4818473697209187E-3</v>
      </c>
      <c r="J37" s="21">
        <f t="shared" si="11"/>
        <v>3.0334022919039538E-2</v>
      </c>
    </row>
    <row r="38" spans="1:10" x14ac:dyDescent="0.25">
      <c r="A38" s="7" t="s">
        <v>169</v>
      </c>
      <c r="B38" s="65">
        <v>212</v>
      </c>
      <c r="C38" s="66">
        <v>144</v>
      </c>
      <c r="D38" s="65">
        <v>513</v>
      </c>
      <c r="E38" s="66">
        <v>313</v>
      </c>
      <c r="F38" s="67"/>
      <c r="G38" s="65">
        <f t="shared" si="8"/>
        <v>68</v>
      </c>
      <c r="H38" s="66">
        <f t="shared" si="9"/>
        <v>200</v>
      </c>
      <c r="I38" s="20">
        <f t="shared" si="10"/>
        <v>0.47222222222222221</v>
      </c>
      <c r="J38" s="21">
        <f t="shared" si="11"/>
        <v>0.63897763578274758</v>
      </c>
    </row>
    <row r="39" spans="1:10" x14ac:dyDescent="0.25">
      <c r="A39" s="7"/>
      <c r="B39" s="65"/>
      <c r="C39" s="66"/>
      <c r="D39" s="65"/>
      <c r="E39" s="66"/>
      <c r="F39" s="67"/>
      <c r="G39" s="65"/>
      <c r="H39" s="66"/>
      <c r="I39" s="20"/>
      <c r="J39" s="21"/>
    </row>
    <row r="40" spans="1:10" x14ac:dyDescent="0.25">
      <c r="A40" s="7" t="s">
        <v>126</v>
      </c>
      <c r="B40" s="65">
        <v>1429</v>
      </c>
      <c r="C40" s="66">
        <v>1267</v>
      </c>
      <c r="D40" s="65">
        <v>3411</v>
      </c>
      <c r="E40" s="66">
        <v>2901</v>
      </c>
      <c r="F40" s="67"/>
      <c r="G40" s="65">
        <f>B40-C40</f>
        <v>162</v>
      </c>
      <c r="H40" s="66">
        <f>D40-E40</f>
        <v>510</v>
      </c>
      <c r="I40" s="20">
        <f>IF(C40=0, "-", IF(G40/C40&lt;10, G40/C40, "&gt;999%"))</f>
        <v>0.12786108918705605</v>
      </c>
      <c r="J40" s="21">
        <f>IF(E40=0, "-", IF(H40/E40&lt;10, H40/E40, "&gt;999%"))</f>
        <v>0.17580144777662876</v>
      </c>
    </row>
    <row r="41" spans="1:10" x14ac:dyDescent="0.25">
      <c r="A41" s="7"/>
      <c r="B41" s="65"/>
      <c r="C41" s="66"/>
      <c r="D41" s="65"/>
      <c r="E41" s="66"/>
      <c r="F41" s="67"/>
      <c r="G41" s="65"/>
      <c r="H41" s="66"/>
      <c r="I41" s="20"/>
      <c r="J41" s="21"/>
    </row>
    <row r="42" spans="1:10" s="43" customFormat="1" x14ac:dyDescent="0.25">
      <c r="A42" s="27" t="s">
        <v>5</v>
      </c>
      <c r="B42" s="71">
        <f>SUM(B31:B41)</f>
        <v>30256</v>
      </c>
      <c r="C42" s="77">
        <f>SUM(C31:C41)</f>
        <v>32224</v>
      </c>
      <c r="D42" s="71">
        <f>SUM(D31:D41)</f>
        <v>84340</v>
      </c>
      <c r="E42" s="77">
        <f>SUM(E31:E41)</f>
        <v>81619</v>
      </c>
      <c r="F42" s="73"/>
      <c r="G42" s="71">
        <f>B42-C42</f>
        <v>-1968</v>
      </c>
      <c r="H42" s="72">
        <f>D42-E42</f>
        <v>2721</v>
      </c>
      <c r="I42" s="37">
        <f>IF(C42=0, 0, G42/C42)</f>
        <v>-6.1072492552135052E-2</v>
      </c>
      <c r="J42" s="38">
        <f>IF(E42=0, 0, H42/E42)</f>
        <v>3.3337825751356916E-2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198</v>
      </c>
      <c r="B15" s="65">
        <v>49</v>
      </c>
      <c r="C15" s="66">
        <v>126</v>
      </c>
      <c r="D15" s="65">
        <v>203</v>
      </c>
      <c r="E15" s="66">
        <v>337</v>
      </c>
      <c r="F15" s="67"/>
      <c r="G15" s="65">
        <f t="shared" ref="G15:G42" si="0">B15-C15</f>
        <v>-77</v>
      </c>
      <c r="H15" s="66">
        <f t="shared" ref="H15:H42" si="1">D15-E15</f>
        <v>-134</v>
      </c>
      <c r="I15" s="20">
        <f t="shared" ref="I15:I42" si="2">IF(C15=0, "-", IF(G15/C15&lt;10, G15/C15, "&gt;999%"))</f>
        <v>-0.61111111111111116</v>
      </c>
      <c r="J15" s="21">
        <f t="shared" ref="J15:J42" si="3">IF(E15=0, "-", IF(H15/E15&lt;10, H15/E15, "&gt;999%"))</f>
        <v>-0.39762611275964393</v>
      </c>
    </row>
    <row r="16" spans="1:10" x14ac:dyDescent="0.25">
      <c r="A16" s="7" t="s">
        <v>197</v>
      </c>
      <c r="B16" s="65">
        <v>56</v>
      </c>
      <c r="C16" s="66">
        <v>66</v>
      </c>
      <c r="D16" s="65">
        <v>108</v>
      </c>
      <c r="E16" s="66">
        <v>159</v>
      </c>
      <c r="F16" s="67"/>
      <c r="G16" s="65">
        <f t="shared" si="0"/>
        <v>-10</v>
      </c>
      <c r="H16" s="66">
        <f t="shared" si="1"/>
        <v>-51</v>
      </c>
      <c r="I16" s="20">
        <f t="shared" si="2"/>
        <v>-0.15151515151515152</v>
      </c>
      <c r="J16" s="21">
        <f t="shared" si="3"/>
        <v>-0.32075471698113206</v>
      </c>
    </row>
    <row r="17" spans="1:10" x14ac:dyDescent="0.25">
      <c r="A17" s="7" t="s">
        <v>196</v>
      </c>
      <c r="B17" s="65">
        <v>7</v>
      </c>
      <c r="C17" s="66">
        <v>93</v>
      </c>
      <c r="D17" s="65">
        <v>12</v>
      </c>
      <c r="E17" s="66">
        <v>239</v>
      </c>
      <c r="F17" s="67"/>
      <c r="G17" s="65">
        <f t="shared" si="0"/>
        <v>-86</v>
      </c>
      <c r="H17" s="66">
        <f t="shared" si="1"/>
        <v>-227</v>
      </c>
      <c r="I17" s="20">
        <f t="shared" si="2"/>
        <v>-0.92473118279569888</v>
      </c>
      <c r="J17" s="21">
        <f t="shared" si="3"/>
        <v>-0.94979079497907948</v>
      </c>
    </row>
    <row r="18" spans="1:10" x14ac:dyDescent="0.25">
      <c r="A18" s="7" t="s">
        <v>195</v>
      </c>
      <c r="B18" s="65">
        <v>4713</v>
      </c>
      <c r="C18" s="66">
        <v>3991</v>
      </c>
      <c r="D18" s="65">
        <v>13771</v>
      </c>
      <c r="E18" s="66">
        <v>8217</v>
      </c>
      <c r="F18" s="67"/>
      <c r="G18" s="65">
        <f t="shared" si="0"/>
        <v>722</v>
      </c>
      <c r="H18" s="66">
        <f t="shared" si="1"/>
        <v>5554</v>
      </c>
      <c r="I18" s="20">
        <f t="shared" si="2"/>
        <v>0.18090704084189427</v>
      </c>
      <c r="J18" s="21">
        <f t="shared" si="3"/>
        <v>0.67591578434951927</v>
      </c>
    </row>
    <row r="19" spans="1:10" x14ac:dyDescent="0.25">
      <c r="A19" s="7" t="s">
        <v>194</v>
      </c>
      <c r="B19" s="65">
        <v>217</v>
      </c>
      <c r="C19" s="66">
        <v>221</v>
      </c>
      <c r="D19" s="65">
        <v>718</v>
      </c>
      <c r="E19" s="66">
        <v>532</v>
      </c>
      <c r="F19" s="67"/>
      <c r="G19" s="65">
        <f t="shared" si="0"/>
        <v>-4</v>
      </c>
      <c r="H19" s="66">
        <f t="shared" si="1"/>
        <v>186</v>
      </c>
      <c r="I19" s="20">
        <f t="shared" si="2"/>
        <v>-1.8099547511312219E-2</v>
      </c>
      <c r="J19" s="21">
        <f t="shared" si="3"/>
        <v>0.34962406015037595</v>
      </c>
    </row>
    <row r="20" spans="1:10" x14ac:dyDescent="0.25">
      <c r="A20" s="7" t="s">
        <v>193</v>
      </c>
      <c r="B20" s="65">
        <v>608</v>
      </c>
      <c r="C20" s="66">
        <v>305</v>
      </c>
      <c r="D20" s="65">
        <v>1248</v>
      </c>
      <c r="E20" s="66">
        <v>705</v>
      </c>
      <c r="F20" s="67"/>
      <c r="G20" s="65">
        <f t="shared" si="0"/>
        <v>303</v>
      </c>
      <c r="H20" s="66">
        <f t="shared" si="1"/>
        <v>543</v>
      </c>
      <c r="I20" s="20">
        <f t="shared" si="2"/>
        <v>0.99344262295081964</v>
      </c>
      <c r="J20" s="21">
        <f t="shared" si="3"/>
        <v>0.77021276595744681</v>
      </c>
    </row>
    <row r="21" spans="1:10" x14ac:dyDescent="0.25">
      <c r="A21" s="7" t="s">
        <v>192</v>
      </c>
      <c r="B21" s="65">
        <v>0</v>
      </c>
      <c r="C21" s="66">
        <v>28</v>
      </c>
      <c r="D21" s="65">
        <v>1</v>
      </c>
      <c r="E21" s="66">
        <v>64</v>
      </c>
      <c r="F21" s="67"/>
      <c r="G21" s="65">
        <f t="shared" si="0"/>
        <v>-28</v>
      </c>
      <c r="H21" s="66">
        <f t="shared" si="1"/>
        <v>-63</v>
      </c>
      <c r="I21" s="20">
        <f t="shared" si="2"/>
        <v>-1</v>
      </c>
      <c r="J21" s="21">
        <f t="shared" si="3"/>
        <v>-0.984375</v>
      </c>
    </row>
    <row r="22" spans="1:10" x14ac:dyDescent="0.25">
      <c r="A22" s="7" t="s">
        <v>191</v>
      </c>
      <c r="B22" s="65">
        <v>115</v>
      </c>
      <c r="C22" s="66">
        <v>146</v>
      </c>
      <c r="D22" s="65">
        <v>267</v>
      </c>
      <c r="E22" s="66">
        <v>471</v>
      </c>
      <c r="F22" s="67"/>
      <c r="G22" s="65">
        <f t="shared" si="0"/>
        <v>-31</v>
      </c>
      <c r="H22" s="66">
        <f t="shared" si="1"/>
        <v>-204</v>
      </c>
      <c r="I22" s="20">
        <f t="shared" si="2"/>
        <v>-0.21232876712328766</v>
      </c>
      <c r="J22" s="21">
        <f t="shared" si="3"/>
        <v>-0.43312101910828027</v>
      </c>
    </row>
    <row r="23" spans="1:10" x14ac:dyDescent="0.25">
      <c r="A23" s="7" t="s">
        <v>190</v>
      </c>
      <c r="B23" s="65">
        <v>1660</v>
      </c>
      <c r="C23" s="66">
        <v>1210</v>
      </c>
      <c r="D23" s="65">
        <v>3822</v>
      </c>
      <c r="E23" s="66">
        <v>2792</v>
      </c>
      <c r="F23" s="67"/>
      <c r="G23" s="65">
        <f t="shared" si="0"/>
        <v>450</v>
      </c>
      <c r="H23" s="66">
        <f t="shared" si="1"/>
        <v>1030</v>
      </c>
      <c r="I23" s="20">
        <f t="shared" si="2"/>
        <v>0.37190082644628097</v>
      </c>
      <c r="J23" s="21">
        <f t="shared" si="3"/>
        <v>0.36891117478510027</v>
      </c>
    </row>
    <row r="24" spans="1:10" x14ac:dyDescent="0.25">
      <c r="A24" s="7" t="s">
        <v>189</v>
      </c>
      <c r="B24" s="65">
        <v>312</v>
      </c>
      <c r="C24" s="66">
        <v>326</v>
      </c>
      <c r="D24" s="65">
        <v>929</v>
      </c>
      <c r="E24" s="66">
        <v>622</v>
      </c>
      <c r="F24" s="67"/>
      <c r="G24" s="65">
        <f t="shared" si="0"/>
        <v>-14</v>
      </c>
      <c r="H24" s="66">
        <f t="shared" si="1"/>
        <v>307</v>
      </c>
      <c r="I24" s="20">
        <f t="shared" si="2"/>
        <v>-4.2944785276073622E-2</v>
      </c>
      <c r="J24" s="21">
        <f t="shared" si="3"/>
        <v>0.49356913183279744</v>
      </c>
    </row>
    <row r="25" spans="1:10" x14ac:dyDescent="0.25">
      <c r="A25" s="7" t="s">
        <v>188</v>
      </c>
      <c r="B25" s="65">
        <v>11</v>
      </c>
      <c r="C25" s="66">
        <v>254</v>
      </c>
      <c r="D25" s="65">
        <v>28</v>
      </c>
      <c r="E25" s="66">
        <v>488</v>
      </c>
      <c r="F25" s="67"/>
      <c r="G25" s="65">
        <f t="shared" si="0"/>
        <v>-243</v>
      </c>
      <c r="H25" s="66">
        <f t="shared" si="1"/>
        <v>-460</v>
      </c>
      <c r="I25" s="20">
        <f t="shared" si="2"/>
        <v>-0.95669291338582674</v>
      </c>
      <c r="J25" s="21">
        <f t="shared" si="3"/>
        <v>-0.94262295081967218</v>
      </c>
    </row>
    <row r="26" spans="1:10" x14ac:dyDescent="0.25">
      <c r="A26" s="7" t="s">
        <v>187</v>
      </c>
      <c r="B26" s="65">
        <v>40</v>
      </c>
      <c r="C26" s="66">
        <v>0</v>
      </c>
      <c r="D26" s="65">
        <v>99</v>
      </c>
      <c r="E26" s="66">
        <v>0</v>
      </c>
      <c r="F26" s="67"/>
      <c r="G26" s="65">
        <f t="shared" si="0"/>
        <v>40</v>
      </c>
      <c r="H26" s="66">
        <f t="shared" si="1"/>
        <v>99</v>
      </c>
      <c r="I26" s="20" t="str">
        <f t="shared" si="2"/>
        <v>-</v>
      </c>
      <c r="J26" s="21" t="str">
        <f t="shared" si="3"/>
        <v>-</v>
      </c>
    </row>
    <row r="27" spans="1:10" x14ac:dyDescent="0.25">
      <c r="A27" s="7" t="s">
        <v>186</v>
      </c>
      <c r="B27" s="65">
        <v>55</v>
      </c>
      <c r="C27" s="66">
        <v>93</v>
      </c>
      <c r="D27" s="65">
        <v>154</v>
      </c>
      <c r="E27" s="66">
        <v>251</v>
      </c>
      <c r="F27" s="67"/>
      <c r="G27" s="65">
        <f t="shared" si="0"/>
        <v>-38</v>
      </c>
      <c r="H27" s="66">
        <f t="shared" si="1"/>
        <v>-97</v>
      </c>
      <c r="I27" s="20">
        <f t="shared" si="2"/>
        <v>-0.40860215053763443</v>
      </c>
      <c r="J27" s="21">
        <f t="shared" si="3"/>
        <v>-0.38645418326693226</v>
      </c>
    </row>
    <row r="28" spans="1:10" x14ac:dyDescent="0.25">
      <c r="A28" s="7" t="s">
        <v>185</v>
      </c>
      <c r="B28" s="65">
        <v>8149</v>
      </c>
      <c r="C28" s="66">
        <v>10503</v>
      </c>
      <c r="D28" s="65">
        <v>23149</v>
      </c>
      <c r="E28" s="66">
        <v>28343</v>
      </c>
      <c r="F28" s="67"/>
      <c r="G28" s="65">
        <f t="shared" si="0"/>
        <v>-2354</v>
      </c>
      <c r="H28" s="66">
        <f t="shared" si="1"/>
        <v>-5194</v>
      </c>
      <c r="I28" s="20">
        <f t="shared" si="2"/>
        <v>-0.22412644006474342</v>
      </c>
      <c r="J28" s="21">
        <f t="shared" si="3"/>
        <v>-0.18325512472215361</v>
      </c>
    </row>
    <row r="29" spans="1:10" x14ac:dyDescent="0.25">
      <c r="A29" s="7" t="s">
        <v>184</v>
      </c>
      <c r="B29" s="65">
        <v>3971</v>
      </c>
      <c r="C29" s="66">
        <v>4379</v>
      </c>
      <c r="D29" s="65">
        <v>11845</v>
      </c>
      <c r="E29" s="66">
        <v>12014</v>
      </c>
      <c r="F29" s="67"/>
      <c r="G29" s="65">
        <f t="shared" si="0"/>
        <v>-408</v>
      </c>
      <c r="H29" s="66">
        <f t="shared" si="1"/>
        <v>-169</v>
      </c>
      <c r="I29" s="20">
        <f t="shared" si="2"/>
        <v>-9.3171957067823705E-2</v>
      </c>
      <c r="J29" s="21">
        <f t="shared" si="3"/>
        <v>-1.4066921924421508E-2</v>
      </c>
    </row>
    <row r="30" spans="1:10" x14ac:dyDescent="0.25">
      <c r="A30" s="7" t="s">
        <v>183</v>
      </c>
      <c r="B30" s="65">
        <v>691</v>
      </c>
      <c r="C30" s="66">
        <v>295</v>
      </c>
      <c r="D30" s="65">
        <v>1430</v>
      </c>
      <c r="E30" s="66">
        <v>991</v>
      </c>
      <c r="F30" s="67"/>
      <c r="G30" s="65">
        <f t="shared" si="0"/>
        <v>396</v>
      </c>
      <c r="H30" s="66">
        <f t="shared" si="1"/>
        <v>439</v>
      </c>
      <c r="I30" s="20">
        <f t="shared" si="2"/>
        <v>1.3423728813559321</v>
      </c>
      <c r="J30" s="21">
        <f t="shared" si="3"/>
        <v>0.4429868819374369</v>
      </c>
    </row>
    <row r="31" spans="1:10" x14ac:dyDescent="0.25">
      <c r="A31" s="7" t="s">
        <v>181</v>
      </c>
      <c r="B31" s="65">
        <v>86</v>
      </c>
      <c r="C31" s="66">
        <v>91</v>
      </c>
      <c r="D31" s="65">
        <v>230</v>
      </c>
      <c r="E31" s="66">
        <v>200</v>
      </c>
      <c r="F31" s="67"/>
      <c r="G31" s="65">
        <f t="shared" si="0"/>
        <v>-5</v>
      </c>
      <c r="H31" s="66">
        <f t="shared" si="1"/>
        <v>30</v>
      </c>
      <c r="I31" s="20">
        <f t="shared" si="2"/>
        <v>-5.4945054945054944E-2</v>
      </c>
      <c r="J31" s="21">
        <f t="shared" si="3"/>
        <v>0.15</v>
      </c>
    </row>
    <row r="32" spans="1:10" x14ac:dyDescent="0.25">
      <c r="A32" s="7" t="s">
        <v>180</v>
      </c>
      <c r="B32" s="65">
        <v>223</v>
      </c>
      <c r="C32" s="66">
        <v>220</v>
      </c>
      <c r="D32" s="65">
        <v>597</v>
      </c>
      <c r="E32" s="66">
        <v>352</v>
      </c>
      <c r="F32" s="67"/>
      <c r="G32" s="65">
        <f t="shared" si="0"/>
        <v>3</v>
      </c>
      <c r="H32" s="66">
        <f t="shared" si="1"/>
        <v>245</v>
      </c>
      <c r="I32" s="20">
        <f t="shared" si="2"/>
        <v>1.3636363636363636E-2</v>
      </c>
      <c r="J32" s="21">
        <f t="shared" si="3"/>
        <v>0.69602272727272729</v>
      </c>
    </row>
    <row r="33" spans="1:10" x14ac:dyDescent="0.25">
      <c r="A33" s="7" t="s">
        <v>179</v>
      </c>
      <c r="B33" s="65">
        <v>43</v>
      </c>
      <c r="C33" s="66">
        <v>23</v>
      </c>
      <c r="D33" s="65">
        <v>148</v>
      </c>
      <c r="E33" s="66">
        <v>54</v>
      </c>
      <c r="F33" s="67"/>
      <c r="G33" s="65">
        <f t="shared" si="0"/>
        <v>20</v>
      </c>
      <c r="H33" s="66">
        <f t="shared" si="1"/>
        <v>94</v>
      </c>
      <c r="I33" s="20">
        <f t="shared" si="2"/>
        <v>0.86956521739130432</v>
      </c>
      <c r="J33" s="21">
        <f t="shared" si="3"/>
        <v>1.7407407407407407</v>
      </c>
    </row>
    <row r="34" spans="1:10" x14ac:dyDescent="0.25">
      <c r="A34" s="7" t="s">
        <v>178</v>
      </c>
      <c r="B34" s="65">
        <v>288</v>
      </c>
      <c r="C34" s="66">
        <v>256</v>
      </c>
      <c r="D34" s="65">
        <v>733</v>
      </c>
      <c r="E34" s="66">
        <v>498</v>
      </c>
      <c r="F34" s="67"/>
      <c r="G34" s="65">
        <f t="shared" si="0"/>
        <v>32</v>
      </c>
      <c r="H34" s="66">
        <f t="shared" si="1"/>
        <v>235</v>
      </c>
      <c r="I34" s="20">
        <f t="shared" si="2"/>
        <v>0.125</v>
      </c>
      <c r="J34" s="21">
        <f t="shared" si="3"/>
        <v>0.4718875502008032</v>
      </c>
    </row>
    <row r="35" spans="1:10" x14ac:dyDescent="0.25">
      <c r="A35" s="7" t="s">
        <v>177</v>
      </c>
      <c r="B35" s="65">
        <v>181</v>
      </c>
      <c r="C35" s="66">
        <v>208</v>
      </c>
      <c r="D35" s="65">
        <v>512</v>
      </c>
      <c r="E35" s="66">
        <v>701</v>
      </c>
      <c r="F35" s="67"/>
      <c r="G35" s="65">
        <f t="shared" si="0"/>
        <v>-27</v>
      </c>
      <c r="H35" s="66">
        <f t="shared" si="1"/>
        <v>-189</v>
      </c>
      <c r="I35" s="20">
        <f t="shared" si="2"/>
        <v>-0.12980769230769232</v>
      </c>
      <c r="J35" s="21">
        <f t="shared" si="3"/>
        <v>-0.26961483594864477</v>
      </c>
    </row>
    <row r="36" spans="1:10" x14ac:dyDescent="0.25">
      <c r="A36" s="7" t="s">
        <v>176</v>
      </c>
      <c r="B36" s="65">
        <v>349</v>
      </c>
      <c r="C36" s="66">
        <v>431</v>
      </c>
      <c r="D36" s="65">
        <v>1067</v>
      </c>
      <c r="E36" s="66">
        <v>902</v>
      </c>
      <c r="F36" s="67"/>
      <c r="G36" s="65">
        <f t="shared" si="0"/>
        <v>-82</v>
      </c>
      <c r="H36" s="66">
        <f t="shared" si="1"/>
        <v>165</v>
      </c>
      <c r="I36" s="20">
        <f t="shared" si="2"/>
        <v>-0.1902552204176334</v>
      </c>
      <c r="J36" s="21">
        <f t="shared" si="3"/>
        <v>0.18292682926829268</v>
      </c>
    </row>
    <row r="37" spans="1:10" x14ac:dyDescent="0.25">
      <c r="A37" s="7" t="s">
        <v>175</v>
      </c>
      <c r="B37" s="65">
        <v>90</v>
      </c>
      <c r="C37" s="66">
        <v>59</v>
      </c>
      <c r="D37" s="65">
        <v>193</v>
      </c>
      <c r="E37" s="66">
        <v>105</v>
      </c>
      <c r="F37" s="67"/>
      <c r="G37" s="65">
        <f t="shared" si="0"/>
        <v>31</v>
      </c>
      <c r="H37" s="66">
        <f t="shared" si="1"/>
        <v>88</v>
      </c>
      <c r="I37" s="20">
        <f t="shared" si="2"/>
        <v>0.52542372881355937</v>
      </c>
      <c r="J37" s="21">
        <f t="shared" si="3"/>
        <v>0.83809523809523812</v>
      </c>
    </row>
    <row r="38" spans="1:10" x14ac:dyDescent="0.25">
      <c r="A38" s="7" t="s">
        <v>174</v>
      </c>
      <c r="B38" s="65">
        <v>6104</v>
      </c>
      <c r="C38" s="66">
        <v>6918</v>
      </c>
      <c r="D38" s="65">
        <v>17521</v>
      </c>
      <c r="E38" s="66">
        <v>17601</v>
      </c>
      <c r="F38" s="67"/>
      <c r="G38" s="65">
        <f t="shared" si="0"/>
        <v>-814</v>
      </c>
      <c r="H38" s="66">
        <f t="shared" si="1"/>
        <v>-80</v>
      </c>
      <c r="I38" s="20">
        <f t="shared" si="2"/>
        <v>-0.11766406475860075</v>
      </c>
      <c r="J38" s="21">
        <f t="shared" si="3"/>
        <v>-4.545196295665019E-3</v>
      </c>
    </row>
    <row r="39" spans="1:10" x14ac:dyDescent="0.25">
      <c r="A39" s="7" t="s">
        <v>173</v>
      </c>
      <c r="B39" s="65">
        <v>91</v>
      </c>
      <c r="C39" s="66">
        <v>79</v>
      </c>
      <c r="D39" s="65">
        <v>253</v>
      </c>
      <c r="E39" s="66">
        <v>294</v>
      </c>
      <c r="F39" s="67"/>
      <c r="G39" s="65">
        <f t="shared" si="0"/>
        <v>12</v>
      </c>
      <c r="H39" s="66">
        <f t="shared" si="1"/>
        <v>-41</v>
      </c>
      <c r="I39" s="20">
        <f t="shared" si="2"/>
        <v>0.15189873417721519</v>
      </c>
      <c r="J39" s="21">
        <f t="shared" si="3"/>
        <v>-0.13945578231292516</v>
      </c>
    </row>
    <row r="40" spans="1:10" x14ac:dyDescent="0.25">
      <c r="A40" s="7" t="s">
        <v>171</v>
      </c>
      <c r="B40" s="65">
        <v>1050</v>
      </c>
      <c r="C40" s="66">
        <v>920</v>
      </c>
      <c r="D40" s="65">
        <v>2666</v>
      </c>
      <c r="E40" s="66">
        <v>2371</v>
      </c>
      <c r="F40" s="67"/>
      <c r="G40" s="65">
        <f t="shared" si="0"/>
        <v>130</v>
      </c>
      <c r="H40" s="66">
        <f t="shared" si="1"/>
        <v>295</v>
      </c>
      <c r="I40" s="20">
        <f t="shared" si="2"/>
        <v>0.14130434782608695</v>
      </c>
      <c r="J40" s="21">
        <f t="shared" si="3"/>
        <v>0.12442007591733446</v>
      </c>
    </row>
    <row r="41" spans="1:10" x14ac:dyDescent="0.25">
      <c r="A41" s="7" t="s">
        <v>172</v>
      </c>
      <c r="B41" s="65">
        <v>4</v>
      </c>
      <c r="C41" s="66">
        <v>3</v>
      </c>
      <c r="D41" s="65">
        <v>7</v>
      </c>
      <c r="E41" s="66">
        <v>4</v>
      </c>
      <c r="F41" s="67"/>
      <c r="G41" s="65">
        <f t="shared" si="0"/>
        <v>1</v>
      </c>
      <c r="H41" s="66">
        <f t="shared" si="1"/>
        <v>3</v>
      </c>
      <c r="I41" s="20">
        <f t="shared" si="2"/>
        <v>0.33333333333333331</v>
      </c>
      <c r="J41" s="21">
        <f t="shared" si="3"/>
        <v>0.75</v>
      </c>
    </row>
    <row r="42" spans="1:10" x14ac:dyDescent="0.25">
      <c r="A42" s="7" t="s">
        <v>182</v>
      </c>
      <c r="B42" s="65">
        <v>1093</v>
      </c>
      <c r="C42" s="66">
        <v>980</v>
      </c>
      <c r="D42" s="65">
        <v>2629</v>
      </c>
      <c r="E42" s="66">
        <v>2312</v>
      </c>
      <c r="F42" s="67"/>
      <c r="G42" s="65">
        <f t="shared" si="0"/>
        <v>113</v>
      </c>
      <c r="H42" s="66">
        <f t="shared" si="1"/>
        <v>317</v>
      </c>
      <c r="I42" s="20">
        <f t="shared" si="2"/>
        <v>0.11530612244897959</v>
      </c>
      <c r="J42" s="21">
        <f t="shared" si="3"/>
        <v>0.13711072664359861</v>
      </c>
    </row>
    <row r="43" spans="1:10" x14ac:dyDescent="0.25">
      <c r="A43" s="7"/>
      <c r="B43" s="65"/>
      <c r="C43" s="66"/>
      <c r="D43" s="65"/>
      <c r="E43" s="66"/>
      <c r="F43" s="67"/>
      <c r="G43" s="65"/>
      <c r="H43" s="66"/>
      <c r="I43" s="20"/>
      <c r="J43" s="21"/>
    </row>
    <row r="44" spans="1:10" s="43" customFormat="1" x14ac:dyDescent="0.25">
      <c r="A44" s="27" t="s">
        <v>28</v>
      </c>
      <c r="B44" s="71">
        <f>SUM(B15:B43)</f>
        <v>30256</v>
      </c>
      <c r="C44" s="72">
        <f>SUM(C15:C43)</f>
        <v>32224</v>
      </c>
      <c r="D44" s="71">
        <f>SUM(D15:D43)</f>
        <v>84340</v>
      </c>
      <c r="E44" s="72">
        <f>SUM(E15:E43)</f>
        <v>81619</v>
      </c>
      <c r="F44" s="73"/>
      <c r="G44" s="71">
        <f>B44-C44</f>
        <v>-1968</v>
      </c>
      <c r="H44" s="72">
        <f>D44-E44</f>
        <v>2721</v>
      </c>
      <c r="I44" s="37">
        <f>IF(C44=0, "-", G44/C44)</f>
        <v>-6.1072492552135052E-2</v>
      </c>
      <c r="J44" s="38">
        <f>IF(E44=0, "-", H44/E44)</f>
        <v>3.3337825751356916E-2</v>
      </c>
    </row>
    <row r="45" spans="1:10" s="43" customFormat="1" x14ac:dyDescent="0.25">
      <c r="A45" s="27" t="s">
        <v>0</v>
      </c>
      <c r="B45" s="71">
        <f>B11+B44</f>
        <v>30256</v>
      </c>
      <c r="C45" s="77">
        <f>C11+C44</f>
        <v>32224</v>
      </c>
      <c r="D45" s="71">
        <f>D11+D44</f>
        <v>84340</v>
      </c>
      <c r="E45" s="77">
        <f>E11+E44</f>
        <v>81619</v>
      </c>
      <c r="F45" s="73"/>
      <c r="G45" s="71">
        <f>B45-C45</f>
        <v>-1968</v>
      </c>
      <c r="H45" s="72">
        <f>D45-E45</f>
        <v>2721</v>
      </c>
      <c r="I45" s="37">
        <f>IF(C45=0, "-", G45/C45)</f>
        <v>-6.1072492552135052E-2</v>
      </c>
      <c r="J45" s="38">
        <f>IF(E45=0, "-", H45/E45)</f>
        <v>3.3337825751356916E-2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9"/>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199</v>
      </c>
      <c r="B7" s="65">
        <v>21</v>
      </c>
      <c r="C7" s="34">
        <f>IF(B11=0, "-", B7/B11)</f>
        <v>8.7499999999999994E-2</v>
      </c>
      <c r="D7" s="65">
        <v>26</v>
      </c>
      <c r="E7" s="9">
        <f>IF(D11=0, "-", D7/D11)</f>
        <v>0.14942528735632185</v>
      </c>
      <c r="F7" s="81">
        <v>65</v>
      </c>
      <c r="G7" s="34">
        <f>IF(F11=0, "-", F7/F11)</f>
        <v>0.14038876889848811</v>
      </c>
      <c r="H7" s="65">
        <v>66</v>
      </c>
      <c r="I7" s="9">
        <f>IF(H11=0, "-", H7/H11)</f>
        <v>9.4964028776978418E-2</v>
      </c>
      <c r="J7" s="8">
        <f>IF(D7=0, "-", IF((B7-D7)/D7&lt;10, (B7-D7)/D7, "&gt;999%"))</f>
        <v>-0.19230769230769232</v>
      </c>
      <c r="K7" s="9">
        <f>IF(H7=0, "-", IF((F7-H7)/H7&lt;10, (F7-H7)/H7, "&gt;999%"))</f>
        <v>-1.5151515151515152E-2</v>
      </c>
    </row>
    <row r="8" spans="1:11" x14ac:dyDescent="0.25">
      <c r="A8" s="7" t="s">
        <v>200</v>
      </c>
      <c r="B8" s="65">
        <v>219</v>
      </c>
      <c r="C8" s="34">
        <f>IF(B11=0, "-", B8/B11)</f>
        <v>0.91249999999999998</v>
      </c>
      <c r="D8" s="65">
        <v>102</v>
      </c>
      <c r="E8" s="9">
        <f>IF(D11=0, "-", D8/D11)</f>
        <v>0.58620689655172409</v>
      </c>
      <c r="F8" s="81">
        <v>397</v>
      </c>
      <c r="G8" s="34">
        <f>IF(F11=0, "-", F8/F11)</f>
        <v>0.85745140388768903</v>
      </c>
      <c r="H8" s="65">
        <v>436</v>
      </c>
      <c r="I8" s="9">
        <f>IF(H11=0, "-", H8/H11)</f>
        <v>0.62733812949640289</v>
      </c>
      <c r="J8" s="8">
        <f>IF(D8=0, "-", IF((B8-D8)/D8&lt;10, (B8-D8)/D8, "&gt;999%"))</f>
        <v>1.1470588235294117</v>
      </c>
      <c r="K8" s="9">
        <f>IF(H8=0, "-", IF((F8-H8)/H8&lt;10, (F8-H8)/H8, "&gt;999%"))</f>
        <v>-8.9449541284403675E-2</v>
      </c>
    </row>
    <row r="9" spans="1:11" x14ac:dyDescent="0.25">
      <c r="A9" s="7" t="s">
        <v>201</v>
      </c>
      <c r="B9" s="65">
        <v>0</v>
      </c>
      <c r="C9" s="34">
        <f>IF(B11=0, "-", B9/B11)</f>
        <v>0</v>
      </c>
      <c r="D9" s="65">
        <v>46</v>
      </c>
      <c r="E9" s="9">
        <f>IF(D11=0, "-", D9/D11)</f>
        <v>0.26436781609195403</v>
      </c>
      <c r="F9" s="81">
        <v>1</v>
      </c>
      <c r="G9" s="34">
        <f>IF(F11=0, "-", F9/F11)</f>
        <v>2.1598272138228943E-3</v>
      </c>
      <c r="H9" s="65">
        <v>193</v>
      </c>
      <c r="I9" s="9">
        <f>IF(H11=0, "-", H9/H11)</f>
        <v>0.27769784172661871</v>
      </c>
      <c r="J9" s="8">
        <f>IF(D9=0, "-", IF((B9-D9)/D9&lt;10, (B9-D9)/D9, "&gt;999%"))</f>
        <v>-1</v>
      </c>
      <c r="K9" s="9">
        <f>IF(H9=0, "-", IF((F9-H9)/H9&lt;10, (F9-H9)/H9, "&gt;999%"))</f>
        <v>-0.99481865284974091</v>
      </c>
    </row>
    <row r="10" spans="1:11" x14ac:dyDescent="0.25">
      <c r="A10" s="2"/>
      <c r="B10" s="68"/>
      <c r="C10" s="33"/>
      <c r="D10" s="68"/>
      <c r="E10" s="6"/>
      <c r="F10" s="82"/>
      <c r="G10" s="33"/>
      <c r="H10" s="68"/>
      <c r="I10" s="6"/>
      <c r="J10" s="5"/>
      <c r="K10" s="6"/>
    </row>
    <row r="11" spans="1:11" s="43" customFormat="1" x14ac:dyDescent="0.25">
      <c r="A11" s="162" t="s">
        <v>594</v>
      </c>
      <c r="B11" s="71">
        <f>SUM(B7:B10)</f>
        <v>240</v>
      </c>
      <c r="C11" s="40">
        <f>B11/30256</f>
        <v>7.9323109465891072E-3</v>
      </c>
      <c r="D11" s="71">
        <f>SUM(D7:D10)</f>
        <v>174</v>
      </c>
      <c r="E11" s="41">
        <f>D11/32224</f>
        <v>5.3997020854021846E-3</v>
      </c>
      <c r="F11" s="77">
        <f>SUM(F7:F10)</f>
        <v>463</v>
      </c>
      <c r="G11" s="42">
        <f>F11/84340</f>
        <v>5.4896846099122595E-3</v>
      </c>
      <c r="H11" s="71">
        <f>SUM(H7:H10)</f>
        <v>695</v>
      </c>
      <c r="I11" s="41">
        <f>H11/81619</f>
        <v>8.5151741628787421E-3</v>
      </c>
      <c r="J11" s="37">
        <f>IF(D11=0, "-", IF((B11-D11)/D11&lt;10, (B11-D11)/D11, "&gt;999%"))</f>
        <v>0.37931034482758619</v>
      </c>
      <c r="K11" s="38">
        <f>IF(H11=0, "-", IF((F11-H11)/H11&lt;10, (F11-H11)/H11, "&gt;999%"))</f>
        <v>-0.33381294964028779</v>
      </c>
    </row>
    <row r="12" spans="1:11" x14ac:dyDescent="0.25">
      <c r="B12" s="83"/>
      <c r="D12" s="83"/>
      <c r="F12" s="83"/>
      <c r="H12" s="83"/>
    </row>
    <row r="13" spans="1:11" s="43" customFormat="1" x14ac:dyDescent="0.25">
      <c r="A13" s="162" t="s">
        <v>594</v>
      </c>
      <c r="B13" s="71">
        <v>240</v>
      </c>
      <c r="C13" s="40">
        <f>B13/30256</f>
        <v>7.9323109465891072E-3</v>
      </c>
      <c r="D13" s="71">
        <v>174</v>
      </c>
      <c r="E13" s="41">
        <f>D13/32224</f>
        <v>5.3997020854021846E-3</v>
      </c>
      <c r="F13" s="77">
        <v>463</v>
      </c>
      <c r="G13" s="42">
        <f>F13/84340</f>
        <v>5.4896846099122595E-3</v>
      </c>
      <c r="H13" s="71">
        <v>695</v>
      </c>
      <c r="I13" s="41">
        <f>H13/81619</f>
        <v>8.5151741628787421E-3</v>
      </c>
      <c r="J13" s="37">
        <f>IF(D13=0, "-", IF((B13-D13)/D13&lt;10, (B13-D13)/D13, "&gt;999%"))</f>
        <v>0.37931034482758619</v>
      </c>
      <c r="K13" s="38">
        <f>IF(H13=0, "-", IF((F13-H13)/H13&lt;10, (F13-H13)/H13, "&gt;999%"))</f>
        <v>-0.33381294964028779</v>
      </c>
    </row>
    <row r="14" spans="1:11" x14ac:dyDescent="0.25">
      <c r="B14" s="83"/>
      <c r="D14" s="83"/>
      <c r="F14" s="83"/>
      <c r="H14" s="83"/>
    </row>
    <row r="15" spans="1:11" ht="15.6" x14ac:dyDescent="0.3">
      <c r="A15" s="164" t="s">
        <v>112</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137</v>
      </c>
      <c r="B17" s="61" t="s">
        <v>12</v>
      </c>
      <c r="C17" s="62" t="s">
        <v>13</v>
      </c>
      <c r="D17" s="61" t="s">
        <v>12</v>
      </c>
      <c r="E17" s="63" t="s">
        <v>13</v>
      </c>
      <c r="F17" s="62" t="s">
        <v>12</v>
      </c>
      <c r="G17" s="62" t="s">
        <v>13</v>
      </c>
      <c r="H17" s="61" t="s">
        <v>12</v>
      </c>
      <c r="I17" s="63" t="s">
        <v>13</v>
      </c>
      <c r="J17" s="61"/>
      <c r="K17" s="63"/>
    </row>
    <row r="18" spans="1:11" x14ac:dyDescent="0.25">
      <c r="A18" s="7" t="s">
        <v>202</v>
      </c>
      <c r="B18" s="65">
        <v>22</v>
      </c>
      <c r="C18" s="34">
        <f>IF(B28=0, "-", B18/B28)</f>
        <v>2.1999999999999999E-2</v>
      </c>
      <c r="D18" s="65">
        <v>1</v>
      </c>
      <c r="E18" s="9">
        <f>IF(D28=0, "-", D18/D28)</f>
        <v>8.3892617449664428E-4</v>
      </c>
      <c r="F18" s="81">
        <v>30</v>
      </c>
      <c r="G18" s="34">
        <f>IF(F28=0, "-", F18/F28)</f>
        <v>9.6184674575184349E-3</v>
      </c>
      <c r="H18" s="65">
        <v>1</v>
      </c>
      <c r="I18" s="9">
        <f>IF(H28=0, "-", H18/H28)</f>
        <v>2.7262813522355508E-4</v>
      </c>
      <c r="J18" s="8" t="str">
        <f t="shared" ref="J18:J26" si="0">IF(D18=0, "-", IF((B18-D18)/D18&lt;10, (B18-D18)/D18, "&gt;999%"))</f>
        <v>&gt;999%</v>
      </c>
      <c r="K18" s="9" t="str">
        <f t="shared" ref="K18:K26" si="1">IF(H18=0, "-", IF((F18-H18)/H18&lt;10, (F18-H18)/H18, "&gt;999%"))</f>
        <v>&gt;999%</v>
      </c>
    </row>
    <row r="19" spans="1:11" x14ac:dyDescent="0.25">
      <c r="A19" s="7" t="s">
        <v>203</v>
      </c>
      <c r="B19" s="65">
        <v>3</v>
      </c>
      <c r="C19" s="34">
        <f>IF(B28=0, "-", B19/B28)</f>
        <v>3.0000000000000001E-3</v>
      </c>
      <c r="D19" s="65">
        <v>12</v>
      </c>
      <c r="E19" s="9">
        <f>IF(D28=0, "-", D19/D28)</f>
        <v>1.0067114093959731E-2</v>
      </c>
      <c r="F19" s="81">
        <v>39</v>
      </c>
      <c r="G19" s="34">
        <f>IF(F28=0, "-", F19/F28)</f>
        <v>1.2504007694773967E-2</v>
      </c>
      <c r="H19" s="65">
        <v>136</v>
      </c>
      <c r="I19" s="9">
        <f>IF(H28=0, "-", H19/H28)</f>
        <v>3.7077426390403491E-2</v>
      </c>
      <c r="J19" s="8">
        <f t="shared" si="0"/>
        <v>-0.75</v>
      </c>
      <c r="K19" s="9">
        <f t="shared" si="1"/>
        <v>-0.71323529411764708</v>
      </c>
    </row>
    <row r="20" spans="1:11" x14ac:dyDescent="0.25">
      <c r="A20" s="7" t="s">
        <v>204</v>
      </c>
      <c r="B20" s="65">
        <v>98</v>
      </c>
      <c r="C20" s="34">
        <f>IF(B28=0, "-", B20/B28)</f>
        <v>9.8000000000000004E-2</v>
      </c>
      <c r="D20" s="65">
        <v>36</v>
      </c>
      <c r="E20" s="9">
        <f>IF(D28=0, "-", D20/D28)</f>
        <v>3.0201342281879196E-2</v>
      </c>
      <c r="F20" s="81">
        <v>447</v>
      </c>
      <c r="G20" s="34">
        <f>IF(F28=0, "-", F20/F28)</f>
        <v>0.14331516511702469</v>
      </c>
      <c r="H20" s="65">
        <v>241</v>
      </c>
      <c r="I20" s="9">
        <f>IF(H28=0, "-", H20/H28)</f>
        <v>6.5703380588876772E-2</v>
      </c>
      <c r="J20" s="8">
        <f t="shared" si="0"/>
        <v>1.7222222222222223</v>
      </c>
      <c r="K20" s="9">
        <f t="shared" si="1"/>
        <v>0.85477178423236511</v>
      </c>
    </row>
    <row r="21" spans="1:11" x14ac:dyDescent="0.25">
      <c r="A21" s="7" t="s">
        <v>205</v>
      </c>
      <c r="B21" s="65">
        <v>178</v>
      </c>
      <c r="C21" s="34">
        <f>IF(B28=0, "-", B21/B28)</f>
        <v>0.17799999999999999</v>
      </c>
      <c r="D21" s="65">
        <v>98</v>
      </c>
      <c r="E21" s="9">
        <f>IF(D28=0, "-", D21/D28)</f>
        <v>8.2214765100671147E-2</v>
      </c>
      <c r="F21" s="81">
        <v>563</v>
      </c>
      <c r="G21" s="34">
        <f>IF(F28=0, "-", F21/F28)</f>
        <v>0.18050657261942932</v>
      </c>
      <c r="H21" s="65">
        <v>380</v>
      </c>
      <c r="I21" s="9">
        <f>IF(H28=0, "-", H21/H28)</f>
        <v>0.10359869138495092</v>
      </c>
      <c r="J21" s="8">
        <f t="shared" si="0"/>
        <v>0.81632653061224492</v>
      </c>
      <c r="K21" s="9">
        <f t="shared" si="1"/>
        <v>0.48157894736842105</v>
      </c>
    </row>
    <row r="22" spans="1:11" x14ac:dyDescent="0.25">
      <c r="A22" s="7" t="s">
        <v>206</v>
      </c>
      <c r="B22" s="65">
        <v>523</v>
      </c>
      <c r="C22" s="34">
        <f>IF(B28=0, "-", B22/B28)</f>
        <v>0.52300000000000002</v>
      </c>
      <c r="D22" s="65">
        <v>564</v>
      </c>
      <c r="E22" s="9">
        <f>IF(D28=0, "-", D22/D28)</f>
        <v>0.47315436241610737</v>
      </c>
      <c r="F22" s="81">
        <v>1489</v>
      </c>
      <c r="G22" s="34">
        <f>IF(F28=0, "-", F22/F28)</f>
        <v>0.47739660147483165</v>
      </c>
      <c r="H22" s="65">
        <v>1604</v>
      </c>
      <c r="I22" s="9">
        <f>IF(H28=0, "-", H22/H28)</f>
        <v>0.43729552889858231</v>
      </c>
      <c r="J22" s="8">
        <f t="shared" si="0"/>
        <v>-7.2695035460992902E-2</v>
      </c>
      <c r="K22" s="9">
        <f t="shared" si="1"/>
        <v>-7.1695760598503744E-2</v>
      </c>
    </row>
    <row r="23" spans="1:11" x14ac:dyDescent="0.25">
      <c r="A23" s="7" t="s">
        <v>207</v>
      </c>
      <c r="B23" s="65">
        <v>11</v>
      </c>
      <c r="C23" s="34">
        <f>IF(B28=0, "-", B23/B28)</f>
        <v>1.0999999999999999E-2</v>
      </c>
      <c r="D23" s="65">
        <v>254</v>
      </c>
      <c r="E23" s="9">
        <f>IF(D28=0, "-", D23/D28)</f>
        <v>0.21308724832214765</v>
      </c>
      <c r="F23" s="81">
        <v>28</v>
      </c>
      <c r="G23" s="34">
        <f>IF(F28=0, "-", F23/F28)</f>
        <v>8.9772362936838736E-3</v>
      </c>
      <c r="H23" s="65">
        <v>488</v>
      </c>
      <c r="I23" s="9">
        <f>IF(H28=0, "-", H23/H28)</f>
        <v>0.13304252998909488</v>
      </c>
      <c r="J23" s="8">
        <f t="shared" si="0"/>
        <v>-0.95669291338582674</v>
      </c>
      <c r="K23" s="9">
        <f t="shared" si="1"/>
        <v>-0.94262295081967218</v>
      </c>
    </row>
    <row r="24" spans="1:11" x14ac:dyDescent="0.25">
      <c r="A24" s="7" t="s">
        <v>208</v>
      </c>
      <c r="B24" s="65">
        <v>115</v>
      </c>
      <c r="C24" s="34">
        <f>IF(B28=0, "-", B24/B28)</f>
        <v>0.115</v>
      </c>
      <c r="D24" s="65">
        <v>71</v>
      </c>
      <c r="E24" s="9">
        <f>IF(D28=0, "-", D24/D28)</f>
        <v>5.9563758389261742E-2</v>
      </c>
      <c r="F24" s="81">
        <v>348</v>
      </c>
      <c r="G24" s="34">
        <f>IF(F28=0, "-", F24/F28)</f>
        <v>0.11157422250721385</v>
      </c>
      <c r="H24" s="65">
        <v>187</v>
      </c>
      <c r="I24" s="9">
        <f>IF(H28=0, "-", H24/H28)</f>
        <v>5.0981461286804801E-2</v>
      </c>
      <c r="J24" s="8">
        <f t="shared" si="0"/>
        <v>0.61971830985915488</v>
      </c>
      <c r="K24" s="9">
        <f t="shared" si="1"/>
        <v>0.86096256684491979</v>
      </c>
    </row>
    <row r="25" spans="1:11" x14ac:dyDescent="0.25">
      <c r="A25" s="7" t="s">
        <v>209</v>
      </c>
      <c r="B25" s="65">
        <v>47</v>
      </c>
      <c r="C25" s="34">
        <f>IF(B28=0, "-", B25/B28)</f>
        <v>4.7E-2</v>
      </c>
      <c r="D25" s="65">
        <v>104</v>
      </c>
      <c r="E25" s="9">
        <f>IF(D28=0, "-", D25/D28)</f>
        <v>8.7248322147651006E-2</v>
      </c>
      <c r="F25" s="81">
        <v>161</v>
      </c>
      <c r="G25" s="34">
        <f>IF(F28=0, "-", F25/F28)</f>
        <v>5.1619108688682268E-2</v>
      </c>
      <c r="H25" s="65">
        <v>327</v>
      </c>
      <c r="I25" s="9">
        <f>IF(H28=0, "-", H25/H28)</f>
        <v>8.9149400218102512E-2</v>
      </c>
      <c r="J25" s="8">
        <f t="shared" si="0"/>
        <v>-0.54807692307692313</v>
      </c>
      <c r="K25" s="9">
        <f t="shared" si="1"/>
        <v>-0.50764525993883791</v>
      </c>
    </row>
    <row r="26" spans="1:11" x14ac:dyDescent="0.25">
      <c r="A26" s="7" t="s">
        <v>210</v>
      </c>
      <c r="B26" s="65">
        <v>3</v>
      </c>
      <c r="C26" s="34">
        <f>IF(B28=0, "-", B26/B28)</f>
        <v>3.0000000000000001E-3</v>
      </c>
      <c r="D26" s="65">
        <v>52</v>
      </c>
      <c r="E26" s="9">
        <f>IF(D28=0, "-", D26/D28)</f>
        <v>4.3624161073825503E-2</v>
      </c>
      <c r="F26" s="81">
        <v>14</v>
      </c>
      <c r="G26" s="34">
        <f>IF(F28=0, "-", F26/F28)</f>
        <v>4.4886181468419368E-3</v>
      </c>
      <c r="H26" s="65">
        <v>304</v>
      </c>
      <c r="I26" s="9">
        <f>IF(H28=0, "-", H26/H28)</f>
        <v>8.2878953107960743E-2</v>
      </c>
      <c r="J26" s="8">
        <f t="shared" si="0"/>
        <v>-0.94230769230769229</v>
      </c>
      <c r="K26" s="9">
        <f t="shared" si="1"/>
        <v>-0.95394736842105265</v>
      </c>
    </row>
    <row r="27" spans="1:11" x14ac:dyDescent="0.25">
      <c r="A27" s="2"/>
      <c r="B27" s="68"/>
      <c r="C27" s="33"/>
      <c r="D27" s="68"/>
      <c r="E27" s="6"/>
      <c r="F27" s="82"/>
      <c r="G27" s="33"/>
      <c r="H27" s="68"/>
      <c r="I27" s="6"/>
      <c r="J27" s="5"/>
      <c r="K27" s="6"/>
    </row>
    <row r="28" spans="1:11" s="43" customFormat="1" x14ac:dyDescent="0.25">
      <c r="A28" s="162" t="s">
        <v>593</v>
      </c>
      <c r="B28" s="71">
        <f>SUM(B18:B27)</f>
        <v>1000</v>
      </c>
      <c r="C28" s="40">
        <f>B28/30256</f>
        <v>3.3051295610787942E-2</v>
      </c>
      <c r="D28" s="71">
        <f>SUM(D18:D27)</f>
        <v>1192</v>
      </c>
      <c r="E28" s="41">
        <f>D28/32224</f>
        <v>3.6991062562065538E-2</v>
      </c>
      <c r="F28" s="77">
        <f>SUM(F18:F27)</f>
        <v>3119</v>
      </c>
      <c r="G28" s="42">
        <f>F28/84340</f>
        <v>3.6981266303059049E-2</v>
      </c>
      <c r="H28" s="71">
        <f>SUM(H18:H27)</f>
        <v>3668</v>
      </c>
      <c r="I28" s="41">
        <f>H28/81619</f>
        <v>4.4940516301351402E-2</v>
      </c>
      <c r="J28" s="37">
        <f>IF(D28=0, "-", IF((B28-D28)/D28&lt;10, (B28-D28)/D28, "&gt;999%"))</f>
        <v>-0.16107382550335569</v>
      </c>
      <c r="K28" s="38">
        <f>IF(H28=0, "-", IF((F28-H28)/H28&lt;10, (F28-H28)/H28, "&gt;999%"))</f>
        <v>-0.14967284623773172</v>
      </c>
    </row>
    <row r="29" spans="1:11" x14ac:dyDescent="0.25">
      <c r="B29" s="83"/>
      <c r="D29" s="83"/>
      <c r="F29" s="83"/>
      <c r="H29" s="83"/>
    </row>
    <row r="30" spans="1:11" x14ac:dyDescent="0.25">
      <c r="A30" s="163" t="s">
        <v>138</v>
      </c>
      <c r="B30" s="61" t="s">
        <v>12</v>
      </c>
      <c r="C30" s="62" t="s">
        <v>13</v>
      </c>
      <c r="D30" s="61" t="s">
        <v>12</v>
      </c>
      <c r="E30" s="63" t="s">
        <v>13</v>
      </c>
      <c r="F30" s="62" t="s">
        <v>12</v>
      </c>
      <c r="G30" s="62" t="s">
        <v>13</v>
      </c>
      <c r="H30" s="61" t="s">
        <v>12</v>
      </c>
      <c r="I30" s="63" t="s">
        <v>13</v>
      </c>
      <c r="J30" s="61"/>
      <c r="K30" s="63"/>
    </row>
    <row r="31" spans="1:11" x14ac:dyDescent="0.25">
      <c r="A31" s="7" t="s">
        <v>211</v>
      </c>
      <c r="B31" s="65">
        <v>11</v>
      </c>
      <c r="C31" s="34">
        <f>IF(B36=0, "-", B31/B36)</f>
        <v>0.12643678160919541</v>
      </c>
      <c r="D31" s="65">
        <v>37</v>
      </c>
      <c r="E31" s="9">
        <f>IF(D36=0, "-", D31/D36)</f>
        <v>0.578125</v>
      </c>
      <c r="F31" s="81">
        <v>58</v>
      </c>
      <c r="G31" s="34">
        <f>IF(F36=0, "-", F31/F36)</f>
        <v>0.25777777777777777</v>
      </c>
      <c r="H31" s="65">
        <v>57</v>
      </c>
      <c r="I31" s="9">
        <f>IF(H36=0, "-", H31/H36)</f>
        <v>0.29230769230769232</v>
      </c>
      <c r="J31" s="8">
        <f>IF(D31=0, "-", IF((B31-D31)/D31&lt;10, (B31-D31)/D31, "&gt;999%"))</f>
        <v>-0.70270270270270274</v>
      </c>
      <c r="K31" s="9">
        <f>IF(H31=0, "-", IF((F31-H31)/H31&lt;10, (F31-H31)/H31, "&gt;999%"))</f>
        <v>1.7543859649122806E-2</v>
      </c>
    </row>
    <row r="32" spans="1:11" x14ac:dyDescent="0.25">
      <c r="A32" s="7" t="s">
        <v>212</v>
      </c>
      <c r="B32" s="65">
        <v>5</v>
      </c>
      <c r="C32" s="34">
        <f>IF(B36=0, "-", B32/B36)</f>
        <v>5.7471264367816091E-2</v>
      </c>
      <c r="D32" s="65">
        <v>5</v>
      </c>
      <c r="E32" s="9">
        <f>IF(D36=0, "-", D32/D36)</f>
        <v>7.8125E-2</v>
      </c>
      <c r="F32" s="81">
        <v>7</v>
      </c>
      <c r="G32" s="34">
        <f>IF(F36=0, "-", F32/F36)</f>
        <v>3.111111111111111E-2</v>
      </c>
      <c r="H32" s="65">
        <v>7</v>
      </c>
      <c r="I32" s="9">
        <f>IF(H36=0, "-", H32/H36)</f>
        <v>3.5897435897435895E-2</v>
      </c>
      <c r="J32" s="8">
        <f>IF(D32=0, "-", IF((B32-D32)/D32&lt;10, (B32-D32)/D32, "&gt;999%"))</f>
        <v>0</v>
      </c>
      <c r="K32" s="9">
        <f>IF(H32=0, "-", IF((F32-H32)/H32&lt;10, (F32-H32)/H32, "&gt;999%"))</f>
        <v>0</v>
      </c>
    </row>
    <row r="33" spans="1:11" x14ac:dyDescent="0.25">
      <c r="A33" s="7" t="s">
        <v>213</v>
      </c>
      <c r="B33" s="65">
        <v>65</v>
      </c>
      <c r="C33" s="34">
        <f>IF(B36=0, "-", B33/B36)</f>
        <v>0.74712643678160917</v>
      </c>
      <c r="D33" s="65">
        <v>13</v>
      </c>
      <c r="E33" s="9">
        <f>IF(D36=0, "-", D33/D36)</f>
        <v>0.203125</v>
      </c>
      <c r="F33" s="81">
        <v>127</v>
      </c>
      <c r="G33" s="34">
        <f>IF(F36=0, "-", F33/F36)</f>
        <v>0.56444444444444442</v>
      </c>
      <c r="H33" s="65">
        <v>99</v>
      </c>
      <c r="I33" s="9">
        <f>IF(H36=0, "-", H33/H36)</f>
        <v>0.50769230769230766</v>
      </c>
      <c r="J33" s="8">
        <f>IF(D33=0, "-", IF((B33-D33)/D33&lt;10, (B33-D33)/D33, "&gt;999%"))</f>
        <v>4</v>
      </c>
      <c r="K33" s="9">
        <f>IF(H33=0, "-", IF((F33-H33)/H33&lt;10, (F33-H33)/H33, "&gt;999%"))</f>
        <v>0.28282828282828282</v>
      </c>
    </row>
    <row r="34" spans="1:11" x14ac:dyDescent="0.25">
      <c r="A34" s="7" t="s">
        <v>214</v>
      </c>
      <c r="B34" s="65">
        <v>6</v>
      </c>
      <c r="C34" s="34">
        <f>IF(B36=0, "-", B34/B36)</f>
        <v>6.8965517241379309E-2</v>
      </c>
      <c r="D34" s="65">
        <v>9</v>
      </c>
      <c r="E34" s="9">
        <f>IF(D36=0, "-", D34/D36)</f>
        <v>0.140625</v>
      </c>
      <c r="F34" s="81">
        <v>33</v>
      </c>
      <c r="G34" s="34">
        <f>IF(F36=0, "-", F34/F36)</f>
        <v>0.14666666666666667</v>
      </c>
      <c r="H34" s="65">
        <v>32</v>
      </c>
      <c r="I34" s="9">
        <f>IF(H36=0, "-", H34/H36)</f>
        <v>0.1641025641025641</v>
      </c>
      <c r="J34" s="8">
        <f>IF(D34=0, "-", IF((B34-D34)/D34&lt;10, (B34-D34)/D34, "&gt;999%"))</f>
        <v>-0.33333333333333331</v>
      </c>
      <c r="K34" s="9">
        <f>IF(H34=0, "-", IF((F34-H34)/H34&lt;10, (F34-H34)/H34, "&gt;999%"))</f>
        <v>3.125E-2</v>
      </c>
    </row>
    <row r="35" spans="1:11" x14ac:dyDescent="0.25">
      <c r="A35" s="2"/>
      <c r="B35" s="68"/>
      <c r="C35" s="33"/>
      <c r="D35" s="68"/>
      <c r="E35" s="6"/>
      <c r="F35" s="82"/>
      <c r="G35" s="33"/>
      <c r="H35" s="68"/>
      <c r="I35" s="6"/>
      <c r="J35" s="5"/>
      <c r="K35" s="6"/>
    </row>
    <row r="36" spans="1:11" s="43" customFormat="1" x14ac:dyDescent="0.25">
      <c r="A36" s="162" t="s">
        <v>592</v>
      </c>
      <c r="B36" s="71">
        <f>SUM(B31:B35)</f>
        <v>87</v>
      </c>
      <c r="C36" s="40">
        <f>B36/30256</f>
        <v>2.8754627181385509E-3</v>
      </c>
      <c r="D36" s="71">
        <f>SUM(D31:D35)</f>
        <v>64</v>
      </c>
      <c r="E36" s="41">
        <f>D36/32224</f>
        <v>1.9860973187686196E-3</v>
      </c>
      <c r="F36" s="77">
        <f>SUM(F31:F35)</f>
        <v>225</v>
      </c>
      <c r="G36" s="42">
        <f>F36/84340</f>
        <v>2.6677732985534741E-3</v>
      </c>
      <c r="H36" s="71">
        <f>SUM(H31:H35)</f>
        <v>195</v>
      </c>
      <c r="I36" s="41">
        <f>H36/81619</f>
        <v>2.3891495852681362E-3</v>
      </c>
      <c r="J36" s="37">
        <f>IF(D36=0, "-", IF((B36-D36)/D36&lt;10, (B36-D36)/D36, "&gt;999%"))</f>
        <v>0.359375</v>
      </c>
      <c r="K36" s="38">
        <f>IF(H36=0, "-", IF((F36-H36)/H36&lt;10, (F36-H36)/H36, "&gt;999%"))</f>
        <v>0.15384615384615385</v>
      </c>
    </row>
    <row r="37" spans="1:11" x14ac:dyDescent="0.25">
      <c r="B37" s="83"/>
      <c r="D37" s="83"/>
      <c r="F37" s="83"/>
      <c r="H37" s="83"/>
    </row>
    <row r="38" spans="1:11" s="43" customFormat="1" x14ac:dyDescent="0.25">
      <c r="A38" s="162" t="s">
        <v>591</v>
      </c>
      <c r="B38" s="71">
        <v>1087</v>
      </c>
      <c r="C38" s="40">
        <f>B38/30256</f>
        <v>3.5926758328926493E-2</v>
      </c>
      <c r="D38" s="71">
        <v>1256</v>
      </c>
      <c r="E38" s="41">
        <f>D38/32224</f>
        <v>3.897715988083416E-2</v>
      </c>
      <c r="F38" s="77">
        <v>3344</v>
      </c>
      <c r="G38" s="42">
        <f>F38/84340</f>
        <v>3.9649039601612521E-2</v>
      </c>
      <c r="H38" s="71">
        <v>3863</v>
      </c>
      <c r="I38" s="41">
        <f>H38/81619</f>
        <v>4.7329665886619535E-2</v>
      </c>
      <c r="J38" s="37">
        <f>IF(D38=0, "-", IF((B38-D38)/D38&lt;10, (B38-D38)/D38, "&gt;999%"))</f>
        <v>-0.13455414012738853</v>
      </c>
      <c r="K38" s="38">
        <f>IF(H38=0, "-", IF((F38-H38)/H38&lt;10, (F38-H38)/H38, "&gt;999%"))</f>
        <v>-0.13435154025368884</v>
      </c>
    </row>
    <row r="39" spans="1:11" x14ac:dyDescent="0.25">
      <c r="B39" s="83"/>
      <c r="D39" s="83"/>
      <c r="F39" s="83"/>
      <c r="H39" s="83"/>
    </row>
    <row r="40" spans="1:11" ht="15.6" x14ac:dyDescent="0.3">
      <c r="A40" s="164" t="s">
        <v>113</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139</v>
      </c>
      <c r="B42" s="61" t="s">
        <v>12</v>
      </c>
      <c r="C42" s="62" t="s">
        <v>13</v>
      </c>
      <c r="D42" s="61" t="s">
        <v>12</v>
      </c>
      <c r="E42" s="63" t="s">
        <v>13</v>
      </c>
      <c r="F42" s="62" t="s">
        <v>12</v>
      </c>
      <c r="G42" s="62" t="s">
        <v>13</v>
      </c>
      <c r="H42" s="61" t="s">
        <v>12</v>
      </c>
      <c r="I42" s="63" t="s">
        <v>13</v>
      </c>
      <c r="J42" s="61"/>
      <c r="K42" s="63"/>
    </row>
    <row r="43" spans="1:11" x14ac:dyDescent="0.25">
      <c r="A43" s="7" t="s">
        <v>215</v>
      </c>
      <c r="B43" s="65">
        <v>408</v>
      </c>
      <c r="C43" s="34">
        <f>IF(B52=0, "-", B43/B52)</f>
        <v>0.27511800404585302</v>
      </c>
      <c r="D43" s="65">
        <v>925</v>
      </c>
      <c r="E43" s="9">
        <f>IF(D52=0, "-", D43/D52)</f>
        <v>0.37283353486497378</v>
      </c>
      <c r="F43" s="81">
        <v>1421</v>
      </c>
      <c r="G43" s="34">
        <f>IF(F52=0, "-", F43/F52)</f>
        <v>0.33752969121140142</v>
      </c>
      <c r="H43" s="65">
        <v>2028</v>
      </c>
      <c r="I43" s="9">
        <f>IF(H52=0, "-", H43/H52)</f>
        <v>0.31534753537552479</v>
      </c>
      <c r="J43" s="8">
        <f t="shared" ref="J43:J50" si="2">IF(D43=0, "-", IF((B43-D43)/D43&lt;10, (B43-D43)/D43, "&gt;999%"))</f>
        <v>-0.55891891891891887</v>
      </c>
      <c r="K43" s="9">
        <f t="shared" ref="K43:K50" si="3">IF(H43=0, "-", IF((F43-H43)/H43&lt;10, (F43-H43)/H43, "&gt;999%"))</f>
        <v>-0.29930966469428005</v>
      </c>
    </row>
    <row r="44" spans="1:11" x14ac:dyDescent="0.25">
      <c r="A44" s="7" t="s">
        <v>216</v>
      </c>
      <c r="B44" s="65">
        <v>0</v>
      </c>
      <c r="C44" s="34">
        <f>IF(B52=0, "-", B44/B52)</f>
        <v>0</v>
      </c>
      <c r="D44" s="65">
        <v>20</v>
      </c>
      <c r="E44" s="9">
        <f>IF(D52=0, "-", D44/D52)</f>
        <v>8.0612656187021361E-3</v>
      </c>
      <c r="F44" s="81">
        <v>0</v>
      </c>
      <c r="G44" s="34">
        <f>IF(F52=0, "-", F44/F52)</f>
        <v>0</v>
      </c>
      <c r="H44" s="65">
        <v>52</v>
      </c>
      <c r="I44" s="9">
        <f>IF(H52=0, "-", H44/H52)</f>
        <v>8.0858342403980713E-3</v>
      </c>
      <c r="J44" s="8">
        <f t="shared" si="2"/>
        <v>-1</v>
      </c>
      <c r="K44" s="9">
        <f t="shared" si="3"/>
        <v>-1</v>
      </c>
    </row>
    <row r="45" spans="1:11" x14ac:dyDescent="0.25">
      <c r="A45" s="7" t="s">
        <v>217</v>
      </c>
      <c r="B45" s="65">
        <v>153</v>
      </c>
      <c r="C45" s="34">
        <f>IF(B52=0, "-", B45/B52)</f>
        <v>0.10316925151719487</v>
      </c>
      <c r="D45" s="65">
        <v>371</v>
      </c>
      <c r="E45" s="9">
        <f>IF(D52=0, "-", D45/D52)</f>
        <v>0.14953647722692462</v>
      </c>
      <c r="F45" s="81">
        <v>408</v>
      </c>
      <c r="G45" s="34">
        <f>IF(F52=0, "-", F45/F52)</f>
        <v>9.6912114014251788E-2</v>
      </c>
      <c r="H45" s="65">
        <v>1249</v>
      </c>
      <c r="I45" s="9">
        <f>IF(H52=0, "-", H45/H52)</f>
        <v>0.19421551858186908</v>
      </c>
      <c r="J45" s="8">
        <f t="shared" si="2"/>
        <v>-0.58760107816711593</v>
      </c>
      <c r="K45" s="9">
        <f t="shared" si="3"/>
        <v>-0.67333867093674937</v>
      </c>
    </row>
    <row r="46" spans="1:11" x14ac:dyDescent="0.25">
      <c r="A46" s="7" t="s">
        <v>218</v>
      </c>
      <c r="B46" s="65">
        <v>372</v>
      </c>
      <c r="C46" s="34">
        <f>IF(B52=0, "-", B46/B52)</f>
        <v>0.25084288604180716</v>
      </c>
      <c r="D46" s="65">
        <v>461</v>
      </c>
      <c r="E46" s="9">
        <f>IF(D52=0, "-", D46/D52)</f>
        <v>0.18581217251108423</v>
      </c>
      <c r="F46" s="81">
        <v>851</v>
      </c>
      <c r="G46" s="34">
        <f>IF(F52=0, "-", F46/F52)</f>
        <v>0.20213776722090263</v>
      </c>
      <c r="H46" s="65">
        <v>1144</v>
      </c>
      <c r="I46" s="9">
        <f>IF(H52=0, "-", H46/H52)</f>
        <v>0.17788835328875757</v>
      </c>
      <c r="J46" s="8">
        <f t="shared" si="2"/>
        <v>-0.19305856832971802</v>
      </c>
      <c r="K46" s="9">
        <f t="shared" si="3"/>
        <v>-0.25611888111888109</v>
      </c>
    </row>
    <row r="47" spans="1:11" x14ac:dyDescent="0.25">
      <c r="A47" s="7" t="s">
        <v>219</v>
      </c>
      <c r="B47" s="65">
        <v>9</v>
      </c>
      <c r="C47" s="34">
        <f>IF(B52=0, "-", B47/B52)</f>
        <v>6.0687795010114631E-3</v>
      </c>
      <c r="D47" s="65">
        <v>18</v>
      </c>
      <c r="E47" s="9">
        <f>IF(D52=0, "-", D47/D52)</f>
        <v>7.2551390568319227E-3</v>
      </c>
      <c r="F47" s="81">
        <v>34</v>
      </c>
      <c r="G47" s="34">
        <f>IF(F52=0, "-", F47/F52)</f>
        <v>8.076009501187649E-3</v>
      </c>
      <c r="H47" s="65">
        <v>33</v>
      </c>
      <c r="I47" s="9">
        <f>IF(H52=0, "-", H47/H52)</f>
        <v>5.1313948064064686E-3</v>
      </c>
      <c r="J47" s="8">
        <f t="shared" si="2"/>
        <v>-0.5</v>
      </c>
      <c r="K47" s="9">
        <f t="shared" si="3"/>
        <v>3.0303030303030304E-2</v>
      </c>
    </row>
    <row r="48" spans="1:11" x14ac:dyDescent="0.25">
      <c r="A48" s="7" t="s">
        <v>220</v>
      </c>
      <c r="B48" s="65">
        <v>169</v>
      </c>
      <c r="C48" s="34">
        <f>IF(B52=0, "-", B48/B52)</f>
        <v>0.11395819285232636</v>
      </c>
      <c r="D48" s="65">
        <v>23</v>
      </c>
      <c r="E48" s="9">
        <f>IF(D52=0, "-", D48/D52)</f>
        <v>9.2704554615074559E-3</v>
      </c>
      <c r="F48" s="81">
        <v>372</v>
      </c>
      <c r="G48" s="34">
        <f>IF(F52=0, "-", F48/F52)</f>
        <v>8.836104513064133E-2</v>
      </c>
      <c r="H48" s="65">
        <v>194</v>
      </c>
      <c r="I48" s="9">
        <f>IF(H52=0, "-", H48/H52)</f>
        <v>3.0166381589177421E-2</v>
      </c>
      <c r="J48" s="8">
        <f t="shared" si="2"/>
        <v>6.3478260869565215</v>
      </c>
      <c r="K48" s="9">
        <f t="shared" si="3"/>
        <v>0.91752577319587625</v>
      </c>
    </row>
    <row r="49" spans="1:11" x14ac:dyDescent="0.25">
      <c r="A49" s="7" t="s">
        <v>221</v>
      </c>
      <c r="B49" s="65">
        <v>372</v>
      </c>
      <c r="C49" s="34">
        <f>IF(B52=0, "-", B49/B52)</f>
        <v>0.25084288604180716</v>
      </c>
      <c r="D49" s="65">
        <v>660</v>
      </c>
      <c r="E49" s="9">
        <f>IF(D52=0, "-", D49/D52)</f>
        <v>0.26602176541717049</v>
      </c>
      <c r="F49" s="81">
        <v>1124</v>
      </c>
      <c r="G49" s="34">
        <f>IF(F52=0, "-", F49/F52)</f>
        <v>0.26698337292161523</v>
      </c>
      <c r="H49" s="65">
        <v>1727</v>
      </c>
      <c r="I49" s="9">
        <f>IF(H52=0, "-", H49/H52)</f>
        <v>0.26854299486860517</v>
      </c>
      <c r="J49" s="8">
        <f t="shared" si="2"/>
        <v>-0.43636363636363634</v>
      </c>
      <c r="K49" s="9">
        <f t="shared" si="3"/>
        <v>-0.34916039374638103</v>
      </c>
    </row>
    <row r="50" spans="1:11" x14ac:dyDescent="0.25">
      <c r="A50" s="7" t="s">
        <v>222</v>
      </c>
      <c r="B50" s="65">
        <v>0</v>
      </c>
      <c r="C50" s="34">
        <f>IF(B52=0, "-", B50/B52)</f>
        <v>0</v>
      </c>
      <c r="D50" s="65">
        <v>3</v>
      </c>
      <c r="E50" s="9">
        <f>IF(D52=0, "-", D50/D52)</f>
        <v>1.2091898428053204E-3</v>
      </c>
      <c r="F50" s="81">
        <v>0</v>
      </c>
      <c r="G50" s="34">
        <f>IF(F52=0, "-", F50/F52)</f>
        <v>0</v>
      </c>
      <c r="H50" s="65">
        <v>4</v>
      </c>
      <c r="I50" s="9">
        <f>IF(H52=0, "-", H50/H52)</f>
        <v>6.2198724926139013E-4</v>
      </c>
      <c r="J50" s="8">
        <f t="shared" si="2"/>
        <v>-1</v>
      </c>
      <c r="K50" s="9">
        <f t="shared" si="3"/>
        <v>-1</v>
      </c>
    </row>
    <row r="51" spans="1:11" x14ac:dyDescent="0.25">
      <c r="A51" s="2"/>
      <c r="B51" s="68"/>
      <c r="C51" s="33"/>
      <c r="D51" s="68"/>
      <c r="E51" s="6"/>
      <c r="F51" s="82"/>
      <c r="G51" s="33"/>
      <c r="H51" s="68"/>
      <c r="I51" s="6"/>
      <c r="J51" s="5"/>
      <c r="K51" s="6"/>
    </row>
    <row r="52" spans="1:11" s="43" customFormat="1" x14ac:dyDescent="0.25">
      <c r="A52" s="162" t="s">
        <v>590</v>
      </c>
      <c r="B52" s="71">
        <f>SUM(B43:B51)</f>
        <v>1483</v>
      </c>
      <c r="C52" s="40">
        <f>B52/30256</f>
        <v>4.9015071390798519E-2</v>
      </c>
      <c r="D52" s="71">
        <f>SUM(D43:D51)</f>
        <v>2481</v>
      </c>
      <c r="E52" s="41">
        <f>D52/32224</f>
        <v>7.6992303872889772E-2</v>
      </c>
      <c r="F52" s="77">
        <f>SUM(F43:F51)</f>
        <v>4210</v>
      </c>
      <c r="G52" s="42">
        <f>F52/84340</f>
        <v>4.9917002608489448E-2</v>
      </c>
      <c r="H52" s="71">
        <f>SUM(H43:H51)</f>
        <v>6431</v>
      </c>
      <c r="I52" s="41">
        <f>H52/81619</f>
        <v>7.8792928117227601E-2</v>
      </c>
      <c r="J52" s="37">
        <f>IF(D52=0, "-", IF((B52-D52)/D52&lt;10, (B52-D52)/D52, "&gt;999%"))</f>
        <v>-0.40225715437323661</v>
      </c>
      <c r="K52" s="38">
        <f>IF(H52=0, "-", IF((F52-H52)/H52&lt;10, (F52-H52)/H52, "&gt;999%"))</f>
        <v>-0.34535842015238688</v>
      </c>
    </row>
    <row r="53" spans="1:11" x14ac:dyDescent="0.25">
      <c r="B53" s="83"/>
      <c r="D53" s="83"/>
      <c r="F53" s="83"/>
      <c r="H53" s="83"/>
    </row>
    <row r="54" spans="1:11" x14ac:dyDescent="0.25">
      <c r="A54" s="163" t="s">
        <v>140</v>
      </c>
      <c r="B54" s="61" t="s">
        <v>12</v>
      </c>
      <c r="C54" s="62" t="s">
        <v>13</v>
      </c>
      <c r="D54" s="61" t="s">
        <v>12</v>
      </c>
      <c r="E54" s="63" t="s">
        <v>13</v>
      </c>
      <c r="F54" s="62" t="s">
        <v>12</v>
      </c>
      <c r="G54" s="62" t="s">
        <v>13</v>
      </c>
      <c r="H54" s="61" t="s">
        <v>12</v>
      </c>
      <c r="I54" s="63" t="s">
        <v>13</v>
      </c>
      <c r="J54" s="61"/>
      <c r="K54" s="63"/>
    </row>
    <row r="55" spans="1:11" x14ac:dyDescent="0.25">
      <c r="A55" s="7" t="s">
        <v>223</v>
      </c>
      <c r="B55" s="65">
        <v>97</v>
      </c>
      <c r="C55" s="34">
        <f>IF(B72=0, "-", B55/B72)</f>
        <v>0.14764079147640791</v>
      </c>
      <c r="D55" s="65">
        <v>58</v>
      </c>
      <c r="E55" s="9">
        <f>IF(D72=0, "-", D55/D72)</f>
        <v>0.16959064327485379</v>
      </c>
      <c r="F55" s="81">
        <v>333</v>
      </c>
      <c r="G55" s="34">
        <f>IF(F72=0, "-", F55/F72)</f>
        <v>0.21609344581440623</v>
      </c>
      <c r="H55" s="65">
        <v>89</v>
      </c>
      <c r="I55" s="9">
        <f>IF(H72=0, "-", H55/H72)</f>
        <v>0.11946308724832215</v>
      </c>
      <c r="J55" s="8">
        <f t="shared" ref="J55:J70" si="4">IF(D55=0, "-", IF((B55-D55)/D55&lt;10, (B55-D55)/D55, "&gt;999%"))</f>
        <v>0.67241379310344829</v>
      </c>
      <c r="K55" s="9">
        <f t="shared" ref="K55:K70" si="5">IF(H55=0, "-", IF((F55-H55)/H55&lt;10, (F55-H55)/H55, "&gt;999%"))</f>
        <v>2.7415730337078652</v>
      </c>
    </row>
    <row r="56" spans="1:11" x14ac:dyDescent="0.25">
      <c r="A56" s="7" t="s">
        <v>224</v>
      </c>
      <c r="B56" s="65">
        <v>134</v>
      </c>
      <c r="C56" s="34">
        <f>IF(B72=0, "-", B56/B72)</f>
        <v>0.20395738203957381</v>
      </c>
      <c r="D56" s="65">
        <v>44</v>
      </c>
      <c r="E56" s="9">
        <f>IF(D72=0, "-", D56/D72)</f>
        <v>0.12865497076023391</v>
      </c>
      <c r="F56" s="81">
        <v>184</v>
      </c>
      <c r="G56" s="34">
        <f>IF(F72=0, "-", F56/F72)</f>
        <v>0.11940298507462686</v>
      </c>
      <c r="H56" s="65">
        <v>135</v>
      </c>
      <c r="I56" s="9">
        <f>IF(H72=0, "-", H56/H72)</f>
        <v>0.18120805369127516</v>
      </c>
      <c r="J56" s="8">
        <f t="shared" si="4"/>
        <v>2.0454545454545454</v>
      </c>
      <c r="K56" s="9">
        <f t="shared" si="5"/>
        <v>0.36296296296296299</v>
      </c>
    </row>
    <row r="57" spans="1:11" x14ac:dyDescent="0.25">
      <c r="A57" s="7" t="s">
        <v>225</v>
      </c>
      <c r="B57" s="65">
        <v>47</v>
      </c>
      <c r="C57" s="34">
        <f>IF(B72=0, "-", B57/B72)</f>
        <v>7.1537290715372903E-2</v>
      </c>
      <c r="D57" s="65">
        <v>7</v>
      </c>
      <c r="E57" s="9">
        <f>IF(D72=0, "-", D57/D72)</f>
        <v>2.046783625730994E-2</v>
      </c>
      <c r="F57" s="81">
        <v>71</v>
      </c>
      <c r="G57" s="34">
        <f>IF(F72=0, "-", F57/F72)</f>
        <v>4.6073977936404935E-2</v>
      </c>
      <c r="H57" s="65">
        <v>76</v>
      </c>
      <c r="I57" s="9">
        <f>IF(H72=0, "-", H57/H72)</f>
        <v>0.10201342281879194</v>
      </c>
      <c r="J57" s="8">
        <f t="shared" si="4"/>
        <v>5.7142857142857144</v>
      </c>
      <c r="K57" s="9">
        <f t="shared" si="5"/>
        <v>-6.5789473684210523E-2</v>
      </c>
    </row>
    <row r="58" spans="1:11" x14ac:dyDescent="0.25">
      <c r="A58" s="7" t="s">
        <v>226</v>
      </c>
      <c r="B58" s="65">
        <v>0</v>
      </c>
      <c r="C58" s="34">
        <f>IF(B72=0, "-", B58/B72)</f>
        <v>0</v>
      </c>
      <c r="D58" s="65">
        <v>0</v>
      </c>
      <c r="E58" s="9">
        <f>IF(D72=0, "-", D58/D72)</f>
        <v>0</v>
      </c>
      <c r="F58" s="81">
        <v>0</v>
      </c>
      <c r="G58" s="34">
        <f>IF(F72=0, "-", F58/F72)</f>
        <v>0</v>
      </c>
      <c r="H58" s="65">
        <v>1</v>
      </c>
      <c r="I58" s="9">
        <f>IF(H72=0, "-", H58/H72)</f>
        <v>1.3422818791946308E-3</v>
      </c>
      <c r="J58" s="8" t="str">
        <f t="shared" si="4"/>
        <v>-</v>
      </c>
      <c r="K58" s="9">
        <f t="shared" si="5"/>
        <v>-1</v>
      </c>
    </row>
    <row r="59" spans="1:11" x14ac:dyDescent="0.25">
      <c r="A59" s="7" t="s">
        <v>227</v>
      </c>
      <c r="B59" s="65">
        <v>5</v>
      </c>
      <c r="C59" s="34">
        <f>IF(B72=0, "-", B59/B72)</f>
        <v>7.6103500761035003E-3</v>
      </c>
      <c r="D59" s="65">
        <v>0</v>
      </c>
      <c r="E59" s="9">
        <f>IF(D72=0, "-", D59/D72)</f>
        <v>0</v>
      </c>
      <c r="F59" s="81">
        <v>9</v>
      </c>
      <c r="G59" s="34">
        <f>IF(F72=0, "-", F59/F72)</f>
        <v>5.8403634003893574E-3</v>
      </c>
      <c r="H59" s="65">
        <v>0</v>
      </c>
      <c r="I59" s="9">
        <f>IF(H72=0, "-", H59/H72)</f>
        <v>0</v>
      </c>
      <c r="J59" s="8" t="str">
        <f t="shared" si="4"/>
        <v>-</v>
      </c>
      <c r="K59" s="9" t="str">
        <f t="shared" si="5"/>
        <v>-</v>
      </c>
    </row>
    <row r="60" spans="1:11" x14ac:dyDescent="0.25">
      <c r="A60" s="7" t="s">
        <v>228</v>
      </c>
      <c r="B60" s="65">
        <v>2</v>
      </c>
      <c r="C60" s="34">
        <f>IF(B72=0, "-", B60/B72)</f>
        <v>3.0441400304414001E-3</v>
      </c>
      <c r="D60" s="65">
        <v>0</v>
      </c>
      <c r="E60" s="9">
        <f>IF(D72=0, "-", D60/D72)</f>
        <v>0</v>
      </c>
      <c r="F60" s="81">
        <v>22</v>
      </c>
      <c r="G60" s="34">
        <f>IF(F72=0, "-", F60/F72)</f>
        <v>1.427644386761843E-2</v>
      </c>
      <c r="H60" s="65">
        <v>0</v>
      </c>
      <c r="I60" s="9">
        <f>IF(H72=0, "-", H60/H72)</f>
        <v>0</v>
      </c>
      <c r="J60" s="8" t="str">
        <f t="shared" si="4"/>
        <v>-</v>
      </c>
      <c r="K60" s="9" t="str">
        <f t="shared" si="5"/>
        <v>-</v>
      </c>
    </row>
    <row r="61" spans="1:11" x14ac:dyDescent="0.25">
      <c r="A61" s="7" t="s">
        <v>229</v>
      </c>
      <c r="B61" s="65">
        <v>2</v>
      </c>
      <c r="C61" s="34">
        <f>IF(B72=0, "-", B61/B72)</f>
        <v>3.0441400304414001E-3</v>
      </c>
      <c r="D61" s="65">
        <v>4</v>
      </c>
      <c r="E61" s="9">
        <f>IF(D72=0, "-", D61/D72)</f>
        <v>1.1695906432748537E-2</v>
      </c>
      <c r="F61" s="81">
        <v>10</v>
      </c>
      <c r="G61" s="34">
        <f>IF(F72=0, "-", F61/F72)</f>
        <v>6.4892926670992862E-3</v>
      </c>
      <c r="H61" s="65">
        <v>20</v>
      </c>
      <c r="I61" s="9">
        <f>IF(H72=0, "-", H61/H72)</f>
        <v>2.6845637583892617E-2</v>
      </c>
      <c r="J61" s="8">
        <f t="shared" si="4"/>
        <v>-0.5</v>
      </c>
      <c r="K61" s="9">
        <f t="shared" si="5"/>
        <v>-0.5</v>
      </c>
    </row>
    <row r="62" spans="1:11" x14ac:dyDescent="0.25">
      <c r="A62" s="7" t="s">
        <v>230</v>
      </c>
      <c r="B62" s="65">
        <v>76</v>
      </c>
      <c r="C62" s="34">
        <f>IF(B72=0, "-", B62/B72)</f>
        <v>0.11567732115677321</v>
      </c>
      <c r="D62" s="65">
        <v>22</v>
      </c>
      <c r="E62" s="9">
        <f>IF(D72=0, "-", D62/D72)</f>
        <v>6.4327485380116955E-2</v>
      </c>
      <c r="F62" s="81">
        <v>127</v>
      </c>
      <c r="G62" s="34">
        <f>IF(F72=0, "-", F62/F72)</f>
        <v>8.2414016872160933E-2</v>
      </c>
      <c r="H62" s="65">
        <v>68</v>
      </c>
      <c r="I62" s="9">
        <f>IF(H72=0, "-", H62/H72)</f>
        <v>9.1275167785234895E-2</v>
      </c>
      <c r="J62" s="8">
        <f t="shared" si="4"/>
        <v>2.4545454545454546</v>
      </c>
      <c r="K62" s="9">
        <f t="shared" si="5"/>
        <v>0.86764705882352944</v>
      </c>
    </row>
    <row r="63" spans="1:11" x14ac:dyDescent="0.25">
      <c r="A63" s="7" t="s">
        <v>231</v>
      </c>
      <c r="B63" s="65">
        <v>124</v>
      </c>
      <c r="C63" s="34">
        <f>IF(B72=0, "-", B63/B72)</f>
        <v>0.18873668188736681</v>
      </c>
      <c r="D63" s="65">
        <v>108</v>
      </c>
      <c r="E63" s="9">
        <f>IF(D72=0, "-", D63/D72)</f>
        <v>0.31578947368421051</v>
      </c>
      <c r="F63" s="81">
        <v>221</v>
      </c>
      <c r="G63" s="34">
        <f>IF(F72=0, "-", F63/F72)</f>
        <v>0.14341336794289422</v>
      </c>
      <c r="H63" s="65">
        <v>184</v>
      </c>
      <c r="I63" s="9">
        <f>IF(H72=0, "-", H63/H72)</f>
        <v>0.24697986577181208</v>
      </c>
      <c r="J63" s="8">
        <f t="shared" si="4"/>
        <v>0.14814814814814814</v>
      </c>
      <c r="K63" s="9">
        <f t="shared" si="5"/>
        <v>0.20108695652173914</v>
      </c>
    </row>
    <row r="64" spans="1:11" x14ac:dyDescent="0.25">
      <c r="A64" s="7" t="s">
        <v>232</v>
      </c>
      <c r="B64" s="65">
        <v>15</v>
      </c>
      <c r="C64" s="34">
        <f>IF(B72=0, "-", B64/B72)</f>
        <v>2.2831050228310501E-2</v>
      </c>
      <c r="D64" s="65">
        <v>6</v>
      </c>
      <c r="E64" s="9">
        <f>IF(D72=0, "-", D64/D72)</f>
        <v>1.7543859649122806E-2</v>
      </c>
      <c r="F64" s="81">
        <v>15</v>
      </c>
      <c r="G64" s="34">
        <f>IF(F72=0, "-", F64/F72)</f>
        <v>9.7339390006489293E-3</v>
      </c>
      <c r="H64" s="65">
        <v>13</v>
      </c>
      <c r="I64" s="9">
        <f>IF(H72=0, "-", H64/H72)</f>
        <v>1.74496644295302E-2</v>
      </c>
      <c r="J64" s="8">
        <f t="shared" si="4"/>
        <v>1.5</v>
      </c>
      <c r="K64" s="9">
        <f t="shared" si="5"/>
        <v>0.15384615384615385</v>
      </c>
    </row>
    <row r="65" spans="1:11" x14ac:dyDescent="0.25">
      <c r="A65" s="7" t="s">
        <v>233</v>
      </c>
      <c r="B65" s="65">
        <v>1</v>
      </c>
      <c r="C65" s="34">
        <f>IF(B72=0, "-", B65/B72)</f>
        <v>1.5220700152207001E-3</v>
      </c>
      <c r="D65" s="65">
        <v>1</v>
      </c>
      <c r="E65" s="9">
        <f>IF(D72=0, "-", D65/D72)</f>
        <v>2.9239766081871343E-3</v>
      </c>
      <c r="F65" s="81">
        <v>3</v>
      </c>
      <c r="G65" s="34">
        <f>IF(F72=0, "-", F65/F72)</f>
        <v>1.9467878001297859E-3</v>
      </c>
      <c r="H65" s="65">
        <v>12</v>
      </c>
      <c r="I65" s="9">
        <f>IF(H72=0, "-", H65/H72)</f>
        <v>1.6107382550335572E-2</v>
      </c>
      <c r="J65" s="8">
        <f t="shared" si="4"/>
        <v>0</v>
      </c>
      <c r="K65" s="9">
        <f t="shared" si="5"/>
        <v>-0.75</v>
      </c>
    </row>
    <row r="66" spans="1:11" x14ac:dyDescent="0.25">
      <c r="A66" s="7" t="s">
        <v>234</v>
      </c>
      <c r="B66" s="65">
        <v>5</v>
      </c>
      <c r="C66" s="34">
        <f>IF(B72=0, "-", B66/B72)</f>
        <v>7.6103500761035003E-3</v>
      </c>
      <c r="D66" s="65">
        <v>25</v>
      </c>
      <c r="E66" s="9">
        <f>IF(D72=0, "-", D66/D72)</f>
        <v>7.3099415204678359E-2</v>
      </c>
      <c r="F66" s="81">
        <v>32</v>
      </c>
      <c r="G66" s="34">
        <f>IF(F72=0, "-", F66/F72)</f>
        <v>2.0765736534717714E-2</v>
      </c>
      <c r="H66" s="65">
        <v>29</v>
      </c>
      <c r="I66" s="9">
        <f>IF(H72=0, "-", H66/H72)</f>
        <v>3.8926174496644296E-2</v>
      </c>
      <c r="J66" s="8">
        <f t="shared" si="4"/>
        <v>-0.8</v>
      </c>
      <c r="K66" s="9">
        <f t="shared" si="5"/>
        <v>0.10344827586206896</v>
      </c>
    </row>
    <row r="67" spans="1:11" x14ac:dyDescent="0.25">
      <c r="A67" s="7" t="s">
        <v>235</v>
      </c>
      <c r="B67" s="65">
        <v>9</v>
      </c>
      <c r="C67" s="34">
        <f>IF(B72=0, "-", B67/B72)</f>
        <v>1.3698630136986301E-2</v>
      </c>
      <c r="D67" s="65">
        <v>0</v>
      </c>
      <c r="E67" s="9">
        <f>IF(D72=0, "-", D67/D72)</f>
        <v>0</v>
      </c>
      <c r="F67" s="81">
        <v>21</v>
      </c>
      <c r="G67" s="34">
        <f>IF(F72=0, "-", F67/F72)</f>
        <v>1.36275146009085E-2</v>
      </c>
      <c r="H67" s="65">
        <v>0</v>
      </c>
      <c r="I67" s="9">
        <f>IF(H72=0, "-", H67/H72)</f>
        <v>0</v>
      </c>
      <c r="J67" s="8" t="str">
        <f t="shared" si="4"/>
        <v>-</v>
      </c>
      <c r="K67" s="9" t="str">
        <f t="shared" si="5"/>
        <v>-</v>
      </c>
    </row>
    <row r="68" spans="1:11" x14ac:dyDescent="0.25">
      <c r="A68" s="7" t="s">
        <v>236</v>
      </c>
      <c r="B68" s="65">
        <v>0</v>
      </c>
      <c r="C68" s="34">
        <f>IF(B72=0, "-", B68/B72)</f>
        <v>0</v>
      </c>
      <c r="D68" s="65">
        <v>8</v>
      </c>
      <c r="E68" s="9">
        <f>IF(D72=0, "-", D68/D72)</f>
        <v>2.3391812865497075E-2</v>
      </c>
      <c r="F68" s="81">
        <v>4</v>
      </c>
      <c r="G68" s="34">
        <f>IF(F72=0, "-", F68/F72)</f>
        <v>2.5957170668397143E-3</v>
      </c>
      <c r="H68" s="65">
        <v>18</v>
      </c>
      <c r="I68" s="9">
        <f>IF(H72=0, "-", H68/H72)</f>
        <v>2.4161073825503355E-2</v>
      </c>
      <c r="J68" s="8">
        <f t="shared" si="4"/>
        <v>-1</v>
      </c>
      <c r="K68" s="9">
        <f t="shared" si="5"/>
        <v>-0.77777777777777779</v>
      </c>
    </row>
    <row r="69" spans="1:11" x14ac:dyDescent="0.25">
      <c r="A69" s="7" t="s">
        <v>237</v>
      </c>
      <c r="B69" s="65">
        <v>82</v>
      </c>
      <c r="C69" s="34">
        <f>IF(B72=0, "-", B69/B72)</f>
        <v>0.12480974124809741</v>
      </c>
      <c r="D69" s="65">
        <v>1</v>
      </c>
      <c r="E69" s="9">
        <f>IF(D72=0, "-", D69/D72)</f>
        <v>2.9239766081871343E-3</v>
      </c>
      <c r="F69" s="81">
        <v>271</v>
      </c>
      <c r="G69" s="34">
        <f>IF(F72=0, "-", F69/F72)</f>
        <v>0.17585983127839067</v>
      </c>
      <c r="H69" s="65">
        <v>1</v>
      </c>
      <c r="I69" s="9">
        <f>IF(H72=0, "-", H69/H72)</f>
        <v>1.3422818791946308E-3</v>
      </c>
      <c r="J69" s="8" t="str">
        <f t="shared" si="4"/>
        <v>&gt;999%</v>
      </c>
      <c r="K69" s="9" t="str">
        <f t="shared" si="5"/>
        <v>&gt;999%</v>
      </c>
    </row>
    <row r="70" spans="1:11" x14ac:dyDescent="0.25">
      <c r="A70" s="7" t="s">
        <v>238</v>
      </c>
      <c r="B70" s="65">
        <v>58</v>
      </c>
      <c r="C70" s="34">
        <f>IF(B72=0, "-", B70/B72)</f>
        <v>8.8280060882800604E-2</v>
      </c>
      <c r="D70" s="65">
        <v>58</v>
      </c>
      <c r="E70" s="9">
        <f>IF(D72=0, "-", D70/D72)</f>
        <v>0.16959064327485379</v>
      </c>
      <c r="F70" s="81">
        <v>218</v>
      </c>
      <c r="G70" s="34">
        <f>IF(F72=0, "-", F70/F72)</f>
        <v>0.14146658014276445</v>
      </c>
      <c r="H70" s="65">
        <v>99</v>
      </c>
      <c r="I70" s="9">
        <f>IF(H72=0, "-", H70/H72)</f>
        <v>0.13288590604026845</v>
      </c>
      <c r="J70" s="8">
        <f t="shared" si="4"/>
        <v>0</v>
      </c>
      <c r="K70" s="9">
        <f t="shared" si="5"/>
        <v>1.202020202020202</v>
      </c>
    </row>
    <row r="71" spans="1:11" x14ac:dyDescent="0.25">
      <c r="A71" s="2"/>
      <c r="B71" s="68"/>
      <c r="C71" s="33"/>
      <c r="D71" s="68"/>
      <c r="E71" s="6"/>
      <c r="F71" s="82"/>
      <c r="G71" s="33"/>
      <c r="H71" s="68"/>
      <c r="I71" s="6"/>
      <c r="J71" s="5"/>
      <c r="K71" s="6"/>
    </row>
    <row r="72" spans="1:11" s="43" customFormat="1" x14ac:dyDescent="0.25">
      <c r="A72" s="162" t="s">
        <v>589</v>
      </c>
      <c r="B72" s="71">
        <f>SUM(B55:B71)</f>
        <v>657</v>
      </c>
      <c r="C72" s="40">
        <f>B72/30256</f>
        <v>2.1714701216287678E-2</v>
      </c>
      <c r="D72" s="71">
        <f>SUM(D55:D71)</f>
        <v>342</v>
      </c>
      <c r="E72" s="41">
        <f>D72/32224</f>
        <v>1.0613207547169811E-2</v>
      </c>
      <c r="F72" s="77">
        <f>SUM(F55:F71)</f>
        <v>1541</v>
      </c>
      <c r="G72" s="42">
        <f>F72/84340</f>
        <v>1.827128290253735E-2</v>
      </c>
      <c r="H72" s="71">
        <f>SUM(H55:H71)</f>
        <v>745</v>
      </c>
      <c r="I72" s="41">
        <f>H72/81619</f>
        <v>9.1277766206398023E-3</v>
      </c>
      <c r="J72" s="37">
        <f>IF(D72=0, "-", IF((B72-D72)/D72&lt;10, (B72-D72)/D72, "&gt;999%"))</f>
        <v>0.92105263157894735</v>
      </c>
      <c r="K72" s="38">
        <f>IF(H72=0, "-", IF((F72-H72)/H72&lt;10, (F72-H72)/H72, "&gt;999%"))</f>
        <v>1.0684563758389263</v>
      </c>
    </row>
    <row r="73" spans="1:11" x14ac:dyDescent="0.25">
      <c r="B73" s="83"/>
      <c r="D73" s="83"/>
      <c r="F73" s="83"/>
      <c r="H73" s="83"/>
    </row>
    <row r="74" spans="1:11" s="43" customFormat="1" x14ac:dyDescent="0.25">
      <c r="A74" s="162" t="s">
        <v>588</v>
      </c>
      <c r="B74" s="71">
        <v>2140</v>
      </c>
      <c r="C74" s="40">
        <f>B74/30256</f>
        <v>7.0729772607086197E-2</v>
      </c>
      <c r="D74" s="71">
        <v>2823</v>
      </c>
      <c r="E74" s="41">
        <f>D74/32224</f>
        <v>8.7605511420059581E-2</v>
      </c>
      <c r="F74" s="77">
        <v>5751</v>
      </c>
      <c r="G74" s="42">
        <f>F74/84340</f>
        <v>6.8188285511026792E-2</v>
      </c>
      <c r="H74" s="71">
        <v>7176</v>
      </c>
      <c r="I74" s="41">
        <f>H74/81619</f>
        <v>8.7920704737867408E-2</v>
      </c>
      <c r="J74" s="37">
        <f>IF(D74=0, "-", IF((B74-D74)/D74&lt;10, (B74-D74)/D74, "&gt;999%"))</f>
        <v>-0.24194119730782856</v>
      </c>
      <c r="K74" s="38">
        <f>IF(H74=0, "-", IF((F74-H74)/H74&lt;10, (F74-H74)/H74, "&gt;999%"))</f>
        <v>-0.19857859531772576</v>
      </c>
    </row>
    <row r="75" spans="1:11" x14ac:dyDescent="0.25">
      <c r="B75" s="83"/>
      <c r="D75" s="83"/>
      <c r="F75" s="83"/>
      <c r="H75" s="83"/>
    </row>
    <row r="76" spans="1:11" ht="15.6" x14ac:dyDescent="0.3">
      <c r="A76" s="164" t="s">
        <v>114</v>
      </c>
      <c r="B76" s="196" t="s">
        <v>1</v>
      </c>
      <c r="C76" s="200"/>
      <c r="D76" s="200"/>
      <c r="E76" s="197"/>
      <c r="F76" s="196" t="s">
        <v>14</v>
      </c>
      <c r="G76" s="200"/>
      <c r="H76" s="200"/>
      <c r="I76" s="197"/>
      <c r="J76" s="196" t="s">
        <v>15</v>
      </c>
      <c r="K76" s="197"/>
    </row>
    <row r="77" spans="1:11" x14ac:dyDescent="0.25">
      <c r="A77" s="22"/>
      <c r="B77" s="196">
        <f>VALUE(RIGHT($B$2, 4))</f>
        <v>2023</v>
      </c>
      <c r="C77" s="197"/>
      <c r="D77" s="196">
        <f>B77-1</f>
        <v>2022</v>
      </c>
      <c r="E77" s="204"/>
      <c r="F77" s="196">
        <f>B77</f>
        <v>2023</v>
      </c>
      <c r="G77" s="204"/>
      <c r="H77" s="196">
        <f>D77</f>
        <v>2022</v>
      </c>
      <c r="I77" s="204"/>
      <c r="J77" s="140" t="s">
        <v>4</v>
      </c>
      <c r="K77" s="141" t="s">
        <v>2</v>
      </c>
    </row>
    <row r="78" spans="1:11" x14ac:dyDescent="0.25">
      <c r="A78" s="163" t="s">
        <v>141</v>
      </c>
      <c r="B78" s="61" t="s">
        <v>12</v>
      </c>
      <c r="C78" s="62" t="s">
        <v>13</v>
      </c>
      <c r="D78" s="61" t="s">
        <v>12</v>
      </c>
      <c r="E78" s="63" t="s">
        <v>13</v>
      </c>
      <c r="F78" s="62" t="s">
        <v>12</v>
      </c>
      <c r="G78" s="62" t="s">
        <v>13</v>
      </c>
      <c r="H78" s="61" t="s">
        <v>12</v>
      </c>
      <c r="I78" s="63" t="s">
        <v>13</v>
      </c>
      <c r="J78" s="61"/>
      <c r="K78" s="63"/>
    </row>
    <row r="79" spans="1:11" x14ac:dyDescent="0.25">
      <c r="A79" s="7" t="s">
        <v>239</v>
      </c>
      <c r="B79" s="65">
        <v>7</v>
      </c>
      <c r="C79" s="34">
        <f>IF(B86=0, "-", B79/B86)</f>
        <v>2.4390243902439025E-2</v>
      </c>
      <c r="D79" s="65">
        <v>0</v>
      </c>
      <c r="E79" s="9">
        <f>IF(D86=0, "-", D79/D86)</f>
        <v>0</v>
      </c>
      <c r="F79" s="81">
        <v>9</v>
      </c>
      <c r="G79" s="34">
        <f>IF(F86=0, "-", F79/F86)</f>
        <v>1.125E-2</v>
      </c>
      <c r="H79" s="65">
        <v>1</v>
      </c>
      <c r="I79" s="9">
        <f>IF(H86=0, "-", H79/H86)</f>
        <v>7.0821529745042496E-4</v>
      </c>
      <c r="J79" s="8" t="str">
        <f t="shared" ref="J79:J84" si="6">IF(D79=0, "-", IF((B79-D79)/D79&lt;10, (B79-D79)/D79, "&gt;999%"))</f>
        <v>-</v>
      </c>
      <c r="K79" s="9">
        <f t="shared" ref="K79:K84" si="7">IF(H79=0, "-", IF((F79-H79)/H79&lt;10, (F79-H79)/H79, "&gt;999%"))</f>
        <v>8</v>
      </c>
    </row>
    <row r="80" spans="1:11" x14ac:dyDescent="0.25">
      <c r="A80" s="7" t="s">
        <v>240</v>
      </c>
      <c r="B80" s="65">
        <v>10</v>
      </c>
      <c r="C80" s="34">
        <f>IF(B86=0, "-", B80/B86)</f>
        <v>3.484320557491289E-2</v>
      </c>
      <c r="D80" s="65">
        <v>7</v>
      </c>
      <c r="E80" s="9">
        <f>IF(D86=0, "-", D80/D86)</f>
        <v>1.4799154334038054E-2</v>
      </c>
      <c r="F80" s="81">
        <v>22</v>
      </c>
      <c r="G80" s="34">
        <f>IF(F86=0, "-", F80/F86)</f>
        <v>2.75E-2</v>
      </c>
      <c r="H80" s="65">
        <v>53</v>
      </c>
      <c r="I80" s="9">
        <f>IF(H86=0, "-", H80/H86)</f>
        <v>3.7535410764872525E-2</v>
      </c>
      <c r="J80" s="8">
        <f t="shared" si="6"/>
        <v>0.42857142857142855</v>
      </c>
      <c r="K80" s="9">
        <f t="shared" si="7"/>
        <v>-0.58490566037735847</v>
      </c>
    </row>
    <row r="81" spans="1:11" x14ac:dyDescent="0.25">
      <c r="A81" s="7" t="s">
        <v>241</v>
      </c>
      <c r="B81" s="65">
        <v>29</v>
      </c>
      <c r="C81" s="34">
        <f>IF(B86=0, "-", B81/B86)</f>
        <v>0.10104529616724739</v>
      </c>
      <c r="D81" s="65">
        <v>42</v>
      </c>
      <c r="E81" s="9">
        <f>IF(D86=0, "-", D81/D86)</f>
        <v>8.8794926004228336E-2</v>
      </c>
      <c r="F81" s="81">
        <v>109</v>
      </c>
      <c r="G81" s="34">
        <f>IF(F86=0, "-", F81/F86)</f>
        <v>0.13625000000000001</v>
      </c>
      <c r="H81" s="65">
        <v>104</v>
      </c>
      <c r="I81" s="9">
        <f>IF(H86=0, "-", H81/H86)</f>
        <v>7.3654390934844188E-2</v>
      </c>
      <c r="J81" s="8">
        <f t="shared" si="6"/>
        <v>-0.30952380952380953</v>
      </c>
      <c r="K81" s="9">
        <f t="shared" si="7"/>
        <v>4.807692307692308E-2</v>
      </c>
    </row>
    <row r="82" spans="1:11" x14ac:dyDescent="0.25">
      <c r="A82" s="7" t="s">
        <v>242</v>
      </c>
      <c r="B82" s="65">
        <v>30</v>
      </c>
      <c r="C82" s="34">
        <f>IF(B86=0, "-", B82/B86)</f>
        <v>0.10452961672473868</v>
      </c>
      <c r="D82" s="65">
        <v>64</v>
      </c>
      <c r="E82" s="9">
        <f>IF(D86=0, "-", D82/D86)</f>
        <v>0.13530655391120508</v>
      </c>
      <c r="F82" s="81">
        <v>127</v>
      </c>
      <c r="G82" s="34">
        <f>IF(F86=0, "-", F82/F86)</f>
        <v>0.15875</v>
      </c>
      <c r="H82" s="65">
        <v>130</v>
      </c>
      <c r="I82" s="9">
        <f>IF(H86=0, "-", H82/H86)</f>
        <v>9.2067988668555242E-2</v>
      </c>
      <c r="J82" s="8">
        <f t="shared" si="6"/>
        <v>-0.53125</v>
      </c>
      <c r="K82" s="9">
        <f t="shared" si="7"/>
        <v>-2.3076923076923078E-2</v>
      </c>
    </row>
    <row r="83" spans="1:11" x14ac:dyDescent="0.25">
      <c r="A83" s="7" t="s">
        <v>243</v>
      </c>
      <c r="B83" s="65">
        <v>172</v>
      </c>
      <c r="C83" s="34">
        <f>IF(B86=0, "-", B83/B86)</f>
        <v>0.5993031358885017</v>
      </c>
      <c r="D83" s="65">
        <v>349</v>
      </c>
      <c r="E83" s="9">
        <f>IF(D86=0, "-", D83/D86)</f>
        <v>0.7378435517970402</v>
      </c>
      <c r="F83" s="81">
        <v>394</v>
      </c>
      <c r="G83" s="34">
        <f>IF(F86=0, "-", F83/F86)</f>
        <v>0.49249999999999999</v>
      </c>
      <c r="H83" s="65">
        <v>1069</v>
      </c>
      <c r="I83" s="9">
        <f>IF(H86=0, "-", H83/H86)</f>
        <v>0.75708215297450421</v>
      </c>
      <c r="J83" s="8">
        <f t="shared" si="6"/>
        <v>-0.50716332378223494</v>
      </c>
      <c r="K83" s="9">
        <f t="shared" si="7"/>
        <v>-0.63143124415341445</v>
      </c>
    </row>
    <row r="84" spans="1:11" x14ac:dyDescent="0.25">
      <c r="A84" s="7" t="s">
        <v>244</v>
      </c>
      <c r="B84" s="65">
        <v>39</v>
      </c>
      <c r="C84" s="34">
        <f>IF(B86=0, "-", B84/B86)</f>
        <v>0.13588850174216027</v>
      </c>
      <c r="D84" s="65">
        <v>11</v>
      </c>
      <c r="E84" s="9">
        <f>IF(D86=0, "-", D84/D86)</f>
        <v>2.3255813953488372E-2</v>
      </c>
      <c r="F84" s="81">
        <v>139</v>
      </c>
      <c r="G84" s="34">
        <f>IF(F86=0, "-", F84/F86)</f>
        <v>0.17374999999999999</v>
      </c>
      <c r="H84" s="65">
        <v>55</v>
      </c>
      <c r="I84" s="9">
        <f>IF(H86=0, "-", H84/H86)</f>
        <v>3.8951841359773372E-2</v>
      </c>
      <c r="J84" s="8">
        <f t="shared" si="6"/>
        <v>2.5454545454545454</v>
      </c>
      <c r="K84" s="9">
        <f t="shared" si="7"/>
        <v>1.5272727272727273</v>
      </c>
    </row>
    <row r="85" spans="1:11" x14ac:dyDescent="0.25">
      <c r="A85" s="2"/>
      <c r="B85" s="68"/>
      <c r="C85" s="33"/>
      <c r="D85" s="68"/>
      <c r="E85" s="6"/>
      <c r="F85" s="82"/>
      <c r="G85" s="33"/>
      <c r="H85" s="68"/>
      <c r="I85" s="6"/>
      <c r="J85" s="5"/>
      <c r="K85" s="6"/>
    </row>
    <row r="86" spans="1:11" s="43" customFormat="1" x14ac:dyDescent="0.25">
      <c r="A86" s="162" t="s">
        <v>587</v>
      </c>
      <c r="B86" s="71">
        <f>SUM(B79:B85)</f>
        <v>287</v>
      </c>
      <c r="C86" s="40">
        <f>B86/30256</f>
        <v>9.485721840296139E-3</v>
      </c>
      <c r="D86" s="71">
        <f>SUM(D79:D85)</f>
        <v>473</v>
      </c>
      <c r="E86" s="41">
        <f>D86/32224</f>
        <v>1.4678500496524329E-2</v>
      </c>
      <c r="F86" s="77">
        <f>SUM(F79:F85)</f>
        <v>800</v>
      </c>
      <c r="G86" s="42">
        <f>F86/84340</f>
        <v>9.485416172634575E-3</v>
      </c>
      <c r="H86" s="71">
        <f>SUM(H79:H85)</f>
        <v>1412</v>
      </c>
      <c r="I86" s="41">
        <f>H86/81619</f>
        <v>1.7299893407172348E-2</v>
      </c>
      <c r="J86" s="37">
        <f>IF(D86=0, "-", IF((B86-D86)/D86&lt;10, (B86-D86)/D86, "&gt;999%"))</f>
        <v>-0.39323467230443976</v>
      </c>
      <c r="K86" s="38">
        <f>IF(H86=0, "-", IF((F86-H86)/H86&lt;10, (F86-H86)/H86, "&gt;999%"))</f>
        <v>-0.43342776203966005</v>
      </c>
    </row>
    <row r="87" spans="1:11" x14ac:dyDescent="0.25">
      <c r="B87" s="83"/>
      <c r="D87" s="83"/>
      <c r="F87" s="83"/>
      <c r="H87" s="83"/>
    </row>
    <row r="88" spans="1:11" x14ac:dyDescent="0.25">
      <c r="A88" s="163" t="s">
        <v>142</v>
      </c>
      <c r="B88" s="61" t="s">
        <v>12</v>
      </c>
      <c r="C88" s="62" t="s">
        <v>13</v>
      </c>
      <c r="D88" s="61" t="s">
        <v>12</v>
      </c>
      <c r="E88" s="63" t="s">
        <v>13</v>
      </c>
      <c r="F88" s="62" t="s">
        <v>12</v>
      </c>
      <c r="G88" s="62" t="s">
        <v>13</v>
      </c>
      <c r="H88" s="61" t="s">
        <v>12</v>
      </c>
      <c r="I88" s="63" t="s">
        <v>13</v>
      </c>
      <c r="J88" s="61"/>
      <c r="K88" s="63"/>
    </row>
    <row r="89" spans="1:11" x14ac:dyDescent="0.25">
      <c r="A89" s="7" t="s">
        <v>245</v>
      </c>
      <c r="B89" s="65">
        <v>2</v>
      </c>
      <c r="C89" s="34">
        <f>IF(B109=0, "-", B89/B109)</f>
        <v>2.185792349726776E-3</v>
      </c>
      <c r="D89" s="65">
        <v>5</v>
      </c>
      <c r="E89" s="9">
        <f>IF(D109=0, "-", D89/D109)</f>
        <v>2.4283632831471587E-3</v>
      </c>
      <c r="F89" s="81">
        <v>13</v>
      </c>
      <c r="G89" s="34">
        <f>IF(F109=0, "-", F89/F109)</f>
        <v>2.9926335174953961E-3</v>
      </c>
      <c r="H89" s="65">
        <v>20</v>
      </c>
      <c r="I89" s="9">
        <f>IF(H109=0, "-", H89/H109)</f>
        <v>7.7190274025472792E-3</v>
      </c>
      <c r="J89" s="8">
        <f t="shared" ref="J89:J107" si="8">IF(D89=0, "-", IF((B89-D89)/D89&lt;10, (B89-D89)/D89, "&gt;999%"))</f>
        <v>-0.6</v>
      </c>
      <c r="K89" s="9">
        <f t="shared" ref="K89:K107" si="9">IF(H89=0, "-", IF((F89-H89)/H89&lt;10, (F89-H89)/H89, "&gt;999%"))</f>
        <v>-0.35</v>
      </c>
    </row>
    <row r="90" spans="1:11" x14ac:dyDescent="0.25">
      <c r="A90" s="7" t="s">
        <v>246</v>
      </c>
      <c r="B90" s="65">
        <v>34</v>
      </c>
      <c r="C90" s="34">
        <f>IF(B109=0, "-", B90/B109)</f>
        <v>3.7158469945355189E-2</v>
      </c>
      <c r="D90" s="65">
        <v>16</v>
      </c>
      <c r="E90" s="9">
        <f>IF(D109=0, "-", D90/D109)</f>
        <v>7.7707625060709079E-3</v>
      </c>
      <c r="F90" s="81">
        <v>86</v>
      </c>
      <c r="G90" s="34">
        <f>IF(F109=0, "-", F90/F109)</f>
        <v>1.979742173112339E-2</v>
      </c>
      <c r="H90" s="65">
        <v>40</v>
      </c>
      <c r="I90" s="9">
        <f>IF(H109=0, "-", H90/H109)</f>
        <v>1.5438054805094558E-2</v>
      </c>
      <c r="J90" s="8">
        <f t="shared" si="8"/>
        <v>1.125</v>
      </c>
      <c r="K90" s="9">
        <f t="shared" si="9"/>
        <v>1.1499999999999999</v>
      </c>
    </row>
    <row r="91" spans="1:11" x14ac:dyDescent="0.25">
      <c r="A91" s="7" t="s">
        <v>247</v>
      </c>
      <c r="B91" s="65">
        <v>21</v>
      </c>
      <c r="C91" s="34">
        <f>IF(B109=0, "-", B91/B109)</f>
        <v>2.2950819672131147E-2</v>
      </c>
      <c r="D91" s="65">
        <v>18</v>
      </c>
      <c r="E91" s="9">
        <f>IF(D109=0, "-", D91/D109)</f>
        <v>8.7421078193297714E-3</v>
      </c>
      <c r="F91" s="81">
        <v>55</v>
      </c>
      <c r="G91" s="34">
        <f>IF(F109=0, "-", F91/F109)</f>
        <v>1.2661141804788214E-2</v>
      </c>
      <c r="H91" s="65">
        <v>40</v>
      </c>
      <c r="I91" s="9">
        <f>IF(H109=0, "-", H91/H109)</f>
        <v>1.5438054805094558E-2</v>
      </c>
      <c r="J91" s="8">
        <f t="shared" si="8"/>
        <v>0.16666666666666666</v>
      </c>
      <c r="K91" s="9">
        <f t="shared" si="9"/>
        <v>0.375</v>
      </c>
    </row>
    <row r="92" spans="1:11" x14ac:dyDescent="0.25">
      <c r="A92" s="7" t="s">
        <v>248</v>
      </c>
      <c r="B92" s="65">
        <v>101</v>
      </c>
      <c r="C92" s="34">
        <f>IF(B109=0, "-", B92/B109)</f>
        <v>0.11038251366120219</v>
      </c>
      <c r="D92" s="65">
        <v>117</v>
      </c>
      <c r="E92" s="9">
        <f>IF(D109=0, "-", D92/D109)</f>
        <v>5.6823700825643517E-2</v>
      </c>
      <c r="F92" s="81">
        <v>177</v>
      </c>
      <c r="G92" s="34">
        <f>IF(F109=0, "-", F92/F109)</f>
        <v>4.074585635359116E-2</v>
      </c>
      <c r="H92" s="65">
        <v>245</v>
      </c>
      <c r="I92" s="9">
        <f>IF(H109=0, "-", H92/H109)</f>
        <v>9.4558085681204163E-2</v>
      </c>
      <c r="J92" s="8">
        <f t="shared" si="8"/>
        <v>-0.13675213675213677</v>
      </c>
      <c r="K92" s="9">
        <f t="shared" si="9"/>
        <v>-0.27755102040816326</v>
      </c>
    </row>
    <row r="93" spans="1:11" x14ac:dyDescent="0.25">
      <c r="A93" s="7" t="s">
        <v>249</v>
      </c>
      <c r="B93" s="65">
        <v>28</v>
      </c>
      <c r="C93" s="34">
        <f>IF(B109=0, "-", B93/B109)</f>
        <v>3.0601092896174863E-2</v>
      </c>
      <c r="D93" s="65">
        <v>20</v>
      </c>
      <c r="E93" s="9">
        <f>IF(D109=0, "-", D93/D109)</f>
        <v>9.7134531325886349E-3</v>
      </c>
      <c r="F93" s="81">
        <v>41</v>
      </c>
      <c r="G93" s="34">
        <f>IF(F109=0, "-", F93/F109)</f>
        <v>9.4383057090239413E-3</v>
      </c>
      <c r="H93" s="65">
        <v>50</v>
      </c>
      <c r="I93" s="9">
        <f>IF(H109=0, "-", H93/H109)</f>
        <v>1.9297568506368198E-2</v>
      </c>
      <c r="J93" s="8">
        <f t="shared" si="8"/>
        <v>0.4</v>
      </c>
      <c r="K93" s="9">
        <f t="shared" si="9"/>
        <v>-0.18</v>
      </c>
    </row>
    <row r="94" spans="1:11" x14ac:dyDescent="0.25">
      <c r="A94" s="7" t="s">
        <v>250</v>
      </c>
      <c r="B94" s="65">
        <v>0</v>
      </c>
      <c r="C94" s="34">
        <f>IF(B109=0, "-", B94/B109)</f>
        <v>0</v>
      </c>
      <c r="D94" s="65">
        <v>11</v>
      </c>
      <c r="E94" s="9">
        <f>IF(D109=0, "-", D94/D109)</f>
        <v>5.3423992229237492E-3</v>
      </c>
      <c r="F94" s="81">
        <v>4</v>
      </c>
      <c r="G94" s="34">
        <f>IF(F109=0, "-", F94/F109)</f>
        <v>9.2081031307550648E-4</v>
      </c>
      <c r="H94" s="65">
        <v>11</v>
      </c>
      <c r="I94" s="9">
        <f>IF(H109=0, "-", H94/H109)</f>
        <v>4.2454650714010035E-3</v>
      </c>
      <c r="J94" s="8">
        <f t="shared" si="8"/>
        <v>-1</v>
      </c>
      <c r="K94" s="9">
        <f t="shared" si="9"/>
        <v>-0.63636363636363635</v>
      </c>
    </row>
    <row r="95" spans="1:11" x14ac:dyDescent="0.25">
      <c r="A95" s="7" t="s">
        <v>251</v>
      </c>
      <c r="B95" s="65">
        <v>2</v>
      </c>
      <c r="C95" s="34">
        <f>IF(B109=0, "-", B95/B109)</f>
        <v>2.185792349726776E-3</v>
      </c>
      <c r="D95" s="65">
        <v>5</v>
      </c>
      <c r="E95" s="9">
        <f>IF(D109=0, "-", D95/D109)</f>
        <v>2.4283632831471587E-3</v>
      </c>
      <c r="F95" s="81">
        <v>16</v>
      </c>
      <c r="G95" s="34">
        <f>IF(F109=0, "-", F95/F109)</f>
        <v>3.6832412523020259E-3</v>
      </c>
      <c r="H95" s="65">
        <v>10</v>
      </c>
      <c r="I95" s="9">
        <f>IF(H109=0, "-", H95/H109)</f>
        <v>3.8595137012736396E-3</v>
      </c>
      <c r="J95" s="8">
        <f t="shared" si="8"/>
        <v>-0.6</v>
      </c>
      <c r="K95" s="9">
        <f t="shared" si="9"/>
        <v>0.6</v>
      </c>
    </row>
    <row r="96" spans="1:11" x14ac:dyDescent="0.25">
      <c r="A96" s="7" t="s">
        <v>252</v>
      </c>
      <c r="B96" s="65">
        <v>37</v>
      </c>
      <c r="C96" s="34">
        <f>IF(B109=0, "-", B96/B109)</f>
        <v>4.0437158469945354E-2</v>
      </c>
      <c r="D96" s="65">
        <v>0</v>
      </c>
      <c r="E96" s="9">
        <f>IF(D109=0, "-", D96/D109)</f>
        <v>0</v>
      </c>
      <c r="F96" s="81">
        <v>43</v>
      </c>
      <c r="G96" s="34">
        <f>IF(F109=0, "-", F96/F109)</f>
        <v>9.898710865561695E-3</v>
      </c>
      <c r="H96" s="65">
        <v>0</v>
      </c>
      <c r="I96" s="9">
        <f>IF(H109=0, "-", H96/H109)</f>
        <v>0</v>
      </c>
      <c r="J96" s="8" t="str">
        <f t="shared" si="8"/>
        <v>-</v>
      </c>
      <c r="K96" s="9" t="str">
        <f t="shared" si="9"/>
        <v>-</v>
      </c>
    </row>
    <row r="97" spans="1:11" x14ac:dyDescent="0.25">
      <c r="A97" s="7" t="s">
        <v>253</v>
      </c>
      <c r="B97" s="65">
        <v>2</v>
      </c>
      <c r="C97" s="34">
        <f>IF(B109=0, "-", B97/B109)</f>
        <v>2.185792349726776E-3</v>
      </c>
      <c r="D97" s="65">
        <v>2</v>
      </c>
      <c r="E97" s="9">
        <f>IF(D109=0, "-", D97/D109)</f>
        <v>9.7134531325886349E-4</v>
      </c>
      <c r="F97" s="81">
        <v>2</v>
      </c>
      <c r="G97" s="34">
        <f>IF(F109=0, "-", F97/F109)</f>
        <v>4.6040515653775324E-4</v>
      </c>
      <c r="H97" s="65">
        <v>6</v>
      </c>
      <c r="I97" s="9">
        <f>IF(H109=0, "-", H97/H109)</f>
        <v>2.3157082207641835E-3</v>
      </c>
      <c r="J97" s="8">
        <f t="shared" si="8"/>
        <v>0</v>
      </c>
      <c r="K97" s="9">
        <f t="shared" si="9"/>
        <v>-0.66666666666666663</v>
      </c>
    </row>
    <row r="98" spans="1:11" x14ac:dyDescent="0.25">
      <c r="A98" s="7" t="s">
        <v>254</v>
      </c>
      <c r="B98" s="65">
        <v>103</v>
      </c>
      <c r="C98" s="34">
        <f>IF(B109=0, "-", B98/B109)</f>
        <v>0.11256830601092896</v>
      </c>
      <c r="D98" s="65">
        <v>46</v>
      </c>
      <c r="E98" s="9">
        <f>IF(D109=0, "-", D98/D109)</f>
        <v>2.2340942204953862E-2</v>
      </c>
      <c r="F98" s="81">
        <v>234</v>
      </c>
      <c r="G98" s="34">
        <f>IF(F109=0, "-", F98/F109)</f>
        <v>5.3867403314917128E-2</v>
      </c>
      <c r="H98" s="65">
        <v>128</v>
      </c>
      <c r="I98" s="9">
        <f>IF(H109=0, "-", H98/H109)</f>
        <v>4.9401775376302588E-2</v>
      </c>
      <c r="J98" s="8">
        <f t="shared" si="8"/>
        <v>1.2391304347826086</v>
      </c>
      <c r="K98" s="9">
        <f t="shared" si="9"/>
        <v>0.828125</v>
      </c>
    </row>
    <row r="99" spans="1:11" x14ac:dyDescent="0.25">
      <c r="A99" s="7" t="s">
        <v>255</v>
      </c>
      <c r="B99" s="65">
        <v>0</v>
      </c>
      <c r="C99" s="34">
        <f>IF(B109=0, "-", B99/B109)</f>
        <v>0</v>
      </c>
      <c r="D99" s="65">
        <v>1</v>
      </c>
      <c r="E99" s="9">
        <f>IF(D109=0, "-", D99/D109)</f>
        <v>4.8567265662943174E-4</v>
      </c>
      <c r="F99" s="81">
        <v>0</v>
      </c>
      <c r="G99" s="34">
        <f>IF(F109=0, "-", F99/F109)</f>
        <v>0</v>
      </c>
      <c r="H99" s="65">
        <v>13</v>
      </c>
      <c r="I99" s="9">
        <f>IF(H109=0, "-", H99/H109)</f>
        <v>5.0173678116557313E-3</v>
      </c>
      <c r="J99" s="8">
        <f t="shared" si="8"/>
        <v>-1</v>
      </c>
      <c r="K99" s="9">
        <f t="shared" si="9"/>
        <v>-1</v>
      </c>
    </row>
    <row r="100" spans="1:11" x14ac:dyDescent="0.25">
      <c r="A100" s="7" t="s">
        <v>256</v>
      </c>
      <c r="B100" s="65">
        <v>74</v>
      </c>
      <c r="C100" s="34">
        <f>IF(B109=0, "-", B100/B109)</f>
        <v>8.0874316939890709E-2</v>
      </c>
      <c r="D100" s="65">
        <v>56</v>
      </c>
      <c r="E100" s="9">
        <f>IF(D109=0, "-", D100/D109)</f>
        <v>2.7197668771248178E-2</v>
      </c>
      <c r="F100" s="81">
        <v>305</v>
      </c>
      <c r="G100" s="34">
        <f>IF(F109=0, "-", F100/F109)</f>
        <v>7.0211786372007368E-2</v>
      </c>
      <c r="H100" s="65">
        <v>123</v>
      </c>
      <c r="I100" s="9">
        <f>IF(H109=0, "-", H100/H109)</f>
        <v>4.7472018525665766E-2</v>
      </c>
      <c r="J100" s="8">
        <f t="shared" si="8"/>
        <v>0.32142857142857145</v>
      </c>
      <c r="K100" s="9">
        <f t="shared" si="9"/>
        <v>1.4796747967479675</v>
      </c>
    </row>
    <row r="101" spans="1:11" x14ac:dyDescent="0.25">
      <c r="A101" s="7" t="s">
        <v>257</v>
      </c>
      <c r="B101" s="65">
        <v>57</v>
      </c>
      <c r="C101" s="34">
        <f>IF(B109=0, "-", B101/B109)</f>
        <v>6.2295081967213117E-2</v>
      </c>
      <c r="D101" s="65">
        <v>63</v>
      </c>
      <c r="E101" s="9">
        <f>IF(D109=0, "-", D101/D109)</f>
        <v>3.0597377367654201E-2</v>
      </c>
      <c r="F101" s="81">
        <v>122</v>
      </c>
      <c r="G101" s="34">
        <f>IF(F109=0, "-", F101/F109)</f>
        <v>2.8084714548802948E-2</v>
      </c>
      <c r="H101" s="65">
        <v>134</v>
      </c>
      <c r="I101" s="9">
        <f>IF(H109=0, "-", H101/H109)</f>
        <v>5.1717483597066773E-2</v>
      </c>
      <c r="J101" s="8">
        <f t="shared" si="8"/>
        <v>-9.5238095238095233E-2</v>
      </c>
      <c r="K101" s="9">
        <f t="shared" si="9"/>
        <v>-8.9552238805970144E-2</v>
      </c>
    </row>
    <row r="102" spans="1:11" x14ac:dyDescent="0.25">
      <c r="A102" s="7" t="s">
        <v>258</v>
      </c>
      <c r="B102" s="65">
        <v>2</v>
      </c>
      <c r="C102" s="34">
        <f>IF(B109=0, "-", B102/B109)</f>
        <v>2.185792349726776E-3</v>
      </c>
      <c r="D102" s="65">
        <v>7</v>
      </c>
      <c r="E102" s="9">
        <f>IF(D109=0, "-", D102/D109)</f>
        <v>3.3997085964060222E-3</v>
      </c>
      <c r="F102" s="81">
        <v>9</v>
      </c>
      <c r="G102" s="34">
        <f>IF(F109=0, "-", F102/F109)</f>
        <v>2.0718232044198894E-3</v>
      </c>
      <c r="H102" s="65">
        <v>24</v>
      </c>
      <c r="I102" s="9">
        <f>IF(H109=0, "-", H102/H109)</f>
        <v>9.262832883056734E-3</v>
      </c>
      <c r="J102" s="8">
        <f t="shared" si="8"/>
        <v>-0.7142857142857143</v>
      </c>
      <c r="K102" s="9">
        <f t="shared" si="9"/>
        <v>-0.625</v>
      </c>
    </row>
    <row r="103" spans="1:11" x14ac:dyDescent="0.25">
      <c r="A103" s="7" t="s">
        <v>259</v>
      </c>
      <c r="B103" s="65">
        <v>63</v>
      </c>
      <c r="C103" s="34">
        <f>IF(B109=0, "-", B103/B109)</f>
        <v>6.8852459016393447E-2</v>
      </c>
      <c r="D103" s="65">
        <v>82</v>
      </c>
      <c r="E103" s="9">
        <f>IF(D109=0, "-", D103/D109)</f>
        <v>3.9825157843613401E-2</v>
      </c>
      <c r="F103" s="81">
        <v>212</v>
      </c>
      <c r="G103" s="34">
        <f>IF(F109=0, "-", F103/F109)</f>
        <v>4.8802946593001842E-2</v>
      </c>
      <c r="H103" s="65">
        <v>82</v>
      </c>
      <c r="I103" s="9">
        <f>IF(H109=0, "-", H103/H109)</f>
        <v>3.1648012350443844E-2</v>
      </c>
      <c r="J103" s="8">
        <f t="shared" si="8"/>
        <v>-0.23170731707317074</v>
      </c>
      <c r="K103" s="9">
        <f t="shared" si="9"/>
        <v>1.5853658536585367</v>
      </c>
    </row>
    <row r="104" spans="1:11" x14ac:dyDescent="0.25">
      <c r="A104" s="7" t="s">
        <v>260</v>
      </c>
      <c r="B104" s="65">
        <v>359</v>
      </c>
      <c r="C104" s="34">
        <f>IF(B109=0, "-", B104/B109)</f>
        <v>0.39234972677595631</v>
      </c>
      <c r="D104" s="65">
        <v>1571</v>
      </c>
      <c r="E104" s="9">
        <f>IF(D109=0, "-", D104/D109)</f>
        <v>0.76299174356483734</v>
      </c>
      <c r="F104" s="81">
        <v>2936</v>
      </c>
      <c r="G104" s="34">
        <f>IF(F109=0, "-", F104/F109)</f>
        <v>0.67587476979742178</v>
      </c>
      <c r="H104" s="65">
        <v>1571</v>
      </c>
      <c r="I104" s="9">
        <f>IF(H109=0, "-", H104/H109)</f>
        <v>0.60632960247008882</v>
      </c>
      <c r="J104" s="8">
        <f t="shared" si="8"/>
        <v>-0.77148313176320815</v>
      </c>
      <c r="K104" s="9">
        <f t="shared" si="9"/>
        <v>0.86887332908975179</v>
      </c>
    </row>
    <row r="105" spans="1:11" x14ac:dyDescent="0.25">
      <c r="A105" s="7" t="s">
        <v>261</v>
      </c>
      <c r="B105" s="65">
        <v>17</v>
      </c>
      <c r="C105" s="34">
        <f>IF(B109=0, "-", B105/B109)</f>
        <v>1.8579234972677595E-2</v>
      </c>
      <c r="D105" s="65">
        <v>13</v>
      </c>
      <c r="E105" s="9">
        <f>IF(D109=0, "-", D105/D109)</f>
        <v>6.3137445361826127E-3</v>
      </c>
      <c r="F105" s="81">
        <v>61</v>
      </c>
      <c r="G105" s="34">
        <f>IF(F109=0, "-", F105/F109)</f>
        <v>1.4042357274401474E-2</v>
      </c>
      <c r="H105" s="65">
        <v>36</v>
      </c>
      <c r="I105" s="9">
        <f>IF(H109=0, "-", H105/H109)</f>
        <v>1.3894249324585103E-2</v>
      </c>
      <c r="J105" s="8">
        <f t="shared" si="8"/>
        <v>0.30769230769230771</v>
      </c>
      <c r="K105" s="9">
        <f t="shared" si="9"/>
        <v>0.69444444444444442</v>
      </c>
    </row>
    <row r="106" spans="1:11" x14ac:dyDescent="0.25">
      <c r="A106" s="7" t="s">
        <v>262</v>
      </c>
      <c r="B106" s="65">
        <v>6</v>
      </c>
      <c r="C106" s="34">
        <f>IF(B109=0, "-", B106/B109)</f>
        <v>6.5573770491803279E-3</v>
      </c>
      <c r="D106" s="65">
        <v>5</v>
      </c>
      <c r="E106" s="9">
        <f>IF(D109=0, "-", D106/D109)</f>
        <v>2.4283632831471587E-3</v>
      </c>
      <c r="F106" s="81">
        <v>16</v>
      </c>
      <c r="G106" s="34">
        <f>IF(F109=0, "-", F106/F109)</f>
        <v>3.6832412523020259E-3</v>
      </c>
      <c r="H106" s="65">
        <v>27</v>
      </c>
      <c r="I106" s="9">
        <f>IF(H109=0, "-", H106/H109)</f>
        <v>1.0420686993438826E-2</v>
      </c>
      <c r="J106" s="8">
        <f t="shared" si="8"/>
        <v>0.2</v>
      </c>
      <c r="K106" s="9">
        <f t="shared" si="9"/>
        <v>-0.40740740740740738</v>
      </c>
    </row>
    <row r="107" spans="1:11" x14ac:dyDescent="0.25">
      <c r="A107" s="7" t="s">
        <v>263</v>
      </c>
      <c r="B107" s="65">
        <v>7</v>
      </c>
      <c r="C107" s="34">
        <f>IF(B109=0, "-", B107/B109)</f>
        <v>7.6502732240437158E-3</v>
      </c>
      <c r="D107" s="65">
        <v>21</v>
      </c>
      <c r="E107" s="9">
        <f>IF(D109=0, "-", D107/D109)</f>
        <v>1.0199125789218067E-2</v>
      </c>
      <c r="F107" s="81">
        <v>12</v>
      </c>
      <c r="G107" s="34">
        <f>IF(F109=0, "-", F107/F109)</f>
        <v>2.7624309392265192E-3</v>
      </c>
      <c r="H107" s="65">
        <v>31</v>
      </c>
      <c r="I107" s="9">
        <f>IF(H109=0, "-", H107/H109)</f>
        <v>1.1964492473948282E-2</v>
      </c>
      <c r="J107" s="8">
        <f t="shared" si="8"/>
        <v>-0.66666666666666663</v>
      </c>
      <c r="K107" s="9">
        <f t="shared" si="9"/>
        <v>-0.61290322580645162</v>
      </c>
    </row>
    <row r="108" spans="1:11" x14ac:dyDescent="0.25">
      <c r="A108" s="2"/>
      <c r="B108" s="68"/>
      <c r="C108" s="33"/>
      <c r="D108" s="68"/>
      <c r="E108" s="6"/>
      <c r="F108" s="82"/>
      <c r="G108" s="33"/>
      <c r="H108" s="68"/>
      <c r="I108" s="6"/>
      <c r="J108" s="5"/>
      <c r="K108" s="6"/>
    </row>
    <row r="109" spans="1:11" s="43" customFormat="1" x14ac:dyDescent="0.25">
      <c r="A109" s="162" t="s">
        <v>586</v>
      </c>
      <c r="B109" s="71">
        <f>SUM(B89:B108)</f>
        <v>915</v>
      </c>
      <c r="C109" s="40">
        <f>B109/30256</f>
        <v>3.0241935483870969E-2</v>
      </c>
      <c r="D109" s="71">
        <f>SUM(D89:D108)</f>
        <v>2059</v>
      </c>
      <c r="E109" s="41">
        <f>D109/32224</f>
        <v>6.3896474677259188E-2</v>
      </c>
      <c r="F109" s="77">
        <f>SUM(F89:F108)</f>
        <v>4344</v>
      </c>
      <c r="G109" s="42">
        <f>F109/84340</f>
        <v>5.150580981740574E-2</v>
      </c>
      <c r="H109" s="71">
        <f>SUM(H89:H108)</f>
        <v>2591</v>
      </c>
      <c r="I109" s="41">
        <f>H109/81619</f>
        <v>3.1745059361178156E-2</v>
      </c>
      <c r="J109" s="37">
        <f>IF(D109=0, "-", IF((B109-D109)/D109&lt;10, (B109-D109)/D109, "&gt;999%"))</f>
        <v>-0.55560951918406998</v>
      </c>
      <c r="K109" s="38">
        <f>IF(H109=0, "-", IF((F109-H109)/H109&lt;10, (F109-H109)/H109, "&gt;999%"))</f>
        <v>0.67657275183326904</v>
      </c>
    </row>
    <row r="110" spans="1:11" x14ac:dyDescent="0.25">
      <c r="B110" s="83"/>
      <c r="D110" s="83"/>
      <c r="F110" s="83"/>
      <c r="H110" s="83"/>
    </row>
    <row r="111" spans="1:11" s="43" customFormat="1" x14ac:dyDescent="0.25">
      <c r="A111" s="162" t="s">
        <v>585</v>
      </c>
      <c r="B111" s="71">
        <v>1202</v>
      </c>
      <c r="C111" s="40">
        <f>B111/30256</f>
        <v>3.9727657324167109E-2</v>
      </c>
      <c r="D111" s="71">
        <v>2532</v>
      </c>
      <c r="E111" s="41">
        <f>D111/32224</f>
        <v>7.8574975173783521E-2</v>
      </c>
      <c r="F111" s="77">
        <v>5144</v>
      </c>
      <c r="G111" s="42">
        <f>F111/84340</f>
        <v>6.099122599004031E-2</v>
      </c>
      <c r="H111" s="71">
        <v>4003</v>
      </c>
      <c r="I111" s="41">
        <f>H111/81619</f>
        <v>4.9044952768350504E-2</v>
      </c>
      <c r="J111" s="37">
        <f>IF(D111=0, "-", IF((B111-D111)/D111&lt;10, (B111-D111)/D111, "&gt;999%"))</f>
        <v>-0.52527646129541861</v>
      </c>
      <c r="K111" s="38">
        <f>IF(H111=0, "-", IF((F111-H111)/H111&lt;10, (F111-H111)/H111, "&gt;999%"))</f>
        <v>0.28503622283287533</v>
      </c>
    </row>
    <row r="112" spans="1:11" x14ac:dyDescent="0.25">
      <c r="B112" s="83"/>
      <c r="D112" s="83"/>
      <c r="F112" s="83"/>
      <c r="H112" s="83"/>
    </row>
    <row r="113" spans="1:11" ht="15.6" x14ac:dyDescent="0.3">
      <c r="A113" s="164" t="s">
        <v>115</v>
      </c>
      <c r="B113" s="196" t="s">
        <v>1</v>
      </c>
      <c r="C113" s="200"/>
      <c r="D113" s="200"/>
      <c r="E113" s="197"/>
      <c r="F113" s="196" t="s">
        <v>14</v>
      </c>
      <c r="G113" s="200"/>
      <c r="H113" s="200"/>
      <c r="I113" s="197"/>
      <c r="J113" s="196" t="s">
        <v>15</v>
      </c>
      <c r="K113" s="197"/>
    </row>
    <row r="114" spans="1:11" x14ac:dyDescent="0.25">
      <c r="A114" s="22"/>
      <c r="B114" s="196">
        <f>VALUE(RIGHT($B$2, 4))</f>
        <v>2023</v>
      </c>
      <c r="C114" s="197"/>
      <c r="D114" s="196">
        <f>B114-1</f>
        <v>2022</v>
      </c>
      <c r="E114" s="204"/>
      <c r="F114" s="196">
        <f>B114</f>
        <v>2023</v>
      </c>
      <c r="G114" s="204"/>
      <c r="H114" s="196">
        <f>D114</f>
        <v>2022</v>
      </c>
      <c r="I114" s="204"/>
      <c r="J114" s="140" t="s">
        <v>4</v>
      </c>
      <c r="K114" s="141" t="s">
        <v>2</v>
      </c>
    </row>
    <row r="115" spans="1:11" x14ac:dyDescent="0.25">
      <c r="A115" s="163" t="s">
        <v>143</v>
      </c>
      <c r="B115" s="61" t="s">
        <v>12</v>
      </c>
      <c r="C115" s="62" t="s">
        <v>13</v>
      </c>
      <c r="D115" s="61" t="s">
        <v>12</v>
      </c>
      <c r="E115" s="63" t="s">
        <v>13</v>
      </c>
      <c r="F115" s="62" t="s">
        <v>12</v>
      </c>
      <c r="G115" s="62" t="s">
        <v>13</v>
      </c>
      <c r="H115" s="61" t="s">
        <v>12</v>
      </c>
      <c r="I115" s="63" t="s">
        <v>13</v>
      </c>
      <c r="J115" s="61"/>
      <c r="K115" s="63"/>
    </row>
    <row r="116" spans="1:11" x14ac:dyDescent="0.25">
      <c r="A116" s="7" t="s">
        <v>264</v>
      </c>
      <c r="B116" s="65">
        <v>3</v>
      </c>
      <c r="C116" s="34">
        <f>IF(B120=0, "-", B116/B120)</f>
        <v>4.1095890410958902E-2</v>
      </c>
      <c r="D116" s="65">
        <v>0</v>
      </c>
      <c r="E116" s="9">
        <f>IF(D120=0, "-", D116/D120)</f>
        <v>0</v>
      </c>
      <c r="F116" s="81">
        <v>6</v>
      </c>
      <c r="G116" s="34">
        <f>IF(F120=0, "-", F116/F120)</f>
        <v>2.3809523809523808E-2</v>
      </c>
      <c r="H116" s="65">
        <v>0</v>
      </c>
      <c r="I116" s="9">
        <f>IF(H120=0, "-", H116/H120)</f>
        <v>0</v>
      </c>
      <c r="J116" s="8" t="str">
        <f>IF(D116=0, "-", IF((B116-D116)/D116&lt;10, (B116-D116)/D116, "&gt;999%"))</f>
        <v>-</v>
      </c>
      <c r="K116" s="9" t="str">
        <f>IF(H116=0, "-", IF((F116-H116)/H116&lt;10, (F116-H116)/H116, "&gt;999%"))</f>
        <v>-</v>
      </c>
    </row>
    <row r="117" spans="1:11" x14ac:dyDescent="0.25">
      <c r="A117" s="7" t="s">
        <v>265</v>
      </c>
      <c r="B117" s="65">
        <v>68</v>
      </c>
      <c r="C117" s="34">
        <f>IF(B120=0, "-", B117/B120)</f>
        <v>0.93150684931506844</v>
      </c>
      <c r="D117" s="65">
        <v>99</v>
      </c>
      <c r="E117" s="9">
        <f>IF(D120=0, "-", D117/D120)</f>
        <v>0.8839285714285714</v>
      </c>
      <c r="F117" s="81">
        <v>232</v>
      </c>
      <c r="G117" s="34">
        <f>IF(F120=0, "-", F117/F120)</f>
        <v>0.92063492063492058</v>
      </c>
      <c r="H117" s="65">
        <v>218</v>
      </c>
      <c r="I117" s="9">
        <f>IF(H120=0, "-", H117/H120)</f>
        <v>0.84824902723735407</v>
      </c>
      <c r="J117" s="8">
        <f>IF(D117=0, "-", IF((B117-D117)/D117&lt;10, (B117-D117)/D117, "&gt;999%"))</f>
        <v>-0.31313131313131315</v>
      </c>
      <c r="K117" s="9">
        <f>IF(H117=0, "-", IF((F117-H117)/H117&lt;10, (F117-H117)/H117, "&gt;999%"))</f>
        <v>6.4220183486238536E-2</v>
      </c>
    </row>
    <row r="118" spans="1:11" x14ac:dyDescent="0.25">
      <c r="A118" s="7" t="s">
        <v>266</v>
      </c>
      <c r="B118" s="65">
        <v>2</v>
      </c>
      <c r="C118" s="34">
        <f>IF(B120=0, "-", B118/B120)</f>
        <v>2.7397260273972601E-2</v>
      </c>
      <c r="D118" s="65">
        <v>13</v>
      </c>
      <c r="E118" s="9">
        <f>IF(D120=0, "-", D118/D120)</f>
        <v>0.11607142857142858</v>
      </c>
      <c r="F118" s="81">
        <v>14</v>
      </c>
      <c r="G118" s="34">
        <f>IF(F120=0, "-", F118/F120)</f>
        <v>5.5555555555555552E-2</v>
      </c>
      <c r="H118" s="65">
        <v>39</v>
      </c>
      <c r="I118" s="9">
        <f>IF(H120=0, "-", H118/H120)</f>
        <v>0.1517509727626459</v>
      </c>
      <c r="J118" s="8">
        <f>IF(D118=0, "-", IF((B118-D118)/D118&lt;10, (B118-D118)/D118, "&gt;999%"))</f>
        <v>-0.84615384615384615</v>
      </c>
      <c r="K118" s="9">
        <f>IF(H118=0, "-", IF((F118-H118)/H118&lt;10, (F118-H118)/H118, "&gt;999%"))</f>
        <v>-0.64102564102564108</v>
      </c>
    </row>
    <row r="119" spans="1:11" x14ac:dyDescent="0.25">
      <c r="A119" s="2"/>
      <c r="B119" s="68"/>
      <c r="C119" s="33"/>
      <c r="D119" s="68"/>
      <c r="E119" s="6"/>
      <c r="F119" s="82"/>
      <c r="G119" s="33"/>
      <c r="H119" s="68"/>
      <c r="I119" s="6"/>
      <c r="J119" s="5"/>
      <c r="K119" s="6"/>
    </row>
    <row r="120" spans="1:11" s="43" customFormat="1" x14ac:dyDescent="0.25">
      <c r="A120" s="162" t="s">
        <v>584</v>
      </c>
      <c r="B120" s="71">
        <f>SUM(B116:B119)</f>
        <v>73</v>
      </c>
      <c r="C120" s="40">
        <f>B120/30256</f>
        <v>2.41274457958752E-3</v>
      </c>
      <c r="D120" s="71">
        <f>SUM(D116:D119)</f>
        <v>112</v>
      </c>
      <c r="E120" s="41">
        <f>D120/32224</f>
        <v>3.4756703078450842E-3</v>
      </c>
      <c r="F120" s="77">
        <f>SUM(F116:F119)</f>
        <v>252</v>
      </c>
      <c r="G120" s="42">
        <f>F120/84340</f>
        <v>2.9879060943798909E-3</v>
      </c>
      <c r="H120" s="71">
        <f>SUM(H116:H119)</f>
        <v>257</v>
      </c>
      <c r="I120" s="41">
        <f>H120/81619</f>
        <v>3.1487766328918512E-3</v>
      </c>
      <c r="J120" s="37">
        <f>IF(D120=0, "-", IF((B120-D120)/D120&lt;10, (B120-D120)/D120, "&gt;999%"))</f>
        <v>-0.3482142857142857</v>
      </c>
      <c r="K120" s="38">
        <f>IF(H120=0, "-", IF((F120-H120)/H120&lt;10, (F120-H120)/H120, "&gt;999%"))</f>
        <v>-1.9455252918287938E-2</v>
      </c>
    </row>
    <row r="121" spans="1:11" x14ac:dyDescent="0.25">
      <c r="B121" s="83"/>
      <c r="D121" s="83"/>
      <c r="F121" s="83"/>
      <c r="H121" s="83"/>
    </row>
    <row r="122" spans="1:11" x14ac:dyDescent="0.25">
      <c r="A122" s="163" t="s">
        <v>144</v>
      </c>
      <c r="B122" s="61" t="s">
        <v>12</v>
      </c>
      <c r="C122" s="62" t="s">
        <v>13</v>
      </c>
      <c r="D122" s="61" t="s">
        <v>12</v>
      </c>
      <c r="E122" s="63" t="s">
        <v>13</v>
      </c>
      <c r="F122" s="62" t="s">
        <v>12</v>
      </c>
      <c r="G122" s="62" t="s">
        <v>13</v>
      </c>
      <c r="H122" s="61" t="s">
        <v>12</v>
      </c>
      <c r="I122" s="63" t="s">
        <v>13</v>
      </c>
      <c r="J122" s="61"/>
      <c r="K122" s="63"/>
    </row>
    <row r="123" spans="1:11" x14ac:dyDescent="0.25">
      <c r="A123" s="7" t="s">
        <v>267</v>
      </c>
      <c r="B123" s="65">
        <v>11</v>
      </c>
      <c r="C123" s="34">
        <f>IF(B136=0, "-", B123/B136)</f>
        <v>0.12087912087912088</v>
      </c>
      <c r="D123" s="65">
        <v>12</v>
      </c>
      <c r="E123" s="9">
        <f>IF(D136=0, "-", D123/D136)</f>
        <v>0.16</v>
      </c>
      <c r="F123" s="81">
        <v>23</v>
      </c>
      <c r="G123" s="34">
        <f>IF(F136=0, "-", F123/F136)</f>
        <v>0.13294797687861271</v>
      </c>
      <c r="H123" s="65">
        <v>20</v>
      </c>
      <c r="I123" s="9">
        <f>IF(H136=0, "-", H123/H136)</f>
        <v>0.12903225806451613</v>
      </c>
      <c r="J123" s="8">
        <f t="shared" ref="J123:J134" si="10">IF(D123=0, "-", IF((B123-D123)/D123&lt;10, (B123-D123)/D123, "&gt;999%"))</f>
        <v>-8.3333333333333329E-2</v>
      </c>
      <c r="K123" s="9">
        <f t="shared" ref="K123:K134" si="11">IF(H123=0, "-", IF((F123-H123)/H123&lt;10, (F123-H123)/H123, "&gt;999%"))</f>
        <v>0.15</v>
      </c>
    </row>
    <row r="124" spans="1:11" x14ac:dyDescent="0.25">
      <c r="A124" s="7" t="s">
        <v>268</v>
      </c>
      <c r="B124" s="65">
        <v>1</v>
      </c>
      <c r="C124" s="34">
        <f>IF(B136=0, "-", B124/B136)</f>
        <v>1.098901098901099E-2</v>
      </c>
      <c r="D124" s="65">
        <v>4</v>
      </c>
      <c r="E124" s="9">
        <f>IF(D136=0, "-", D124/D136)</f>
        <v>5.3333333333333337E-2</v>
      </c>
      <c r="F124" s="81">
        <v>6</v>
      </c>
      <c r="G124" s="34">
        <f>IF(F136=0, "-", F124/F136)</f>
        <v>3.4682080924855488E-2</v>
      </c>
      <c r="H124" s="65">
        <v>10</v>
      </c>
      <c r="I124" s="9">
        <f>IF(H136=0, "-", H124/H136)</f>
        <v>6.4516129032258063E-2</v>
      </c>
      <c r="J124" s="8">
        <f t="shared" si="10"/>
        <v>-0.75</v>
      </c>
      <c r="K124" s="9">
        <f t="shared" si="11"/>
        <v>-0.4</v>
      </c>
    </row>
    <row r="125" spans="1:11" x14ac:dyDescent="0.25">
      <c r="A125" s="7" t="s">
        <v>269</v>
      </c>
      <c r="B125" s="65">
        <v>17</v>
      </c>
      <c r="C125" s="34">
        <f>IF(B136=0, "-", B125/B136)</f>
        <v>0.18681318681318682</v>
      </c>
      <c r="D125" s="65">
        <v>0</v>
      </c>
      <c r="E125" s="9">
        <f>IF(D136=0, "-", D125/D136)</f>
        <v>0</v>
      </c>
      <c r="F125" s="81">
        <v>43</v>
      </c>
      <c r="G125" s="34">
        <f>IF(F136=0, "-", F125/F136)</f>
        <v>0.24855491329479767</v>
      </c>
      <c r="H125" s="65">
        <v>0</v>
      </c>
      <c r="I125" s="9">
        <f>IF(H136=0, "-", H125/H136)</f>
        <v>0</v>
      </c>
      <c r="J125" s="8" t="str">
        <f t="shared" si="10"/>
        <v>-</v>
      </c>
      <c r="K125" s="9" t="str">
        <f t="shared" si="11"/>
        <v>-</v>
      </c>
    </row>
    <row r="126" spans="1:11" x14ac:dyDescent="0.25">
      <c r="A126" s="7" t="s">
        <v>270</v>
      </c>
      <c r="B126" s="65">
        <v>8</v>
      </c>
      <c r="C126" s="34">
        <f>IF(B136=0, "-", B126/B136)</f>
        <v>8.7912087912087919E-2</v>
      </c>
      <c r="D126" s="65">
        <v>8</v>
      </c>
      <c r="E126" s="9">
        <f>IF(D136=0, "-", D126/D136)</f>
        <v>0.10666666666666667</v>
      </c>
      <c r="F126" s="81">
        <v>13</v>
      </c>
      <c r="G126" s="34">
        <f>IF(F136=0, "-", F126/F136)</f>
        <v>7.5144508670520235E-2</v>
      </c>
      <c r="H126" s="65">
        <v>26</v>
      </c>
      <c r="I126" s="9">
        <f>IF(H136=0, "-", H126/H136)</f>
        <v>0.16774193548387098</v>
      </c>
      <c r="J126" s="8">
        <f t="shared" si="10"/>
        <v>0</v>
      </c>
      <c r="K126" s="9">
        <f t="shared" si="11"/>
        <v>-0.5</v>
      </c>
    </row>
    <row r="127" spans="1:11" x14ac:dyDescent="0.25">
      <c r="A127" s="7" t="s">
        <v>271</v>
      </c>
      <c r="B127" s="65">
        <v>0</v>
      </c>
      <c r="C127" s="34">
        <f>IF(B136=0, "-", B127/B136)</f>
        <v>0</v>
      </c>
      <c r="D127" s="65">
        <v>3</v>
      </c>
      <c r="E127" s="9">
        <f>IF(D136=0, "-", D127/D136)</f>
        <v>0.04</v>
      </c>
      <c r="F127" s="81">
        <v>7</v>
      </c>
      <c r="G127" s="34">
        <f>IF(F136=0, "-", F127/F136)</f>
        <v>4.046242774566474E-2</v>
      </c>
      <c r="H127" s="65">
        <v>7</v>
      </c>
      <c r="I127" s="9">
        <f>IF(H136=0, "-", H127/H136)</f>
        <v>4.5161290322580643E-2</v>
      </c>
      <c r="J127" s="8">
        <f t="shared" si="10"/>
        <v>-1</v>
      </c>
      <c r="K127" s="9">
        <f t="shared" si="11"/>
        <v>0</v>
      </c>
    </row>
    <row r="128" spans="1:11" x14ac:dyDescent="0.25">
      <c r="A128" s="7" t="s">
        <v>272</v>
      </c>
      <c r="B128" s="65">
        <v>0</v>
      </c>
      <c r="C128" s="34">
        <f>IF(B136=0, "-", B128/B136)</f>
        <v>0</v>
      </c>
      <c r="D128" s="65">
        <v>1</v>
      </c>
      <c r="E128" s="9">
        <f>IF(D136=0, "-", D128/D136)</f>
        <v>1.3333333333333334E-2</v>
      </c>
      <c r="F128" s="81">
        <v>0</v>
      </c>
      <c r="G128" s="34">
        <f>IF(F136=0, "-", F128/F136)</f>
        <v>0</v>
      </c>
      <c r="H128" s="65">
        <v>1</v>
      </c>
      <c r="I128" s="9">
        <f>IF(H136=0, "-", H128/H136)</f>
        <v>6.4516129032258064E-3</v>
      </c>
      <c r="J128" s="8">
        <f t="shared" si="10"/>
        <v>-1</v>
      </c>
      <c r="K128" s="9">
        <f t="shared" si="11"/>
        <v>-1</v>
      </c>
    </row>
    <row r="129" spans="1:11" x14ac:dyDescent="0.25">
      <c r="A129" s="7" t="s">
        <v>273</v>
      </c>
      <c r="B129" s="65">
        <v>0</v>
      </c>
      <c r="C129" s="34">
        <f>IF(B136=0, "-", B129/B136)</f>
        <v>0</v>
      </c>
      <c r="D129" s="65">
        <v>6</v>
      </c>
      <c r="E129" s="9">
        <f>IF(D136=0, "-", D129/D136)</f>
        <v>0.08</v>
      </c>
      <c r="F129" s="81">
        <v>0</v>
      </c>
      <c r="G129" s="34">
        <f>IF(F136=0, "-", F129/F136)</f>
        <v>0</v>
      </c>
      <c r="H129" s="65">
        <v>12</v>
      </c>
      <c r="I129" s="9">
        <f>IF(H136=0, "-", H129/H136)</f>
        <v>7.7419354838709681E-2</v>
      </c>
      <c r="J129" s="8">
        <f t="shared" si="10"/>
        <v>-1</v>
      </c>
      <c r="K129" s="9">
        <f t="shared" si="11"/>
        <v>-1</v>
      </c>
    </row>
    <row r="130" spans="1:11" x14ac:dyDescent="0.25">
      <c r="A130" s="7" t="s">
        <v>274</v>
      </c>
      <c r="B130" s="65">
        <v>2</v>
      </c>
      <c r="C130" s="34">
        <f>IF(B136=0, "-", B130/B136)</f>
        <v>2.197802197802198E-2</v>
      </c>
      <c r="D130" s="65">
        <v>1</v>
      </c>
      <c r="E130" s="9">
        <f>IF(D136=0, "-", D130/D136)</f>
        <v>1.3333333333333334E-2</v>
      </c>
      <c r="F130" s="81">
        <v>2</v>
      </c>
      <c r="G130" s="34">
        <f>IF(F136=0, "-", F130/F136)</f>
        <v>1.1560693641618497E-2</v>
      </c>
      <c r="H130" s="65">
        <v>1</v>
      </c>
      <c r="I130" s="9">
        <f>IF(H136=0, "-", H130/H136)</f>
        <v>6.4516129032258064E-3</v>
      </c>
      <c r="J130" s="8">
        <f t="shared" si="10"/>
        <v>1</v>
      </c>
      <c r="K130" s="9">
        <f t="shared" si="11"/>
        <v>1</v>
      </c>
    </row>
    <row r="131" spans="1:11" x14ac:dyDescent="0.25">
      <c r="A131" s="7" t="s">
        <v>275</v>
      </c>
      <c r="B131" s="65">
        <v>22</v>
      </c>
      <c r="C131" s="34">
        <f>IF(B136=0, "-", B131/B136)</f>
        <v>0.24175824175824176</v>
      </c>
      <c r="D131" s="65">
        <v>16</v>
      </c>
      <c r="E131" s="9">
        <f>IF(D136=0, "-", D131/D136)</f>
        <v>0.21333333333333335</v>
      </c>
      <c r="F131" s="81">
        <v>26</v>
      </c>
      <c r="G131" s="34">
        <f>IF(F136=0, "-", F131/F136)</f>
        <v>0.15028901734104047</v>
      </c>
      <c r="H131" s="65">
        <v>32</v>
      </c>
      <c r="I131" s="9">
        <f>IF(H136=0, "-", H131/H136)</f>
        <v>0.20645161290322581</v>
      </c>
      <c r="J131" s="8">
        <f t="shared" si="10"/>
        <v>0.375</v>
      </c>
      <c r="K131" s="9">
        <f t="shared" si="11"/>
        <v>-0.1875</v>
      </c>
    </row>
    <row r="132" spans="1:11" x14ac:dyDescent="0.25">
      <c r="A132" s="7" t="s">
        <v>276</v>
      </c>
      <c r="B132" s="65">
        <v>17</v>
      </c>
      <c r="C132" s="34">
        <f>IF(B136=0, "-", B132/B136)</f>
        <v>0.18681318681318682</v>
      </c>
      <c r="D132" s="65">
        <v>0</v>
      </c>
      <c r="E132" s="9">
        <f>IF(D136=0, "-", D132/D136)</f>
        <v>0</v>
      </c>
      <c r="F132" s="81">
        <v>22</v>
      </c>
      <c r="G132" s="34">
        <f>IF(F136=0, "-", F132/F136)</f>
        <v>0.12716763005780346</v>
      </c>
      <c r="H132" s="65">
        <v>0</v>
      </c>
      <c r="I132" s="9">
        <f>IF(H136=0, "-", H132/H136)</f>
        <v>0</v>
      </c>
      <c r="J132" s="8" t="str">
        <f t="shared" si="10"/>
        <v>-</v>
      </c>
      <c r="K132" s="9" t="str">
        <f t="shared" si="11"/>
        <v>-</v>
      </c>
    </row>
    <row r="133" spans="1:11" x14ac:dyDescent="0.25">
      <c r="A133" s="7" t="s">
        <v>277</v>
      </c>
      <c r="B133" s="65">
        <v>13</v>
      </c>
      <c r="C133" s="34">
        <f>IF(B136=0, "-", B133/B136)</f>
        <v>0.14285714285714285</v>
      </c>
      <c r="D133" s="65">
        <v>22</v>
      </c>
      <c r="E133" s="9">
        <f>IF(D136=0, "-", D133/D136)</f>
        <v>0.29333333333333333</v>
      </c>
      <c r="F133" s="81">
        <v>31</v>
      </c>
      <c r="G133" s="34">
        <f>IF(F136=0, "-", F133/F136)</f>
        <v>0.1791907514450867</v>
      </c>
      <c r="H133" s="65">
        <v>44</v>
      </c>
      <c r="I133" s="9">
        <f>IF(H136=0, "-", H133/H136)</f>
        <v>0.28387096774193549</v>
      </c>
      <c r="J133" s="8">
        <f t="shared" si="10"/>
        <v>-0.40909090909090912</v>
      </c>
      <c r="K133" s="9">
        <f t="shared" si="11"/>
        <v>-0.29545454545454547</v>
      </c>
    </row>
    <row r="134" spans="1:11" x14ac:dyDescent="0.25">
      <c r="A134" s="7" t="s">
        <v>278</v>
      </c>
      <c r="B134" s="65">
        <v>0</v>
      </c>
      <c r="C134" s="34">
        <f>IF(B136=0, "-", B134/B136)</f>
        <v>0</v>
      </c>
      <c r="D134" s="65">
        <v>2</v>
      </c>
      <c r="E134" s="9">
        <f>IF(D136=0, "-", D134/D136)</f>
        <v>2.6666666666666668E-2</v>
      </c>
      <c r="F134" s="81">
        <v>0</v>
      </c>
      <c r="G134" s="34">
        <f>IF(F136=0, "-", F134/F136)</f>
        <v>0</v>
      </c>
      <c r="H134" s="65">
        <v>2</v>
      </c>
      <c r="I134" s="9">
        <f>IF(H136=0, "-", H134/H136)</f>
        <v>1.2903225806451613E-2</v>
      </c>
      <c r="J134" s="8">
        <f t="shared" si="10"/>
        <v>-1</v>
      </c>
      <c r="K134" s="9">
        <f t="shared" si="11"/>
        <v>-1</v>
      </c>
    </row>
    <row r="135" spans="1:11" x14ac:dyDescent="0.25">
      <c r="A135" s="2"/>
      <c r="B135" s="68"/>
      <c r="C135" s="33"/>
      <c r="D135" s="68"/>
      <c r="E135" s="6"/>
      <c r="F135" s="82"/>
      <c r="G135" s="33"/>
      <c r="H135" s="68"/>
      <c r="I135" s="6"/>
      <c r="J135" s="5"/>
      <c r="K135" s="6"/>
    </row>
    <row r="136" spans="1:11" s="43" customFormat="1" x14ac:dyDescent="0.25">
      <c r="A136" s="162" t="s">
        <v>583</v>
      </c>
      <c r="B136" s="71">
        <f>SUM(B123:B135)</f>
        <v>91</v>
      </c>
      <c r="C136" s="40">
        <f>B136/30256</f>
        <v>3.0076679005817029E-3</v>
      </c>
      <c r="D136" s="71">
        <f>SUM(D123:D135)</f>
        <v>75</v>
      </c>
      <c r="E136" s="41">
        <f>D136/32224</f>
        <v>2.3274577954319762E-3</v>
      </c>
      <c r="F136" s="77">
        <f>SUM(F123:F135)</f>
        <v>173</v>
      </c>
      <c r="G136" s="42">
        <f>F136/84340</f>
        <v>2.0512212473322265E-3</v>
      </c>
      <c r="H136" s="71">
        <f>SUM(H123:H135)</f>
        <v>155</v>
      </c>
      <c r="I136" s="41">
        <f>H136/81619</f>
        <v>1.8990676190592877E-3</v>
      </c>
      <c r="J136" s="37">
        <f>IF(D136=0, "-", IF((B136-D136)/D136&lt;10, (B136-D136)/D136, "&gt;999%"))</f>
        <v>0.21333333333333335</v>
      </c>
      <c r="K136" s="38">
        <f>IF(H136=0, "-", IF((F136-H136)/H136&lt;10, (F136-H136)/H136, "&gt;999%"))</f>
        <v>0.11612903225806452</v>
      </c>
    </row>
    <row r="137" spans="1:11" x14ac:dyDescent="0.25">
      <c r="B137" s="83"/>
      <c r="D137" s="83"/>
      <c r="F137" s="83"/>
      <c r="H137" s="83"/>
    </row>
    <row r="138" spans="1:11" s="43" customFormat="1" x14ac:dyDescent="0.25">
      <c r="A138" s="162" t="s">
        <v>582</v>
      </c>
      <c r="B138" s="71">
        <v>164</v>
      </c>
      <c r="C138" s="40">
        <f>B138/30256</f>
        <v>5.4204124801692224E-3</v>
      </c>
      <c r="D138" s="71">
        <v>187</v>
      </c>
      <c r="E138" s="41">
        <f>D138/32224</f>
        <v>5.8031281032770608E-3</v>
      </c>
      <c r="F138" s="77">
        <v>425</v>
      </c>
      <c r="G138" s="42">
        <f>F138/84340</f>
        <v>5.0391273417121178E-3</v>
      </c>
      <c r="H138" s="71">
        <v>412</v>
      </c>
      <c r="I138" s="41">
        <f>H138/81619</f>
        <v>5.0478442519511389E-3</v>
      </c>
      <c r="J138" s="37">
        <f>IF(D138=0, "-", IF((B138-D138)/D138&lt;10, (B138-D138)/D138, "&gt;999%"))</f>
        <v>-0.12299465240641712</v>
      </c>
      <c r="K138" s="38">
        <f>IF(H138=0, "-", IF((F138-H138)/H138&lt;10, (F138-H138)/H138, "&gt;999%"))</f>
        <v>3.1553398058252427E-2</v>
      </c>
    </row>
    <row r="139" spans="1:11" x14ac:dyDescent="0.25">
      <c r="B139" s="83"/>
      <c r="D139" s="83"/>
      <c r="F139" s="83"/>
      <c r="H139" s="83"/>
    </row>
    <row r="140" spans="1:11" ht="15.6" x14ac:dyDescent="0.3">
      <c r="A140" s="164" t="s">
        <v>116</v>
      </c>
      <c r="B140" s="196" t="s">
        <v>1</v>
      </c>
      <c r="C140" s="200"/>
      <c r="D140" s="200"/>
      <c r="E140" s="197"/>
      <c r="F140" s="196" t="s">
        <v>14</v>
      </c>
      <c r="G140" s="200"/>
      <c r="H140" s="200"/>
      <c r="I140" s="197"/>
      <c r="J140" s="196" t="s">
        <v>15</v>
      </c>
      <c r="K140" s="197"/>
    </row>
    <row r="141" spans="1:11" x14ac:dyDescent="0.25">
      <c r="A141" s="22"/>
      <c r="B141" s="196">
        <f>VALUE(RIGHT($B$2, 4))</f>
        <v>2023</v>
      </c>
      <c r="C141" s="197"/>
      <c r="D141" s="196">
        <f>B141-1</f>
        <v>2022</v>
      </c>
      <c r="E141" s="204"/>
      <c r="F141" s="196">
        <f>B141</f>
        <v>2023</v>
      </c>
      <c r="G141" s="204"/>
      <c r="H141" s="196">
        <f>D141</f>
        <v>2022</v>
      </c>
      <c r="I141" s="204"/>
      <c r="J141" s="140" t="s">
        <v>4</v>
      </c>
      <c r="K141" s="141" t="s">
        <v>2</v>
      </c>
    </row>
    <row r="142" spans="1:11" x14ac:dyDescent="0.25">
      <c r="A142" s="163" t="s">
        <v>145</v>
      </c>
      <c r="B142" s="61" t="s">
        <v>12</v>
      </c>
      <c r="C142" s="62" t="s">
        <v>13</v>
      </c>
      <c r="D142" s="61" t="s">
        <v>12</v>
      </c>
      <c r="E142" s="63" t="s">
        <v>13</v>
      </c>
      <c r="F142" s="62" t="s">
        <v>12</v>
      </c>
      <c r="G142" s="62" t="s">
        <v>13</v>
      </c>
      <c r="H142" s="61" t="s">
        <v>12</v>
      </c>
      <c r="I142" s="63" t="s">
        <v>13</v>
      </c>
      <c r="J142" s="61"/>
      <c r="K142" s="63"/>
    </row>
    <row r="143" spans="1:11" x14ac:dyDescent="0.25">
      <c r="A143" s="7" t="s">
        <v>279</v>
      </c>
      <c r="B143" s="65">
        <v>0</v>
      </c>
      <c r="C143" s="34" t="str">
        <f>IF(B145=0, "-", B143/B145)</f>
        <v>-</v>
      </c>
      <c r="D143" s="65">
        <v>5</v>
      </c>
      <c r="E143" s="9">
        <f>IF(D145=0, "-", D143/D145)</f>
        <v>1</v>
      </c>
      <c r="F143" s="81">
        <v>0</v>
      </c>
      <c r="G143" s="34" t="str">
        <f>IF(F145=0, "-", F143/F145)</f>
        <v>-</v>
      </c>
      <c r="H143" s="65">
        <v>22</v>
      </c>
      <c r="I143" s="9">
        <f>IF(H145=0, "-", H143/H145)</f>
        <v>1</v>
      </c>
      <c r="J143" s="8">
        <f>IF(D143=0, "-", IF((B143-D143)/D143&lt;10, (B143-D143)/D143, "&gt;999%"))</f>
        <v>-1</v>
      </c>
      <c r="K143" s="9">
        <f>IF(H143=0, "-", IF((F143-H143)/H143&lt;10, (F143-H143)/H143, "&gt;999%"))</f>
        <v>-1</v>
      </c>
    </row>
    <row r="144" spans="1:11" x14ac:dyDescent="0.25">
      <c r="A144" s="2"/>
      <c r="B144" s="68"/>
      <c r="C144" s="33"/>
      <c r="D144" s="68"/>
      <c r="E144" s="6"/>
      <c r="F144" s="82"/>
      <c r="G144" s="33"/>
      <c r="H144" s="68"/>
      <c r="I144" s="6"/>
      <c r="J144" s="5"/>
      <c r="K144" s="6"/>
    </row>
    <row r="145" spans="1:11" s="43" customFormat="1" x14ac:dyDescent="0.25">
      <c r="A145" s="162" t="s">
        <v>581</v>
      </c>
      <c r="B145" s="71">
        <f>SUM(B143:B144)</f>
        <v>0</v>
      </c>
      <c r="C145" s="40">
        <f>B145/30256</f>
        <v>0</v>
      </c>
      <c r="D145" s="71">
        <f>SUM(D143:D144)</f>
        <v>5</v>
      </c>
      <c r="E145" s="41">
        <f>D145/32224</f>
        <v>1.5516385302879841E-4</v>
      </c>
      <c r="F145" s="77">
        <f>SUM(F143:F144)</f>
        <v>0</v>
      </c>
      <c r="G145" s="42">
        <f>F145/84340</f>
        <v>0</v>
      </c>
      <c r="H145" s="71">
        <f>SUM(H143:H144)</f>
        <v>22</v>
      </c>
      <c r="I145" s="41">
        <f>H145/81619</f>
        <v>2.6954508141486665E-4</v>
      </c>
      <c r="J145" s="37">
        <f>IF(D145=0, "-", IF((B145-D145)/D145&lt;10, (B145-D145)/D145, "&gt;999%"))</f>
        <v>-1</v>
      </c>
      <c r="K145" s="38">
        <f>IF(H145=0, "-", IF((F145-H145)/H145&lt;10, (F145-H145)/H145, "&gt;999%"))</f>
        <v>-1</v>
      </c>
    </row>
    <row r="146" spans="1:11" x14ac:dyDescent="0.25">
      <c r="B146" s="83"/>
      <c r="D146" s="83"/>
      <c r="F146" s="83"/>
      <c r="H146" s="83"/>
    </row>
    <row r="147" spans="1:11" x14ac:dyDescent="0.25">
      <c r="A147" s="163" t="s">
        <v>146</v>
      </c>
      <c r="B147" s="61" t="s">
        <v>12</v>
      </c>
      <c r="C147" s="62" t="s">
        <v>13</v>
      </c>
      <c r="D147" s="61" t="s">
        <v>12</v>
      </c>
      <c r="E147" s="63" t="s">
        <v>13</v>
      </c>
      <c r="F147" s="62" t="s">
        <v>12</v>
      </c>
      <c r="G147" s="62" t="s">
        <v>13</v>
      </c>
      <c r="H147" s="61" t="s">
        <v>12</v>
      </c>
      <c r="I147" s="63" t="s">
        <v>13</v>
      </c>
      <c r="J147" s="61"/>
      <c r="K147" s="63"/>
    </row>
    <row r="148" spans="1:11" x14ac:dyDescent="0.25">
      <c r="A148" s="7" t="s">
        <v>280</v>
      </c>
      <c r="B148" s="65">
        <v>1</v>
      </c>
      <c r="C148" s="34">
        <f>IF(B161=0, "-", B148/B161)</f>
        <v>7.6923076923076927E-2</v>
      </c>
      <c r="D148" s="65">
        <v>2</v>
      </c>
      <c r="E148" s="9">
        <f>IF(D161=0, "-", D148/D161)</f>
        <v>0.14285714285714285</v>
      </c>
      <c r="F148" s="81">
        <v>4</v>
      </c>
      <c r="G148" s="34">
        <f>IF(F161=0, "-", F148/F161)</f>
        <v>8.3333333333333329E-2</v>
      </c>
      <c r="H148" s="65">
        <v>4</v>
      </c>
      <c r="I148" s="9">
        <f>IF(H161=0, "-", H148/H161)</f>
        <v>9.3023255813953487E-2</v>
      </c>
      <c r="J148" s="8">
        <f t="shared" ref="J148:J159" si="12">IF(D148=0, "-", IF((B148-D148)/D148&lt;10, (B148-D148)/D148, "&gt;999%"))</f>
        <v>-0.5</v>
      </c>
      <c r="K148" s="9">
        <f t="shared" ref="K148:K159" si="13">IF(H148=0, "-", IF((F148-H148)/H148&lt;10, (F148-H148)/H148, "&gt;999%"))</f>
        <v>0</v>
      </c>
    </row>
    <row r="149" spans="1:11" x14ac:dyDescent="0.25">
      <c r="A149" s="7" t="s">
        <v>281</v>
      </c>
      <c r="B149" s="65">
        <v>1</v>
      </c>
      <c r="C149" s="34">
        <f>IF(B161=0, "-", B149/B161)</f>
        <v>7.6923076923076927E-2</v>
      </c>
      <c r="D149" s="65">
        <v>1</v>
      </c>
      <c r="E149" s="9">
        <f>IF(D161=0, "-", D149/D161)</f>
        <v>7.1428571428571425E-2</v>
      </c>
      <c r="F149" s="81">
        <v>2</v>
      </c>
      <c r="G149" s="34">
        <f>IF(F161=0, "-", F149/F161)</f>
        <v>4.1666666666666664E-2</v>
      </c>
      <c r="H149" s="65">
        <v>2</v>
      </c>
      <c r="I149" s="9">
        <f>IF(H161=0, "-", H149/H161)</f>
        <v>4.6511627906976744E-2</v>
      </c>
      <c r="J149" s="8">
        <f t="shared" si="12"/>
        <v>0</v>
      </c>
      <c r="K149" s="9">
        <f t="shared" si="13"/>
        <v>0</v>
      </c>
    </row>
    <row r="150" spans="1:11" x14ac:dyDescent="0.25">
      <c r="A150" s="7" t="s">
        <v>282</v>
      </c>
      <c r="B150" s="65">
        <v>4</v>
      </c>
      <c r="C150" s="34">
        <f>IF(B161=0, "-", B150/B161)</f>
        <v>0.30769230769230771</v>
      </c>
      <c r="D150" s="65">
        <v>1</v>
      </c>
      <c r="E150" s="9">
        <f>IF(D161=0, "-", D150/D161)</f>
        <v>7.1428571428571425E-2</v>
      </c>
      <c r="F150" s="81">
        <v>10</v>
      </c>
      <c r="G150" s="34">
        <f>IF(F161=0, "-", F150/F161)</f>
        <v>0.20833333333333334</v>
      </c>
      <c r="H150" s="65">
        <v>2</v>
      </c>
      <c r="I150" s="9">
        <f>IF(H161=0, "-", H150/H161)</f>
        <v>4.6511627906976744E-2</v>
      </c>
      <c r="J150" s="8">
        <f t="shared" si="12"/>
        <v>3</v>
      </c>
      <c r="K150" s="9">
        <f t="shared" si="13"/>
        <v>4</v>
      </c>
    </row>
    <row r="151" spans="1:11" x14ac:dyDescent="0.25">
      <c r="A151" s="7" t="s">
        <v>283</v>
      </c>
      <c r="B151" s="65">
        <v>2</v>
      </c>
      <c r="C151" s="34">
        <f>IF(B161=0, "-", B151/B161)</f>
        <v>0.15384615384615385</v>
      </c>
      <c r="D151" s="65">
        <v>1</v>
      </c>
      <c r="E151" s="9">
        <f>IF(D161=0, "-", D151/D161)</f>
        <v>7.1428571428571425E-2</v>
      </c>
      <c r="F151" s="81">
        <v>4</v>
      </c>
      <c r="G151" s="34">
        <f>IF(F161=0, "-", F151/F161)</f>
        <v>8.3333333333333329E-2</v>
      </c>
      <c r="H151" s="65">
        <v>6</v>
      </c>
      <c r="I151" s="9">
        <f>IF(H161=0, "-", H151/H161)</f>
        <v>0.13953488372093023</v>
      </c>
      <c r="J151" s="8">
        <f t="shared" si="12"/>
        <v>1</v>
      </c>
      <c r="K151" s="9">
        <f t="shared" si="13"/>
        <v>-0.33333333333333331</v>
      </c>
    </row>
    <row r="152" spans="1:11" x14ac:dyDescent="0.25">
      <c r="A152" s="7" t="s">
        <v>284</v>
      </c>
      <c r="B152" s="65">
        <v>2</v>
      </c>
      <c r="C152" s="34">
        <f>IF(B161=0, "-", B152/B161)</f>
        <v>0.15384615384615385</v>
      </c>
      <c r="D152" s="65">
        <v>0</v>
      </c>
      <c r="E152" s="9">
        <f>IF(D161=0, "-", D152/D161)</f>
        <v>0</v>
      </c>
      <c r="F152" s="81">
        <v>6</v>
      </c>
      <c r="G152" s="34">
        <f>IF(F161=0, "-", F152/F161)</f>
        <v>0.125</v>
      </c>
      <c r="H152" s="65">
        <v>0</v>
      </c>
      <c r="I152" s="9">
        <f>IF(H161=0, "-", H152/H161)</f>
        <v>0</v>
      </c>
      <c r="J152" s="8" t="str">
        <f t="shared" si="12"/>
        <v>-</v>
      </c>
      <c r="K152" s="9" t="str">
        <f t="shared" si="13"/>
        <v>-</v>
      </c>
    </row>
    <row r="153" spans="1:11" x14ac:dyDescent="0.25">
      <c r="A153" s="7" t="s">
        <v>285</v>
      </c>
      <c r="B153" s="65">
        <v>0</v>
      </c>
      <c r="C153" s="34">
        <f>IF(B161=0, "-", B153/B161)</f>
        <v>0</v>
      </c>
      <c r="D153" s="65">
        <v>1</v>
      </c>
      <c r="E153" s="9">
        <f>IF(D161=0, "-", D153/D161)</f>
        <v>7.1428571428571425E-2</v>
      </c>
      <c r="F153" s="81">
        <v>2</v>
      </c>
      <c r="G153" s="34">
        <f>IF(F161=0, "-", F153/F161)</f>
        <v>4.1666666666666664E-2</v>
      </c>
      <c r="H153" s="65">
        <v>2</v>
      </c>
      <c r="I153" s="9">
        <f>IF(H161=0, "-", H153/H161)</f>
        <v>4.6511627906976744E-2</v>
      </c>
      <c r="J153" s="8">
        <f t="shared" si="12"/>
        <v>-1</v>
      </c>
      <c r="K153" s="9">
        <f t="shared" si="13"/>
        <v>0</v>
      </c>
    </row>
    <row r="154" spans="1:11" x14ac:dyDescent="0.25">
      <c r="A154" s="7" t="s">
        <v>286</v>
      </c>
      <c r="B154" s="65">
        <v>0</v>
      </c>
      <c r="C154" s="34">
        <f>IF(B161=0, "-", B154/B161)</f>
        <v>0</v>
      </c>
      <c r="D154" s="65">
        <v>0</v>
      </c>
      <c r="E154" s="9">
        <f>IF(D161=0, "-", D154/D161)</f>
        <v>0</v>
      </c>
      <c r="F154" s="81">
        <v>0</v>
      </c>
      <c r="G154" s="34">
        <f>IF(F161=0, "-", F154/F161)</f>
        <v>0</v>
      </c>
      <c r="H154" s="65">
        <v>1</v>
      </c>
      <c r="I154" s="9">
        <f>IF(H161=0, "-", H154/H161)</f>
        <v>2.3255813953488372E-2</v>
      </c>
      <c r="J154" s="8" t="str">
        <f t="shared" si="12"/>
        <v>-</v>
      </c>
      <c r="K154" s="9">
        <f t="shared" si="13"/>
        <v>-1</v>
      </c>
    </row>
    <row r="155" spans="1:11" x14ac:dyDescent="0.25">
      <c r="A155" s="7" t="s">
        <v>287</v>
      </c>
      <c r="B155" s="65">
        <v>0</v>
      </c>
      <c r="C155" s="34">
        <f>IF(B161=0, "-", B155/B161)</f>
        <v>0</v>
      </c>
      <c r="D155" s="65">
        <v>0</v>
      </c>
      <c r="E155" s="9">
        <f>IF(D161=0, "-", D155/D161)</f>
        <v>0</v>
      </c>
      <c r="F155" s="81">
        <v>0</v>
      </c>
      <c r="G155" s="34">
        <f>IF(F161=0, "-", F155/F161)</f>
        <v>0</v>
      </c>
      <c r="H155" s="65">
        <v>1</v>
      </c>
      <c r="I155" s="9">
        <f>IF(H161=0, "-", H155/H161)</f>
        <v>2.3255813953488372E-2</v>
      </c>
      <c r="J155" s="8" t="str">
        <f t="shared" si="12"/>
        <v>-</v>
      </c>
      <c r="K155" s="9">
        <f t="shared" si="13"/>
        <v>-1</v>
      </c>
    </row>
    <row r="156" spans="1:11" x14ac:dyDescent="0.25">
      <c r="A156" s="7" t="s">
        <v>288</v>
      </c>
      <c r="B156" s="65">
        <v>1</v>
      </c>
      <c r="C156" s="34">
        <f>IF(B161=0, "-", B156/B161)</f>
        <v>7.6923076923076927E-2</v>
      </c>
      <c r="D156" s="65">
        <v>0</v>
      </c>
      <c r="E156" s="9">
        <f>IF(D161=0, "-", D156/D161)</f>
        <v>0</v>
      </c>
      <c r="F156" s="81">
        <v>1</v>
      </c>
      <c r="G156" s="34">
        <f>IF(F161=0, "-", F156/F161)</f>
        <v>2.0833333333333332E-2</v>
      </c>
      <c r="H156" s="65">
        <v>0</v>
      </c>
      <c r="I156" s="9">
        <f>IF(H161=0, "-", H156/H161)</f>
        <v>0</v>
      </c>
      <c r="J156" s="8" t="str">
        <f t="shared" si="12"/>
        <v>-</v>
      </c>
      <c r="K156" s="9" t="str">
        <f t="shared" si="13"/>
        <v>-</v>
      </c>
    </row>
    <row r="157" spans="1:11" x14ac:dyDescent="0.25">
      <c r="A157" s="7" t="s">
        <v>289</v>
      </c>
      <c r="B157" s="65">
        <v>2</v>
      </c>
      <c r="C157" s="34">
        <f>IF(B161=0, "-", B157/B161)</f>
        <v>0.15384615384615385</v>
      </c>
      <c r="D157" s="65">
        <v>5</v>
      </c>
      <c r="E157" s="9">
        <f>IF(D161=0, "-", D157/D161)</f>
        <v>0.35714285714285715</v>
      </c>
      <c r="F157" s="81">
        <v>9</v>
      </c>
      <c r="G157" s="34">
        <f>IF(F161=0, "-", F157/F161)</f>
        <v>0.1875</v>
      </c>
      <c r="H157" s="65">
        <v>15</v>
      </c>
      <c r="I157" s="9">
        <f>IF(H161=0, "-", H157/H161)</f>
        <v>0.34883720930232559</v>
      </c>
      <c r="J157" s="8">
        <f t="shared" si="12"/>
        <v>-0.6</v>
      </c>
      <c r="K157" s="9">
        <f t="shared" si="13"/>
        <v>-0.4</v>
      </c>
    </row>
    <row r="158" spans="1:11" x14ac:dyDescent="0.25">
      <c r="A158" s="7" t="s">
        <v>290</v>
      </c>
      <c r="B158" s="65">
        <v>0</v>
      </c>
      <c r="C158" s="34">
        <f>IF(B161=0, "-", B158/B161)</f>
        <v>0</v>
      </c>
      <c r="D158" s="65">
        <v>3</v>
      </c>
      <c r="E158" s="9">
        <f>IF(D161=0, "-", D158/D161)</f>
        <v>0.21428571428571427</v>
      </c>
      <c r="F158" s="81">
        <v>9</v>
      </c>
      <c r="G158" s="34">
        <f>IF(F161=0, "-", F158/F161)</f>
        <v>0.1875</v>
      </c>
      <c r="H158" s="65">
        <v>8</v>
      </c>
      <c r="I158" s="9">
        <f>IF(H161=0, "-", H158/H161)</f>
        <v>0.18604651162790697</v>
      </c>
      <c r="J158" s="8">
        <f t="shared" si="12"/>
        <v>-1</v>
      </c>
      <c r="K158" s="9">
        <f t="shared" si="13"/>
        <v>0.125</v>
      </c>
    </row>
    <row r="159" spans="1:11" x14ac:dyDescent="0.25">
      <c r="A159" s="7" t="s">
        <v>291</v>
      </c>
      <c r="B159" s="65">
        <v>0</v>
      </c>
      <c r="C159" s="34">
        <f>IF(B161=0, "-", B159/B161)</f>
        <v>0</v>
      </c>
      <c r="D159" s="65">
        <v>0</v>
      </c>
      <c r="E159" s="9">
        <f>IF(D161=0, "-", D159/D161)</f>
        <v>0</v>
      </c>
      <c r="F159" s="81">
        <v>1</v>
      </c>
      <c r="G159" s="34">
        <f>IF(F161=0, "-", F159/F161)</f>
        <v>2.0833333333333332E-2</v>
      </c>
      <c r="H159" s="65">
        <v>2</v>
      </c>
      <c r="I159" s="9">
        <f>IF(H161=0, "-", H159/H161)</f>
        <v>4.6511627906976744E-2</v>
      </c>
      <c r="J159" s="8" t="str">
        <f t="shared" si="12"/>
        <v>-</v>
      </c>
      <c r="K159" s="9">
        <f t="shared" si="13"/>
        <v>-0.5</v>
      </c>
    </row>
    <row r="160" spans="1:11" x14ac:dyDescent="0.25">
      <c r="A160" s="2"/>
      <c r="B160" s="68"/>
      <c r="C160" s="33"/>
      <c r="D160" s="68"/>
      <c r="E160" s="6"/>
      <c r="F160" s="82"/>
      <c r="G160" s="33"/>
      <c r="H160" s="68"/>
      <c r="I160" s="6"/>
      <c r="J160" s="5"/>
      <c r="K160" s="6"/>
    </row>
    <row r="161" spans="1:11" s="43" customFormat="1" x14ac:dyDescent="0.25">
      <c r="A161" s="162" t="s">
        <v>580</v>
      </c>
      <c r="B161" s="71">
        <f>SUM(B148:B160)</f>
        <v>13</v>
      </c>
      <c r="C161" s="40">
        <f>B161/30256</f>
        <v>4.2966684294024326E-4</v>
      </c>
      <c r="D161" s="71">
        <f>SUM(D148:D160)</f>
        <v>14</v>
      </c>
      <c r="E161" s="41">
        <f>D161/32224</f>
        <v>4.3445878848063553E-4</v>
      </c>
      <c r="F161" s="77">
        <f>SUM(F148:F160)</f>
        <v>48</v>
      </c>
      <c r="G161" s="42">
        <f>F161/84340</f>
        <v>5.6912497035807445E-4</v>
      </c>
      <c r="H161" s="71">
        <f>SUM(H148:H160)</f>
        <v>43</v>
      </c>
      <c r="I161" s="41">
        <f>H161/81619</f>
        <v>5.2683811367451204E-4</v>
      </c>
      <c r="J161" s="37">
        <f>IF(D161=0, "-", IF((B161-D161)/D161&lt;10, (B161-D161)/D161, "&gt;999%"))</f>
        <v>-7.1428571428571425E-2</v>
      </c>
      <c r="K161" s="38">
        <f>IF(H161=0, "-", IF((F161-H161)/H161&lt;10, (F161-H161)/H161, "&gt;999%"))</f>
        <v>0.11627906976744186</v>
      </c>
    </row>
    <row r="162" spans="1:11" x14ac:dyDescent="0.25">
      <c r="B162" s="83"/>
      <c r="D162" s="83"/>
      <c r="F162" s="83"/>
      <c r="H162" s="83"/>
    </row>
    <row r="163" spans="1:11" s="43" customFormat="1" x14ac:dyDescent="0.25">
      <c r="A163" s="162" t="s">
        <v>579</v>
      </c>
      <c r="B163" s="71">
        <v>13</v>
      </c>
      <c r="C163" s="40">
        <f>B163/30256</f>
        <v>4.2966684294024326E-4</v>
      </c>
      <c r="D163" s="71">
        <v>19</v>
      </c>
      <c r="E163" s="41">
        <f>D163/32224</f>
        <v>5.8962264150943394E-4</v>
      </c>
      <c r="F163" s="77">
        <v>48</v>
      </c>
      <c r="G163" s="42">
        <f>F163/84340</f>
        <v>5.6912497035807445E-4</v>
      </c>
      <c r="H163" s="71">
        <v>65</v>
      </c>
      <c r="I163" s="41">
        <f>H163/81619</f>
        <v>7.9638319508937869E-4</v>
      </c>
      <c r="J163" s="37">
        <f>IF(D163=0, "-", IF((B163-D163)/D163&lt;10, (B163-D163)/D163, "&gt;999%"))</f>
        <v>-0.31578947368421051</v>
      </c>
      <c r="K163" s="38">
        <f>IF(H163=0, "-", IF((F163-H163)/H163&lt;10, (F163-H163)/H163, "&gt;999%"))</f>
        <v>-0.26153846153846155</v>
      </c>
    </row>
    <row r="164" spans="1:11" x14ac:dyDescent="0.25">
      <c r="B164" s="83"/>
      <c r="D164" s="83"/>
      <c r="F164" s="83"/>
      <c r="H164" s="83"/>
    </row>
    <row r="165" spans="1:11" ht="15.6" x14ac:dyDescent="0.3">
      <c r="A165" s="164" t="s">
        <v>117</v>
      </c>
      <c r="B165" s="196" t="s">
        <v>1</v>
      </c>
      <c r="C165" s="200"/>
      <c r="D165" s="200"/>
      <c r="E165" s="197"/>
      <c r="F165" s="196" t="s">
        <v>14</v>
      </c>
      <c r="G165" s="200"/>
      <c r="H165" s="200"/>
      <c r="I165" s="197"/>
      <c r="J165" s="196" t="s">
        <v>15</v>
      </c>
      <c r="K165" s="197"/>
    </row>
    <row r="166" spans="1:11" x14ac:dyDescent="0.25">
      <c r="A166" s="22"/>
      <c r="B166" s="196">
        <f>VALUE(RIGHT($B$2, 4))</f>
        <v>2023</v>
      </c>
      <c r="C166" s="197"/>
      <c r="D166" s="196">
        <f>B166-1</f>
        <v>2022</v>
      </c>
      <c r="E166" s="204"/>
      <c r="F166" s="196">
        <f>B166</f>
        <v>2023</v>
      </c>
      <c r="G166" s="204"/>
      <c r="H166" s="196">
        <f>D166</f>
        <v>2022</v>
      </c>
      <c r="I166" s="204"/>
      <c r="J166" s="140" t="s">
        <v>4</v>
      </c>
      <c r="K166" s="141" t="s">
        <v>2</v>
      </c>
    </row>
    <row r="167" spans="1:11" x14ac:dyDescent="0.25">
      <c r="A167" s="163" t="s">
        <v>147</v>
      </c>
      <c r="B167" s="61" t="s">
        <v>12</v>
      </c>
      <c r="C167" s="62" t="s">
        <v>13</v>
      </c>
      <c r="D167" s="61" t="s">
        <v>12</v>
      </c>
      <c r="E167" s="63" t="s">
        <v>13</v>
      </c>
      <c r="F167" s="62" t="s">
        <v>12</v>
      </c>
      <c r="G167" s="62" t="s">
        <v>13</v>
      </c>
      <c r="H167" s="61" t="s">
        <v>12</v>
      </c>
      <c r="I167" s="63" t="s">
        <v>13</v>
      </c>
      <c r="J167" s="61"/>
      <c r="K167" s="63"/>
    </row>
    <row r="168" spans="1:11" x14ac:dyDescent="0.25">
      <c r="A168" s="7" t="s">
        <v>292</v>
      </c>
      <c r="B168" s="65">
        <v>0</v>
      </c>
      <c r="C168" s="34">
        <f>IF(B178=0, "-", B168/B178)</f>
        <v>0</v>
      </c>
      <c r="D168" s="65">
        <v>26</v>
      </c>
      <c r="E168" s="9">
        <f>IF(D178=0, "-", D168/D178)</f>
        <v>7.6470588235294124E-2</v>
      </c>
      <c r="F168" s="81">
        <v>0</v>
      </c>
      <c r="G168" s="34">
        <f>IF(F178=0, "-", F168/F178)</f>
        <v>0</v>
      </c>
      <c r="H168" s="65">
        <v>137</v>
      </c>
      <c r="I168" s="9">
        <f>IF(H178=0, "-", H168/H178)</f>
        <v>0.13122605363984674</v>
      </c>
      <c r="J168" s="8">
        <f t="shared" ref="J168:J176" si="14">IF(D168=0, "-", IF((B168-D168)/D168&lt;10, (B168-D168)/D168, "&gt;999%"))</f>
        <v>-1</v>
      </c>
      <c r="K168" s="9">
        <f t="shared" ref="K168:K176" si="15">IF(H168=0, "-", IF((F168-H168)/H168&lt;10, (F168-H168)/H168, "&gt;999%"))</f>
        <v>-1</v>
      </c>
    </row>
    <row r="169" spans="1:11" x14ac:dyDescent="0.25">
      <c r="A169" s="7" t="s">
        <v>293</v>
      </c>
      <c r="B169" s="65">
        <v>0</v>
      </c>
      <c r="C169" s="34">
        <f>IF(B178=0, "-", B169/B178)</f>
        <v>0</v>
      </c>
      <c r="D169" s="65">
        <v>3</v>
      </c>
      <c r="E169" s="9">
        <f>IF(D178=0, "-", D169/D178)</f>
        <v>8.8235294117647058E-3</v>
      </c>
      <c r="F169" s="81">
        <v>0</v>
      </c>
      <c r="G169" s="34">
        <f>IF(F178=0, "-", F169/F178)</f>
        <v>0</v>
      </c>
      <c r="H169" s="65">
        <v>18</v>
      </c>
      <c r="I169" s="9">
        <f>IF(H178=0, "-", H169/H178)</f>
        <v>1.7241379310344827E-2</v>
      </c>
      <c r="J169" s="8">
        <f t="shared" si="14"/>
        <v>-1</v>
      </c>
      <c r="K169" s="9">
        <f t="shared" si="15"/>
        <v>-1</v>
      </c>
    </row>
    <row r="170" spans="1:11" x14ac:dyDescent="0.25">
      <c r="A170" s="7" t="s">
        <v>294</v>
      </c>
      <c r="B170" s="65">
        <v>49</v>
      </c>
      <c r="C170" s="34">
        <f>IF(B178=0, "-", B170/B178)</f>
        <v>0.13066666666666665</v>
      </c>
      <c r="D170" s="65">
        <v>81</v>
      </c>
      <c r="E170" s="9">
        <f>IF(D178=0, "-", D170/D178)</f>
        <v>0.23823529411764705</v>
      </c>
      <c r="F170" s="81">
        <v>155</v>
      </c>
      <c r="G170" s="34">
        <f>IF(F178=0, "-", F170/F178)</f>
        <v>0.12006196746707978</v>
      </c>
      <c r="H170" s="65">
        <v>176</v>
      </c>
      <c r="I170" s="9">
        <f>IF(H178=0, "-", H170/H178)</f>
        <v>0.16858237547892721</v>
      </c>
      <c r="J170" s="8">
        <f t="shared" si="14"/>
        <v>-0.39506172839506171</v>
      </c>
      <c r="K170" s="9">
        <f t="shared" si="15"/>
        <v>-0.11931818181818182</v>
      </c>
    </row>
    <row r="171" spans="1:11" x14ac:dyDescent="0.25">
      <c r="A171" s="7" t="s">
        <v>295</v>
      </c>
      <c r="B171" s="65">
        <v>292</v>
      </c>
      <c r="C171" s="34">
        <f>IF(B178=0, "-", B171/B178)</f>
        <v>0.77866666666666662</v>
      </c>
      <c r="D171" s="65">
        <v>185</v>
      </c>
      <c r="E171" s="9">
        <f>IF(D178=0, "-", D171/D178)</f>
        <v>0.54411764705882348</v>
      </c>
      <c r="F171" s="81">
        <v>1016</v>
      </c>
      <c r="G171" s="34">
        <f>IF(F178=0, "-", F171/F178)</f>
        <v>0.78698683191324559</v>
      </c>
      <c r="H171" s="65">
        <v>590</v>
      </c>
      <c r="I171" s="9">
        <f>IF(H178=0, "-", H171/H178)</f>
        <v>0.56513409961685823</v>
      </c>
      <c r="J171" s="8">
        <f t="shared" si="14"/>
        <v>0.57837837837837835</v>
      </c>
      <c r="K171" s="9">
        <f t="shared" si="15"/>
        <v>0.7220338983050848</v>
      </c>
    </row>
    <row r="172" spans="1:11" x14ac:dyDescent="0.25">
      <c r="A172" s="7" t="s">
        <v>296</v>
      </c>
      <c r="B172" s="65">
        <v>0</v>
      </c>
      <c r="C172" s="34">
        <f>IF(B178=0, "-", B172/B178)</f>
        <v>0</v>
      </c>
      <c r="D172" s="65">
        <v>34</v>
      </c>
      <c r="E172" s="9">
        <f>IF(D178=0, "-", D172/D178)</f>
        <v>0.1</v>
      </c>
      <c r="F172" s="81">
        <v>0</v>
      </c>
      <c r="G172" s="34">
        <f>IF(F178=0, "-", F172/F178)</f>
        <v>0</v>
      </c>
      <c r="H172" s="65">
        <v>89</v>
      </c>
      <c r="I172" s="9">
        <f>IF(H178=0, "-", H172/H178)</f>
        <v>8.5249042145593867E-2</v>
      </c>
      <c r="J172" s="8">
        <f t="shared" si="14"/>
        <v>-1</v>
      </c>
      <c r="K172" s="9">
        <f t="shared" si="15"/>
        <v>-1</v>
      </c>
    </row>
    <row r="173" spans="1:11" x14ac:dyDescent="0.25">
      <c r="A173" s="7" t="s">
        <v>297</v>
      </c>
      <c r="B173" s="65">
        <v>2</v>
      </c>
      <c r="C173" s="34">
        <f>IF(B178=0, "-", B173/B178)</f>
        <v>5.3333333333333332E-3</v>
      </c>
      <c r="D173" s="65">
        <v>0</v>
      </c>
      <c r="E173" s="9">
        <f>IF(D178=0, "-", D173/D178)</f>
        <v>0</v>
      </c>
      <c r="F173" s="81">
        <v>36</v>
      </c>
      <c r="G173" s="34">
        <f>IF(F178=0, "-", F173/F178)</f>
        <v>2.7885360185902403E-2</v>
      </c>
      <c r="H173" s="65">
        <v>0</v>
      </c>
      <c r="I173" s="9">
        <f>IF(H178=0, "-", H173/H178)</f>
        <v>0</v>
      </c>
      <c r="J173" s="8" t="str">
        <f t="shared" si="14"/>
        <v>-</v>
      </c>
      <c r="K173" s="9" t="str">
        <f t="shared" si="15"/>
        <v>-</v>
      </c>
    </row>
    <row r="174" spans="1:11" x14ac:dyDescent="0.25">
      <c r="A174" s="7" t="s">
        <v>298</v>
      </c>
      <c r="B174" s="65">
        <v>2</v>
      </c>
      <c r="C174" s="34">
        <f>IF(B178=0, "-", B174/B178)</f>
        <v>5.3333333333333332E-3</v>
      </c>
      <c r="D174" s="65">
        <v>0</v>
      </c>
      <c r="E174" s="9">
        <f>IF(D178=0, "-", D174/D178)</f>
        <v>0</v>
      </c>
      <c r="F174" s="81">
        <v>8</v>
      </c>
      <c r="G174" s="34">
        <f>IF(F178=0, "-", F174/F178)</f>
        <v>6.1967467079783118E-3</v>
      </c>
      <c r="H174" s="65">
        <v>4</v>
      </c>
      <c r="I174" s="9">
        <f>IF(H178=0, "-", H174/H178)</f>
        <v>3.8314176245210726E-3</v>
      </c>
      <c r="J174" s="8" t="str">
        <f t="shared" si="14"/>
        <v>-</v>
      </c>
      <c r="K174" s="9">
        <f t="shared" si="15"/>
        <v>1</v>
      </c>
    </row>
    <row r="175" spans="1:11" x14ac:dyDescent="0.25">
      <c r="A175" s="7" t="s">
        <v>299</v>
      </c>
      <c r="B175" s="65">
        <v>2</v>
      </c>
      <c r="C175" s="34">
        <f>IF(B178=0, "-", B175/B178)</f>
        <v>5.3333333333333332E-3</v>
      </c>
      <c r="D175" s="65">
        <v>0</v>
      </c>
      <c r="E175" s="9">
        <f>IF(D178=0, "-", D175/D178)</f>
        <v>0</v>
      </c>
      <c r="F175" s="81">
        <v>3</v>
      </c>
      <c r="G175" s="34">
        <f>IF(F178=0, "-", F175/F178)</f>
        <v>2.3237800154918666E-3</v>
      </c>
      <c r="H175" s="65">
        <v>5</v>
      </c>
      <c r="I175" s="9">
        <f>IF(H178=0, "-", H175/H178)</f>
        <v>4.7892720306513406E-3</v>
      </c>
      <c r="J175" s="8" t="str">
        <f t="shared" si="14"/>
        <v>-</v>
      </c>
      <c r="K175" s="9">
        <f t="shared" si="15"/>
        <v>-0.4</v>
      </c>
    </row>
    <row r="176" spans="1:11" x14ac:dyDescent="0.25">
      <c r="A176" s="7" t="s">
        <v>300</v>
      </c>
      <c r="B176" s="65">
        <v>28</v>
      </c>
      <c r="C176" s="34">
        <f>IF(B178=0, "-", B176/B178)</f>
        <v>7.4666666666666673E-2</v>
      </c>
      <c r="D176" s="65">
        <v>11</v>
      </c>
      <c r="E176" s="9">
        <f>IF(D178=0, "-", D176/D178)</f>
        <v>3.2352941176470591E-2</v>
      </c>
      <c r="F176" s="81">
        <v>73</v>
      </c>
      <c r="G176" s="34">
        <f>IF(F178=0, "-", F176/F178)</f>
        <v>5.6545313710302095E-2</v>
      </c>
      <c r="H176" s="65">
        <v>25</v>
      </c>
      <c r="I176" s="9">
        <f>IF(H178=0, "-", H176/H178)</f>
        <v>2.3946360153256706E-2</v>
      </c>
      <c r="J176" s="8">
        <f t="shared" si="14"/>
        <v>1.5454545454545454</v>
      </c>
      <c r="K176" s="9">
        <f t="shared" si="15"/>
        <v>1.92</v>
      </c>
    </row>
    <row r="177" spans="1:11" x14ac:dyDescent="0.25">
      <c r="A177" s="2"/>
      <c r="B177" s="68"/>
      <c r="C177" s="33"/>
      <c r="D177" s="68"/>
      <c r="E177" s="6"/>
      <c r="F177" s="82"/>
      <c r="G177" s="33"/>
      <c r="H177" s="68"/>
      <c r="I177" s="6"/>
      <c r="J177" s="5"/>
      <c r="K177" s="6"/>
    </row>
    <row r="178" spans="1:11" s="43" customFormat="1" x14ac:dyDescent="0.25">
      <c r="A178" s="162" t="s">
        <v>578</v>
      </c>
      <c r="B178" s="71">
        <f>SUM(B168:B177)</f>
        <v>375</v>
      </c>
      <c r="C178" s="40">
        <f>B178/30256</f>
        <v>1.2394235854045478E-2</v>
      </c>
      <c r="D178" s="71">
        <f>SUM(D168:D177)</f>
        <v>340</v>
      </c>
      <c r="E178" s="41">
        <f>D178/32224</f>
        <v>1.0551142005958292E-2</v>
      </c>
      <c r="F178" s="77">
        <f>SUM(F168:F177)</f>
        <v>1291</v>
      </c>
      <c r="G178" s="42">
        <f>F178/84340</f>
        <v>1.5307090348589044E-2</v>
      </c>
      <c r="H178" s="71">
        <f>SUM(H168:H177)</f>
        <v>1044</v>
      </c>
      <c r="I178" s="41">
        <f>H178/81619</f>
        <v>1.2791139318050943E-2</v>
      </c>
      <c r="J178" s="37">
        <f>IF(D178=0, "-", IF((B178-D178)/D178&lt;10, (B178-D178)/D178, "&gt;999%"))</f>
        <v>0.10294117647058823</v>
      </c>
      <c r="K178" s="38">
        <f>IF(H178=0, "-", IF((F178-H178)/H178&lt;10, (F178-H178)/H178, "&gt;999%"))</f>
        <v>0.23659003831417624</v>
      </c>
    </row>
    <row r="179" spans="1:11" x14ac:dyDescent="0.25">
      <c r="B179" s="83"/>
      <c r="D179" s="83"/>
      <c r="F179" s="83"/>
      <c r="H179" s="83"/>
    </row>
    <row r="180" spans="1:11" x14ac:dyDescent="0.25">
      <c r="A180" s="163" t="s">
        <v>148</v>
      </c>
      <c r="B180" s="61" t="s">
        <v>12</v>
      </c>
      <c r="C180" s="62" t="s">
        <v>13</v>
      </c>
      <c r="D180" s="61" t="s">
        <v>12</v>
      </c>
      <c r="E180" s="63" t="s">
        <v>13</v>
      </c>
      <c r="F180" s="62" t="s">
        <v>12</v>
      </c>
      <c r="G180" s="62" t="s">
        <v>13</v>
      </c>
      <c r="H180" s="61" t="s">
        <v>12</v>
      </c>
      <c r="I180" s="63" t="s">
        <v>13</v>
      </c>
      <c r="J180" s="61"/>
      <c r="K180" s="63"/>
    </row>
    <row r="181" spans="1:11" x14ac:dyDescent="0.25">
      <c r="A181" s="7" t="s">
        <v>301</v>
      </c>
      <c r="B181" s="65">
        <v>1</v>
      </c>
      <c r="C181" s="34">
        <f>IF(B190=0, "-", B181/B190)</f>
        <v>4.7619047619047616E-2</v>
      </c>
      <c r="D181" s="65">
        <v>0</v>
      </c>
      <c r="E181" s="9">
        <f>IF(D190=0, "-", D181/D190)</f>
        <v>0</v>
      </c>
      <c r="F181" s="81">
        <v>2</v>
      </c>
      <c r="G181" s="34">
        <f>IF(F190=0, "-", F181/F190)</f>
        <v>3.1746031746031744E-2</v>
      </c>
      <c r="H181" s="65">
        <v>0</v>
      </c>
      <c r="I181" s="9">
        <f>IF(H190=0, "-", H181/H190)</f>
        <v>0</v>
      </c>
      <c r="J181" s="8" t="str">
        <f t="shared" ref="J181:J188" si="16">IF(D181=0, "-", IF((B181-D181)/D181&lt;10, (B181-D181)/D181, "&gt;999%"))</f>
        <v>-</v>
      </c>
      <c r="K181" s="9" t="str">
        <f t="shared" ref="K181:K188" si="17">IF(H181=0, "-", IF((F181-H181)/H181&lt;10, (F181-H181)/H181, "&gt;999%"))</f>
        <v>-</v>
      </c>
    </row>
    <row r="182" spans="1:11" x14ac:dyDescent="0.25">
      <c r="A182" s="7" t="s">
        <v>302</v>
      </c>
      <c r="B182" s="65">
        <v>0</v>
      </c>
      <c r="C182" s="34">
        <f>IF(B190=0, "-", B182/B190)</f>
        <v>0</v>
      </c>
      <c r="D182" s="65">
        <v>0</v>
      </c>
      <c r="E182" s="9">
        <f>IF(D190=0, "-", D182/D190)</f>
        <v>0</v>
      </c>
      <c r="F182" s="81">
        <v>1</v>
      </c>
      <c r="G182" s="34">
        <f>IF(F190=0, "-", F182/F190)</f>
        <v>1.5873015873015872E-2</v>
      </c>
      <c r="H182" s="65">
        <v>0</v>
      </c>
      <c r="I182" s="9">
        <f>IF(H190=0, "-", H182/H190)</f>
        <v>0</v>
      </c>
      <c r="J182" s="8" t="str">
        <f t="shared" si="16"/>
        <v>-</v>
      </c>
      <c r="K182" s="9" t="str">
        <f t="shared" si="17"/>
        <v>-</v>
      </c>
    </row>
    <row r="183" spans="1:11" x14ac:dyDescent="0.25">
      <c r="A183" s="7" t="s">
        <v>303</v>
      </c>
      <c r="B183" s="65">
        <v>0</v>
      </c>
      <c r="C183" s="34">
        <f>IF(B190=0, "-", B183/B190)</f>
        <v>0</v>
      </c>
      <c r="D183" s="65">
        <v>1</v>
      </c>
      <c r="E183" s="9">
        <f>IF(D190=0, "-", D183/D190)</f>
        <v>0.04</v>
      </c>
      <c r="F183" s="81">
        <v>1</v>
      </c>
      <c r="G183" s="34">
        <f>IF(F190=0, "-", F183/F190)</f>
        <v>1.5873015873015872E-2</v>
      </c>
      <c r="H183" s="65">
        <v>2</v>
      </c>
      <c r="I183" s="9">
        <f>IF(H190=0, "-", H183/H190)</f>
        <v>2.8985507246376812E-2</v>
      </c>
      <c r="J183" s="8">
        <f t="shared" si="16"/>
        <v>-1</v>
      </c>
      <c r="K183" s="9">
        <f t="shared" si="17"/>
        <v>-0.5</v>
      </c>
    </row>
    <row r="184" spans="1:11" x14ac:dyDescent="0.25">
      <c r="A184" s="7" t="s">
        <v>304</v>
      </c>
      <c r="B184" s="65">
        <v>0</v>
      </c>
      <c r="C184" s="34">
        <f>IF(B190=0, "-", B184/B190)</f>
        <v>0</v>
      </c>
      <c r="D184" s="65">
        <v>4</v>
      </c>
      <c r="E184" s="9">
        <f>IF(D190=0, "-", D184/D190)</f>
        <v>0.16</v>
      </c>
      <c r="F184" s="81">
        <v>0</v>
      </c>
      <c r="G184" s="34">
        <f>IF(F190=0, "-", F184/F190)</f>
        <v>0</v>
      </c>
      <c r="H184" s="65">
        <v>12</v>
      </c>
      <c r="I184" s="9">
        <f>IF(H190=0, "-", H184/H190)</f>
        <v>0.17391304347826086</v>
      </c>
      <c r="J184" s="8">
        <f t="shared" si="16"/>
        <v>-1</v>
      </c>
      <c r="K184" s="9">
        <f t="shared" si="17"/>
        <v>-1</v>
      </c>
    </row>
    <row r="185" spans="1:11" x14ac:dyDescent="0.25">
      <c r="A185" s="7" t="s">
        <v>305</v>
      </c>
      <c r="B185" s="65">
        <v>6</v>
      </c>
      <c r="C185" s="34">
        <f>IF(B190=0, "-", B185/B190)</f>
        <v>0.2857142857142857</v>
      </c>
      <c r="D185" s="65">
        <v>14</v>
      </c>
      <c r="E185" s="9">
        <f>IF(D190=0, "-", D185/D190)</f>
        <v>0.56000000000000005</v>
      </c>
      <c r="F185" s="81">
        <v>21</v>
      </c>
      <c r="G185" s="34">
        <f>IF(F190=0, "-", F185/F190)</f>
        <v>0.33333333333333331</v>
      </c>
      <c r="H185" s="65">
        <v>43</v>
      </c>
      <c r="I185" s="9">
        <f>IF(H190=0, "-", H185/H190)</f>
        <v>0.62318840579710144</v>
      </c>
      <c r="J185" s="8">
        <f t="shared" si="16"/>
        <v>-0.5714285714285714</v>
      </c>
      <c r="K185" s="9">
        <f t="shared" si="17"/>
        <v>-0.51162790697674421</v>
      </c>
    </row>
    <row r="186" spans="1:11" x14ac:dyDescent="0.25">
      <c r="A186" s="7" t="s">
        <v>306</v>
      </c>
      <c r="B186" s="65">
        <v>3</v>
      </c>
      <c r="C186" s="34">
        <f>IF(B190=0, "-", B186/B190)</f>
        <v>0.14285714285714285</v>
      </c>
      <c r="D186" s="65">
        <v>0</v>
      </c>
      <c r="E186" s="9">
        <f>IF(D190=0, "-", D186/D190)</f>
        <v>0</v>
      </c>
      <c r="F186" s="81">
        <v>6</v>
      </c>
      <c r="G186" s="34">
        <f>IF(F190=0, "-", F186/F190)</f>
        <v>9.5238095238095233E-2</v>
      </c>
      <c r="H186" s="65">
        <v>0</v>
      </c>
      <c r="I186" s="9">
        <f>IF(H190=0, "-", H186/H190)</f>
        <v>0</v>
      </c>
      <c r="J186" s="8" t="str">
        <f t="shared" si="16"/>
        <v>-</v>
      </c>
      <c r="K186" s="9" t="str">
        <f t="shared" si="17"/>
        <v>-</v>
      </c>
    </row>
    <row r="187" spans="1:11" x14ac:dyDescent="0.25">
      <c r="A187" s="7" t="s">
        <v>307</v>
      </c>
      <c r="B187" s="65">
        <v>4</v>
      </c>
      <c r="C187" s="34">
        <f>IF(B190=0, "-", B187/B190)</f>
        <v>0.19047619047619047</v>
      </c>
      <c r="D187" s="65">
        <v>4</v>
      </c>
      <c r="E187" s="9">
        <f>IF(D190=0, "-", D187/D190)</f>
        <v>0.16</v>
      </c>
      <c r="F187" s="81">
        <v>9</v>
      </c>
      <c r="G187" s="34">
        <f>IF(F190=0, "-", F187/F190)</f>
        <v>0.14285714285714285</v>
      </c>
      <c r="H187" s="65">
        <v>8</v>
      </c>
      <c r="I187" s="9">
        <f>IF(H190=0, "-", H187/H190)</f>
        <v>0.11594202898550725</v>
      </c>
      <c r="J187" s="8">
        <f t="shared" si="16"/>
        <v>0</v>
      </c>
      <c r="K187" s="9">
        <f t="shared" si="17"/>
        <v>0.125</v>
      </c>
    </row>
    <row r="188" spans="1:11" x14ac:dyDescent="0.25">
      <c r="A188" s="7" t="s">
        <v>308</v>
      </c>
      <c r="B188" s="65">
        <v>7</v>
      </c>
      <c r="C188" s="34">
        <f>IF(B190=0, "-", B188/B190)</f>
        <v>0.33333333333333331</v>
      </c>
      <c r="D188" s="65">
        <v>2</v>
      </c>
      <c r="E188" s="9">
        <f>IF(D190=0, "-", D188/D190)</f>
        <v>0.08</v>
      </c>
      <c r="F188" s="81">
        <v>23</v>
      </c>
      <c r="G188" s="34">
        <f>IF(F190=0, "-", F188/F190)</f>
        <v>0.36507936507936506</v>
      </c>
      <c r="H188" s="65">
        <v>4</v>
      </c>
      <c r="I188" s="9">
        <f>IF(H190=0, "-", H188/H190)</f>
        <v>5.7971014492753624E-2</v>
      </c>
      <c r="J188" s="8">
        <f t="shared" si="16"/>
        <v>2.5</v>
      </c>
      <c r="K188" s="9">
        <f t="shared" si="17"/>
        <v>4.75</v>
      </c>
    </row>
    <row r="189" spans="1:11" x14ac:dyDescent="0.25">
      <c r="A189" s="2"/>
      <c r="B189" s="68"/>
      <c r="C189" s="33"/>
      <c r="D189" s="68"/>
      <c r="E189" s="6"/>
      <c r="F189" s="82"/>
      <c r="G189" s="33"/>
      <c r="H189" s="68"/>
      <c r="I189" s="6"/>
      <c r="J189" s="5"/>
      <c r="K189" s="6"/>
    </row>
    <row r="190" spans="1:11" s="43" customFormat="1" x14ac:dyDescent="0.25">
      <c r="A190" s="162" t="s">
        <v>577</v>
      </c>
      <c r="B190" s="71">
        <f>SUM(B181:B189)</f>
        <v>21</v>
      </c>
      <c r="C190" s="40">
        <f>B190/30256</f>
        <v>6.9407720782654685E-4</v>
      </c>
      <c r="D190" s="71">
        <f>SUM(D181:D189)</f>
        <v>25</v>
      </c>
      <c r="E190" s="41">
        <f>D190/32224</f>
        <v>7.7581926514399201E-4</v>
      </c>
      <c r="F190" s="77">
        <f>SUM(F181:F189)</f>
        <v>63</v>
      </c>
      <c r="G190" s="42">
        <f>F190/84340</f>
        <v>7.4697652359497272E-4</v>
      </c>
      <c r="H190" s="71">
        <f>SUM(H181:H189)</f>
        <v>69</v>
      </c>
      <c r="I190" s="41">
        <f>H190/81619</f>
        <v>8.4539139171026353E-4</v>
      </c>
      <c r="J190" s="37">
        <f>IF(D190=0, "-", IF((B190-D190)/D190&lt;10, (B190-D190)/D190, "&gt;999%"))</f>
        <v>-0.16</v>
      </c>
      <c r="K190" s="38">
        <f>IF(H190=0, "-", IF((F190-H190)/H190&lt;10, (F190-H190)/H190, "&gt;999%"))</f>
        <v>-8.6956521739130432E-2</v>
      </c>
    </row>
    <row r="191" spans="1:11" x14ac:dyDescent="0.25">
      <c r="B191" s="83"/>
      <c r="D191" s="83"/>
      <c r="F191" s="83"/>
      <c r="H191" s="83"/>
    </row>
    <row r="192" spans="1:11" s="43" customFormat="1" x14ac:dyDescent="0.25">
      <c r="A192" s="162" t="s">
        <v>576</v>
      </c>
      <c r="B192" s="71">
        <v>396</v>
      </c>
      <c r="C192" s="40">
        <f>B192/30256</f>
        <v>1.3088313061872026E-2</v>
      </c>
      <c r="D192" s="71">
        <v>365</v>
      </c>
      <c r="E192" s="41">
        <f>D192/32224</f>
        <v>1.1326961271102285E-2</v>
      </c>
      <c r="F192" s="77">
        <v>1354</v>
      </c>
      <c r="G192" s="42">
        <f>F192/84340</f>
        <v>1.6054066872184018E-2</v>
      </c>
      <c r="H192" s="71">
        <v>1113</v>
      </c>
      <c r="I192" s="41">
        <f>H192/81619</f>
        <v>1.3636530709761207E-2</v>
      </c>
      <c r="J192" s="37">
        <f>IF(D192=0, "-", IF((B192-D192)/D192&lt;10, (B192-D192)/D192, "&gt;999%"))</f>
        <v>8.4931506849315067E-2</v>
      </c>
      <c r="K192" s="38">
        <f>IF(H192=0, "-", IF((F192-H192)/H192&lt;10, (F192-H192)/H192, "&gt;999%"))</f>
        <v>0.2165318957771788</v>
      </c>
    </row>
    <row r="193" spans="1:11" x14ac:dyDescent="0.25">
      <c r="B193" s="83"/>
      <c r="D193" s="83"/>
      <c r="F193" s="83"/>
      <c r="H193" s="83"/>
    </row>
    <row r="194" spans="1:11" ht="15.6" x14ac:dyDescent="0.3">
      <c r="A194" s="164" t="s">
        <v>118</v>
      </c>
      <c r="B194" s="196" t="s">
        <v>1</v>
      </c>
      <c r="C194" s="200"/>
      <c r="D194" s="200"/>
      <c r="E194" s="197"/>
      <c r="F194" s="196" t="s">
        <v>14</v>
      </c>
      <c r="G194" s="200"/>
      <c r="H194" s="200"/>
      <c r="I194" s="197"/>
      <c r="J194" s="196" t="s">
        <v>15</v>
      </c>
      <c r="K194" s="197"/>
    </row>
    <row r="195" spans="1:11" x14ac:dyDescent="0.25">
      <c r="A195" s="22"/>
      <c r="B195" s="196">
        <f>VALUE(RIGHT($B$2, 4))</f>
        <v>2023</v>
      </c>
      <c r="C195" s="197"/>
      <c r="D195" s="196">
        <f>B195-1</f>
        <v>2022</v>
      </c>
      <c r="E195" s="204"/>
      <c r="F195" s="196">
        <f>B195</f>
        <v>2023</v>
      </c>
      <c r="G195" s="204"/>
      <c r="H195" s="196">
        <f>D195</f>
        <v>2022</v>
      </c>
      <c r="I195" s="204"/>
      <c r="J195" s="140" t="s">
        <v>4</v>
      </c>
      <c r="K195" s="141" t="s">
        <v>2</v>
      </c>
    </row>
    <row r="196" spans="1:11" x14ac:dyDescent="0.25">
      <c r="A196" s="163" t="s">
        <v>149</v>
      </c>
      <c r="B196" s="61" t="s">
        <v>12</v>
      </c>
      <c r="C196" s="62" t="s">
        <v>13</v>
      </c>
      <c r="D196" s="61" t="s">
        <v>12</v>
      </c>
      <c r="E196" s="63" t="s">
        <v>13</v>
      </c>
      <c r="F196" s="62" t="s">
        <v>12</v>
      </c>
      <c r="G196" s="62" t="s">
        <v>13</v>
      </c>
      <c r="H196" s="61" t="s">
        <v>12</v>
      </c>
      <c r="I196" s="63" t="s">
        <v>13</v>
      </c>
      <c r="J196" s="61"/>
      <c r="K196" s="63"/>
    </row>
    <row r="197" spans="1:11" x14ac:dyDescent="0.25">
      <c r="A197" s="7" t="s">
        <v>309</v>
      </c>
      <c r="B197" s="65">
        <v>33</v>
      </c>
      <c r="C197" s="34">
        <f>IF(B206=0, "-", B197/B206)</f>
        <v>0.16097560975609757</v>
      </c>
      <c r="D197" s="65">
        <v>31</v>
      </c>
      <c r="E197" s="9">
        <f>IF(D206=0, "-", D197/D206)</f>
        <v>0.2767857142857143</v>
      </c>
      <c r="F197" s="81">
        <v>53</v>
      </c>
      <c r="G197" s="34">
        <f>IF(F206=0, "-", F197/F206)</f>
        <v>0.10037878787878787</v>
      </c>
      <c r="H197" s="65">
        <v>71</v>
      </c>
      <c r="I197" s="9">
        <f>IF(H206=0, "-", H197/H206)</f>
        <v>0.20227920227920229</v>
      </c>
      <c r="J197" s="8">
        <f t="shared" ref="J197:J204" si="18">IF(D197=0, "-", IF((B197-D197)/D197&lt;10, (B197-D197)/D197, "&gt;999%"))</f>
        <v>6.4516129032258063E-2</v>
      </c>
      <c r="K197" s="9">
        <f t="shared" ref="K197:K204" si="19">IF(H197=0, "-", IF((F197-H197)/H197&lt;10, (F197-H197)/H197, "&gt;999%"))</f>
        <v>-0.25352112676056338</v>
      </c>
    </row>
    <row r="198" spans="1:11" x14ac:dyDescent="0.25">
      <c r="A198" s="7" t="s">
        <v>310</v>
      </c>
      <c r="B198" s="65">
        <v>60</v>
      </c>
      <c r="C198" s="34">
        <f>IF(B206=0, "-", B198/B206)</f>
        <v>0.29268292682926828</v>
      </c>
      <c r="D198" s="65">
        <v>29</v>
      </c>
      <c r="E198" s="9">
        <f>IF(D206=0, "-", D198/D206)</f>
        <v>0.25892857142857145</v>
      </c>
      <c r="F198" s="81">
        <v>158</v>
      </c>
      <c r="G198" s="34">
        <f>IF(F206=0, "-", F198/F206)</f>
        <v>0.29924242424242425</v>
      </c>
      <c r="H198" s="65">
        <v>121</v>
      </c>
      <c r="I198" s="9">
        <f>IF(H206=0, "-", H198/H206)</f>
        <v>0.34472934472934474</v>
      </c>
      <c r="J198" s="8">
        <f t="shared" si="18"/>
        <v>1.0689655172413792</v>
      </c>
      <c r="K198" s="9">
        <f t="shared" si="19"/>
        <v>0.30578512396694213</v>
      </c>
    </row>
    <row r="199" spans="1:11" x14ac:dyDescent="0.25">
      <c r="A199" s="7" t="s">
        <v>311</v>
      </c>
      <c r="B199" s="65">
        <v>11</v>
      </c>
      <c r="C199" s="34">
        <f>IF(B206=0, "-", B199/B206)</f>
        <v>5.3658536585365853E-2</v>
      </c>
      <c r="D199" s="65">
        <v>20</v>
      </c>
      <c r="E199" s="9">
        <f>IF(D206=0, "-", D199/D206)</f>
        <v>0.17857142857142858</v>
      </c>
      <c r="F199" s="81">
        <v>48</v>
      </c>
      <c r="G199" s="34">
        <f>IF(F206=0, "-", F199/F206)</f>
        <v>9.0909090909090912E-2</v>
      </c>
      <c r="H199" s="65">
        <v>35</v>
      </c>
      <c r="I199" s="9">
        <f>IF(H206=0, "-", H199/H206)</f>
        <v>9.9715099715099717E-2</v>
      </c>
      <c r="J199" s="8">
        <f t="shared" si="18"/>
        <v>-0.45</v>
      </c>
      <c r="K199" s="9">
        <f t="shared" si="19"/>
        <v>0.37142857142857144</v>
      </c>
    </row>
    <row r="200" spans="1:11" x14ac:dyDescent="0.25">
      <c r="A200" s="7" t="s">
        <v>312</v>
      </c>
      <c r="B200" s="65">
        <v>6</v>
      </c>
      <c r="C200" s="34">
        <f>IF(B206=0, "-", B200/B206)</f>
        <v>2.9268292682926831E-2</v>
      </c>
      <c r="D200" s="65">
        <v>6</v>
      </c>
      <c r="E200" s="9">
        <f>IF(D206=0, "-", D200/D206)</f>
        <v>5.3571428571428568E-2</v>
      </c>
      <c r="F200" s="81">
        <v>26</v>
      </c>
      <c r="G200" s="34">
        <f>IF(F206=0, "-", F200/F206)</f>
        <v>4.924242424242424E-2</v>
      </c>
      <c r="H200" s="65">
        <v>24</v>
      </c>
      <c r="I200" s="9">
        <f>IF(H206=0, "-", H200/H206)</f>
        <v>6.8376068376068383E-2</v>
      </c>
      <c r="J200" s="8">
        <f t="shared" si="18"/>
        <v>0</v>
      </c>
      <c r="K200" s="9">
        <f t="shared" si="19"/>
        <v>8.3333333333333329E-2</v>
      </c>
    </row>
    <row r="201" spans="1:11" x14ac:dyDescent="0.25">
      <c r="A201" s="7" t="s">
        <v>313</v>
      </c>
      <c r="B201" s="65">
        <v>0</v>
      </c>
      <c r="C201" s="34">
        <f>IF(B206=0, "-", B201/B206)</f>
        <v>0</v>
      </c>
      <c r="D201" s="65">
        <v>0</v>
      </c>
      <c r="E201" s="9">
        <f>IF(D206=0, "-", D201/D206)</f>
        <v>0</v>
      </c>
      <c r="F201" s="81">
        <v>0</v>
      </c>
      <c r="G201" s="34">
        <f>IF(F206=0, "-", F201/F206)</f>
        <v>0</v>
      </c>
      <c r="H201" s="65">
        <v>2</v>
      </c>
      <c r="I201" s="9">
        <f>IF(H206=0, "-", H201/H206)</f>
        <v>5.6980056980056983E-3</v>
      </c>
      <c r="J201" s="8" t="str">
        <f t="shared" si="18"/>
        <v>-</v>
      </c>
      <c r="K201" s="9">
        <f t="shared" si="19"/>
        <v>-1</v>
      </c>
    </row>
    <row r="202" spans="1:11" x14ac:dyDescent="0.25">
      <c r="A202" s="7" t="s">
        <v>314</v>
      </c>
      <c r="B202" s="65">
        <v>3</v>
      </c>
      <c r="C202" s="34">
        <f>IF(B206=0, "-", B202/B206)</f>
        <v>1.4634146341463415E-2</v>
      </c>
      <c r="D202" s="65">
        <v>0</v>
      </c>
      <c r="E202" s="9">
        <f>IF(D206=0, "-", D202/D206)</f>
        <v>0</v>
      </c>
      <c r="F202" s="81">
        <v>32</v>
      </c>
      <c r="G202" s="34">
        <f>IF(F206=0, "-", F202/F206)</f>
        <v>6.0606060606060608E-2</v>
      </c>
      <c r="H202" s="65">
        <v>0</v>
      </c>
      <c r="I202" s="9">
        <f>IF(H206=0, "-", H202/H206)</f>
        <v>0</v>
      </c>
      <c r="J202" s="8" t="str">
        <f t="shared" si="18"/>
        <v>-</v>
      </c>
      <c r="K202" s="9" t="str">
        <f t="shared" si="19"/>
        <v>-</v>
      </c>
    </row>
    <row r="203" spans="1:11" x14ac:dyDescent="0.25">
      <c r="A203" s="7" t="s">
        <v>315</v>
      </c>
      <c r="B203" s="65">
        <v>76</v>
      </c>
      <c r="C203" s="34">
        <f>IF(B206=0, "-", B203/B206)</f>
        <v>0.37073170731707317</v>
      </c>
      <c r="D203" s="65">
        <v>26</v>
      </c>
      <c r="E203" s="9">
        <f>IF(D206=0, "-", D203/D206)</f>
        <v>0.23214285714285715</v>
      </c>
      <c r="F203" s="81">
        <v>166</v>
      </c>
      <c r="G203" s="34">
        <f>IF(F206=0, "-", F203/F206)</f>
        <v>0.31439393939393939</v>
      </c>
      <c r="H203" s="65">
        <v>97</v>
      </c>
      <c r="I203" s="9">
        <f>IF(H206=0, "-", H203/H206)</f>
        <v>0.27635327635327633</v>
      </c>
      <c r="J203" s="8">
        <f t="shared" si="18"/>
        <v>1.9230769230769231</v>
      </c>
      <c r="K203" s="9">
        <f t="shared" si="19"/>
        <v>0.71134020618556704</v>
      </c>
    </row>
    <row r="204" spans="1:11" x14ac:dyDescent="0.25">
      <c r="A204" s="7" t="s">
        <v>316</v>
      </c>
      <c r="B204" s="65">
        <v>16</v>
      </c>
      <c r="C204" s="34">
        <f>IF(B206=0, "-", B204/B206)</f>
        <v>7.8048780487804878E-2</v>
      </c>
      <c r="D204" s="65">
        <v>0</v>
      </c>
      <c r="E204" s="9">
        <f>IF(D206=0, "-", D204/D206)</f>
        <v>0</v>
      </c>
      <c r="F204" s="81">
        <v>45</v>
      </c>
      <c r="G204" s="34">
        <f>IF(F206=0, "-", F204/F206)</f>
        <v>8.5227272727272721E-2</v>
      </c>
      <c r="H204" s="65">
        <v>1</v>
      </c>
      <c r="I204" s="9">
        <f>IF(H206=0, "-", H204/H206)</f>
        <v>2.8490028490028491E-3</v>
      </c>
      <c r="J204" s="8" t="str">
        <f t="shared" si="18"/>
        <v>-</v>
      </c>
      <c r="K204" s="9" t="str">
        <f t="shared" si="19"/>
        <v>&gt;999%</v>
      </c>
    </row>
    <row r="205" spans="1:11" x14ac:dyDescent="0.25">
      <c r="A205" s="2"/>
      <c r="B205" s="68"/>
      <c r="C205" s="33"/>
      <c r="D205" s="68"/>
      <c r="E205" s="6"/>
      <c r="F205" s="82"/>
      <c r="G205" s="33"/>
      <c r="H205" s="68"/>
      <c r="I205" s="6"/>
      <c r="J205" s="5"/>
      <c r="K205" s="6"/>
    </row>
    <row r="206" spans="1:11" s="43" customFormat="1" x14ac:dyDescent="0.25">
      <c r="A206" s="162" t="s">
        <v>575</v>
      </c>
      <c r="B206" s="71">
        <f>SUM(B197:B205)</f>
        <v>205</v>
      </c>
      <c r="C206" s="40">
        <f>B206/30256</f>
        <v>6.7755156002115282E-3</v>
      </c>
      <c r="D206" s="71">
        <f>SUM(D197:D205)</f>
        <v>112</v>
      </c>
      <c r="E206" s="41">
        <f>D206/32224</f>
        <v>3.4756703078450842E-3</v>
      </c>
      <c r="F206" s="77">
        <f>SUM(F197:F205)</f>
        <v>528</v>
      </c>
      <c r="G206" s="42">
        <f>F206/84340</f>
        <v>6.2603746739388188E-3</v>
      </c>
      <c r="H206" s="71">
        <f>SUM(H197:H205)</f>
        <v>351</v>
      </c>
      <c r="I206" s="41">
        <f>H206/81619</f>
        <v>4.3004692534826449E-3</v>
      </c>
      <c r="J206" s="37">
        <f>IF(D206=0, "-", IF((B206-D206)/D206&lt;10, (B206-D206)/D206, "&gt;999%"))</f>
        <v>0.8303571428571429</v>
      </c>
      <c r="K206" s="38">
        <f>IF(H206=0, "-", IF((F206-H206)/H206&lt;10, (F206-H206)/H206, "&gt;999%"))</f>
        <v>0.50427350427350426</v>
      </c>
    </row>
    <row r="207" spans="1:11" x14ac:dyDescent="0.25">
      <c r="B207" s="83"/>
      <c r="D207" s="83"/>
      <c r="F207" s="83"/>
      <c r="H207" s="83"/>
    </row>
    <row r="208" spans="1:11" x14ac:dyDescent="0.25">
      <c r="A208" s="163" t="s">
        <v>150</v>
      </c>
      <c r="B208" s="61" t="s">
        <v>12</v>
      </c>
      <c r="C208" s="62" t="s">
        <v>13</v>
      </c>
      <c r="D208" s="61" t="s">
        <v>12</v>
      </c>
      <c r="E208" s="63" t="s">
        <v>13</v>
      </c>
      <c r="F208" s="62" t="s">
        <v>12</v>
      </c>
      <c r="G208" s="62" t="s">
        <v>13</v>
      </c>
      <c r="H208" s="61" t="s">
        <v>12</v>
      </c>
      <c r="I208" s="63" t="s">
        <v>13</v>
      </c>
      <c r="J208" s="61"/>
      <c r="K208" s="63"/>
    </row>
    <row r="209" spans="1:11" x14ac:dyDescent="0.25">
      <c r="A209" s="7" t="s">
        <v>317</v>
      </c>
      <c r="B209" s="65">
        <v>0</v>
      </c>
      <c r="C209" s="34">
        <f>IF(B227=0, "-", B209/B227)</f>
        <v>0</v>
      </c>
      <c r="D209" s="65">
        <v>1</v>
      </c>
      <c r="E209" s="9">
        <f>IF(D227=0, "-", D209/D227)</f>
        <v>1.0869565217391304E-2</v>
      </c>
      <c r="F209" s="81">
        <v>0</v>
      </c>
      <c r="G209" s="34">
        <f>IF(F227=0, "-", F209/F227)</f>
        <v>0</v>
      </c>
      <c r="H209" s="65">
        <v>1</v>
      </c>
      <c r="I209" s="9">
        <f>IF(H227=0, "-", H209/H227)</f>
        <v>3.8167938931297708E-3</v>
      </c>
      <c r="J209" s="8">
        <f t="shared" ref="J209:J225" si="20">IF(D209=0, "-", IF((B209-D209)/D209&lt;10, (B209-D209)/D209, "&gt;999%"))</f>
        <v>-1</v>
      </c>
      <c r="K209" s="9">
        <f t="shared" ref="K209:K225" si="21">IF(H209=0, "-", IF((F209-H209)/H209&lt;10, (F209-H209)/H209, "&gt;999%"))</f>
        <v>-1</v>
      </c>
    </row>
    <row r="210" spans="1:11" x14ac:dyDescent="0.25">
      <c r="A210" s="7" t="s">
        <v>318</v>
      </c>
      <c r="B210" s="65">
        <v>4</v>
      </c>
      <c r="C210" s="34">
        <f>IF(B227=0, "-", B210/B227)</f>
        <v>4.1666666666666664E-2</v>
      </c>
      <c r="D210" s="65">
        <v>8</v>
      </c>
      <c r="E210" s="9">
        <f>IF(D227=0, "-", D210/D227)</f>
        <v>8.6956521739130432E-2</v>
      </c>
      <c r="F210" s="81">
        <v>7</v>
      </c>
      <c r="G210" s="34">
        <f>IF(F227=0, "-", F210/F227)</f>
        <v>2.9045643153526972E-2</v>
      </c>
      <c r="H210" s="65">
        <v>27</v>
      </c>
      <c r="I210" s="9">
        <f>IF(H227=0, "-", H210/H227)</f>
        <v>0.10305343511450382</v>
      </c>
      <c r="J210" s="8">
        <f t="shared" si="20"/>
        <v>-0.5</v>
      </c>
      <c r="K210" s="9">
        <f t="shared" si="21"/>
        <v>-0.7407407407407407</v>
      </c>
    </row>
    <row r="211" spans="1:11" x14ac:dyDescent="0.25">
      <c r="A211" s="7" t="s">
        <v>319</v>
      </c>
      <c r="B211" s="65">
        <v>2</v>
      </c>
      <c r="C211" s="34">
        <f>IF(B227=0, "-", B211/B227)</f>
        <v>2.0833333333333332E-2</v>
      </c>
      <c r="D211" s="65">
        <v>1</v>
      </c>
      <c r="E211" s="9">
        <f>IF(D227=0, "-", D211/D227)</f>
        <v>1.0869565217391304E-2</v>
      </c>
      <c r="F211" s="81">
        <v>9</v>
      </c>
      <c r="G211" s="34">
        <f>IF(F227=0, "-", F211/F227)</f>
        <v>3.7344398340248962E-2</v>
      </c>
      <c r="H211" s="65">
        <v>3</v>
      </c>
      <c r="I211" s="9">
        <f>IF(H227=0, "-", H211/H227)</f>
        <v>1.1450381679389313E-2</v>
      </c>
      <c r="J211" s="8">
        <f t="shared" si="20"/>
        <v>1</v>
      </c>
      <c r="K211" s="9">
        <f t="shared" si="21"/>
        <v>2</v>
      </c>
    </row>
    <row r="212" spans="1:11" x14ac:dyDescent="0.25">
      <c r="A212" s="7" t="s">
        <v>320</v>
      </c>
      <c r="B212" s="65">
        <v>25</v>
      </c>
      <c r="C212" s="34">
        <f>IF(B227=0, "-", B212/B227)</f>
        <v>0.26041666666666669</v>
      </c>
      <c r="D212" s="65">
        <v>29</v>
      </c>
      <c r="E212" s="9">
        <f>IF(D227=0, "-", D212/D227)</f>
        <v>0.31521739130434784</v>
      </c>
      <c r="F212" s="81">
        <v>67</v>
      </c>
      <c r="G212" s="34">
        <f>IF(F227=0, "-", F212/F227)</f>
        <v>0.27800829875518673</v>
      </c>
      <c r="H212" s="65">
        <v>81</v>
      </c>
      <c r="I212" s="9">
        <f>IF(H227=0, "-", H212/H227)</f>
        <v>0.30916030534351147</v>
      </c>
      <c r="J212" s="8">
        <f t="shared" si="20"/>
        <v>-0.13793103448275862</v>
      </c>
      <c r="K212" s="9">
        <f t="shared" si="21"/>
        <v>-0.1728395061728395</v>
      </c>
    </row>
    <row r="213" spans="1:11" x14ac:dyDescent="0.25">
      <c r="A213" s="7" t="s">
        <v>321</v>
      </c>
      <c r="B213" s="65">
        <v>1</v>
      </c>
      <c r="C213" s="34">
        <f>IF(B227=0, "-", B213/B227)</f>
        <v>1.0416666666666666E-2</v>
      </c>
      <c r="D213" s="65">
        <v>2</v>
      </c>
      <c r="E213" s="9">
        <f>IF(D227=0, "-", D213/D227)</f>
        <v>2.1739130434782608E-2</v>
      </c>
      <c r="F213" s="81">
        <v>2</v>
      </c>
      <c r="G213" s="34">
        <f>IF(F227=0, "-", F213/F227)</f>
        <v>8.2987551867219917E-3</v>
      </c>
      <c r="H213" s="65">
        <v>11</v>
      </c>
      <c r="I213" s="9">
        <f>IF(H227=0, "-", H213/H227)</f>
        <v>4.1984732824427481E-2</v>
      </c>
      <c r="J213" s="8">
        <f t="shared" si="20"/>
        <v>-0.5</v>
      </c>
      <c r="K213" s="9">
        <f t="shared" si="21"/>
        <v>-0.81818181818181823</v>
      </c>
    </row>
    <row r="214" spans="1:11" x14ac:dyDescent="0.25">
      <c r="A214" s="7" t="s">
        <v>322</v>
      </c>
      <c r="B214" s="65">
        <v>10</v>
      </c>
      <c r="C214" s="34">
        <f>IF(B227=0, "-", B214/B227)</f>
        <v>0.10416666666666667</v>
      </c>
      <c r="D214" s="65">
        <v>6</v>
      </c>
      <c r="E214" s="9">
        <f>IF(D227=0, "-", D214/D227)</f>
        <v>6.5217391304347824E-2</v>
      </c>
      <c r="F214" s="81">
        <v>23</v>
      </c>
      <c r="G214" s="34">
        <f>IF(F227=0, "-", F214/F227)</f>
        <v>9.5435684647302899E-2</v>
      </c>
      <c r="H214" s="65">
        <v>18</v>
      </c>
      <c r="I214" s="9">
        <f>IF(H227=0, "-", H214/H227)</f>
        <v>6.8702290076335881E-2</v>
      </c>
      <c r="J214" s="8">
        <f t="shared" si="20"/>
        <v>0.66666666666666663</v>
      </c>
      <c r="K214" s="9">
        <f t="shared" si="21"/>
        <v>0.27777777777777779</v>
      </c>
    </row>
    <row r="215" spans="1:11" x14ac:dyDescent="0.25">
      <c r="A215" s="7" t="s">
        <v>323</v>
      </c>
      <c r="B215" s="65">
        <v>2</v>
      </c>
      <c r="C215" s="34">
        <f>IF(B227=0, "-", B215/B227)</f>
        <v>2.0833333333333332E-2</v>
      </c>
      <c r="D215" s="65">
        <v>0</v>
      </c>
      <c r="E215" s="9">
        <f>IF(D227=0, "-", D215/D227)</f>
        <v>0</v>
      </c>
      <c r="F215" s="81">
        <v>7</v>
      </c>
      <c r="G215" s="34">
        <f>IF(F227=0, "-", F215/F227)</f>
        <v>2.9045643153526972E-2</v>
      </c>
      <c r="H215" s="65">
        <v>0</v>
      </c>
      <c r="I215" s="9">
        <f>IF(H227=0, "-", H215/H227)</f>
        <v>0</v>
      </c>
      <c r="J215" s="8" t="str">
        <f t="shared" si="20"/>
        <v>-</v>
      </c>
      <c r="K215" s="9" t="str">
        <f t="shared" si="21"/>
        <v>-</v>
      </c>
    </row>
    <row r="216" spans="1:11" x14ac:dyDescent="0.25">
      <c r="A216" s="7" t="s">
        <v>324</v>
      </c>
      <c r="B216" s="65">
        <v>0</v>
      </c>
      <c r="C216" s="34">
        <f>IF(B227=0, "-", B216/B227)</f>
        <v>0</v>
      </c>
      <c r="D216" s="65">
        <v>3</v>
      </c>
      <c r="E216" s="9">
        <f>IF(D227=0, "-", D216/D227)</f>
        <v>3.2608695652173912E-2</v>
      </c>
      <c r="F216" s="81">
        <v>0</v>
      </c>
      <c r="G216" s="34">
        <f>IF(F227=0, "-", F216/F227)</f>
        <v>0</v>
      </c>
      <c r="H216" s="65">
        <v>6</v>
      </c>
      <c r="I216" s="9">
        <f>IF(H227=0, "-", H216/H227)</f>
        <v>2.2900763358778626E-2</v>
      </c>
      <c r="J216" s="8">
        <f t="shared" si="20"/>
        <v>-1</v>
      </c>
      <c r="K216" s="9">
        <f t="shared" si="21"/>
        <v>-1</v>
      </c>
    </row>
    <row r="217" spans="1:11" x14ac:dyDescent="0.25">
      <c r="A217" s="7" t="s">
        <v>325</v>
      </c>
      <c r="B217" s="65">
        <v>0</v>
      </c>
      <c r="C217" s="34">
        <f>IF(B227=0, "-", B217/B227)</f>
        <v>0</v>
      </c>
      <c r="D217" s="65">
        <v>0</v>
      </c>
      <c r="E217" s="9">
        <f>IF(D227=0, "-", D217/D227)</f>
        <v>0</v>
      </c>
      <c r="F217" s="81">
        <v>0</v>
      </c>
      <c r="G217" s="34">
        <f>IF(F227=0, "-", F217/F227)</f>
        <v>0</v>
      </c>
      <c r="H217" s="65">
        <v>4</v>
      </c>
      <c r="I217" s="9">
        <f>IF(H227=0, "-", H217/H227)</f>
        <v>1.5267175572519083E-2</v>
      </c>
      <c r="J217" s="8" t="str">
        <f t="shared" si="20"/>
        <v>-</v>
      </c>
      <c r="K217" s="9">
        <f t="shared" si="21"/>
        <v>-1</v>
      </c>
    </row>
    <row r="218" spans="1:11" x14ac:dyDescent="0.25">
      <c r="A218" s="7" t="s">
        <v>326</v>
      </c>
      <c r="B218" s="65">
        <v>0</v>
      </c>
      <c r="C218" s="34">
        <f>IF(B227=0, "-", B218/B227)</f>
        <v>0</v>
      </c>
      <c r="D218" s="65">
        <v>1</v>
      </c>
      <c r="E218" s="9">
        <f>IF(D227=0, "-", D218/D227)</f>
        <v>1.0869565217391304E-2</v>
      </c>
      <c r="F218" s="81">
        <v>0</v>
      </c>
      <c r="G218" s="34">
        <f>IF(F227=0, "-", F218/F227)</f>
        <v>0</v>
      </c>
      <c r="H218" s="65">
        <v>3</v>
      </c>
      <c r="I218" s="9">
        <f>IF(H227=0, "-", H218/H227)</f>
        <v>1.1450381679389313E-2</v>
      </c>
      <c r="J218" s="8">
        <f t="shared" si="20"/>
        <v>-1</v>
      </c>
      <c r="K218" s="9">
        <f t="shared" si="21"/>
        <v>-1</v>
      </c>
    </row>
    <row r="219" spans="1:11" x14ac:dyDescent="0.25">
      <c r="A219" s="7" t="s">
        <v>327</v>
      </c>
      <c r="B219" s="65">
        <v>1</v>
      </c>
      <c r="C219" s="34">
        <f>IF(B227=0, "-", B219/B227)</f>
        <v>1.0416666666666666E-2</v>
      </c>
      <c r="D219" s="65">
        <v>0</v>
      </c>
      <c r="E219" s="9">
        <f>IF(D227=0, "-", D219/D227)</f>
        <v>0</v>
      </c>
      <c r="F219" s="81">
        <v>10</v>
      </c>
      <c r="G219" s="34">
        <f>IF(F227=0, "-", F219/F227)</f>
        <v>4.1493775933609957E-2</v>
      </c>
      <c r="H219" s="65">
        <v>0</v>
      </c>
      <c r="I219" s="9">
        <f>IF(H227=0, "-", H219/H227)</f>
        <v>0</v>
      </c>
      <c r="J219" s="8" t="str">
        <f t="shared" si="20"/>
        <v>-</v>
      </c>
      <c r="K219" s="9" t="str">
        <f t="shared" si="21"/>
        <v>-</v>
      </c>
    </row>
    <row r="220" spans="1:11" x14ac:dyDescent="0.25">
      <c r="A220" s="7" t="s">
        <v>328</v>
      </c>
      <c r="B220" s="65">
        <v>0</v>
      </c>
      <c r="C220" s="34">
        <f>IF(B227=0, "-", B220/B227)</f>
        <v>0</v>
      </c>
      <c r="D220" s="65">
        <v>1</v>
      </c>
      <c r="E220" s="9">
        <f>IF(D227=0, "-", D220/D227)</f>
        <v>1.0869565217391304E-2</v>
      </c>
      <c r="F220" s="81">
        <v>0</v>
      </c>
      <c r="G220" s="34">
        <f>IF(F227=0, "-", F220/F227)</f>
        <v>0</v>
      </c>
      <c r="H220" s="65">
        <v>8</v>
      </c>
      <c r="I220" s="9">
        <f>IF(H227=0, "-", H220/H227)</f>
        <v>3.0534351145038167E-2</v>
      </c>
      <c r="J220" s="8">
        <f t="shared" si="20"/>
        <v>-1</v>
      </c>
      <c r="K220" s="9">
        <f t="shared" si="21"/>
        <v>-1</v>
      </c>
    </row>
    <row r="221" spans="1:11" x14ac:dyDescent="0.25">
      <c r="A221" s="7" t="s">
        <v>329</v>
      </c>
      <c r="B221" s="65">
        <v>31</v>
      </c>
      <c r="C221" s="34">
        <f>IF(B227=0, "-", B221/B227)</f>
        <v>0.32291666666666669</v>
      </c>
      <c r="D221" s="65">
        <v>24</v>
      </c>
      <c r="E221" s="9">
        <f>IF(D227=0, "-", D221/D227)</f>
        <v>0.2608695652173913</v>
      </c>
      <c r="F221" s="81">
        <v>56</v>
      </c>
      <c r="G221" s="34">
        <f>IF(F227=0, "-", F221/F227)</f>
        <v>0.23236514522821577</v>
      </c>
      <c r="H221" s="65">
        <v>55</v>
      </c>
      <c r="I221" s="9">
        <f>IF(H227=0, "-", H221/H227)</f>
        <v>0.20992366412213739</v>
      </c>
      <c r="J221" s="8">
        <f t="shared" si="20"/>
        <v>0.29166666666666669</v>
      </c>
      <c r="K221" s="9">
        <f t="shared" si="21"/>
        <v>1.8181818181818181E-2</v>
      </c>
    </row>
    <row r="222" spans="1:11" x14ac:dyDescent="0.25">
      <c r="A222" s="7" t="s">
        <v>330</v>
      </c>
      <c r="B222" s="65">
        <v>6</v>
      </c>
      <c r="C222" s="34">
        <f>IF(B227=0, "-", B222/B227)</f>
        <v>6.25E-2</v>
      </c>
      <c r="D222" s="65">
        <v>5</v>
      </c>
      <c r="E222" s="9">
        <f>IF(D227=0, "-", D222/D227)</f>
        <v>5.434782608695652E-2</v>
      </c>
      <c r="F222" s="81">
        <v>12</v>
      </c>
      <c r="G222" s="34">
        <f>IF(F227=0, "-", F222/F227)</f>
        <v>4.9792531120331947E-2</v>
      </c>
      <c r="H222" s="65">
        <v>17</v>
      </c>
      <c r="I222" s="9">
        <f>IF(H227=0, "-", H222/H227)</f>
        <v>6.4885496183206104E-2</v>
      </c>
      <c r="J222" s="8">
        <f t="shared" si="20"/>
        <v>0.2</v>
      </c>
      <c r="K222" s="9">
        <f t="shared" si="21"/>
        <v>-0.29411764705882354</v>
      </c>
    </row>
    <row r="223" spans="1:11" x14ac:dyDescent="0.25">
      <c r="A223" s="7" t="s">
        <v>331</v>
      </c>
      <c r="B223" s="65">
        <v>1</v>
      </c>
      <c r="C223" s="34">
        <f>IF(B227=0, "-", B223/B227)</f>
        <v>1.0416666666666666E-2</v>
      </c>
      <c r="D223" s="65">
        <v>5</v>
      </c>
      <c r="E223" s="9">
        <f>IF(D227=0, "-", D223/D227)</f>
        <v>5.434782608695652E-2</v>
      </c>
      <c r="F223" s="81">
        <v>7</v>
      </c>
      <c r="G223" s="34">
        <f>IF(F227=0, "-", F223/F227)</f>
        <v>2.9045643153526972E-2</v>
      </c>
      <c r="H223" s="65">
        <v>14</v>
      </c>
      <c r="I223" s="9">
        <f>IF(H227=0, "-", H223/H227)</f>
        <v>5.3435114503816793E-2</v>
      </c>
      <c r="J223" s="8">
        <f t="shared" si="20"/>
        <v>-0.8</v>
      </c>
      <c r="K223" s="9">
        <f t="shared" si="21"/>
        <v>-0.5</v>
      </c>
    </row>
    <row r="224" spans="1:11" x14ac:dyDescent="0.25">
      <c r="A224" s="7" t="s">
        <v>332</v>
      </c>
      <c r="B224" s="65">
        <v>4</v>
      </c>
      <c r="C224" s="34">
        <f>IF(B227=0, "-", B224/B227)</f>
        <v>4.1666666666666664E-2</v>
      </c>
      <c r="D224" s="65">
        <v>3</v>
      </c>
      <c r="E224" s="9">
        <f>IF(D227=0, "-", D224/D227)</f>
        <v>3.2608695652173912E-2</v>
      </c>
      <c r="F224" s="81">
        <v>23</v>
      </c>
      <c r="G224" s="34">
        <f>IF(F227=0, "-", F224/F227)</f>
        <v>9.5435684647302899E-2</v>
      </c>
      <c r="H224" s="65">
        <v>7</v>
      </c>
      <c r="I224" s="9">
        <f>IF(H227=0, "-", H224/H227)</f>
        <v>2.6717557251908396E-2</v>
      </c>
      <c r="J224" s="8">
        <f t="shared" si="20"/>
        <v>0.33333333333333331</v>
      </c>
      <c r="K224" s="9">
        <f t="shared" si="21"/>
        <v>2.2857142857142856</v>
      </c>
    </row>
    <row r="225" spans="1:11" x14ac:dyDescent="0.25">
      <c r="A225" s="7" t="s">
        <v>333</v>
      </c>
      <c r="B225" s="65">
        <v>9</v>
      </c>
      <c r="C225" s="34">
        <f>IF(B227=0, "-", B225/B227)</f>
        <v>9.375E-2</v>
      </c>
      <c r="D225" s="65">
        <v>3</v>
      </c>
      <c r="E225" s="9">
        <f>IF(D227=0, "-", D225/D227)</f>
        <v>3.2608695652173912E-2</v>
      </c>
      <c r="F225" s="81">
        <v>18</v>
      </c>
      <c r="G225" s="34">
        <f>IF(F227=0, "-", F225/F227)</f>
        <v>7.4688796680497924E-2</v>
      </c>
      <c r="H225" s="65">
        <v>7</v>
      </c>
      <c r="I225" s="9">
        <f>IF(H227=0, "-", H225/H227)</f>
        <v>2.6717557251908396E-2</v>
      </c>
      <c r="J225" s="8">
        <f t="shared" si="20"/>
        <v>2</v>
      </c>
      <c r="K225" s="9">
        <f t="shared" si="21"/>
        <v>1.5714285714285714</v>
      </c>
    </row>
    <row r="226" spans="1:11" x14ac:dyDescent="0.25">
      <c r="A226" s="2"/>
      <c r="B226" s="68"/>
      <c r="C226" s="33"/>
      <c r="D226" s="68"/>
      <c r="E226" s="6"/>
      <c r="F226" s="82"/>
      <c r="G226" s="33"/>
      <c r="H226" s="68"/>
      <c r="I226" s="6"/>
      <c r="J226" s="5"/>
      <c r="K226" s="6"/>
    </row>
    <row r="227" spans="1:11" s="43" customFormat="1" x14ac:dyDescent="0.25">
      <c r="A227" s="162" t="s">
        <v>574</v>
      </c>
      <c r="B227" s="71">
        <f>SUM(B209:B226)</f>
        <v>96</v>
      </c>
      <c r="C227" s="40">
        <f>B227/30256</f>
        <v>3.1729243786356425E-3</v>
      </c>
      <c r="D227" s="71">
        <f>SUM(D209:D226)</f>
        <v>92</v>
      </c>
      <c r="E227" s="41">
        <f>D227/32224</f>
        <v>2.8550148957298908E-3</v>
      </c>
      <c r="F227" s="77">
        <f>SUM(F209:F226)</f>
        <v>241</v>
      </c>
      <c r="G227" s="42">
        <f>F227/84340</f>
        <v>2.8574816220061656E-3</v>
      </c>
      <c r="H227" s="71">
        <f>SUM(H209:H226)</f>
        <v>262</v>
      </c>
      <c r="I227" s="41">
        <f>H227/81619</f>
        <v>3.2100368786679573E-3</v>
      </c>
      <c r="J227" s="37">
        <f>IF(D227=0, "-", IF((B227-D227)/D227&lt;10, (B227-D227)/D227, "&gt;999%"))</f>
        <v>4.3478260869565216E-2</v>
      </c>
      <c r="K227" s="38">
        <f>IF(H227=0, "-", IF((F227-H227)/H227&lt;10, (F227-H227)/H227, "&gt;999%"))</f>
        <v>-8.0152671755725186E-2</v>
      </c>
    </row>
    <row r="228" spans="1:11" x14ac:dyDescent="0.25">
      <c r="B228" s="83"/>
      <c r="D228" s="83"/>
      <c r="F228" s="83"/>
      <c r="H228" s="83"/>
    </row>
    <row r="229" spans="1:11" x14ac:dyDescent="0.25">
      <c r="A229" s="163" t="s">
        <v>151</v>
      </c>
      <c r="B229" s="61" t="s">
        <v>12</v>
      </c>
      <c r="C229" s="62" t="s">
        <v>13</v>
      </c>
      <c r="D229" s="61" t="s">
        <v>12</v>
      </c>
      <c r="E229" s="63" t="s">
        <v>13</v>
      </c>
      <c r="F229" s="62" t="s">
        <v>12</v>
      </c>
      <c r="G229" s="62" t="s">
        <v>13</v>
      </c>
      <c r="H229" s="61" t="s">
        <v>12</v>
      </c>
      <c r="I229" s="63" t="s">
        <v>13</v>
      </c>
      <c r="J229" s="61"/>
      <c r="K229" s="63"/>
    </row>
    <row r="230" spans="1:11" x14ac:dyDescent="0.25">
      <c r="A230" s="7" t="s">
        <v>334</v>
      </c>
      <c r="B230" s="65">
        <v>6</v>
      </c>
      <c r="C230" s="34">
        <f>IF(B241=0, "-", B230/B241)</f>
        <v>0.21428571428571427</v>
      </c>
      <c r="D230" s="65">
        <v>2</v>
      </c>
      <c r="E230" s="9">
        <f>IF(D241=0, "-", D230/D241)</f>
        <v>5.7142857142857141E-2</v>
      </c>
      <c r="F230" s="81">
        <v>6</v>
      </c>
      <c r="G230" s="34">
        <f>IF(F241=0, "-", F230/F241)</f>
        <v>7.407407407407407E-2</v>
      </c>
      <c r="H230" s="65">
        <v>5</v>
      </c>
      <c r="I230" s="9">
        <f>IF(H241=0, "-", H230/H241)</f>
        <v>5.8139534883720929E-2</v>
      </c>
      <c r="J230" s="8">
        <f t="shared" ref="J230:J239" si="22">IF(D230=0, "-", IF((B230-D230)/D230&lt;10, (B230-D230)/D230, "&gt;999%"))</f>
        <v>2</v>
      </c>
      <c r="K230" s="9">
        <f t="shared" ref="K230:K239" si="23">IF(H230=0, "-", IF((F230-H230)/H230&lt;10, (F230-H230)/H230, "&gt;999%"))</f>
        <v>0.2</v>
      </c>
    </row>
    <row r="231" spans="1:11" x14ac:dyDescent="0.25">
      <c r="A231" s="7" t="s">
        <v>335</v>
      </c>
      <c r="B231" s="65">
        <v>0</v>
      </c>
      <c r="C231" s="34">
        <f>IF(B241=0, "-", B231/B241)</f>
        <v>0</v>
      </c>
      <c r="D231" s="65">
        <v>0</v>
      </c>
      <c r="E231" s="9">
        <f>IF(D241=0, "-", D231/D241)</f>
        <v>0</v>
      </c>
      <c r="F231" s="81">
        <v>0</v>
      </c>
      <c r="G231" s="34">
        <f>IF(F241=0, "-", F231/F241)</f>
        <v>0</v>
      </c>
      <c r="H231" s="65">
        <v>1</v>
      </c>
      <c r="I231" s="9">
        <f>IF(H241=0, "-", H231/H241)</f>
        <v>1.1627906976744186E-2</v>
      </c>
      <c r="J231" s="8" t="str">
        <f t="shared" si="22"/>
        <v>-</v>
      </c>
      <c r="K231" s="9">
        <f t="shared" si="23"/>
        <v>-1</v>
      </c>
    </row>
    <row r="232" spans="1:11" x14ac:dyDescent="0.25">
      <c r="A232" s="7" t="s">
        <v>336</v>
      </c>
      <c r="B232" s="65">
        <v>3</v>
      </c>
      <c r="C232" s="34">
        <f>IF(B241=0, "-", B232/B241)</f>
        <v>0.10714285714285714</v>
      </c>
      <c r="D232" s="65">
        <v>4</v>
      </c>
      <c r="E232" s="9">
        <f>IF(D241=0, "-", D232/D241)</f>
        <v>0.11428571428571428</v>
      </c>
      <c r="F232" s="81">
        <v>10</v>
      </c>
      <c r="G232" s="34">
        <f>IF(F241=0, "-", F232/F241)</f>
        <v>0.12345679012345678</v>
      </c>
      <c r="H232" s="65">
        <v>10</v>
      </c>
      <c r="I232" s="9">
        <f>IF(H241=0, "-", H232/H241)</f>
        <v>0.11627906976744186</v>
      </c>
      <c r="J232" s="8">
        <f t="shared" si="22"/>
        <v>-0.25</v>
      </c>
      <c r="K232" s="9">
        <f t="shared" si="23"/>
        <v>0</v>
      </c>
    </row>
    <row r="233" spans="1:11" x14ac:dyDescent="0.25">
      <c r="A233" s="7" t="s">
        <v>337</v>
      </c>
      <c r="B233" s="65">
        <v>4</v>
      </c>
      <c r="C233" s="34">
        <f>IF(B241=0, "-", B233/B241)</f>
        <v>0.14285714285714285</v>
      </c>
      <c r="D233" s="65">
        <v>3</v>
      </c>
      <c r="E233" s="9">
        <f>IF(D241=0, "-", D233/D241)</f>
        <v>8.5714285714285715E-2</v>
      </c>
      <c r="F233" s="81">
        <v>6</v>
      </c>
      <c r="G233" s="34">
        <f>IF(F241=0, "-", F233/F241)</f>
        <v>7.407407407407407E-2</v>
      </c>
      <c r="H233" s="65">
        <v>7</v>
      </c>
      <c r="I233" s="9">
        <f>IF(H241=0, "-", H233/H241)</f>
        <v>8.1395348837209308E-2</v>
      </c>
      <c r="J233" s="8">
        <f t="shared" si="22"/>
        <v>0.33333333333333331</v>
      </c>
      <c r="K233" s="9">
        <f t="shared" si="23"/>
        <v>-0.14285714285714285</v>
      </c>
    </row>
    <row r="234" spans="1:11" x14ac:dyDescent="0.25">
      <c r="A234" s="7" t="s">
        <v>338</v>
      </c>
      <c r="B234" s="65">
        <v>5</v>
      </c>
      <c r="C234" s="34">
        <f>IF(B241=0, "-", B234/B241)</f>
        <v>0.17857142857142858</v>
      </c>
      <c r="D234" s="65">
        <v>4</v>
      </c>
      <c r="E234" s="9">
        <f>IF(D241=0, "-", D234/D241)</f>
        <v>0.11428571428571428</v>
      </c>
      <c r="F234" s="81">
        <v>15</v>
      </c>
      <c r="G234" s="34">
        <f>IF(F241=0, "-", F234/F241)</f>
        <v>0.18518518518518517</v>
      </c>
      <c r="H234" s="65">
        <v>19</v>
      </c>
      <c r="I234" s="9">
        <f>IF(H241=0, "-", H234/H241)</f>
        <v>0.22093023255813954</v>
      </c>
      <c r="J234" s="8">
        <f t="shared" si="22"/>
        <v>0.25</v>
      </c>
      <c r="K234" s="9">
        <f t="shared" si="23"/>
        <v>-0.21052631578947367</v>
      </c>
    </row>
    <row r="235" spans="1:11" x14ac:dyDescent="0.25">
      <c r="A235" s="7" t="s">
        <v>339</v>
      </c>
      <c r="B235" s="65">
        <v>0</v>
      </c>
      <c r="C235" s="34">
        <f>IF(B241=0, "-", B235/B241)</f>
        <v>0</v>
      </c>
      <c r="D235" s="65">
        <v>0</v>
      </c>
      <c r="E235" s="9">
        <f>IF(D241=0, "-", D235/D241)</f>
        <v>0</v>
      </c>
      <c r="F235" s="81">
        <v>3</v>
      </c>
      <c r="G235" s="34">
        <f>IF(F241=0, "-", F235/F241)</f>
        <v>3.7037037037037035E-2</v>
      </c>
      <c r="H235" s="65">
        <v>0</v>
      </c>
      <c r="I235" s="9">
        <f>IF(H241=0, "-", H235/H241)</f>
        <v>0</v>
      </c>
      <c r="J235" s="8" t="str">
        <f t="shared" si="22"/>
        <v>-</v>
      </c>
      <c r="K235" s="9" t="str">
        <f t="shared" si="23"/>
        <v>-</v>
      </c>
    </row>
    <row r="236" spans="1:11" x14ac:dyDescent="0.25">
      <c r="A236" s="7" t="s">
        <v>340</v>
      </c>
      <c r="B236" s="65">
        <v>1</v>
      </c>
      <c r="C236" s="34">
        <f>IF(B241=0, "-", B236/B241)</f>
        <v>3.5714285714285712E-2</v>
      </c>
      <c r="D236" s="65">
        <v>0</v>
      </c>
      <c r="E236" s="9">
        <f>IF(D241=0, "-", D236/D241)</f>
        <v>0</v>
      </c>
      <c r="F236" s="81">
        <v>3</v>
      </c>
      <c r="G236" s="34">
        <f>IF(F241=0, "-", F236/F241)</f>
        <v>3.7037037037037035E-2</v>
      </c>
      <c r="H236" s="65">
        <v>0</v>
      </c>
      <c r="I236" s="9">
        <f>IF(H241=0, "-", H236/H241)</f>
        <v>0</v>
      </c>
      <c r="J236" s="8" t="str">
        <f t="shared" si="22"/>
        <v>-</v>
      </c>
      <c r="K236" s="9" t="str">
        <f t="shared" si="23"/>
        <v>-</v>
      </c>
    </row>
    <row r="237" spans="1:11" x14ac:dyDescent="0.25">
      <c r="A237" s="7" t="s">
        <v>341</v>
      </c>
      <c r="B237" s="65">
        <v>2</v>
      </c>
      <c r="C237" s="34">
        <f>IF(B241=0, "-", B237/B241)</f>
        <v>7.1428571428571425E-2</v>
      </c>
      <c r="D237" s="65">
        <v>1</v>
      </c>
      <c r="E237" s="9">
        <f>IF(D241=0, "-", D237/D241)</f>
        <v>2.8571428571428571E-2</v>
      </c>
      <c r="F237" s="81">
        <v>9</v>
      </c>
      <c r="G237" s="34">
        <f>IF(F241=0, "-", F237/F241)</f>
        <v>0.1111111111111111</v>
      </c>
      <c r="H237" s="65">
        <v>4</v>
      </c>
      <c r="I237" s="9">
        <f>IF(H241=0, "-", H237/H241)</f>
        <v>4.6511627906976744E-2</v>
      </c>
      <c r="J237" s="8">
        <f t="shared" si="22"/>
        <v>1</v>
      </c>
      <c r="K237" s="9">
        <f t="shared" si="23"/>
        <v>1.25</v>
      </c>
    </row>
    <row r="238" spans="1:11" x14ac:dyDescent="0.25">
      <c r="A238" s="7" t="s">
        <v>342</v>
      </c>
      <c r="B238" s="65">
        <v>0</v>
      </c>
      <c r="C238" s="34">
        <f>IF(B241=0, "-", B238/B241)</f>
        <v>0</v>
      </c>
      <c r="D238" s="65">
        <v>2</v>
      </c>
      <c r="E238" s="9">
        <f>IF(D241=0, "-", D238/D241)</f>
        <v>5.7142857142857141E-2</v>
      </c>
      <c r="F238" s="81">
        <v>0</v>
      </c>
      <c r="G238" s="34">
        <f>IF(F241=0, "-", F238/F241)</f>
        <v>0</v>
      </c>
      <c r="H238" s="65">
        <v>3</v>
      </c>
      <c r="I238" s="9">
        <f>IF(H241=0, "-", H238/H241)</f>
        <v>3.4883720930232558E-2</v>
      </c>
      <c r="J238" s="8">
        <f t="shared" si="22"/>
        <v>-1</v>
      </c>
      <c r="K238" s="9">
        <f t="shared" si="23"/>
        <v>-1</v>
      </c>
    </row>
    <row r="239" spans="1:11" x14ac:dyDescent="0.25">
      <c r="A239" s="7" t="s">
        <v>343</v>
      </c>
      <c r="B239" s="65">
        <v>7</v>
      </c>
      <c r="C239" s="34">
        <f>IF(B241=0, "-", B239/B241)</f>
        <v>0.25</v>
      </c>
      <c r="D239" s="65">
        <v>19</v>
      </c>
      <c r="E239" s="9">
        <f>IF(D241=0, "-", D239/D241)</f>
        <v>0.54285714285714282</v>
      </c>
      <c r="F239" s="81">
        <v>29</v>
      </c>
      <c r="G239" s="34">
        <f>IF(F241=0, "-", F239/F241)</f>
        <v>0.35802469135802467</v>
      </c>
      <c r="H239" s="65">
        <v>37</v>
      </c>
      <c r="I239" s="9">
        <f>IF(H241=0, "-", H239/H241)</f>
        <v>0.43023255813953487</v>
      </c>
      <c r="J239" s="8">
        <f t="shared" si="22"/>
        <v>-0.63157894736842102</v>
      </c>
      <c r="K239" s="9">
        <f t="shared" si="23"/>
        <v>-0.21621621621621623</v>
      </c>
    </row>
    <row r="240" spans="1:11" x14ac:dyDescent="0.25">
      <c r="A240" s="2"/>
      <c r="B240" s="68"/>
      <c r="C240" s="33"/>
      <c r="D240" s="68"/>
      <c r="E240" s="6"/>
      <c r="F240" s="82"/>
      <c r="G240" s="33"/>
      <c r="H240" s="68"/>
      <c r="I240" s="6"/>
      <c r="J240" s="5"/>
      <c r="K240" s="6"/>
    </row>
    <row r="241" spans="1:11" s="43" customFormat="1" x14ac:dyDescent="0.25">
      <c r="A241" s="162" t="s">
        <v>573</v>
      </c>
      <c r="B241" s="71">
        <f>SUM(B230:B240)</f>
        <v>28</v>
      </c>
      <c r="C241" s="40">
        <f>B241/30256</f>
        <v>9.254362771020624E-4</v>
      </c>
      <c r="D241" s="71">
        <f>SUM(D230:D240)</f>
        <v>35</v>
      </c>
      <c r="E241" s="41">
        <f>D241/32224</f>
        <v>1.0861469712015888E-3</v>
      </c>
      <c r="F241" s="77">
        <f>SUM(F230:F240)</f>
        <v>81</v>
      </c>
      <c r="G241" s="42">
        <f>F241/84340</f>
        <v>9.6039838747925062E-4</v>
      </c>
      <c r="H241" s="71">
        <f>SUM(H230:H240)</f>
        <v>86</v>
      </c>
      <c r="I241" s="41">
        <f>H241/81619</f>
        <v>1.0536762273490241E-3</v>
      </c>
      <c r="J241" s="37">
        <f>IF(D241=0, "-", IF((B241-D241)/D241&lt;10, (B241-D241)/D241, "&gt;999%"))</f>
        <v>-0.2</v>
      </c>
      <c r="K241" s="38">
        <f>IF(H241=0, "-", IF((F241-H241)/H241&lt;10, (F241-H241)/H241, "&gt;999%"))</f>
        <v>-5.8139534883720929E-2</v>
      </c>
    </row>
    <row r="242" spans="1:11" x14ac:dyDescent="0.25">
      <c r="B242" s="83"/>
      <c r="D242" s="83"/>
      <c r="F242" s="83"/>
      <c r="H242" s="83"/>
    </row>
    <row r="243" spans="1:11" s="43" customFormat="1" x14ac:dyDescent="0.25">
      <c r="A243" s="162" t="s">
        <v>572</v>
      </c>
      <c r="B243" s="71">
        <v>329</v>
      </c>
      <c r="C243" s="40">
        <f>B243/30256</f>
        <v>1.0873876255949233E-2</v>
      </c>
      <c r="D243" s="71">
        <v>239</v>
      </c>
      <c r="E243" s="41">
        <f>D243/32224</f>
        <v>7.4168321747765638E-3</v>
      </c>
      <c r="F243" s="77">
        <v>850</v>
      </c>
      <c r="G243" s="42">
        <f>F243/84340</f>
        <v>1.0078254683424236E-2</v>
      </c>
      <c r="H243" s="71">
        <v>699</v>
      </c>
      <c r="I243" s="41">
        <f>H243/81619</f>
        <v>8.5641823594996263E-3</v>
      </c>
      <c r="J243" s="37">
        <f>IF(D243=0, "-", IF((B243-D243)/D243&lt;10, (B243-D243)/D243, "&gt;999%"))</f>
        <v>0.37656903765690375</v>
      </c>
      <c r="K243" s="38">
        <f>IF(H243=0, "-", IF((F243-H243)/H243&lt;10, (F243-H243)/H243, "&gt;999%"))</f>
        <v>0.21602288984263232</v>
      </c>
    </row>
    <row r="244" spans="1:11" x14ac:dyDescent="0.25">
      <c r="B244" s="83"/>
      <c r="D244" s="83"/>
      <c r="F244" s="83"/>
      <c r="H244" s="83"/>
    </row>
    <row r="245" spans="1:11" x14ac:dyDescent="0.25">
      <c r="A245" s="27" t="s">
        <v>570</v>
      </c>
      <c r="B245" s="71">
        <f>B249-B247</f>
        <v>3663</v>
      </c>
      <c r="C245" s="40">
        <f>B245/30256</f>
        <v>0.12106689582231624</v>
      </c>
      <c r="D245" s="71">
        <f>D249-D247</f>
        <v>4889</v>
      </c>
      <c r="E245" s="41">
        <f>D245/32224</f>
        <v>0.15171921549155909</v>
      </c>
      <c r="F245" s="77">
        <f>F249-F247</f>
        <v>10663</v>
      </c>
      <c r="G245" s="42">
        <f>F245/84340</f>
        <v>0.12642874081100308</v>
      </c>
      <c r="H245" s="71">
        <f>H249-H247</f>
        <v>13880</v>
      </c>
      <c r="I245" s="41">
        <f>H245/81619</f>
        <v>0.17005844227447039</v>
      </c>
      <c r="J245" s="37">
        <f>IF(D245=0, "-", IF((B245-D245)/D245&lt;10, (B245-D245)/D245, "&gt;999%"))</f>
        <v>-0.25076702802209039</v>
      </c>
      <c r="K245" s="38">
        <f>IF(H245=0, "-", IF((F245-H245)/H245&lt;10, (F245-H245)/H245, "&gt;999%"))</f>
        <v>-0.23177233429394814</v>
      </c>
    </row>
    <row r="246" spans="1:11" x14ac:dyDescent="0.25">
      <c r="A246" s="27"/>
      <c r="B246" s="71"/>
      <c r="C246" s="40"/>
      <c r="D246" s="71"/>
      <c r="E246" s="41"/>
      <c r="F246" s="77"/>
      <c r="G246" s="42"/>
      <c r="H246" s="71"/>
      <c r="I246" s="41"/>
      <c r="J246" s="37"/>
      <c r="K246" s="38"/>
    </row>
    <row r="247" spans="1:11" x14ac:dyDescent="0.25">
      <c r="A247" s="27" t="s">
        <v>571</v>
      </c>
      <c r="B247" s="71">
        <v>1908</v>
      </c>
      <c r="C247" s="40">
        <f>B247/30256</f>
        <v>6.3061872025383395E-2</v>
      </c>
      <c r="D247" s="71">
        <v>2706</v>
      </c>
      <c r="E247" s="41">
        <f>D247/32224</f>
        <v>8.3974677259185698E-2</v>
      </c>
      <c r="F247" s="77">
        <v>6716</v>
      </c>
      <c r="G247" s="42">
        <f>F247/84340</f>
        <v>7.9630068769267245E-2</v>
      </c>
      <c r="H247" s="71">
        <v>4146</v>
      </c>
      <c r="I247" s="41">
        <f>H247/81619</f>
        <v>5.0796995797547137E-2</v>
      </c>
      <c r="J247" s="37">
        <f>IF(D247=0, "-", IF((B247-D247)/D247&lt;10, (B247-D247)/D247, "&gt;999%"))</f>
        <v>-0.29490022172949004</v>
      </c>
      <c r="K247" s="38">
        <f>IF(H247=0, "-", IF((F247-H247)/H247&lt;10, (F247-H247)/H247, "&gt;999%"))</f>
        <v>0.61987457790641587</v>
      </c>
    </row>
    <row r="248" spans="1:11" x14ac:dyDescent="0.25">
      <c r="A248" s="27"/>
      <c r="B248" s="71"/>
      <c r="C248" s="40"/>
      <c r="D248" s="71"/>
      <c r="E248" s="41"/>
      <c r="F248" s="77"/>
      <c r="G248" s="42"/>
      <c r="H248" s="71"/>
      <c r="I248" s="41"/>
      <c r="J248" s="37"/>
      <c r="K248" s="38"/>
    </row>
    <row r="249" spans="1:11" x14ac:dyDescent="0.25">
      <c r="A249" s="27" t="s">
        <v>569</v>
      </c>
      <c r="B249" s="71">
        <v>5571</v>
      </c>
      <c r="C249" s="40">
        <f>B249/30256</f>
        <v>0.18412876784769963</v>
      </c>
      <c r="D249" s="71">
        <v>7595</v>
      </c>
      <c r="E249" s="41">
        <f>D249/32224</f>
        <v>0.23569389275074479</v>
      </c>
      <c r="F249" s="77">
        <v>17379</v>
      </c>
      <c r="G249" s="42">
        <f>F249/84340</f>
        <v>0.20605880958027034</v>
      </c>
      <c r="H249" s="71">
        <v>18026</v>
      </c>
      <c r="I249" s="41">
        <f>H249/81619</f>
        <v>0.22085543807201755</v>
      </c>
      <c r="J249" s="37">
        <f>IF(D249=0, "-", IF((B249-D249)/D249&lt;10, (B249-D249)/D249, "&gt;999%"))</f>
        <v>-0.26649111257406188</v>
      </c>
      <c r="K249" s="38">
        <f>IF(H249=0, "-", IF((F249-H249)/H249&lt;10, (F249-H249)/H249, "&gt;999%"))</f>
        <v>-3.5892599578386773E-2</v>
      </c>
    </row>
  </sheetData>
  <mergeCells count="58">
    <mergeCell ref="B1:K1"/>
    <mergeCell ref="B2:K2"/>
    <mergeCell ref="B194:E194"/>
    <mergeCell ref="F194:I194"/>
    <mergeCell ref="J194:K194"/>
    <mergeCell ref="B195:C195"/>
    <mergeCell ref="D195:E195"/>
    <mergeCell ref="F195:G195"/>
    <mergeCell ref="H195:I195"/>
    <mergeCell ref="B165:E165"/>
    <mergeCell ref="F165:I165"/>
    <mergeCell ref="J165:K165"/>
    <mergeCell ref="B166:C166"/>
    <mergeCell ref="D166:E166"/>
    <mergeCell ref="F166:G166"/>
    <mergeCell ref="H166:I166"/>
    <mergeCell ref="B140:E140"/>
    <mergeCell ref="F140:I140"/>
    <mergeCell ref="J140:K140"/>
    <mergeCell ref="B141:C141"/>
    <mergeCell ref="D141:E141"/>
    <mergeCell ref="F141:G141"/>
    <mergeCell ref="H141:I141"/>
    <mergeCell ref="B113:E113"/>
    <mergeCell ref="F113:I113"/>
    <mergeCell ref="J113:K113"/>
    <mergeCell ref="B114:C114"/>
    <mergeCell ref="D114:E114"/>
    <mergeCell ref="F114:G114"/>
    <mergeCell ref="H114:I114"/>
    <mergeCell ref="B76:E76"/>
    <mergeCell ref="F76:I76"/>
    <mergeCell ref="J76:K76"/>
    <mergeCell ref="B77:C77"/>
    <mergeCell ref="D77:E77"/>
    <mergeCell ref="F77:G77"/>
    <mergeCell ref="H77:I77"/>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2" max="16383" man="1"/>
    <brk id="111" max="16383" man="1"/>
    <brk id="163" max="16383" man="1"/>
    <brk id="227" max="16383" man="1"/>
    <brk id="24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623</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IF(B51=0, "-", B7/B51)</f>
        <v>3.5900197451085983E-4</v>
      </c>
      <c r="D7" s="65">
        <v>5</v>
      </c>
      <c r="E7" s="21">
        <f>IF(D51=0, "-", D7/D51)</f>
        <v>6.583278472679394E-4</v>
      </c>
      <c r="F7" s="81">
        <v>13</v>
      </c>
      <c r="G7" s="39">
        <f>IF(F51=0, "-", F7/F51)</f>
        <v>7.4802923068070662E-4</v>
      </c>
      <c r="H7" s="65">
        <v>20</v>
      </c>
      <c r="I7" s="21">
        <f>IF(H51=0, "-", H7/H51)</f>
        <v>1.1095084877399313E-3</v>
      </c>
      <c r="J7" s="20">
        <f t="shared" ref="J7:J49" si="0">IF(D7=0, "-", IF((B7-D7)/D7&lt;10, (B7-D7)/D7, "&gt;999%"))</f>
        <v>-0.6</v>
      </c>
      <c r="K7" s="21">
        <f t="shared" ref="K7:K49" si="1">IF(H7=0, "-", IF((F7-H7)/H7&lt;10, (F7-H7)/H7, "&gt;999%"))</f>
        <v>-0.35</v>
      </c>
    </row>
    <row r="8" spans="1:11" x14ac:dyDescent="0.25">
      <c r="A8" s="7" t="s">
        <v>32</v>
      </c>
      <c r="B8" s="65">
        <v>0</v>
      </c>
      <c r="C8" s="39">
        <f>IF(B51=0, "-", B8/B51)</f>
        <v>0</v>
      </c>
      <c r="D8" s="65">
        <v>1</v>
      </c>
      <c r="E8" s="21">
        <f>IF(D51=0, "-", D8/D51)</f>
        <v>1.3166556945358788E-4</v>
      </c>
      <c r="F8" s="81">
        <v>0</v>
      </c>
      <c r="G8" s="39">
        <f>IF(F51=0, "-", F8/F51)</f>
        <v>0</v>
      </c>
      <c r="H8" s="65">
        <v>1</v>
      </c>
      <c r="I8" s="21">
        <f>IF(H51=0, "-", H8/H51)</f>
        <v>5.547542438699656E-5</v>
      </c>
      <c r="J8" s="20">
        <f t="shared" si="0"/>
        <v>-1</v>
      </c>
      <c r="K8" s="21">
        <f t="shared" si="1"/>
        <v>-1</v>
      </c>
    </row>
    <row r="9" spans="1:11" x14ac:dyDescent="0.25">
      <c r="A9" s="7" t="s">
        <v>33</v>
      </c>
      <c r="B9" s="65">
        <v>6</v>
      </c>
      <c r="C9" s="39">
        <f>IF(B51=0, "-", B9/B51)</f>
        <v>1.0770059235325794E-3</v>
      </c>
      <c r="D9" s="65">
        <v>2</v>
      </c>
      <c r="E9" s="21">
        <f>IF(D51=0, "-", D9/D51)</f>
        <v>2.6333113890717575E-4</v>
      </c>
      <c r="F9" s="81">
        <v>6</v>
      </c>
      <c r="G9" s="39">
        <f>IF(F51=0, "-", F9/F51)</f>
        <v>3.4524426031417227E-4</v>
      </c>
      <c r="H9" s="65">
        <v>5</v>
      </c>
      <c r="I9" s="21">
        <f>IF(H51=0, "-", H9/H51)</f>
        <v>2.7737712193498282E-4</v>
      </c>
      <c r="J9" s="20">
        <f t="shared" si="0"/>
        <v>2</v>
      </c>
      <c r="K9" s="21">
        <f t="shared" si="1"/>
        <v>0.2</v>
      </c>
    </row>
    <row r="10" spans="1:11" x14ac:dyDescent="0.25">
      <c r="A10" s="7" t="s">
        <v>34</v>
      </c>
      <c r="B10" s="65">
        <v>199</v>
      </c>
      <c r="C10" s="39">
        <f>IF(B51=0, "-", B10/B51)</f>
        <v>3.5720696463830554E-2</v>
      </c>
      <c r="D10" s="65">
        <v>156</v>
      </c>
      <c r="E10" s="21">
        <f>IF(D51=0, "-", D10/D51)</f>
        <v>2.0539828834759709E-2</v>
      </c>
      <c r="F10" s="81">
        <v>624</v>
      </c>
      <c r="G10" s="39">
        <f>IF(F51=0, "-", F10/F51)</f>
        <v>3.5905403072673918E-2</v>
      </c>
      <c r="H10" s="65">
        <v>291</v>
      </c>
      <c r="I10" s="21">
        <f>IF(H51=0, "-", H10/H51)</f>
        <v>1.6143348496616E-2</v>
      </c>
      <c r="J10" s="20">
        <f t="shared" si="0"/>
        <v>0.27564102564102566</v>
      </c>
      <c r="K10" s="21">
        <f t="shared" si="1"/>
        <v>1.1443298969072164</v>
      </c>
    </row>
    <row r="11" spans="1:11" x14ac:dyDescent="0.25">
      <c r="A11" s="7" t="s">
        <v>35</v>
      </c>
      <c r="B11" s="65">
        <v>4</v>
      </c>
      <c r="C11" s="39">
        <f>IF(B51=0, "-", B11/B51)</f>
        <v>7.1800394902171965E-4</v>
      </c>
      <c r="D11" s="65">
        <v>5</v>
      </c>
      <c r="E11" s="21">
        <f>IF(D51=0, "-", D11/D51)</f>
        <v>6.583278472679394E-4</v>
      </c>
      <c r="F11" s="81">
        <v>12</v>
      </c>
      <c r="G11" s="39">
        <f>IF(F51=0, "-", F11/F51)</f>
        <v>6.9048852062834453E-4</v>
      </c>
      <c r="H11" s="65">
        <v>12</v>
      </c>
      <c r="I11" s="21">
        <f>IF(H51=0, "-", H11/H51)</f>
        <v>6.6570509264395874E-4</v>
      </c>
      <c r="J11" s="20">
        <f t="shared" si="0"/>
        <v>-0.2</v>
      </c>
      <c r="K11" s="21">
        <f t="shared" si="1"/>
        <v>0</v>
      </c>
    </row>
    <row r="12" spans="1:11" x14ac:dyDescent="0.25">
      <c r="A12" s="7" t="s">
        <v>36</v>
      </c>
      <c r="B12" s="65">
        <v>389</v>
      </c>
      <c r="C12" s="39">
        <f>IF(B51=0, "-", B12/B51)</f>
        <v>6.982588404236223E-2</v>
      </c>
      <c r="D12" s="65">
        <v>274</v>
      </c>
      <c r="E12" s="21">
        <f>IF(D51=0, "-", D12/D51)</f>
        <v>3.607636603028308E-2</v>
      </c>
      <c r="F12" s="81">
        <v>638</v>
      </c>
      <c r="G12" s="39">
        <f>IF(F51=0, "-", F12/F51)</f>
        <v>3.6710973013406985E-2</v>
      </c>
      <c r="H12" s="65">
        <v>722</v>
      </c>
      <c r="I12" s="21">
        <f>IF(H51=0, "-", H12/H51)</f>
        <v>4.0053256407411517E-2</v>
      </c>
      <c r="J12" s="20">
        <f t="shared" si="0"/>
        <v>0.41970802919708028</v>
      </c>
      <c r="K12" s="21">
        <f t="shared" si="1"/>
        <v>-0.11634349030470914</v>
      </c>
    </row>
    <row r="13" spans="1:11" x14ac:dyDescent="0.25">
      <c r="A13" s="7" t="s">
        <v>38</v>
      </c>
      <c r="B13" s="65">
        <v>10</v>
      </c>
      <c r="C13" s="39">
        <f>IF(B51=0, "-", B13/B51)</f>
        <v>1.795009872554299E-3</v>
      </c>
      <c r="D13" s="65">
        <v>6</v>
      </c>
      <c r="E13" s="21">
        <f>IF(D51=0, "-", D13/D51)</f>
        <v>7.899934167215273E-4</v>
      </c>
      <c r="F13" s="81">
        <v>23</v>
      </c>
      <c r="G13" s="39">
        <f>IF(F51=0, "-", F13/F51)</f>
        <v>1.3234363312043271E-3</v>
      </c>
      <c r="H13" s="65">
        <v>18</v>
      </c>
      <c r="I13" s="21">
        <f>IF(H51=0, "-", H13/H51)</f>
        <v>9.9855763896593806E-4</v>
      </c>
      <c r="J13" s="20">
        <f t="shared" si="0"/>
        <v>0.66666666666666663</v>
      </c>
      <c r="K13" s="21">
        <f t="shared" si="1"/>
        <v>0.27777777777777779</v>
      </c>
    </row>
    <row r="14" spans="1:11" x14ac:dyDescent="0.25">
      <c r="A14" s="7" t="s">
        <v>39</v>
      </c>
      <c r="B14" s="65">
        <v>0</v>
      </c>
      <c r="C14" s="39">
        <f>IF(B51=0, "-", B14/B51)</f>
        <v>0</v>
      </c>
      <c r="D14" s="65">
        <v>5</v>
      </c>
      <c r="E14" s="21">
        <f>IF(D51=0, "-", D14/D51)</f>
        <v>6.583278472679394E-4</v>
      </c>
      <c r="F14" s="81">
        <v>0</v>
      </c>
      <c r="G14" s="39">
        <f>IF(F51=0, "-", F14/F51)</f>
        <v>0</v>
      </c>
      <c r="H14" s="65">
        <v>22</v>
      </c>
      <c r="I14" s="21">
        <f>IF(H51=0, "-", H14/H51)</f>
        <v>1.2204593365139243E-3</v>
      </c>
      <c r="J14" s="20">
        <f t="shared" si="0"/>
        <v>-1</v>
      </c>
      <c r="K14" s="21">
        <f t="shared" si="1"/>
        <v>-1</v>
      </c>
    </row>
    <row r="15" spans="1:11" x14ac:dyDescent="0.25">
      <c r="A15" s="7" t="s">
        <v>40</v>
      </c>
      <c r="B15" s="65">
        <v>8</v>
      </c>
      <c r="C15" s="39">
        <f>IF(B51=0, "-", B15/B51)</f>
        <v>1.4360078980434393E-3</v>
      </c>
      <c r="D15" s="65">
        <v>5</v>
      </c>
      <c r="E15" s="21">
        <f>IF(D51=0, "-", D15/D51)</f>
        <v>6.583278472679394E-4</v>
      </c>
      <c r="F15" s="81">
        <v>13</v>
      </c>
      <c r="G15" s="39">
        <f>IF(F51=0, "-", F15/F51)</f>
        <v>7.4802923068070662E-4</v>
      </c>
      <c r="H15" s="65">
        <v>7</v>
      </c>
      <c r="I15" s="21">
        <f>IF(H51=0, "-", H15/H51)</f>
        <v>3.8832797070897593E-4</v>
      </c>
      <c r="J15" s="20">
        <f t="shared" si="0"/>
        <v>0.6</v>
      </c>
      <c r="K15" s="21">
        <f t="shared" si="1"/>
        <v>0.8571428571428571</v>
      </c>
    </row>
    <row r="16" spans="1:11" x14ac:dyDescent="0.25">
      <c r="A16" s="7" t="s">
        <v>41</v>
      </c>
      <c r="B16" s="65">
        <v>7</v>
      </c>
      <c r="C16" s="39">
        <f>IF(B51=0, "-", B16/B51)</f>
        <v>1.2565069107880094E-3</v>
      </c>
      <c r="D16" s="65">
        <v>0</v>
      </c>
      <c r="E16" s="21">
        <f>IF(D51=0, "-", D16/D51)</f>
        <v>0</v>
      </c>
      <c r="F16" s="81">
        <v>31</v>
      </c>
      <c r="G16" s="39">
        <f>IF(F51=0, "-", F16/F51)</f>
        <v>1.7837620116232234E-3</v>
      </c>
      <c r="H16" s="65">
        <v>0</v>
      </c>
      <c r="I16" s="21">
        <f>IF(H51=0, "-", H16/H51)</f>
        <v>0</v>
      </c>
      <c r="J16" s="20" t="str">
        <f t="shared" si="0"/>
        <v>-</v>
      </c>
      <c r="K16" s="21" t="str">
        <f t="shared" si="1"/>
        <v>-</v>
      </c>
    </row>
    <row r="17" spans="1:11" x14ac:dyDescent="0.25">
      <c r="A17" s="7" t="s">
        <v>44</v>
      </c>
      <c r="B17" s="65">
        <v>5</v>
      </c>
      <c r="C17" s="39">
        <f>IF(B51=0, "-", B17/B51)</f>
        <v>8.9750493627714948E-4</v>
      </c>
      <c r="D17" s="65">
        <v>4</v>
      </c>
      <c r="E17" s="21">
        <f>IF(D51=0, "-", D17/D51)</f>
        <v>5.266622778143515E-4</v>
      </c>
      <c r="F17" s="81">
        <v>15</v>
      </c>
      <c r="G17" s="39">
        <f>IF(F51=0, "-", F17/F51)</f>
        <v>8.6311065078543069E-4</v>
      </c>
      <c r="H17" s="65">
        <v>19</v>
      </c>
      <c r="I17" s="21">
        <f>IF(H51=0, "-", H17/H51)</f>
        <v>1.0540330633529347E-3</v>
      </c>
      <c r="J17" s="20">
        <f t="shared" si="0"/>
        <v>0.25</v>
      </c>
      <c r="K17" s="21">
        <f t="shared" si="1"/>
        <v>-0.21052631578947367</v>
      </c>
    </row>
    <row r="18" spans="1:11" x14ac:dyDescent="0.25">
      <c r="A18" s="7" t="s">
        <v>45</v>
      </c>
      <c r="B18" s="65">
        <v>21</v>
      </c>
      <c r="C18" s="39">
        <f>IF(B51=0, "-", B18/B51)</f>
        <v>3.7695207323640281E-3</v>
      </c>
      <c r="D18" s="65">
        <v>26</v>
      </c>
      <c r="E18" s="21">
        <f>IF(D51=0, "-", D18/D51)</f>
        <v>3.4233048057932852E-3</v>
      </c>
      <c r="F18" s="81">
        <v>65</v>
      </c>
      <c r="G18" s="39">
        <f>IF(F51=0, "-", F18/F51)</f>
        <v>3.7401461534035331E-3</v>
      </c>
      <c r="H18" s="65">
        <v>66</v>
      </c>
      <c r="I18" s="21">
        <f>IF(H51=0, "-", H18/H51)</f>
        <v>3.661378009541773E-3</v>
      </c>
      <c r="J18" s="20">
        <f t="shared" si="0"/>
        <v>-0.19230769230769232</v>
      </c>
      <c r="K18" s="21">
        <f t="shared" si="1"/>
        <v>-1.5151515151515152E-2</v>
      </c>
    </row>
    <row r="19" spans="1:11" x14ac:dyDescent="0.25">
      <c r="A19" s="7" t="s">
        <v>47</v>
      </c>
      <c r="B19" s="65">
        <v>84</v>
      </c>
      <c r="C19" s="39">
        <f>IF(B51=0, "-", B19/B51)</f>
        <v>1.5078082929456112E-2</v>
      </c>
      <c r="D19" s="65">
        <v>34</v>
      </c>
      <c r="E19" s="21">
        <f>IF(D51=0, "-", D19/D51)</f>
        <v>4.476629361421988E-3</v>
      </c>
      <c r="F19" s="81">
        <v>198</v>
      </c>
      <c r="G19" s="39">
        <f>IF(F51=0, "-", F19/F51)</f>
        <v>1.1393060590367685E-2</v>
      </c>
      <c r="H19" s="65">
        <v>142</v>
      </c>
      <c r="I19" s="21">
        <f>IF(H51=0, "-", H19/H51)</f>
        <v>7.8775102629535122E-3</v>
      </c>
      <c r="J19" s="20">
        <f t="shared" si="0"/>
        <v>1.4705882352941178</v>
      </c>
      <c r="K19" s="21">
        <f t="shared" si="1"/>
        <v>0.39436619718309857</v>
      </c>
    </row>
    <row r="20" spans="1:11" x14ac:dyDescent="0.25">
      <c r="A20" s="7" t="s">
        <v>50</v>
      </c>
      <c r="B20" s="65">
        <v>2</v>
      </c>
      <c r="C20" s="39">
        <f>IF(B51=0, "-", B20/B51)</f>
        <v>3.5900197451085983E-4</v>
      </c>
      <c r="D20" s="65">
        <v>8</v>
      </c>
      <c r="E20" s="21">
        <f>IF(D51=0, "-", D20/D51)</f>
        <v>1.053324555628703E-3</v>
      </c>
      <c r="F20" s="81">
        <v>23</v>
      </c>
      <c r="G20" s="39">
        <f>IF(F51=0, "-", F20/F51)</f>
        <v>1.3234363312043271E-3</v>
      </c>
      <c r="H20" s="65">
        <v>17</v>
      </c>
      <c r="I20" s="21">
        <f>IF(H51=0, "-", H20/H51)</f>
        <v>9.4308221457894156E-4</v>
      </c>
      <c r="J20" s="20">
        <f t="shared" si="0"/>
        <v>-0.75</v>
      </c>
      <c r="K20" s="21">
        <f t="shared" si="1"/>
        <v>0.35294117647058826</v>
      </c>
    </row>
    <row r="21" spans="1:11" x14ac:dyDescent="0.25">
      <c r="A21" s="7" t="s">
        <v>53</v>
      </c>
      <c r="B21" s="65">
        <v>83</v>
      </c>
      <c r="C21" s="39">
        <f>IF(B51=0, "-", B21/B51)</f>
        <v>1.4898581942200681E-2</v>
      </c>
      <c r="D21" s="65">
        <v>48</v>
      </c>
      <c r="E21" s="21">
        <f>IF(D51=0, "-", D21/D51)</f>
        <v>6.3199473337722184E-3</v>
      </c>
      <c r="F21" s="81">
        <v>136</v>
      </c>
      <c r="G21" s="39">
        <f>IF(F51=0, "-", F21/F51)</f>
        <v>7.8255365671212381E-3</v>
      </c>
      <c r="H21" s="65">
        <v>206</v>
      </c>
      <c r="I21" s="21">
        <f>IF(H51=0, "-", H21/H51)</f>
        <v>1.1427937423721292E-2</v>
      </c>
      <c r="J21" s="20">
        <f t="shared" si="0"/>
        <v>0.72916666666666663</v>
      </c>
      <c r="K21" s="21">
        <f t="shared" si="1"/>
        <v>-0.33980582524271846</v>
      </c>
    </row>
    <row r="22" spans="1:11" x14ac:dyDescent="0.25">
      <c r="A22" s="7" t="s">
        <v>54</v>
      </c>
      <c r="B22" s="65">
        <v>507</v>
      </c>
      <c r="C22" s="39">
        <f>IF(B51=0, "-", B22/B51)</f>
        <v>9.1007000538502955E-2</v>
      </c>
      <c r="D22" s="65">
        <v>1048</v>
      </c>
      <c r="E22" s="21">
        <f>IF(D51=0, "-", D22/D51)</f>
        <v>0.1379855167873601</v>
      </c>
      <c r="F22" s="81">
        <v>1680</v>
      </c>
      <c r="G22" s="39">
        <f>IF(F51=0, "-", F22/F51)</f>
        <v>9.6668392887968232E-2</v>
      </c>
      <c r="H22" s="65">
        <v>2463</v>
      </c>
      <c r="I22" s="21">
        <f>IF(H51=0, "-", H22/H51)</f>
        <v>0.13663597026517252</v>
      </c>
      <c r="J22" s="20">
        <f t="shared" si="0"/>
        <v>-0.51622137404580148</v>
      </c>
      <c r="K22" s="21">
        <f t="shared" si="1"/>
        <v>-0.31790499390986604</v>
      </c>
    </row>
    <row r="23" spans="1:11" x14ac:dyDescent="0.25">
      <c r="A23" s="7" t="s">
        <v>59</v>
      </c>
      <c r="B23" s="65">
        <v>4</v>
      </c>
      <c r="C23" s="39">
        <f>IF(B51=0, "-", B23/B51)</f>
        <v>7.1800394902171965E-4</v>
      </c>
      <c r="D23" s="65">
        <v>3</v>
      </c>
      <c r="E23" s="21">
        <f>IF(D51=0, "-", D23/D51)</f>
        <v>3.9499670836076365E-4</v>
      </c>
      <c r="F23" s="81">
        <v>9</v>
      </c>
      <c r="G23" s="39">
        <f>IF(F51=0, "-", F23/F51)</f>
        <v>5.1786639047125837E-4</v>
      </c>
      <c r="H23" s="65">
        <v>7</v>
      </c>
      <c r="I23" s="21">
        <f>IF(H51=0, "-", H23/H51)</f>
        <v>3.8832797070897593E-4</v>
      </c>
      <c r="J23" s="20">
        <f t="shared" si="0"/>
        <v>0.33333333333333331</v>
      </c>
      <c r="K23" s="21">
        <f t="shared" si="1"/>
        <v>0.2857142857142857</v>
      </c>
    </row>
    <row r="24" spans="1:11" x14ac:dyDescent="0.25">
      <c r="A24" s="7" t="s">
        <v>62</v>
      </c>
      <c r="B24" s="65">
        <v>830</v>
      </c>
      <c r="C24" s="39">
        <f>IF(B51=0, "-", B24/B51)</f>
        <v>0.14898581942200681</v>
      </c>
      <c r="D24" s="65">
        <v>793</v>
      </c>
      <c r="E24" s="21">
        <f>IF(D51=0, "-", D24/D51)</f>
        <v>0.10441079657669519</v>
      </c>
      <c r="F24" s="81">
        <v>2500</v>
      </c>
      <c r="G24" s="39">
        <f>IF(F51=0, "-", F24/F51)</f>
        <v>0.14385177513090511</v>
      </c>
      <c r="H24" s="65">
        <v>2734</v>
      </c>
      <c r="I24" s="21">
        <f>IF(H51=0, "-", H24/H51)</f>
        <v>0.15166981027404861</v>
      </c>
      <c r="J24" s="20">
        <f t="shared" si="0"/>
        <v>4.6658259773013869E-2</v>
      </c>
      <c r="K24" s="21">
        <f t="shared" si="1"/>
        <v>-8.5588880760790048E-2</v>
      </c>
    </row>
    <row r="25" spans="1:11" x14ac:dyDescent="0.25">
      <c r="A25" s="7" t="s">
        <v>63</v>
      </c>
      <c r="B25" s="65">
        <v>0</v>
      </c>
      <c r="C25" s="39">
        <f>IF(B51=0, "-", B25/B51)</f>
        <v>0</v>
      </c>
      <c r="D25" s="65">
        <v>0</v>
      </c>
      <c r="E25" s="21">
        <f>IF(D51=0, "-", D25/D51)</f>
        <v>0</v>
      </c>
      <c r="F25" s="81">
        <v>3</v>
      </c>
      <c r="G25" s="39">
        <f>IF(F51=0, "-", F25/F51)</f>
        <v>1.7262213015708613E-4</v>
      </c>
      <c r="H25" s="65">
        <v>0</v>
      </c>
      <c r="I25" s="21">
        <f>IF(H51=0, "-", H25/H51)</f>
        <v>0</v>
      </c>
      <c r="J25" s="20" t="str">
        <f t="shared" si="0"/>
        <v>-</v>
      </c>
      <c r="K25" s="21" t="str">
        <f t="shared" si="1"/>
        <v>-</v>
      </c>
    </row>
    <row r="26" spans="1:11" x14ac:dyDescent="0.25">
      <c r="A26" s="7" t="s">
        <v>65</v>
      </c>
      <c r="B26" s="65">
        <v>3</v>
      </c>
      <c r="C26" s="39">
        <f>IF(B51=0, "-", B26/B51)</f>
        <v>5.3850296176628971E-4</v>
      </c>
      <c r="D26" s="65">
        <v>34</v>
      </c>
      <c r="E26" s="21">
        <f>IF(D51=0, "-", D26/D51)</f>
        <v>4.476629361421988E-3</v>
      </c>
      <c r="F26" s="81">
        <v>38</v>
      </c>
      <c r="G26" s="39">
        <f>IF(F51=0, "-", F26/F51)</f>
        <v>2.1865469819897579E-3</v>
      </c>
      <c r="H26" s="65">
        <v>89</v>
      </c>
      <c r="I26" s="21">
        <f>IF(H51=0, "-", H26/H51)</f>
        <v>4.9373127704426941E-3</v>
      </c>
      <c r="J26" s="20">
        <f t="shared" si="0"/>
        <v>-0.91176470588235292</v>
      </c>
      <c r="K26" s="21">
        <f t="shared" si="1"/>
        <v>-0.5730337078651685</v>
      </c>
    </row>
    <row r="27" spans="1:11" x14ac:dyDescent="0.25">
      <c r="A27" s="7" t="s">
        <v>66</v>
      </c>
      <c r="B27" s="65">
        <v>103</v>
      </c>
      <c r="C27" s="39">
        <f>IF(B51=0, "-", B27/B51)</f>
        <v>1.8488601687309279E-2</v>
      </c>
      <c r="D27" s="65">
        <v>51</v>
      </c>
      <c r="E27" s="21">
        <f>IF(D51=0, "-", D27/D51)</f>
        <v>6.7149440421329825E-3</v>
      </c>
      <c r="F27" s="81">
        <v>236</v>
      </c>
      <c r="G27" s="39">
        <f>IF(F51=0, "-", F27/F51)</f>
        <v>1.3579607572357443E-2</v>
      </c>
      <c r="H27" s="65">
        <v>153</v>
      </c>
      <c r="I27" s="21">
        <f>IF(H51=0, "-", H27/H51)</f>
        <v>8.4877399312104744E-3</v>
      </c>
      <c r="J27" s="20">
        <f t="shared" si="0"/>
        <v>1.0196078431372548</v>
      </c>
      <c r="K27" s="21">
        <f t="shared" si="1"/>
        <v>0.54248366013071891</v>
      </c>
    </row>
    <row r="28" spans="1:11" x14ac:dyDescent="0.25">
      <c r="A28" s="7" t="s">
        <v>67</v>
      </c>
      <c r="B28" s="65">
        <v>1</v>
      </c>
      <c r="C28" s="39">
        <f>IF(B51=0, "-", B28/B51)</f>
        <v>1.7950098725542991E-4</v>
      </c>
      <c r="D28" s="65">
        <v>2</v>
      </c>
      <c r="E28" s="21">
        <f>IF(D51=0, "-", D28/D51)</f>
        <v>2.6333113890717575E-4</v>
      </c>
      <c r="F28" s="81">
        <v>10</v>
      </c>
      <c r="G28" s="39">
        <f>IF(F51=0, "-", F28/F51)</f>
        <v>5.7540710052362046E-4</v>
      </c>
      <c r="H28" s="65">
        <v>11</v>
      </c>
      <c r="I28" s="21">
        <f>IF(H51=0, "-", H28/H51)</f>
        <v>6.1022966825696214E-4</v>
      </c>
      <c r="J28" s="20">
        <f t="shared" si="0"/>
        <v>-0.5</v>
      </c>
      <c r="K28" s="21">
        <f t="shared" si="1"/>
        <v>-9.0909090909090912E-2</v>
      </c>
    </row>
    <row r="29" spans="1:11" x14ac:dyDescent="0.25">
      <c r="A29" s="7" t="s">
        <v>70</v>
      </c>
      <c r="B29" s="65">
        <v>1</v>
      </c>
      <c r="C29" s="39">
        <f>IF(B51=0, "-", B29/B51)</f>
        <v>1.7950098725542991E-4</v>
      </c>
      <c r="D29" s="65">
        <v>6</v>
      </c>
      <c r="E29" s="21">
        <f>IF(D51=0, "-", D29/D51)</f>
        <v>7.899934167215273E-4</v>
      </c>
      <c r="F29" s="81">
        <v>3</v>
      </c>
      <c r="G29" s="39">
        <f>IF(F51=0, "-", F29/F51)</f>
        <v>1.7262213015708613E-4</v>
      </c>
      <c r="H29" s="65">
        <v>13</v>
      </c>
      <c r="I29" s="21">
        <f>IF(H51=0, "-", H29/H51)</f>
        <v>7.2118051703095524E-4</v>
      </c>
      <c r="J29" s="20">
        <f t="shared" si="0"/>
        <v>-0.83333333333333337</v>
      </c>
      <c r="K29" s="21">
        <f t="shared" si="1"/>
        <v>-0.76923076923076927</v>
      </c>
    </row>
    <row r="30" spans="1:11" x14ac:dyDescent="0.25">
      <c r="A30" s="7" t="s">
        <v>71</v>
      </c>
      <c r="B30" s="65">
        <v>590</v>
      </c>
      <c r="C30" s="39">
        <f>IF(B51=0, "-", B30/B51)</f>
        <v>0.10590558248070364</v>
      </c>
      <c r="D30" s="65">
        <v>621</v>
      </c>
      <c r="E30" s="21">
        <f>IF(D51=0, "-", D30/D51)</f>
        <v>8.1764318630678082E-2</v>
      </c>
      <c r="F30" s="81">
        <v>1571</v>
      </c>
      <c r="G30" s="39">
        <f>IF(F51=0, "-", F30/F51)</f>
        <v>9.0396455492260774E-2</v>
      </c>
      <c r="H30" s="65">
        <v>1663</v>
      </c>
      <c r="I30" s="21">
        <f>IF(H51=0, "-", H30/H51)</f>
        <v>9.2255630755575274E-2</v>
      </c>
      <c r="J30" s="20">
        <f t="shared" si="0"/>
        <v>-4.9919484702093397E-2</v>
      </c>
      <c r="K30" s="21">
        <f t="shared" si="1"/>
        <v>-5.5321707757065547E-2</v>
      </c>
    </row>
    <row r="31" spans="1:11" x14ac:dyDescent="0.25">
      <c r="A31" s="7" t="s">
        <v>72</v>
      </c>
      <c r="B31" s="65">
        <v>2</v>
      </c>
      <c r="C31" s="39">
        <f>IF(B51=0, "-", B31/B51)</f>
        <v>3.5900197451085983E-4</v>
      </c>
      <c r="D31" s="65">
        <v>1</v>
      </c>
      <c r="E31" s="21">
        <f>IF(D51=0, "-", D31/D51)</f>
        <v>1.3166556945358788E-4</v>
      </c>
      <c r="F31" s="81">
        <v>9</v>
      </c>
      <c r="G31" s="39">
        <f>IF(F51=0, "-", F31/F51)</f>
        <v>5.1786639047125837E-4</v>
      </c>
      <c r="H31" s="65">
        <v>4</v>
      </c>
      <c r="I31" s="21">
        <f>IF(H51=0, "-", H31/H51)</f>
        <v>2.2190169754798624E-4</v>
      </c>
      <c r="J31" s="20">
        <f t="shared" si="0"/>
        <v>1</v>
      </c>
      <c r="K31" s="21">
        <f t="shared" si="1"/>
        <v>1.25</v>
      </c>
    </row>
    <row r="32" spans="1:11" x14ac:dyDescent="0.25">
      <c r="A32" s="7" t="s">
        <v>73</v>
      </c>
      <c r="B32" s="65">
        <v>351</v>
      </c>
      <c r="C32" s="39">
        <f>IF(B51=0, "-", B32/B51)</f>
        <v>6.3004846526655903E-2</v>
      </c>
      <c r="D32" s="65">
        <v>284</v>
      </c>
      <c r="E32" s="21">
        <f>IF(D51=0, "-", D32/D51)</f>
        <v>3.739302172481896E-2</v>
      </c>
      <c r="F32" s="81">
        <v>791</v>
      </c>
      <c r="G32" s="39">
        <f>IF(F51=0, "-", F32/F51)</f>
        <v>4.5514701651418375E-2</v>
      </c>
      <c r="H32" s="65">
        <v>575</v>
      </c>
      <c r="I32" s="21">
        <f>IF(H51=0, "-", H32/H51)</f>
        <v>3.1898369022523021E-2</v>
      </c>
      <c r="J32" s="20">
        <f t="shared" si="0"/>
        <v>0.23591549295774647</v>
      </c>
      <c r="K32" s="21">
        <f t="shared" si="1"/>
        <v>0.37565217391304345</v>
      </c>
    </row>
    <row r="33" spans="1:11" x14ac:dyDescent="0.25">
      <c r="A33" s="7" t="s">
        <v>75</v>
      </c>
      <c r="B33" s="65">
        <v>9</v>
      </c>
      <c r="C33" s="39">
        <f>IF(B51=0, "-", B33/B51)</f>
        <v>1.6155088852988692E-3</v>
      </c>
      <c r="D33" s="65">
        <v>19</v>
      </c>
      <c r="E33" s="21">
        <f>IF(D51=0, "-", D33/D51)</f>
        <v>2.50164581961817E-3</v>
      </c>
      <c r="F33" s="81">
        <v>29</v>
      </c>
      <c r="G33" s="39">
        <f>IF(F51=0, "-", F33/F51)</f>
        <v>1.6686805915184994E-3</v>
      </c>
      <c r="H33" s="65">
        <v>57</v>
      </c>
      <c r="I33" s="21">
        <f>IF(H51=0, "-", H33/H51)</f>
        <v>3.162099190058804E-3</v>
      </c>
      <c r="J33" s="20">
        <f t="shared" si="0"/>
        <v>-0.52631578947368418</v>
      </c>
      <c r="K33" s="21">
        <f t="shared" si="1"/>
        <v>-0.49122807017543857</v>
      </c>
    </row>
    <row r="34" spans="1:11" x14ac:dyDescent="0.25">
      <c r="A34" s="7" t="s">
        <v>76</v>
      </c>
      <c r="B34" s="65">
        <v>523</v>
      </c>
      <c r="C34" s="39">
        <f>IF(B51=0, "-", B34/B51)</f>
        <v>9.3879016334589838E-2</v>
      </c>
      <c r="D34" s="65">
        <v>564</v>
      </c>
      <c r="E34" s="21">
        <f>IF(D51=0, "-", D34/D51)</f>
        <v>7.4259381171823569E-2</v>
      </c>
      <c r="F34" s="81">
        <v>1489</v>
      </c>
      <c r="G34" s="39">
        <f>IF(F51=0, "-", F34/F51)</f>
        <v>8.5678117267967091E-2</v>
      </c>
      <c r="H34" s="65">
        <v>1604</v>
      </c>
      <c r="I34" s="21">
        <f>IF(H51=0, "-", H34/H51)</f>
        <v>8.8982580716742476E-2</v>
      </c>
      <c r="J34" s="20">
        <f t="shared" si="0"/>
        <v>-7.2695035460992902E-2</v>
      </c>
      <c r="K34" s="21">
        <f t="shared" si="1"/>
        <v>-7.1695760598503744E-2</v>
      </c>
    </row>
    <row r="35" spans="1:11" x14ac:dyDescent="0.25">
      <c r="A35" s="7" t="s">
        <v>77</v>
      </c>
      <c r="B35" s="65">
        <v>72</v>
      </c>
      <c r="C35" s="39">
        <f>IF(B51=0, "-", B35/B51)</f>
        <v>1.2924071082390954E-2</v>
      </c>
      <c r="D35" s="65">
        <v>20</v>
      </c>
      <c r="E35" s="21">
        <f>IF(D51=0, "-", D35/D51)</f>
        <v>2.6333113890717576E-3</v>
      </c>
      <c r="F35" s="81">
        <v>156</v>
      </c>
      <c r="G35" s="39">
        <f>IF(F51=0, "-", F35/F51)</f>
        <v>8.9763507681684795E-3</v>
      </c>
      <c r="H35" s="65">
        <v>135</v>
      </c>
      <c r="I35" s="21">
        <f>IF(H51=0, "-", H35/H51)</f>
        <v>7.4891822922445355E-3</v>
      </c>
      <c r="J35" s="20">
        <f t="shared" si="0"/>
        <v>2.6</v>
      </c>
      <c r="K35" s="21">
        <f t="shared" si="1"/>
        <v>0.15555555555555556</v>
      </c>
    </row>
    <row r="36" spans="1:11" x14ac:dyDescent="0.25">
      <c r="A36" s="7" t="s">
        <v>78</v>
      </c>
      <c r="B36" s="65">
        <v>0</v>
      </c>
      <c r="C36" s="39">
        <f>IF(B51=0, "-", B36/B51)</f>
        <v>0</v>
      </c>
      <c r="D36" s="65">
        <v>46</v>
      </c>
      <c r="E36" s="21">
        <f>IF(D51=0, "-", D36/D51)</f>
        <v>6.0566161948650424E-3</v>
      </c>
      <c r="F36" s="81">
        <v>1</v>
      </c>
      <c r="G36" s="39">
        <f>IF(F51=0, "-", F36/F51)</f>
        <v>5.7540710052362049E-5</v>
      </c>
      <c r="H36" s="65">
        <v>193</v>
      </c>
      <c r="I36" s="21">
        <f>IF(H51=0, "-", H36/H51)</f>
        <v>1.0706756906690337E-2</v>
      </c>
      <c r="J36" s="20">
        <f t="shared" si="0"/>
        <v>-1</v>
      </c>
      <c r="K36" s="21">
        <f t="shared" si="1"/>
        <v>-0.99481865284974091</v>
      </c>
    </row>
    <row r="37" spans="1:11" x14ac:dyDescent="0.25">
      <c r="A37" s="7" t="s">
        <v>79</v>
      </c>
      <c r="B37" s="65">
        <v>8</v>
      </c>
      <c r="C37" s="39">
        <f>IF(B51=0, "-", B37/B51)</f>
        <v>1.4360078980434393E-3</v>
      </c>
      <c r="D37" s="65">
        <v>27</v>
      </c>
      <c r="E37" s="21">
        <f>IF(D51=0, "-", D37/D51)</f>
        <v>3.5549703752468728E-3</v>
      </c>
      <c r="F37" s="81">
        <v>64</v>
      </c>
      <c r="G37" s="39">
        <f>IF(F51=0, "-", F37/F51)</f>
        <v>3.6826054433511711E-3</v>
      </c>
      <c r="H37" s="65">
        <v>34</v>
      </c>
      <c r="I37" s="21">
        <f>IF(H51=0, "-", H37/H51)</f>
        <v>1.8861644291578831E-3</v>
      </c>
      <c r="J37" s="20">
        <f t="shared" si="0"/>
        <v>-0.70370370370370372</v>
      </c>
      <c r="K37" s="21">
        <f t="shared" si="1"/>
        <v>0.88235294117647056</v>
      </c>
    </row>
    <row r="38" spans="1:11" x14ac:dyDescent="0.25">
      <c r="A38" s="7" t="s">
        <v>80</v>
      </c>
      <c r="B38" s="65">
        <v>11</v>
      </c>
      <c r="C38" s="39">
        <f>IF(B51=0, "-", B38/B51)</f>
        <v>1.9745108598097291E-3</v>
      </c>
      <c r="D38" s="65">
        <v>7</v>
      </c>
      <c r="E38" s="21">
        <f>IF(D51=0, "-", D38/D51)</f>
        <v>9.2165898617511521E-4</v>
      </c>
      <c r="F38" s="81">
        <v>30</v>
      </c>
      <c r="G38" s="39">
        <f>IF(F51=0, "-", F38/F51)</f>
        <v>1.7262213015708614E-3</v>
      </c>
      <c r="H38" s="65">
        <v>24</v>
      </c>
      <c r="I38" s="21">
        <f>IF(H51=0, "-", H38/H51)</f>
        <v>1.3314101852879175E-3</v>
      </c>
      <c r="J38" s="20">
        <f t="shared" si="0"/>
        <v>0.5714285714285714</v>
      </c>
      <c r="K38" s="21">
        <f t="shared" si="1"/>
        <v>0.25</v>
      </c>
    </row>
    <row r="39" spans="1:11" x14ac:dyDescent="0.25">
      <c r="A39" s="7" t="s">
        <v>81</v>
      </c>
      <c r="B39" s="65">
        <v>63</v>
      </c>
      <c r="C39" s="39">
        <f>IF(B51=0, "-", B39/B51)</f>
        <v>1.1308562197092083E-2</v>
      </c>
      <c r="D39" s="65">
        <v>82</v>
      </c>
      <c r="E39" s="21">
        <f>IF(D51=0, "-", D39/D51)</f>
        <v>1.0796576695194206E-2</v>
      </c>
      <c r="F39" s="81">
        <v>212</v>
      </c>
      <c r="G39" s="39">
        <f>IF(F51=0, "-", F39/F51)</f>
        <v>1.2198630531100754E-2</v>
      </c>
      <c r="H39" s="65">
        <v>82</v>
      </c>
      <c r="I39" s="21">
        <f>IF(H51=0, "-", H39/H51)</f>
        <v>4.5489847997337183E-3</v>
      </c>
      <c r="J39" s="20">
        <f t="shared" si="0"/>
        <v>-0.23170731707317074</v>
      </c>
      <c r="K39" s="21">
        <f t="shared" si="1"/>
        <v>1.5853658536585367</v>
      </c>
    </row>
    <row r="40" spans="1:11" x14ac:dyDescent="0.25">
      <c r="A40" s="7" t="s">
        <v>82</v>
      </c>
      <c r="B40" s="65">
        <v>25</v>
      </c>
      <c r="C40" s="39">
        <f>IF(B51=0, "-", B40/B51)</f>
        <v>4.4875246813857479E-3</v>
      </c>
      <c r="D40" s="65">
        <v>52</v>
      </c>
      <c r="E40" s="21">
        <f>IF(D51=0, "-", D40/D51)</f>
        <v>6.8466096115865705E-3</v>
      </c>
      <c r="F40" s="81">
        <v>99</v>
      </c>
      <c r="G40" s="39">
        <f>IF(F51=0, "-", F40/F51)</f>
        <v>5.6965302951838426E-3</v>
      </c>
      <c r="H40" s="65">
        <v>110</v>
      </c>
      <c r="I40" s="21">
        <f>IF(H51=0, "-", H40/H51)</f>
        <v>6.1022966825696216E-3</v>
      </c>
      <c r="J40" s="20">
        <f t="shared" si="0"/>
        <v>-0.51923076923076927</v>
      </c>
      <c r="K40" s="21">
        <f t="shared" si="1"/>
        <v>-0.1</v>
      </c>
    </row>
    <row r="41" spans="1:11" x14ac:dyDescent="0.25">
      <c r="A41" s="7" t="s">
        <v>84</v>
      </c>
      <c r="B41" s="65">
        <v>0</v>
      </c>
      <c r="C41" s="39">
        <f>IF(B51=0, "-", B41/B51)</f>
        <v>0</v>
      </c>
      <c r="D41" s="65">
        <v>8</v>
      </c>
      <c r="E41" s="21">
        <f>IF(D51=0, "-", D41/D51)</f>
        <v>1.053324555628703E-3</v>
      </c>
      <c r="F41" s="81">
        <v>4</v>
      </c>
      <c r="G41" s="39">
        <f>IF(F51=0, "-", F41/F51)</f>
        <v>2.301628402094482E-4</v>
      </c>
      <c r="H41" s="65">
        <v>18</v>
      </c>
      <c r="I41" s="21">
        <f>IF(H51=0, "-", H41/H51)</f>
        <v>9.9855763896593806E-4</v>
      </c>
      <c r="J41" s="20">
        <f t="shared" si="0"/>
        <v>-1</v>
      </c>
      <c r="K41" s="21">
        <f t="shared" si="1"/>
        <v>-0.77777777777777779</v>
      </c>
    </row>
    <row r="42" spans="1:11" x14ac:dyDescent="0.25">
      <c r="A42" s="7" t="s">
        <v>85</v>
      </c>
      <c r="B42" s="65">
        <v>0</v>
      </c>
      <c r="C42" s="39">
        <f>IF(B51=0, "-", B42/B51)</f>
        <v>0</v>
      </c>
      <c r="D42" s="65">
        <v>0</v>
      </c>
      <c r="E42" s="21">
        <f>IF(D51=0, "-", D42/D51)</f>
        <v>0</v>
      </c>
      <c r="F42" s="81">
        <v>1</v>
      </c>
      <c r="G42" s="39">
        <f>IF(F51=0, "-", F42/F51)</f>
        <v>5.7540710052362049E-5</v>
      </c>
      <c r="H42" s="65">
        <v>2</v>
      </c>
      <c r="I42" s="21">
        <f>IF(H51=0, "-", H42/H51)</f>
        <v>1.1095084877399312E-4</v>
      </c>
      <c r="J42" s="20" t="str">
        <f t="shared" si="0"/>
        <v>-</v>
      </c>
      <c r="K42" s="21">
        <f t="shared" si="1"/>
        <v>-0.5</v>
      </c>
    </row>
    <row r="43" spans="1:11" x14ac:dyDescent="0.25">
      <c r="A43" s="7" t="s">
        <v>88</v>
      </c>
      <c r="B43" s="65">
        <v>47</v>
      </c>
      <c r="C43" s="39">
        <f>IF(B51=0, "-", B43/B51)</f>
        <v>8.4365464010052061E-3</v>
      </c>
      <c r="D43" s="65">
        <v>104</v>
      </c>
      <c r="E43" s="21">
        <f>IF(D51=0, "-", D43/D51)</f>
        <v>1.3693219223173141E-2</v>
      </c>
      <c r="F43" s="81">
        <v>208</v>
      </c>
      <c r="G43" s="39">
        <f>IF(F51=0, "-", F43/F51)</f>
        <v>1.1968467690891306E-2</v>
      </c>
      <c r="H43" s="65">
        <v>234</v>
      </c>
      <c r="I43" s="21">
        <f>IF(H51=0, "-", H43/H51)</f>
        <v>1.2981249306557195E-2</v>
      </c>
      <c r="J43" s="20">
        <f t="shared" si="0"/>
        <v>-0.54807692307692313</v>
      </c>
      <c r="K43" s="21">
        <f t="shared" si="1"/>
        <v>-0.1111111111111111</v>
      </c>
    </row>
    <row r="44" spans="1:11" x14ac:dyDescent="0.25">
      <c r="A44" s="7" t="s">
        <v>90</v>
      </c>
      <c r="B44" s="65">
        <v>327</v>
      </c>
      <c r="C44" s="39">
        <f>IF(B51=0, "-", B44/B51)</f>
        <v>5.8696822832525579E-2</v>
      </c>
      <c r="D44" s="65">
        <v>50</v>
      </c>
      <c r="E44" s="21">
        <f>IF(D51=0, "-", D44/D51)</f>
        <v>6.5832784726793945E-3</v>
      </c>
      <c r="F44" s="81">
        <v>809</v>
      </c>
      <c r="G44" s="39">
        <f>IF(F51=0, "-", F44/F51)</f>
        <v>4.6550434432360899E-2</v>
      </c>
      <c r="H44" s="65">
        <v>292</v>
      </c>
      <c r="I44" s="21">
        <f>IF(H51=0, "-", H44/H51)</f>
        <v>1.6198823921002997E-2</v>
      </c>
      <c r="J44" s="20">
        <f t="shared" si="0"/>
        <v>5.54</v>
      </c>
      <c r="K44" s="21">
        <f t="shared" si="1"/>
        <v>1.7705479452054795</v>
      </c>
    </row>
    <row r="45" spans="1:11" x14ac:dyDescent="0.25">
      <c r="A45" s="7" t="s">
        <v>91</v>
      </c>
      <c r="B45" s="65">
        <v>126</v>
      </c>
      <c r="C45" s="39">
        <f>IF(B51=0, "-", B45/B51)</f>
        <v>2.2617124394184167E-2</v>
      </c>
      <c r="D45" s="65">
        <v>325</v>
      </c>
      <c r="E45" s="21">
        <f>IF(D51=0, "-", D45/D51)</f>
        <v>4.2791310072416065E-2</v>
      </c>
      <c r="F45" s="81">
        <v>376</v>
      </c>
      <c r="G45" s="39">
        <f>IF(F51=0, "-", F45/F51)</f>
        <v>2.1635306979688129E-2</v>
      </c>
      <c r="H45" s="65">
        <v>675</v>
      </c>
      <c r="I45" s="21">
        <f>IF(H51=0, "-", H45/H51)</f>
        <v>3.7445911461222676E-2</v>
      </c>
      <c r="J45" s="20">
        <f t="shared" si="0"/>
        <v>-0.61230769230769233</v>
      </c>
      <c r="K45" s="21">
        <f t="shared" si="1"/>
        <v>-0.44296296296296295</v>
      </c>
    </row>
    <row r="46" spans="1:11" x14ac:dyDescent="0.25">
      <c r="A46" s="7" t="s">
        <v>92</v>
      </c>
      <c r="B46" s="65">
        <v>359</v>
      </c>
      <c r="C46" s="39">
        <f>IF(B51=0, "-", B46/B51)</f>
        <v>6.4440854424699337E-2</v>
      </c>
      <c r="D46" s="65">
        <v>1571</v>
      </c>
      <c r="E46" s="21">
        <f>IF(D51=0, "-", D46/D51)</f>
        <v>0.20684660961158657</v>
      </c>
      <c r="F46" s="81">
        <v>2936</v>
      </c>
      <c r="G46" s="39">
        <f>IF(F51=0, "-", F46/F51)</f>
        <v>0.16893952471373497</v>
      </c>
      <c r="H46" s="65">
        <v>1571</v>
      </c>
      <c r="I46" s="21">
        <f>IF(H51=0, "-", H46/H51)</f>
        <v>8.7151891711971602E-2</v>
      </c>
      <c r="J46" s="20">
        <f t="shared" si="0"/>
        <v>-0.77148313176320815</v>
      </c>
      <c r="K46" s="21">
        <f t="shared" si="1"/>
        <v>0.86887332908975179</v>
      </c>
    </row>
    <row r="47" spans="1:11" x14ac:dyDescent="0.25">
      <c r="A47" s="7" t="s">
        <v>93</v>
      </c>
      <c r="B47" s="65">
        <v>620</v>
      </c>
      <c r="C47" s="39">
        <f>IF(B51=0, "-", B47/B51)</f>
        <v>0.11129061209836653</v>
      </c>
      <c r="D47" s="65">
        <v>1125</v>
      </c>
      <c r="E47" s="21">
        <f>IF(D51=0, "-", D47/D51)</f>
        <v>0.14812376563528637</v>
      </c>
      <c r="F47" s="81">
        <v>1751</v>
      </c>
      <c r="G47" s="39">
        <f>IF(F51=0, "-", F47/F51)</f>
        <v>0.10075378330168594</v>
      </c>
      <c r="H47" s="65">
        <v>3145</v>
      </c>
      <c r="I47" s="21">
        <f>IF(H51=0, "-", H47/H51)</f>
        <v>0.17447020969710419</v>
      </c>
      <c r="J47" s="20">
        <f t="shared" si="0"/>
        <v>-0.44888888888888889</v>
      </c>
      <c r="K47" s="21">
        <f t="shared" si="1"/>
        <v>-0.44324324324324327</v>
      </c>
    </row>
    <row r="48" spans="1:11" x14ac:dyDescent="0.25">
      <c r="A48" s="7" t="s">
        <v>95</v>
      </c>
      <c r="B48" s="65">
        <v>156</v>
      </c>
      <c r="C48" s="39">
        <f>IF(B51=0, "-", B48/B51)</f>
        <v>2.8002154011847066E-2</v>
      </c>
      <c r="D48" s="65">
        <v>147</v>
      </c>
      <c r="E48" s="21">
        <f>IF(D51=0, "-", D48/D51)</f>
        <v>1.935483870967742E-2</v>
      </c>
      <c r="F48" s="81">
        <v>539</v>
      </c>
      <c r="G48" s="39">
        <f>IF(F51=0, "-", F48/F51)</f>
        <v>3.1014442718223144E-2</v>
      </c>
      <c r="H48" s="65">
        <v>532</v>
      </c>
      <c r="I48" s="21">
        <f>IF(H51=0, "-", H48/H51)</f>
        <v>2.9512925773882169E-2</v>
      </c>
      <c r="J48" s="20">
        <f t="shared" si="0"/>
        <v>6.1224489795918366E-2</v>
      </c>
      <c r="K48" s="21">
        <f t="shared" si="1"/>
        <v>1.3157894736842105E-2</v>
      </c>
    </row>
    <row r="49" spans="1:11" x14ac:dyDescent="0.25">
      <c r="A49" s="7" t="s">
        <v>96</v>
      </c>
      <c r="B49" s="65">
        <v>13</v>
      </c>
      <c r="C49" s="39">
        <f>IF(B51=0, "-", B49/B51)</f>
        <v>2.3335128343205886E-3</v>
      </c>
      <c r="D49" s="65">
        <v>26</v>
      </c>
      <c r="E49" s="21">
        <f>IF(D51=0, "-", D49/D51)</f>
        <v>3.4233048057932852E-3</v>
      </c>
      <c r="F49" s="81">
        <v>28</v>
      </c>
      <c r="G49" s="39">
        <f>IF(F51=0, "-", F49/F51)</f>
        <v>1.6111398814661372E-3</v>
      </c>
      <c r="H49" s="65">
        <v>58</v>
      </c>
      <c r="I49" s="21">
        <f>IF(H51=0, "-", H49/H51)</f>
        <v>3.2175746144458006E-3</v>
      </c>
      <c r="J49" s="20">
        <f t="shared" si="0"/>
        <v>-0.5</v>
      </c>
      <c r="K49" s="21">
        <f t="shared" si="1"/>
        <v>-0.51724137931034486</v>
      </c>
    </row>
    <row r="50" spans="1:11" x14ac:dyDescent="0.25">
      <c r="A50" s="2"/>
      <c r="B50" s="68"/>
      <c r="C50" s="33"/>
      <c r="D50" s="68"/>
      <c r="E50" s="6"/>
      <c r="F50" s="82"/>
      <c r="G50" s="33"/>
      <c r="H50" s="68"/>
      <c r="I50" s="6"/>
      <c r="J50" s="5"/>
      <c r="K50" s="6"/>
    </row>
    <row r="51" spans="1:11" s="43" customFormat="1" x14ac:dyDescent="0.25">
      <c r="A51" s="162" t="s">
        <v>569</v>
      </c>
      <c r="B51" s="71">
        <f>SUM(B7:B50)</f>
        <v>5571</v>
      </c>
      <c r="C51" s="40">
        <v>1</v>
      </c>
      <c r="D51" s="71">
        <f>SUM(D7:D50)</f>
        <v>7595</v>
      </c>
      <c r="E51" s="41">
        <v>1</v>
      </c>
      <c r="F51" s="77">
        <f>SUM(F7:F50)</f>
        <v>17379</v>
      </c>
      <c r="G51" s="42">
        <v>1</v>
      </c>
      <c r="H51" s="71">
        <f>SUM(H7:H50)</f>
        <v>18026</v>
      </c>
      <c r="I51" s="41">
        <v>1</v>
      </c>
      <c r="J51" s="37">
        <f>IF(D51=0, "-", (B51-D51)/D51)</f>
        <v>-0.26649111257406188</v>
      </c>
      <c r="K51" s="38">
        <f>IF(H51=0, "-", (F51-H51)/H51)</f>
        <v>-3.5892599578386773E-2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2023-04-04T21:04:57Z</dcterms:modified>
</cp:coreProperties>
</file>