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VFACTS\Sep20\Std Reps originals\"/>
    </mc:Choice>
  </mc:AlternateContent>
  <xr:revisionPtr revIDLastSave="0" documentId="13_ncr:1_{84145AC3-0C7B-49E3-9F75-0D262DA09A18}" xr6:coauthVersionLast="45" xr6:coauthVersionMax="45" xr10:uidLastSave="{00000000-0000-0000-0000-000000000000}"/>
  <bookViews>
    <workbookView xWindow="705" yWindow="390" windowWidth="23970" windowHeight="148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1" i="49"/>
  <c r="J11" i="49" s="1"/>
  <c r="G11" i="49"/>
  <c r="I11" i="49" s="1"/>
  <c r="H12" i="49"/>
  <c r="J12" i="49" s="1"/>
  <c r="G12" i="49"/>
  <c r="I12" i="49" s="1"/>
  <c r="I15" i="49"/>
  <c r="H15" i="49"/>
  <c r="J15" i="49" s="1"/>
  <c r="G15" i="49"/>
  <c r="I16" i="49"/>
  <c r="H16" i="49"/>
  <c r="J16" i="49" s="1"/>
  <c r="G16" i="49"/>
  <c r="H19" i="49"/>
  <c r="J19" i="49" s="1"/>
  <c r="G19" i="49"/>
  <c r="I19" i="49" s="1"/>
  <c r="J20" i="49"/>
  <c r="I20" i="49"/>
  <c r="H20" i="49"/>
  <c r="G20" i="49"/>
  <c r="H21" i="49"/>
  <c r="J21" i="49" s="1"/>
  <c r="G21" i="49"/>
  <c r="I21"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J33" i="49"/>
  <c r="I33" i="49"/>
  <c r="H33" i="49"/>
  <c r="G33" i="49"/>
  <c r="H34" i="49"/>
  <c r="J34" i="49" s="1"/>
  <c r="G34" i="49"/>
  <c r="I34" i="49" s="1"/>
  <c r="H35" i="49"/>
  <c r="J35" i="49" s="1"/>
  <c r="G35" i="49"/>
  <c r="I35" i="49" s="1"/>
  <c r="H36" i="49"/>
  <c r="J36" i="49" s="1"/>
  <c r="G36" i="49"/>
  <c r="I36" i="49" s="1"/>
  <c r="H37" i="49"/>
  <c r="J37" i="49" s="1"/>
  <c r="G37" i="49"/>
  <c r="I37" i="49" s="1"/>
  <c r="H38" i="49"/>
  <c r="J38" i="49" s="1"/>
  <c r="G38" i="49"/>
  <c r="I38" i="49" s="1"/>
  <c r="I39" i="49"/>
  <c r="H39" i="49"/>
  <c r="J39" i="49" s="1"/>
  <c r="G39" i="49"/>
  <c r="H40" i="49"/>
  <c r="J40" i="49" s="1"/>
  <c r="G40" i="49"/>
  <c r="I40" i="49" s="1"/>
  <c r="H41" i="49"/>
  <c r="J41" i="49" s="1"/>
  <c r="G41" i="49"/>
  <c r="I41" i="49" s="1"/>
  <c r="H44" i="49"/>
  <c r="J44" i="49" s="1"/>
  <c r="G44" i="49"/>
  <c r="I44" i="49" s="1"/>
  <c r="H45" i="49"/>
  <c r="J45" i="49" s="1"/>
  <c r="G45" i="49"/>
  <c r="I45" i="49" s="1"/>
  <c r="H46" i="49"/>
  <c r="J46" i="49" s="1"/>
  <c r="G46" i="49"/>
  <c r="I46" i="49" s="1"/>
  <c r="H47" i="49"/>
  <c r="J47" i="49" s="1"/>
  <c r="G47" i="49"/>
  <c r="I47" i="49" s="1"/>
  <c r="H50" i="49"/>
  <c r="J50" i="49" s="1"/>
  <c r="G50" i="49"/>
  <c r="I50" i="49" s="1"/>
  <c r="H51" i="49"/>
  <c r="J51" i="49" s="1"/>
  <c r="G51" i="49"/>
  <c r="I51" i="49" s="1"/>
  <c r="H52" i="49"/>
  <c r="J52" i="49" s="1"/>
  <c r="G52" i="49"/>
  <c r="I52" i="49" s="1"/>
  <c r="J53" i="49"/>
  <c r="I53" i="49"/>
  <c r="H53" i="49"/>
  <c r="G53" i="49"/>
  <c r="H54" i="49"/>
  <c r="J54" i="49" s="1"/>
  <c r="G54" i="49"/>
  <c r="I54" i="49" s="1"/>
  <c r="I55" i="49"/>
  <c r="H55" i="49"/>
  <c r="J55" i="49" s="1"/>
  <c r="G55" i="49"/>
  <c r="H56" i="49"/>
  <c r="J56" i="49" s="1"/>
  <c r="G56" i="49"/>
  <c r="I56" i="49" s="1"/>
  <c r="H57" i="49"/>
  <c r="J57" i="49" s="1"/>
  <c r="G57" i="49"/>
  <c r="I57" i="49" s="1"/>
  <c r="H58" i="49"/>
  <c r="J58" i="49" s="1"/>
  <c r="G58" i="49"/>
  <c r="I58" i="49" s="1"/>
  <c r="I59" i="49"/>
  <c r="H59" i="49"/>
  <c r="J59" i="49" s="1"/>
  <c r="G59" i="49"/>
  <c r="I60" i="49"/>
  <c r="H60" i="49"/>
  <c r="J60" i="49" s="1"/>
  <c r="G60" i="49"/>
  <c r="H61" i="49"/>
  <c r="J61" i="49" s="1"/>
  <c r="G61" i="49"/>
  <c r="I61" i="49" s="1"/>
  <c r="H62" i="49"/>
  <c r="J62" i="49" s="1"/>
  <c r="G62" i="49"/>
  <c r="I62" i="49" s="1"/>
  <c r="J63" i="49"/>
  <c r="I63" i="49"/>
  <c r="H63" i="49"/>
  <c r="G63" i="49"/>
  <c r="H64" i="49"/>
  <c r="J64" i="49" s="1"/>
  <c r="G64" i="49"/>
  <c r="I64" i="49" s="1"/>
  <c r="I65" i="49"/>
  <c r="H65" i="49"/>
  <c r="J65" i="49" s="1"/>
  <c r="G65" i="49"/>
  <c r="H66" i="49"/>
  <c r="J66" i="49" s="1"/>
  <c r="G66" i="49"/>
  <c r="I66" i="49" s="1"/>
  <c r="H67" i="49"/>
  <c r="J67" i="49" s="1"/>
  <c r="G67" i="49"/>
  <c r="I67" i="49" s="1"/>
  <c r="H68" i="49"/>
  <c r="J68" i="49" s="1"/>
  <c r="G68" i="49"/>
  <c r="I68" i="49" s="1"/>
  <c r="H69" i="49"/>
  <c r="J69" i="49" s="1"/>
  <c r="G69" i="49"/>
  <c r="I69" i="49" s="1"/>
  <c r="H70" i="49"/>
  <c r="J70" i="49" s="1"/>
  <c r="G70" i="49"/>
  <c r="I70" i="49" s="1"/>
  <c r="I71" i="49"/>
  <c r="H71" i="49"/>
  <c r="J71" i="49" s="1"/>
  <c r="G71" i="49"/>
  <c r="H72" i="49"/>
  <c r="J72" i="49" s="1"/>
  <c r="G72" i="49"/>
  <c r="I72" i="49" s="1"/>
  <c r="H73" i="49"/>
  <c r="J73" i="49" s="1"/>
  <c r="G73" i="49"/>
  <c r="I73" i="49" s="1"/>
  <c r="H74" i="49"/>
  <c r="J74" i="49" s="1"/>
  <c r="G74" i="49"/>
  <c r="I74" i="49" s="1"/>
  <c r="J77" i="49"/>
  <c r="I77" i="49"/>
  <c r="H77" i="49"/>
  <c r="G77" i="49"/>
  <c r="J78" i="49"/>
  <c r="I78" i="49"/>
  <c r="H78" i="49"/>
  <c r="G78" i="49"/>
  <c r="H81" i="49"/>
  <c r="J81" i="49" s="1"/>
  <c r="G81" i="49"/>
  <c r="I81" i="49" s="1"/>
  <c r="H82" i="49"/>
  <c r="J82" i="49" s="1"/>
  <c r="G82" i="49"/>
  <c r="I82" i="49" s="1"/>
  <c r="H85" i="49"/>
  <c r="J85" i="49" s="1"/>
  <c r="G85" i="49"/>
  <c r="I85" i="49" s="1"/>
  <c r="I86" i="49"/>
  <c r="H86" i="49"/>
  <c r="J86" i="49" s="1"/>
  <c r="G86" i="49"/>
  <c r="H87" i="49"/>
  <c r="J87" i="49" s="1"/>
  <c r="G87" i="49"/>
  <c r="I87" i="49" s="1"/>
  <c r="I88" i="49"/>
  <c r="H88" i="49"/>
  <c r="J88" i="49" s="1"/>
  <c r="G88" i="49"/>
  <c r="H89" i="49"/>
  <c r="J89" i="49" s="1"/>
  <c r="G89" i="49"/>
  <c r="I89" i="49" s="1"/>
  <c r="H90" i="49"/>
  <c r="J90" i="49" s="1"/>
  <c r="G90" i="49"/>
  <c r="I90" i="49" s="1"/>
  <c r="H93" i="49"/>
  <c r="J93" i="49" s="1"/>
  <c r="G93" i="49"/>
  <c r="I93" i="49" s="1"/>
  <c r="H94" i="49"/>
  <c r="J94" i="49" s="1"/>
  <c r="G94" i="49"/>
  <c r="I94" i="49" s="1"/>
  <c r="H95" i="49"/>
  <c r="J95" i="49" s="1"/>
  <c r="G95" i="49"/>
  <c r="I95" i="49" s="1"/>
  <c r="I98" i="49"/>
  <c r="H98" i="49"/>
  <c r="J98" i="49" s="1"/>
  <c r="G98" i="49"/>
  <c r="I99" i="49"/>
  <c r="H99" i="49"/>
  <c r="J99" i="49" s="1"/>
  <c r="G99" i="49"/>
  <c r="H102" i="49"/>
  <c r="J102" i="49" s="1"/>
  <c r="G102" i="49"/>
  <c r="I102" i="49" s="1"/>
  <c r="H103" i="49"/>
  <c r="J103" i="49" s="1"/>
  <c r="G103" i="49"/>
  <c r="I103" i="49" s="1"/>
  <c r="H106" i="49"/>
  <c r="J106" i="49" s="1"/>
  <c r="G106" i="49"/>
  <c r="I106" i="49" s="1"/>
  <c r="H107" i="49"/>
  <c r="J107" i="49" s="1"/>
  <c r="G107" i="49"/>
  <c r="I107" i="49" s="1"/>
  <c r="H108" i="49"/>
  <c r="J108" i="49" s="1"/>
  <c r="G108" i="49"/>
  <c r="I108" i="49" s="1"/>
  <c r="H109" i="49"/>
  <c r="J109" i="49" s="1"/>
  <c r="G109" i="49"/>
  <c r="I109" i="49" s="1"/>
  <c r="H112" i="49"/>
  <c r="J112" i="49" s="1"/>
  <c r="G112" i="49"/>
  <c r="I112" i="49" s="1"/>
  <c r="H113" i="49"/>
  <c r="J113" i="49" s="1"/>
  <c r="G113" i="49"/>
  <c r="I113" i="49" s="1"/>
  <c r="H114" i="49"/>
  <c r="J114" i="49" s="1"/>
  <c r="G114" i="49"/>
  <c r="I114" i="49" s="1"/>
  <c r="H117" i="49"/>
  <c r="J117" i="49" s="1"/>
  <c r="G117" i="49"/>
  <c r="I117" i="49" s="1"/>
  <c r="H118" i="49"/>
  <c r="J118" i="49" s="1"/>
  <c r="G118" i="49"/>
  <c r="I118" i="49" s="1"/>
  <c r="H119" i="49"/>
  <c r="J119" i="49" s="1"/>
  <c r="G119" i="49"/>
  <c r="I119" i="49" s="1"/>
  <c r="H120" i="49"/>
  <c r="J120" i="49" s="1"/>
  <c r="G120" i="49"/>
  <c r="I120" i="49" s="1"/>
  <c r="J121" i="49"/>
  <c r="I121" i="49"/>
  <c r="H121" i="49"/>
  <c r="G121" i="49"/>
  <c r="H122" i="49"/>
  <c r="J122" i="49" s="1"/>
  <c r="G122" i="49"/>
  <c r="I122" i="49" s="1"/>
  <c r="H123" i="49"/>
  <c r="J123" i="49" s="1"/>
  <c r="G123" i="49"/>
  <c r="I123" i="49" s="1"/>
  <c r="H124" i="49"/>
  <c r="J124" i="49" s="1"/>
  <c r="G124" i="49"/>
  <c r="I124" i="49" s="1"/>
  <c r="J125" i="49"/>
  <c r="I125" i="49"/>
  <c r="H125" i="49"/>
  <c r="G125" i="49"/>
  <c r="H126" i="49"/>
  <c r="J126" i="49" s="1"/>
  <c r="G126" i="49"/>
  <c r="I126" i="49" s="1"/>
  <c r="H127" i="49"/>
  <c r="J127" i="49" s="1"/>
  <c r="G127" i="49"/>
  <c r="I127" i="49" s="1"/>
  <c r="H128" i="49"/>
  <c r="J128" i="49" s="1"/>
  <c r="G128" i="49"/>
  <c r="I128" i="49" s="1"/>
  <c r="H129" i="49"/>
  <c r="J129" i="49" s="1"/>
  <c r="G129" i="49"/>
  <c r="I129" i="49" s="1"/>
  <c r="H130" i="49"/>
  <c r="J130" i="49" s="1"/>
  <c r="G130" i="49"/>
  <c r="I130" i="49" s="1"/>
  <c r="H133" i="49"/>
  <c r="J133" i="49" s="1"/>
  <c r="G133" i="49"/>
  <c r="I133" i="49" s="1"/>
  <c r="H134" i="49"/>
  <c r="J134" i="49" s="1"/>
  <c r="G134" i="49"/>
  <c r="I134" i="49" s="1"/>
  <c r="H137" i="49"/>
  <c r="J137" i="49" s="1"/>
  <c r="G137" i="49"/>
  <c r="I137" i="49" s="1"/>
  <c r="H138" i="49"/>
  <c r="J138" i="49" s="1"/>
  <c r="G138" i="49"/>
  <c r="I138" i="49" s="1"/>
  <c r="H139" i="49"/>
  <c r="J139" i="49" s="1"/>
  <c r="G139" i="49"/>
  <c r="I139" i="49" s="1"/>
  <c r="H140" i="49"/>
  <c r="J140" i="49" s="1"/>
  <c r="G140" i="49"/>
  <c r="I140" i="49" s="1"/>
  <c r="H143" i="49"/>
  <c r="J143" i="49" s="1"/>
  <c r="G143" i="49"/>
  <c r="I143" i="49" s="1"/>
  <c r="I144" i="49"/>
  <c r="H144" i="49"/>
  <c r="J144" i="49" s="1"/>
  <c r="G144" i="49"/>
  <c r="H145" i="49"/>
  <c r="J145" i="49" s="1"/>
  <c r="G145" i="49"/>
  <c r="I145" i="49" s="1"/>
  <c r="H148" i="49"/>
  <c r="J148" i="49" s="1"/>
  <c r="G148" i="49"/>
  <c r="I148" i="49" s="1"/>
  <c r="H149" i="49"/>
  <c r="J149" i="49" s="1"/>
  <c r="G149" i="49"/>
  <c r="I149" i="49" s="1"/>
  <c r="H150" i="49"/>
  <c r="J150" i="49" s="1"/>
  <c r="G150" i="49"/>
  <c r="I150" i="49" s="1"/>
  <c r="H153" i="49"/>
  <c r="J153" i="49" s="1"/>
  <c r="G153" i="49"/>
  <c r="I153" i="49" s="1"/>
  <c r="H154" i="49"/>
  <c r="J154" i="49" s="1"/>
  <c r="G154" i="49"/>
  <c r="I154" i="49" s="1"/>
  <c r="H155" i="49"/>
  <c r="J155" i="49" s="1"/>
  <c r="G155" i="49"/>
  <c r="I155" i="49" s="1"/>
  <c r="H156" i="49"/>
  <c r="J156" i="49" s="1"/>
  <c r="G156" i="49"/>
  <c r="I156" i="49" s="1"/>
  <c r="H159" i="49"/>
  <c r="J159" i="49" s="1"/>
  <c r="G159" i="49"/>
  <c r="I159" i="49" s="1"/>
  <c r="H160" i="49"/>
  <c r="J160" i="49" s="1"/>
  <c r="G160" i="49"/>
  <c r="I160" i="49" s="1"/>
  <c r="H161" i="49"/>
  <c r="J161" i="49" s="1"/>
  <c r="G161" i="49"/>
  <c r="I161" i="49" s="1"/>
  <c r="H162" i="49"/>
  <c r="J162" i="49" s="1"/>
  <c r="G162" i="49"/>
  <c r="I162" i="49" s="1"/>
  <c r="H165" i="49"/>
  <c r="J165" i="49" s="1"/>
  <c r="G165" i="49"/>
  <c r="I165" i="49" s="1"/>
  <c r="H166" i="49"/>
  <c r="J166" i="49" s="1"/>
  <c r="G166" i="49"/>
  <c r="I166" i="49" s="1"/>
  <c r="I167" i="49"/>
  <c r="H167" i="49"/>
  <c r="J167" i="49" s="1"/>
  <c r="G167" i="49"/>
  <c r="I168" i="49"/>
  <c r="H168" i="49"/>
  <c r="J168" i="49" s="1"/>
  <c r="G168" i="49"/>
  <c r="H169" i="49"/>
  <c r="J169" i="49" s="1"/>
  <c r="G169" i="49"/>
  <c r="I169" i="49" s="1"/>
  <c r="H170" i="49"/>
  <c r="J170" i="49" s="1"/>
  <c r="G170" i="49"/>
  <c r="I170" i="49" s="1"/>
  <c r="H171" i="49"/>
  <c r="J171" i="49" s="1"/>
  <c r="G171" i="49"/>
  <c r="I171" i="49" s="1"/>
  <c r="H172" i="49"/>
  <c r="J172" i="49" s="1"/>
  <c r="G172" i="49"/>
  <c r="I172" i="49" s="1"/>
  <c r="H173" i="49"/>
  <c r="J173" i="49" s="1"/>
  <c r="G173" i="49"/>
  <c r="I173" i="49" s="1"/>
  <c r="H174" i="49"/>
  <c r="J174" i="49" s="1"/>
  <c r="G174" i="49"/>
  <c r="I174" i="49" s="1"/>
  <c r="I175" i="49"/>
  <c r="H175" i="49"/>
  <c r="J175" i="49" s="1"/>
  <c r="G175" i="49"/>
  <c r="H176" i="49"/>
  <c r="J176" i="49" s="1"/>
  <c r="G176" i="49"/>
  <c r="I176" i="49" s="1"/>
  <c r="H179" i="49"/>
  <c r="J179" i="49" s="1"/>
  <c r="G179" i="49"/>
  <c r="I179" i="49" s="1"/>
  <c r="H180" i="49"/>
  <c r="J180" i="49" s="1"/>
  <c r="G180" i="49"/>
  <c r="I180" i="49" s="1"/>
  <c r="H181" i="49"/>
  <c r="J181" i="49" s="1"/>
  <c r="G181" i="49"/>
  <c r="I181" i="49" s="1"/>
  <c r="H182" i="49"/>
  <c r="J182" i="49" s="1"/>
  <c r="G182" i="49"/>
  <c r="I182" i="49" s="1"/>
  <c r="H183" i="49"/>
  <c r="J183" i="49" s="1"/>
  <c r="G183" i="49"/>
  <c r="I183" i="49" s="1"/>
  <c r="H184" i="49"/>
  <c r="J184" i="49" s="1"/>
  <c r="G184" i="49"/>
  <c r="I184" i="49" s="1"/>
  <c r="H185" i="49"/>
  <c r="J185" i="49" s="1"/>
  <c r="G185" i="49"/>
  <c r="I185" i="49" s="1"/>
  <c r="H186" i="49"/>
  <c r="J186" i="49" s="1"/>
  <c r="G186" i="49"/>
  <c r="I186" i="49" s="1"/>
  <c r="H189" i="49"/>
  <c r="J189" i="49" s="1"/>
  <c r="G189" i="49"/>
  <c r="I189" i="49" s="1"/>
  <c r="H190" i="49"/>
  <c r="J190" i="49" s="1"/>
  <c r="G190" i="49"/>
  <c r="I190" i="49" s="1"/>
  <c r="H191" i="49"/>
  <c r="J191" i="49" s="1"/>
  <c r="G191" i="49"/>
  <c r="I191" i="49" s="1"/>
  <c r="I192" i="49"/>
  <c r="H192" i="49"/>
  <c r="J192" i="49" s="1"/>
  <c r="G192" i="49"/>
  <c r="H193" i="49"/>
  <c r="J193" i="49" s="1"/>
  <c r="G193" i="49"/>
  <c r="I193" i="49" s="1"/>
  <c r="H194" i="49"/>
  <c r="J194" i="49" s="1"/>
  <c r="G194" i="49"/>
  <c r="I194" i="49" s="1"/>
  <c r="H195" i="49"/>
  <c r="J195" i="49" s="1"/>
  <c r="G195" i="49"/>
  <c r="I195" i="49" s="1"/>
  <c r="J196" i="49"/>
  <c r="H196" i="49"/>
  <c r="G196" i="49"/>
  <c r="I196" i="49" s="1"/>
  <c r="H197" i="49"/>
  <c r="J197" i="49" s="1"/>
  <c r="G197" i="49"/>
  <c r="I197" i="49" s="1"/>
  <c r="H198" i="49"/>
  <c r="J198" i="49" s="1"/>
  <c r="G198" i="49"/>
  <c r="I198" i="49" s="1"/>
  <c r="H199" i="49"/>
  <c r="J199" i="49" s="1"/>
  <c r="G199" i="49"/>
  <c r="I199" i="49" s="1"/>
  <c r="H200" i="49"/>
  <c r="J200" i="49" s="1"/>
  <c r="G200" i="49"/>
  <c r="I200" i="49" s="1"/>
  <c r="J201" i="49"/>
  <c r="H201" i="49"/>
  <c r="G201" i="49"/>
  <c r="I201" i="49" s="1"/>
  <c r="H202" i="49"/>
  <c r="J202" i="49" s="1"/>
  <c r="G202" i="49"/>
  <c r="I202" i="49" s="1"/>
  <c r="H205" i="49"/>
  <c r="J205" i="49" s="1"/>
  <c r="G205" i="49"/>
  <c r="I205" i="49" s="1"/>
  <c r="I206" i="49"/>
  <c r="H206" i="49"/>
  <c r="J206" i="49" s="1"/>
  <c r="G206" i="49"/>
  <c r="J207" i="49"/>
  <c r="I207" i="49"/>
  <c r="H207" i="49"/>
  <c r="G207" i="49"/>
  <c r="I208" i="49"/>
  <c r="H208" i="49"/>
  <c r="J208" i="49" s="1"/>
  <c r="G208" i="49"/>
  <c r="H209" i="49"/>
  <c r="J209" i="49" s="1"/>
  <c r="G209" i="49"/>
  <c r="I209" i="49" s="1"/>
  <c r="H212" i="49"/>
  <c r="J212" i="49" s="1"/>
  <c r="G212" i="49"/>
  <c r="I212" i="49" s="1"/>
  <c r="H213" i="49"/>
  <c r="J213" i="49" s="1"/>
  <c r="G213" i="49"/>
  <c r="I213" i="49" s="1"/>
  <c r="I214" i="49"/>
  <c r="H214" i="49"/>
  <c r="J214" i="49" s="1"/>
  <c r="G214" i="49"/>
  <c r="H215" i="49"/>
  <c r="J215" i="49" s="1"/>
  <c r="G215" i="49"/>
  <c r="I215" i="49" s="1"/>
  <c r="H216" i="49"/>
  <c r="J216" i="49" s="1"/>
  <c r="G216" i="49"/>
  <c r="I216" i="49" s="1"/>
  <c r="H217" i="49"/>
  <c r="J217" i="49" s="1"/>
  <c r="G217" i="49"/>
  <c r="I217" i="49" s="1"/>
  <c r="H220" i="49"/>
  <c r="J220" i="49" s="1"/>
  <c r="G220" i="49"/>
  <c r="I220" i="49" s="1"/>
  <c r="H221" i="49"/>
  <c r="J221" i="49" s="1"/>
  <c r="G221" i="49"/>
  <c r="I221" i="49" s="1"/>
  <c r="H224" i="49"/>
  <c r="J224" i="49" s="1"/>
  <c r="G224" i="49"/>
  <c r="I224" i="49" s="1"/>
  <c r="H225" i="49"/>
  <c r="J225" i="49" s="1"/>
  <c r="G225" i="49"/>
  <c r="I225" i="49" s="1"/>
  <c r="H226" i="49"/>
  <c r="J226" i="49" s="1"/>
  <c r="G226" i="49"/>
  <c r="I226" i="49" s="1"/>
  <c r="H227" i="49"/>
  <c r="J227" i="49" s="1"/>
  <c r="G227" i="49"/>
  <c r="I227" i="49" s="1"/>
  <c r="H230" i="49"/>
  <c r="J230" i="49" s="1"/>
  <c r="G230" i="49"/>
  <c r="I230" i="49" s="1"/>
  <c r="H231" i="49"/>
  <c r="J231" i="49" s="1"/>
  <c r="G231" i="49"/>
  <c r="I231" i="49" s="1"/>
  <c r="H232" i="49"/>
  <c r="J232" i="49" s="1"/>
  <c r="G232" i="49"/>
  <c r="I232" i="49" s="1"/>
  <c r="I233" i="49"/>
  <c r="H233" i="49"/>
  <c r="J233" i="49" s="1"/>
  <c r="G233" i="49"/>
  <c r="J236" i="49"/>
  <c r="I236" i="49"/>
  <c r="H236" i="49"/>
  <c r="G236" i="49"/>
  <c r="J237" i="49"/>
  <c r="I237" i="49"/>
  <c r="H237" i="49"/>
  <c r="G237" i="49"/>
  <c r="H240" i="49"/>
  <c r="J240" i="49" s="1"/>
  <c r="G240" i="49"/>
  <c r="I240" i="49" s="1"/>
  <c r="H241" i="49"/>
  <c r="J241" i="49" s="1"/>
  <c r="G241" i="49"/>
  <c r="I241" i="49" s="1"/>
  <c r="H242" i="49"/>
  <c r="J242" i="49" s="1"/>
  <c r="G242" i="49"/>
  <c r="I242" i="49" s="1"/>
  <c r="H243" i="49"/>
  <c r="J243" i="49" s="1"/>
  <c r="G243" i="49"/>
  <c r="I243" i="49" s="1"/>
  <c r="H244" i="49"/>
  <c r="J244" i="49" s="1"/>
  <c r="G244" i="49"/>
  <c r="I244"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7" i="49"/>
  <c r="J257" i="49" s="1"/>
  <c r="G257" i="49"/>
  <c r="I257" i="49" s="1"/>
  <c r="H258" i="49"/>
  <c r="J258" i="49" s="1"/>
  <c r="G258" i="49"/>
  <c r="I258" i="49" s="1"/>
  <c r="J259" i="49"/>
  <c r="I259" i="49"/>
  <c r="H259" i="49"/>
  <c r="G259" i="49"/>
  <c r="H260" i="49"/>
  <c r="J260" i="49" s="1"/>
  <c r="G260" i="49"/>
  <c r="I260" i="49" s="1"/>
  <c r="H261" i="49"/>
  <c r="J261" i="49" s="1"/>
  <c r="G261" i="49"/>
  <c r="I261" i="49" s="1"/>
  <c r="H262" i="49"/>
  <c r="J262" i="49" s="1"/>
  <c r="G262" i="49"/>
  <c r="I262" i="49" s="1"/>
  <c r="H263" i="49"/>
  <c r="J263" i="49" s="1"/>
  <c r="G263" i="49"/>
  <c r="I263" i="49" s="1"/>
  <c r="H266" i="49"/>
  <c r="J266" i="49" s="1"/>
  <c r="G266" i="49"/>
  <c r="I266" i="49" s="1"/>
  <c r="H267" i="49"/>
  <c r="J267" i="49" s="1"/>
  <c r="G267" i="49"/>
  <c r="I267" i="49" s="1"/>
  <c r="H270" i="49"/>
  <c r="J270" i="49" s="1"/>
  <c r="G270" i="49"/>
  <c r="I270" i="49" s="1"/>
  <c r="H271" i="49"/>
  <c r="J271" i="49" s="1"/>
  <c r="G271" i="49"/>
  <c r="I271" i="49" s="1"/>
  <c r="H272" i="49"/>
  <c r="J272" i="49" s="1"/>
  <c r="G272" i="49"/>
  <c r="I272" i="49" s="1"/>
  <c r="H273" i="49"/>
  <c r="J273" i="49" s="1"/>
  <c r="G273" i="49"/>
  <c r="I273" i="49" s="1"/>
  <c r="H274" i="49"/>
  <c r="J274" i="49" s="1"/>
  <c r="G274" i="49"/>
  <c r="I274" i="49" s="1"/>
  <c r="I275" i="49"/>
  <c r="H275" i="49"/>
  <c r="J275" i="49" s="1"/>
  <c r="G275" i="49"/>
  <c r="J276" i="49"/>
  <c r="I276" i="49"/>
  <c r="H276" i="49"/>
  <c r="G276" i="49"/>
  <c r="H277" i="49"/>
  <c r="J277" i="49" s="1"/>
  <c r="G277" i="49"/>
  <c r="I277" i="49" s="1"/>
  <c r="I278" i="49"/>
  <c r="H278" i="49"/>
  <c r="J278" i="49" s="1"/>
  <c r="G278" i="49"/>
  <c r="H279" i="49"/>
  <c r="J279" i="49" s="1"/>
  <c r="G279" i="49"/>
  <c r="I279" i="49" s="1"/>
  <c r="H280" i="49"/>
  <c r="J280" i="49" s="1"/>
  <c r="G280" i="49"/>
  <c r="I280" i="49" s="1"/>
  <c r="H281" i="49"/>
  <c r="J281" i="49" s="1"/>
  <c r="G281" i="49"/>
  <c r="I281" i="49" s="1"/>
  <c r="H284" i="49"/>
  <c r="J284" i="49" s="1"/>
  <c r="G284" i="49"/>
  <c r="I284" i="49" s="1"/>
  <c r="H285" i="49"/>
  <c r="J285" i="49" s="1"/>
  <c r="G285" i="49"/>
  <c r="I285" i="49" s="1"/>
  <c r="H286" i="49"/>
  <c r="J286" i="49" s="1"/>
  <c r="G286" i="49"/>
  <c r="I286" i="49" s="1"/>
  <c r="J289" i="49"/>
  <c r="I289" i="49"/>
  <c r="H289" i="49"/>
  <c r="G289" i="49"/>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9" i="49"/>
  <c r="J299" i="49" s="1"/>
  <c r="G299" i="49"/>
  <c r="I299" i="49" s="1"/>
  <c r="J300" i="49"/>
  <c r="I300" i="49"/>
  <c r="H300" i="49"/>
  <c r="G300" i="49"/>
  <c r="H301" i="49"/>
  <c r="J301" i="49" s="1"/>
  <c r="G301" i="49"/>
  <c r="I301" i="49" s="1"/>
  <c r="H302" i="49"/>
  <c r="J302" i="49" s="1"/>
  <c r="G302" i="49"/>
  <c r="I302" i="49" s="1"/>
  <c r="H303" i="49"/>
  <c r="J303" i="49" s="1"/>
  <c r="G303" i="49"/>
  <c r="I303" i="49" s="1"/>
  <c r="J304" i="49"/>
  <c r="H304" i="49"/>
  <c r="G304" i="49"/>
  <c r="I304" i="49" s="1"/>
  <c r="H305" i="49"/>
  <c r="J305" i="49" s="1"/>
  <c r="G305" i="49"/>
  <c r="I305" i="49" s="1"/>
  <c r="H308" i="49"/>
  <c r="J308" i="49" s="1"/>
  <c r="G308" i="49"/>
  <c r="I308" i="49" s="1"/>
  <c r="H309" i="49"/>
  <c r="J309" i="49" s="1"/>
  <c r="G309" i="49"/>
  <c r="I309" i="49" s="1"/>
  <c r="H310" i="49"/>
  <c r="J310" i="49" s="1"/>
  <c r="G310" i="49"/>
  <c r="I310" i="49" s="1"/>
  <c r="H311" i="49"/>
  <c r="J311" i="49" s="1"/>
  <c r="G311" i="49"/>
  <c r="I311" i="49" s="1"/>
  <c r="I312" i="49"/>
  <c r="H312" i="49"/>
  <c r="J312" i="49" s="1"/>
  <c r="G312" i="49"/>
  <c r="H313" i="49"/>
  <c r="J313" i="49" s="1"/>
  <c r="G313" i="49"/>
  <c r="I313" i="49" s="1"/>
  <c r="H314" i="49"/>
  <c r="J314" i="49" s="1"/>
  <c r="G314" i="49"/>
  <c r="I314" i="49" s="1"/>
  <c r="H315" i="49"/>
  <c r="J315" i="49" s="1"/>
  <c r="G315" i="49"/>
  <c r="I315" i="49" s="1"/>
  <c r="H316" i="49"/>
  <c r="J316" i="49" s="1"/>
  <c r="G316" i="49"/>
  <c r="I316" i="49" s="1"/>
  <c r="H317" i="49"/>
  <c r="J317" i="49" s="1"/>
  <c r="G317" i="49"/>
  <c r="I317" i="49" s="1"/>
  <c r="J318" i="49"/>
  <c r="H318" i="49"/>
  <c r="G318" i="49"/>
  <c r="I318" i="49" s="1"/>
  <c r="H319" i="49"/>
  <c r="J319" i="49" s="1"/>
  <c r="G319" i="49"/>
  <c r="I319" i="49" s="1"/>
  <c r="I322" i="49"/>
  <c r="H322" i="49"/>
  <c r="J322" i="49" s="1"/>
  <c r="G322" i="49"/>
  <c r="I323" i="49"/>
  <c r="H323" i="49"/>
  <c r="J323" i="49" s="1"/>
  <c r="G323" i="49"/>
  <c r="H324" i="49"/>
  <c r="J324" i="49" s="1"/>
  <c r="G324" i="49"/>
  <c r="I324" i="49" s="1"/>
  <c r="H325" i="49"/>
  <c r="J325" i="49" s="1"/>
  <c r="G325" i="49"/>
  <c r="I325" i="49" s="1"/>
  <c r="H328" i="49"/>
  <c r="J328" i="49" s="1"/>
  <c r="G328" i="49"/>
  <c r="I328" i="49" s="1"/>
  <c r="H329" i="49"/>
  <c r="J329" i="49" s="1"/>
  <c r="G329" i="49"/>
  <c r="I329" i="49" s="1"/>
  <c r="H332" i="49"/>
  <c r="J332" i="49" s="1"/>
  <c r="G332" i="49"/>
  <c r="I332" i="49" s="1"/>
  <c r="H333" i="49"/>
  <c r="J333" i="49" s="1"/>
  <c r="G333" i="49"/>
  <c r="I333" i="49" s="1"/>
  <c r="H334" i="49"/>
  <c r="J334" i="49" s="1"/>
  <c r="G334" i="49"/>
  <c r="I334" i="49" s="1"/>
  <c r="H337" i="49"/>
  <c r="J337" i="49" s="1"/>
  <c r="G337" i="49"/>
  <c r="I337" i="49" s="1"/>
  <c r="H338" i="49"/>
  <c r="J338" i="49" s="1"/>
  <c r="G338" i="49"/>
  <c r="I338" i="49" s="1"/>
  <c r="H339" i="49"/>
  <c r="J339" i="49" s="1"/>
  <c r="G339" i="49"/>
  <c r="I339" i="49" s="1"/>
  <c r="I340" i="49"/>
  <c r="H340" i="49"/>
  <c r="J340" i="49" s="1"/>
  <c r="G340" i="49"/>
  <c r="H341" i="49"/>
  <c r="J341" i="49" s="1"/>
  <c r="G341" i="49"/>
  <c r="I341" i="49" s="1"/>
  <c r="H344" i="49"/>
  <c r="J344" i="49" s="1"/>
  <c r="G344" i="49"/>
  <c r="I344" i="49" s="1"/>
  <c r="J345" i="49"/>
  <c r="H345" i="49"/>
  <c r="G345" i="49"/>
  <c r="I345" i="49" s="1"/>
  <c r="H346" i="49"/>
  <c r="J346" i="49" s="1"/>
  <c r="G346" i="49"/>
  <c r="I346" i="49" s="1"/>
  <c r="J347" i="49"/>
  <c r="I347" i="49"/>
  <c r="H347" i="49"/>
  <c r="G347" i="49"/>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8" i="49"/>
  <c r="J358" i="49" s="1"/>
  <c r="G358" i="49"/>
  <c r="I358" i="49" s="1"/>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J372" i="49"/>
  <c r="I372" i="49"/>
  <c r="H372" i="49"/>
  <c r="G372" i="49"/>
  <c r="H373" i="49"/>
  <c r="J373" i="49" s="1"/>
  <c r="G373" i="49"/>
  <c r="I373" i="49" s="1"/>
  <c r="H374" i="49"/>
  <c r="J374" i="49" s="1"/>
  <c r="G374" i="49"/>
  <c r="I374" i="49" s="1"/>
  <c r="J375" i="49"/>
  <c r="I375" i="49"/>
  <c r="H375" i="49"/>
  <c r="G375" i="49"/>
  <c r="H376" i="49"/>
  <c r="J376" i="49" s="1"/>
  <c r="G376" i="49"/>
  <c r="I376" i="49" s="1"/>
  <c r="H377" i="49"/>
  <c r="J377" i="49" s="1"/>
  <c r="G377" i="49"/>
  <c r="I377" i="49" s="1"/>
  <c r="H378" i="49"/>
  <c r="J378" i="49" s="1"/>
  <c r="G378" i="49"/>
  <c r="I378" i="49" s="1"/>
  <c r="H379" i="49"/>
  <c r="J379" i="49" s="1"/>
  <c r="G379" i="49"/>
  <c r="I379" i="49" s="1"/>
  <c r="I380" i="49"/>
  <c r="H380" i="49"/>
  <c r="J380" i="49" s="1"/>
  <c r="G380" i="49"/>
  <c r="I381" i="49"/>
  <c r="H381" i="49"/>
  <c r="J381" i="49" s="1"/>
  <c r="G381" i="49"/>
  <c r="I382" i="49"/>
  <c r="H382" i="49"/>
  <c r="J382" i="49" s="1"/>
  <c r="G382" i="49"/>
  <c r="H383" i="49"/>
  <c r="J383" i="49" s="1"/>
  <c r="G383" i="49"/>
  <c r="I383" i="49" s="1"/>
  <c r="I384" i="49"/>
  <c r="H384" i="49"/>
  <c r="J384" i="49" s="1"/>
  <c r="G384" i="49"/>
  <c r="H385" i="49"/>
  <c r="J385" i="49" s="1"/>
  <c r="G385" i="49"/>
  <c r="I385" i="49" s="1"/>
  <c r="I386" i="49"/>
  <c r="H386" i="49"/>
  <c r="J386" i="49" s="1"/>
  <c r="G386" i="49"/>
  <c r="H387" i="49"/>
  <c r="J387" i="49" s="1"/>
  <c r="G387" i="49"/>
  <c r="I387" i="49" s="1"/>
  <c r="H390" i="49"/>
  <c r="J390" i="49" s="1"/>
  <c r="G390" i="49"/>
  <c r="I390" i="49" s="1"/>
  <c r="I391" i="49"/>
  <c r="H391" i="49"/>
  <c r="J391" i="49" s="1"/>
  <c r="G391" i="49"/>
  <c r="J392" i="49"/>
  <c r="H392" i="49"/>
  <c r="G392" i="49"/>
  <c r="I392" i="49" s="1"/>
  <c r="I395" i="49"/>
  <c r="H395" i="49"/>
  <c r="J395" i="49" s="1"/>
  <c r="G395" i="49"/>
  <c r="H396" i="49"/>
  <c r="J396" i="49" s="1"/>
  <c r="G396" i="49"/>
  <c r="I396" i="49" s="1"/>
  <c r="I397" i="49"/>
  <c r="H397" i="49"/>
  <c r="J397" i="49" s="1"/>
  <c r="G397" i="49"/>
  <c r="I398" i="49"/>
  <c r="H398" i="49"/>
  <c r="J398" i="49" s="1"/>
  <c r="G398" i="49"/>
  <c r="H399" i="49"/>
  <c r="J399" i="49" s="1"/>
  <c r="G399" i="49"/>
  <c r="I399" i="49" s="1"/>
  <c r="J400" i="49"/>
  <c r="H400" i="49"/>
  <c r="G400" i="49"/>
  <c r="I400" i="49" s="1"/>
  <c r="I401" i="49"/>
  <c r="H401" i="49"/>
  <c r="J401" i="49" s="1"/>
  <c r="G401" i="49"/>
  <c r="H402" i="49"/>
  <c r="J402" i="49" s="1"/>
  <c r="G402" i="49"/>
  <c r="I402" i="49" s="1"/>
  <c r="H403" i="49"/>
  <c r="J403" i="49" s="1"/>
  <c r="G403" i="49"/>
  <c r="I403" i="49" s="1"/>
  <c r="H406" i="49"/>
  <c r="J406" i="49" s="1"/>
  <c r="G406" i="49"/>
  <c r="I406" i="49" s="1"/>
  <c r="J407" i="49"/>
  <c r="I407" i="49"/>
  <c r="H407" i="49"/>
  <c r="G407" i="49"/>
  <c r="H408" i="49"/>
  <c r="J408" i="49" s="1"/>
  <c r="G408" i="49"/>
  <c r="I408" i="49" s="1"/>
  <c r="I409" i="49"/>
  <c r="H409" i="49"/>
  <c r="J409" i="49" s="1"/>
  <c r="G409" i="49"/>
  <c r="H410" i="49"/>
  <c r="J410" i="49" s="1"/>
  <c r="G410" i="49"/>
  <c r="I410" i="49" s="1"/>
  <c r="H411" i="49"/>
  <c r="J411" i="49" s="1"/>
  <c r="G411" i="49"/>
  <c r="I411" i="49" s="1"/>
  <c r="H414" i="49"/>
  <c r="J414" i="49" s="1"/>
  <c r="G414" i="49"/>
  <c r="I414" i="49" s="1"/>
  <c r="I415" i="49"/>
  <c r="H415" i="49"/>
  <c r="J415" i="49" s="1"/>
  <c r="G415" i="49"/>
  <c r="H416" i="49"/>
  <c r="J416" i="49" s="1"/>
  <c r="G416" i="49"/>
  <c r="I416" i="49" s="1"/>
  <c r="H417" i="49"/>
  <c r="J417" i="49" s="1"/>
  <c r="G417" i="49"/>
  <c r="I417" i="49" s="1"/>
  <c r="H418" i="49"/>
  <c r="J418" i="49" s="1"/>
  <c r="G418" i="49"/>
  <c r="I418" i="49" s="1"/>
  <c r="H421" i="49"/>
  <c r="J421" i="49" s="1"/>
  <c r="G421" i="49"/>
  <c r="I421" i="49" s="1"/>
  <c r="H422" i="49"/>
  <c r="J422" i="49" s="1"/>
  <c r="G422" i="49"/>
  <c r="I422" i="49" s="1"/>
  <c r="J423" i="49"/>
  <c r="I423" i="49"/>
  <c r="H423" i="49"/>
  <c r="G423" i="49"/>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I434" i="49"/>
  <c r="H434" i="49"/>
  <c r="J434" i="49" s="1"/>
  <c r="G434" i="49"/>
  <c r="I435" i="49"/>
  <c r="H435" i="49"/>
  <c r="J435" i="49" s="1"/>
  <c r="G435" i="49"/>
  <c r="I436" i="49"/>
  <c r="H436" i="49"/>
  <c r="J436" i="49" s="1"/>
  <c r="G436" i="49"/>
  <c r="H439" i="49"/>
  <c r="J439" i="49" s="1"/>
  <c r="G439" i="49"/>
  <c r="I439" i="49" s="1"/>
  <c r="I440" i="49"/>
  <c r="H440" i="49"/>
  <c r="J440" i="49" s="1"/>
  <c r="G440" i="49"/>
  <c r="H441" i="49"/>
  <c r="J441" i="49" s="1"/>
  <c r="G441" i="49"/>
  <c r="I441" i="49" s="1"/>
  <c r="H442" i="49"/>
  <c r="J442" i="49" s="1"/>
  <c r="G442" i="49"/>
  <c r="I442" i="49" s="1"/>
  <c r="H443" i="49"/>
  <c r="J443" i="49" s="1"/>
  <c r="G443" i="49"/>
  <c r="I443" i="49" s="1"/>
  <c r="H444" i="49"/>
  <c r="J444" i="49" s="1"/>
  <c r="G444" i="49"/>
  <c r="I444" i="49" s="1"/>
  <c r="H445" i="49"/>
  <c r="J445" i="49" s="1"/>
  <c r="G445" i="49"/>
  <c r="I445" i="49" s="1"/>
  <c r="H446" i="49"/>
  <c r="J446" i="49" s="1"/>
  <c r="G446" i="49"/>
  <c r="I446" i="49" s="1"/>
  <c r="H447" i="49"/>
  <c r="J447" i="49" s="1"/>
  <c r="G447" i="49"/>
  <c r="I447" i="49" s="1"/>
  <c r="J448" i="49"/>
  <c r="H448" i="49"/>
  <c r="G448" i="49"/>
  <c r="I448" i="49" s="1"/>
  <c r="H449" i="49"/>
  <c r="J449" i="49" s="1"/>
  <c r="G449" i="49"/>
  <c r="I449" i="49" s="1"/>
  <c r="H452" i="49"/>
  <c r="J452" i="49" s="1"/>
  <c r="G452" i="49"/>
  <c r="I452" i="49" s="1"/>
  <c r="H453" i="49"/>
  <c r="J453" i="49" s="1"/>
  <c r="G453" i="49"/>
  <c r="I453" i="49" s="1"/>
  <c r="H454" i="49"/>
  <c r="J454" i="49" s="1"/>
  <c r="G454" i="49"/>
  <c r="I454" i="49" s="1"/>
  <c r="H455" i="49"/>
  <c r="J455" i="49" s="1"/>
  <c r="G455" i="49"/>
  <c r="I455" i="49" s="1"/>
  <c r="H456" i="49"/>
  <c r="J456" i="49" s="1"/>
  <c r="G456" i="49"/>
  <c r="I456" i="49" s="1"/>
  <c r="H457" i="49"/>
  <c r="J457" i="49" s="1"/>
  <c r="G457" i="49"/>
  <c r="I457" i="49" s="1"/>
  <c r="J458" i="49"/>
  <c r="I458" i="49"/>
  <c r="H458" i="49"/>
  <c r="G458" i="49"/>
  <c r="H459" i="49"/>
  <c r="J459" i="49" s="1"/>
  <c r="G459" i="49"/>
  <c r="I459" i="49" s="1"/>
  <c r="H460" i="49"/>
  <c r="J460" i="49" s="1"/>
  <c r="G460" i="49"/>
  <c r="I460" i="49" s="1"/>
  <c r="H461" i="49"/>
  <c r="J461" i="49" s="1"/>
  <c r="G461" i="49"/>
  <c r="I461" i="49" s="1"/>
  <c r="H464" i="49"/>
  <c r="J464" i="49" s="1"/>
  <c r="G464" i="49"/>
  <c r="I464" i="49" s="1"/>
  <c r="H465" i="49"/>
  <c r="J465" i="49" s="1"/>
  <c r="G465" i="49"/>
  <c r="I465" i="49" s="1"/>
  <c r="J466" i="49"/>
  <c r="I466" i="49"/>
  <c r="H466" i="49"/>
  <c r="G466" i="49"/>
  <c r="H467" i="49"/>
  <c r="J467" i="49" s="1"/>
  <c r="G467" i="49"/>
  <c r="I467" i="49" s="1"/>
  <c r="H468" i="49"/>
  <c r="J468" i="49" s="1"/>
  <c r="G468" i="49"/>
  <c r="I468" i="49" s="1"/>
  <c r="I469" i="49"/>
  <c r="H469" i="49"/>
  <c r="J469" i="49" s="1"/>
  <c r="G469" i="49"/>
  <c r="I470" i="49"/>
  <c r="H470" i="49"/>
  <c r="J470" i="49" s="1"/>
  <c r="G470" i="49"/>
  <c r="H471" i="49"/>
  <c r="J471" i="49" s="1"/>
  <c r="G471" i="49"/>
  <c r="I471" i="49" s="1"/>
  <c r="H474" i="49"/>
  <c r="J474" i="49" s="1"/>
  <c r="G474" i="49"/>
  <c r="I474" i="49" s="1"/>
  <c r="H475" i="49"/>
  <c r="J475" i="49" s="1"/>
  <c r="G475" i="49"/>
  <c r="I475" i="49" s="1"/>
  <c r="J476" i="49"/>
  <c r="I476" i="49"/>
  <c r="H476" i="49"/>
  <c r="G476" i="49"/>
  <c r="H477" i="49"/>
  <c r="J477" i="49" s="1"/>
  <c r="G477" i="49"/>
  <c r="I477" i="49" s="1"/>
  <c r="H478" i="49"/>
  <c r="J478" i="49" s="1"/>
  <c r="G478" i="49"/>
  <c r="I478" i="49" s="1"/>
  <c r="H481" i="49"/>
  <c r="J481" i="49" s="1"/>
  <c r="G481" i="49"/>
  <c r="I481" i="49" s="1"/>
  <c r="H482" i="49"/>
  <c r="J482" i="49" s="1"/>
  <c r="G482" i="49"/>
  <c r="I482" i="49" s="1"/>
  <c r="J483" i="49"/>
  <c r="I483" i="49"/>
  <c r="H483" i="49"/>
  <c r="G483" i="49"/>
  <c r="H484" i="49"/>
  <c r="J484" i="49" s="1"/>
  <c r="G484" i="49"/>
  <c r="I484" i="49" s="1"/>
  <c r="H485" i="49"/>
  <c r="J485" i="49" s="1"/>
  <c r="G485" i="49"/>
  <c r="I485" i="49" s="1"/>
  <c r="H486" i="49"/>
  <c r="J486" i="49" s="1"/>
  <c r="G486" i="49"/>
  <c r="I486" i="49" s="1"/>
  <c r="I487" i="49"/>
  <c r="H487" i="49"/>
  <c r="J487" i="49" s="1"/>
  <c r="G487" i="49"/>
  <c r="H488" i="49"/>
  <c r="J488" i="49" s="1"/>
  <c r="G488" i="49"/>
  <c r="I488" i="49" s="1"/>
  <c r="H489" i="49"/>
  <c r="J489" i="49" s="1"/>
  <c r="G489" i="49"/>
  <c r="I489" i="49" s="1"/>
  <c r="J490" i="49"/>
  <c r="I490" i="49"/>
  <c r="H490" i="49"/>
  <c r="G490" i="49"/>
  <c r="H491" i="49"/>
  <c r="J491" i="49" s="1"/>
  <c r="G491" i="49"/>
  <c r="I491" i="49" s="1"/>
  <c r="I494" i="49"/>
  <c r="H494" i="49"/>
  <c r="J494" i="49" s="1"/>
  <c r="G494" i="49"/>
  <c r="I495" i="49"/>
  <c r="H495" i="49"/>
  <c r="J495" i="49" s="1"/>
  <c r="G495" i="49"/>
  <c r="I496" i="49"/>
  <c r="H496" i="49"/>
  <c r="J496" i="49" s="1"/>
  <c r="G496" i="49"/>
  <c r="I497" i="49"/>
  <c r="H497" i="49"/>
  <c r="J497" i="49" s="1"/>
  <c r="G497" i="49"/>
  <c r="H500" i="49"/>
  <c r="J500" i="49" s="1"/>
  <c r="G500" i="49"/>
  <c r="I500" i="49" s="1"/>
  <c r="H501" i="49"/>
  <c r="J501" i="49" s="1"/>
  <c r="G501" i="49"/>
  <c r="I501" i="49" s="1"/>
  <c r="H504" i="49"/>
  <c r="J504" i="49" s="1"/>
  <c r="G504" i="49"/>
  <c r="I504" i="49" s="1"/>
  <c r="J505" i="49"/>
  <c r="I505" i="49"/>
  <c r="H505" i="49"/>
  <c r="G505" i="49"/>
  <c r="H506" i="49"/>
  <c r="J506" i="49" s="1"/>
  <c r="G506" i="49"/>
  <c r="I506" i="49" s="1"/>
  <c r="H507" i="49"/>
  <c r="J507" i="49" s="1"/>
  <c r="G507" i="49"/>
  <c r="I507" i="49" s="1"/>
  <c r="H508" i="49"/>
  <c r="J508" i="49" s="1"/>
  <c r="G508" i="49"/>
  <c r="I508" i="49" s="1"/>
  <c r="H509" i="49"/>
  <c r="J509" i="49" s="1"/>
  <c r="G509" i="49"/>
  <c r="I509" i="49" s="1"/>
  <c r="J510" i="49"/>
  <c r="I510" i="49"/>
  <c r="H510" i="49"/>
  <c r="G510" i="49"/>
  <c r="H511" i="49"/>
  <c r="J511" i="49" s="1"/>
  <c r="G511" i="49"/>
  <c r="I511" i="49" s="1"/>
  <c r="H512" i="49"/>
  <c r="J512" i="49" s="1"/>
  <c r="G512" i="49"/>
  <c r="I512" i="49" s="1"/>
  <c r="J515" i="49"/>
  <c r="I515" i="49"/>
  <c r="H515" i="49"/>
  <c r="G515" i="49"/>
  <c r="H516" i="49"/>
  <c r="J516" i="49" s="1"/>
  <c r="G516" i="49"/>
  <c r="I516" i="49" s="1"/>
  <c r="H517" i="49"/>
  <c r="J517" i="49" s="1"/>
  <c r="G517" i="49"/>
  <c r="I517" i="49" s="1"/>
  <c r="H518" i="49"/>
  <c r="J518" i="49" s="1"/>
  <c r="G518" i="49"/>
  <c r="I518" i="49" s="1"/>
  <c r="H519" i="49"/>
  <c r="J519" i="49" s="1"/>
  <c r="G519" i="49"/>
  <c r="I519" i="49" s="1"/>
  <c r="H520" i="49"/>
  <c r="J520" i="49" s="1"/>
  <c r="G520" i="49"/>
  <c r="I520"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4" i="49"/>
  <c r="J534" i="49" s="1"/>
  <c r="G534" i="49"/>
  <c r="I534" i="49" s="1"/>
  <c r="I535" i="49"/>
  <c r="H535" i="49"/>
  <c r="J535" i="49" s="1"/>
  <c r="G535" i="49"/>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7" i="49"/>
  <c r="J547" i="49" s="1"/>
  <c r="G547" i="49"/>
  <c r="I547" i="49" s="1"/>
  <c r="H548" i="49"/>
  <c r="J548" i="49" s="1"/>
  <c r="G548" i="49"/>
  <c r="I548" i="49" s="1"/>
  <c r="H549" i="49"/>
  <c r="J549" i="49" s="1"/>
  <c r="G549" i="49"/>
  <c r="I549" i="49" s="1"/>
  <c r="J550" i="49"/>
  <c r="I550" i="49"/>
  <c r="H550" i="49"/>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9" i="49"/>
  <c r="J569" i="49" s="1"/>
  <c r="G569" i="49"/>
  <c r="I569" i="49" s="1"/>
  <c r="H570" i="49"/>
  <c r="J570" i="49" s="1"/>
  <c r="G570" i="49"/>
  <c r="I570" i="49" s="1"/>
  <c r="H571" i="49"/>
  <c r="J571" i="49" s="1"/>
  <c r="G571" i="49"/>
  <c r="I571" i="49" s="1"/>
  <c r="H574" i="49"/>
  <c r="J574" i="49" s="1"/>
  <c r="G574" i="49"/>
  <c r="I574" i="49" s="1"/>
  <c r="H575" i="49"/>
  <c r="J575" i="49" s="1"/>
  <c r="G575" i="49"/>
  <c r="I575" i="49" s="1"/>
  <c r="H576" i="49"/>
  <c r="J576" i="49" s="1"/>
  <c r="G576" i="49"/>
  <c r="I576" i="49" s="1"/>
  <c r="H577" i="49"/>
  <c r="J577" i="49" s="1"/>
  <c r="G577" i="49"/>
  <c r="I577" i="49" s="1"/>
  <c r="H578" i="49"/>
  <c r="J578" i="49" s="1"/>
  <c r="G578" i="49"/>
  <c r="I578"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I584" i="49"/>
  <c r="H584" i="49"/>
  <c r="J584" i="49" s="1"/>
  <c r="G584" i="49"/>
  <c r="H585" i="49"/>
  <c r="J585" i="49" s="1"/>
  <c r="G585" i="49"/>
  <c r="I585" i="49" s="1"/>
  <c r="H586" i="49"/>
  <c r="J586" i="49" s="1"/>
  <c r="G586" i="49"/>
  <c r="I586" i="49" s="1"/>
  <c r="H587" i="49"/>
  <c r="J587" i="49" s="1"/>
  <c r="G587" i="49"/>
  <c r="I587" i="49" s="1"/>
  <c r="H588" i="49"/>
  <c r="J588" i="49" s="1"/>
  <c r="G588" i="49"/>
  <c r="I588" i="49" s="1"/>
  <c r="J589" i="49"/>
  <c r="I589" i="49"/>
  <c r="H589" i="49"/>
  <c r="G589" i="49"/>
  <c r="H590" i="49"/>
  <c r="J590" i="49" s="1"/>
  <c r="G590" i="49"/>
  <c r="I590" i="49" s="1"/>
  <c r="H591" i="49"/>
  <c r="J591" i="49" s="1"/>
  <c r="G591" i="49"/>
  <c r="I591" i="49" s="1"/>
  <c r="H592" i="49"/>
  <c r="J592" i="49" s="1"/>
  <c r="G592" i="49"/>
  <c r="I592" i="49" s="1"/>
  <c r="H593" i="49"/>
  <c r="J593" i="49" s="1"/>
  <c r="G593" i="49"/>
  <c r="I593" i="49" s="1"/>
  <c r="J594" i="49"/>
  <c r="I594" i="49"/>
  <c r="H594" i="49"/>
  <c r="G594" i="49"/>
  <c r="H595" i="49"/>
  <c r="J595" i="49" s="1"/>
  <c r="G595" i="49"/>
  <c r="I595" i="49" s="1"/>
  <c r="H598" i="49"/>
  <c r="J598" i="49" s="1"/>
  <c r="G598" i="49"/>
  <c r="I598" i="49" s="1"/>
  <c r="H599" i="49"/>
  <c r="J599" i="49" s="1"/>
  <c r="G599" i="49"/>
  <c r="I599" i="49" s="1"/>
  <c r="J600" i="49"/>
  <c r="H600" i="49"/>
  <c r="G600" i="49"/>
  <c r="I600" i="49" s="1"/>
  <c r="H601" i="49"/>
  <c r="J601" i="49" s="1"/>
  <c r="G601" i="49"/>
  <c r="I601" i="49" s="1"/>
  <c r="H602" i="49"/>
  <c r="J602" i="49" s="1"/>
  <c r="G602" i="49"/>
  <c r="I602" i="49" s="1"/>
  <c r="H603" i="49"/>
  <c r="J603" i="49" s="1"/>
  <c r="G603" i="49"/>
  <c r="I603" i="49" s="1"/>
  <c r="H604" i="49"/>
  <c r="J604" i="49" s="1"/>
  <c r="G604" i="49"/>
  <c r="I604" i="49" s="1"/>
  <c r="H607" i="49"/>
  <c r="J607" i="49" s="1"/>
  <c r="G607" i="49"/>
  <c r="I607" i="49" s="1"/>
  <c r="I608" i="49"/>
  <c r="H608" i="49"/>
  <c r="J608" i="49" s="1"/>
  <c r="G608" i="49"/>
  <c r="H609" i="49"/>
  <c r="J609" i="49" s="1"/>
  <c r="G609" i="49"/>
  <c r="I609" i="49" s="1"/>
  <c r="H612" i="49"/>
  <c r="J612" i="49" s="1"/>
  <c r="G612" i="49"/>
  <c r="I612" i="49" s="1"/>
  <c r="H613" i="49"/>
  <c r="J613" i="49" s="1"/>
  <c r="G613" i="49"/>
  <c r="I61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K27" i="57"/>
  <c r="J27" i="57"/>
  <c r="H29" i="57"/>
  <c r="I26" i="57" s="1"/>
  <c r="F29" i="57"/>
  <c r="G27" i="57" s="1"/>
  <c r="D29" i="57"/>
  <c r="E26" i="57" s="1"/>
  <c r="B29" i="57"/>
  <c r="C27"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8" i="50" s="1"/>
  <c r="B51" i="50"/>
  <c r="C4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K34" i="53"/>
  <c r="J34" i="53"/>
  <c r="H36" i="53"/>
  <c r="I33" i="53" s="1"/>
  <c r="F36" i="53"/>
  <c r="G34" i="53" s="1"/>
  <c r="D36" i="53"/>
  <c r="E32" i="53" s="1"/>
  <c r="B36" i="53"/>
  <c r="C34" i="53" s="1"/>
  <c r="K25" i="53"/>
  <c r="J25"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H57" i="53"/>
  <c r="I54" i="53" s="1"/>
  <c r="F57" i="53"/>
  <c r="G55" i="53" s="1"/>
  <c r="D57" i="53"/>
  <c r="E54" i="53" s="1"/>
  <c r="B57" i="53"/>
  <c r="C55" i="53" s="1"/>
  <c r="K39" i="53"/>
  <c r="J39" i="53"/>
  <c r="I59" i="53"/>
  <c r="G59" i="53"/>
  <c r="E59" i="53"/>
  <c r="C59" i="53"/>
  <c r="B5" i="54"/>
  <c r="D5" i="54" s="1"/>
  <c r="H5" i="54" s="1"/>
  <c r="K8" i="54"/>
  <c r="J8" i="54"/>
  <c r="K9" i="54"/>
  <c r="J9" i="54"/>
  <c r="K10" i="54"/>
  <c r="J10" i="54"/>
  <c r="K11" i="54"/>
  <c r="J11" i="54"/>
  <c r="H13" i="54"/>
  <c r="I11" i="54" s="1"/>
  <c r="F13" i="54"/>
  <c r="G11" i="54" s="1"/>
  <c r="D13" i="54"/>
  <c r="E11" i="54" s="1"/>
  <c r="B13" i="54"/>
  <c r="C11" i="54" s="1"/>
  <c r="K7" i="54"/>
  <c r="J7" i="54"/>
  <c r="H18" i="54"/>
  <c r="F18" i="54"/>
  <c r="G18" i="54" s="1"/>
  <c r="D18" i="54"/>
  <c r="B18" i="54"/>
  <c r="C18" i="54" s="1"/>
  <c r="K16" i="54"/>
  <c r="J16" i="54"/>
  <c r="K22" i="54"/>
  <c r="J22" i="54"/>
  <c r="K23" i="54"/>
  <c r="J23" i="54"/>
  <c r="K24" i="54"/>
  <c r="J24" i="54"/>
  <c r="K25" i="54"/>
  <c r="J25" i="54"/>
  <c r="H27" i="54"/>
  <c r="I24" i="54" s="1"/>
  <c r="F27" i="54"/>
  <c r="G25" i="54" s="1"/>
  <c r="D27" i="54"/>
  <c r="E24" i="54" s="1"/>
  <c r="B27" i="54"/>
  <c r="C25" i="54" s="1"/>
  <c r="K21" i="54"/>
  <c r="J21"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30" i="54"/>
  <c r="J30" i="54"/>
  <c r="K45" i="54"/>
  <c r="J45" i="54"/>
  <c r="K46" i="54"/>
  <c r="J46" i="54"/>
  <c r="K47" i="54"/>
  <c r="J47" i="54"/>
  <c r="K48" i="54"/>
  <c r="J48" i="54"/>
  <c r="K49" i="54"/>
  <c r="J49" i="54"/>
  <c r="K50" i="54"/>
  <c r="J50" i="54"/>
  <c r="K51" i="54"/>
  <c r="J51" i="54"/>
  <c r="K52" i="54"/>
  <c r="J52" i="54"/>
  <c r="K53" i="54"/>
  <c r="J53" i="54"/>
  <c r="K54" i="54"/>
  <c r="J54" i="54"/>
  <c r="H56" i="54"/>
  <c r="I53" i="54" s="1"/>
  <c r="F56" i="54"/>
  <c r="G54" i="54" s="1"/>
  <c r="D56" i="54"/>
  <c r="E53" i="54" s="1"/>
  <c r="B56" i="54"/>
  <c r="C54" i="54" s="1"/>
  <c r="K44" i="54"/>
  <c r="J44"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K77" i="54"/>
  <c r="J77" i="54"/>
  <c r="H79" i="54"/>
  <c r="I76" i="54" s="1"/>
  <c r="F79" i="54"/>
  <c r="G77" i="54" s="1"/>
  <c r="D79" i="54"/>
  <c r="E76" i="54" s="1"/>
  <c r="B79" i="54"/>
  <c r="C77" i="54" s="1"/>
  <c r="K59" i="54"/>
  <c r="J59" i="54"/>
  <c r="I81" i="54"/>
  <c r="G81" i="54"/>
  <c r="E81" i="54"/>
  <c r="C81"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7" i="55" s="1"/>
  <c r="F21" i="55"/>
  <c r="G19" i="55" s="1"/>
  <c r="D21" i="55"/>
  <c r="E17"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H50" i="55"/>
  <c r="I46" i="55" s="1"/>
  <c r="F50" i="55"/>
  <c r="G48" i="55" s="1"/>
  <c r="D50" i="55"/>
  <c r="E46" i="55" s="1"/>
  <c r="B50" i="55"/>
  <c r="C48" i="55" s="1"/>
  <c r="K28" i="55"/>
  <c r="J28"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3" i="55"/>
  <c r="J53" i="55"/>
  <c r="I66" i="55"/>
  <c r="G66" i="55"/>
  <c r="E66" i="55"/>
  <c r="C66" i="55"/>
  <c r="K66" i="55"/>
  <c r="J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H95" i="55"/>
  <c r="I92" i="55" s="1"/>
  <c r="F95" i="55"/>
  <c r="G93" i="55" s="1"/>
  <c r="D95" i="55"/>
  <c r="E92" i="55" s="1"/>
  <c r="B95" i="55"/>
  <c r="C93" i="55" s="1"/>
  <c r="K71" i="55"/>
  <c r="J71"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H112" i="55"/>
  <c r="I109" i="55" s="1"/>
  <c r="F112" i="55"/>
  <c r="G110" i="55" s="1"/>
  <c r="D112" i="55"/>
  <c r="E109" i="55" s="1"/>
  <c r="B112" i="55"/>
  <c r="C110" i="55" s="1"/>
  <c r="K98" i="55"/>
  <c r="J98" i="55"/>
  <c r="I114" i="55"/>
  <c r="G114" i="55"/>
  <c r="E114" i="55"/>
  <c r="C114" i="55"/>
  <c r="K114" i="55"/>
  <c r="J114" i="55"/>
  <c r="B117" i="55"/>
  <c r="D117" i="55" s="1"/>
  <c r="H117" i="55" s="1"/>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19" i="55"/>
  <c r="J119"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H167" i="55"/>
  <c r="I164" i="55" s="1"/>
  <c r="F167" i="55"/>
  <c r="G165" i="55" s="1"/>
  <c r="D167" i="55"/>
  <c r="E164" i="55" s="1"/>
  <c r="B167" i="55"/>
  <c r="C165" i="55" s="1"/>
  <c r="K148" i="55"/>
  <c r="J148" i="55"/>
  <c r="I169" i="55"/>
  <c r="G169" i="55"/>
  <c r="E169" i="55"/>
  <c r="C169" i="55"/>
  <c r="J169" i="55"/>
  <c r="K169" i="55"/>
  <c r="B172" i="55"/>
  <c r="D172" i="55" s="1"/>
  <c r="H172" i="55" s="1"/>
  <c r="K175" i="55"/>
  <c r="J175" i="55"/>
  <c r="H177" i="55"/>
  <c r="I177" i="55" s="1"/>
  <c r="F177" i="55"/>
  <c r="G175" i="55" s="1"/>
  <c r="D177" i="55"/>
  <c r="E177" i="55" s="1"/>
  <c r="B177" i="55"/>
  <c r="C175" i="55" s="1"/>
  <c r="K174" i="55"/>
  <c r="J174" i="55"/>
  <c r="K181" i="55"/>
  <c r="J181" i="55"/>
  <c r="K182" i="55"/>
  <c r="J182" i="55"/>
  <c r="K183" i="55"/>
  <c r="J183" i="55"/>
  <c r="K184" i="55"/>
  <c r="J184" i="55"/>
  <c r="K185" i="55"/>
  <c r="J185" i="55"/>
  <c r="K186" i="55"/>
  <c r="J186" i="55"/>
  <c r="K187" i="55"/>
  <c r="J187" i="55"/>
  <c r="K188" i="55"/>
  <c r="J188" i="55"/>
  <c r="K189" i="55"/>
  <c r="J189" i="55"/>
  <c r="K190" i="55"/>
  <c r="J190" i="55"/>
  <c r="K191" i="55"/>
  <c r="J191" i="55"/>
  <c r="K192" i="55"/>
  <c r="J192" i="55"/>
  <c r="H194" i="55"/>
  <c r="I191" i="55" s="1"/>
  <c r="F194" i="55"/>
  <c r="G192" i="55" s="1"/>
  <c r="D194" i="55"/>
  <c r="E188" i="55" s="1"/>
  <c r="B194" i="55"/>
  <c r="C192" i="55" s="1"/>
  <c r="K180" i="55"/>
  <c r="J180" i="55"/>
  <c r="I196" i="55"/>
  <c r="G196" i="55"/>
  <c r="E196" i="55"/>
  <c r="C196" i="55"/>
  <c r="J196" i="55"/>
  <c r="K196" i="55"/>
  <c r="I200" i="55"/>
  <c r="G200" i="55"/>
  <c r="E200" i="55"/>
  <c r="C200" i="55"/>
  <c r="H198" i="55"/>
  <c r="I198" i="55" s="1"/>
  <c r="F198" i="55"/>
  <c r="G198" i="55" s="1"/>
  <c r="D198" i="55"/>
  <c r="E198" i="55" s="1"/>
  <c r="B198" i="55"/>
  <c r="C198" i="55" s="1"/>
  <c r="K200" i="55"/>
  <c r="J200" i="55"/>
  <c r="K202" i="55"/>
  <c r="J202" i="55"/>
  <c r="I202" i="55"/>
  <c r="G202" i="55"/>
  <c r="E202" i="55"/>
  <c r="C202" i="55"/>
  <c r="B5" i="48"/>
  <c r="D5" i="48" s="1"/>
  <c r="H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K32" i="48"/>
  <c r="J32" i="48"/>
  <c r="H34" i="48"/>
  <c r="I31" i="48" s="1"/>
  <c r="F34" i="48"/>
  <c r="G32" i="48" s="1"/>
  <c r="D34" i="48"/>
  <c r="E31" i="48" s="1"/>
  <c r="B34" i="48"/>
  <c r="C32" i="48" s="1"/>
  <c r="K18" i="48"/>
  <c r="J18" i="48"/>
  <c r="K38" i="48"/>
  <c r="J38" i="48"/>
  <c r="K39" i="48"/>
  <c r="J39" i="48"/>
  <c r="K40" i="48"/>
  <c r="J40" i="48"/>
  <c r="K41" i="48"/>
  <c r="J41" i="48"/>
  <c r="H43" i="48"/>
  <c r="I39" i="48" s="1"/>
  <c r="F43" i="48"/>
  <c r="G41" i="48" s="1"/>
  <c r="D43" i="48"/>
  <c r="E39" i="48" s="1"/>
  <c r="B43" i="48"/>
  <c r="C41" i="48" s="1"/>
  <c r="K37" i="48"/>
  <c r="J37" i="48"/>
  <c r="I45" i="48"/>
  <c r="G45" i="48"/>
  <c r="E45" i="48"/>
  <c r="C45" i="48"/>
  <c r="K45" i="48"/>
  <c r="J45" i="48"/>
  <c r="B48" i="48"/>
  <c r="D48" i="48" s="1"/>
  <c r="H48" i="48" s="1"/>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K72" i="48"/>
  <c r="J72" i="48"/>
  <c r="H74" i="48"/>
  <c r="I71" i="48" s="1"/>
  <c r="F74" i="48"/>
  <c r="G72" i="48" s="1"/>
  <c r="D74" i="48"/>
  <c r="E70" i="48" s="1"/>
  <c r="B74" i="48"/>
  <c r="C72" i="48" s="1"/>
  <c r="K50" i="48"/>
  <c r="J50" i="48"/>
  <c r="K78" i="48"/>
  <c r="J78" i="48"/>
  <c r="K79" i="48"/>
  <c r="J79" i="48"/>
  <c r="K80" i="48"/>
  <c r="J80" i="48"/>
  <c r="K81" i="48"/>
  <c r="J81" i="48"/>
  <c r="K82" i="48"/>
  <c r="J82" i="48"/>
  <c r="K83" i="48"/>
  <c r="J83" i="48"/>
  <c r="K84" i="48"/>
  <c r="J84" i="48"/>
  <c r="K85" i="48"/>
  <c r="J85" i="48"/>
  <c r="K86" i="48"/>
  <c r="J86" i="48"/>
  <c r="H88" i="48"/>
  <c r="I85" i="48" s="1"/>
  <c r="F88" i="48"/>
  <c r="G86" i="48" s="1"/>
  <c r="D88" i="48"/>
  <c r="E85" i="48" s="1"/>
  <c r="B88" i="48"/>
  <c r="C86" i="48" s="1"/>
  <c r="K77" i="48"/>
  <c r="J77" i="48"/>
  <c r="I90" i="48"/>
  <c r="G90" i="48"/>
  <c r="E90" i="48"/>
  <c r="C90" i="48"/>
  <c r="K90" i="48"/>
  <c r="J90" i="48"/>
  <c r="B93" i="48"/>
  <c r="D93" i="48" s="1"/>
  <c r="H93" i="48" s="1"/>
  <c r="K96" i="48"/>
  <c r="J96" i="48"/>
  <c r="K97" i="48"/>
  <c r="J97" i="48"/>
  <c r="K98" i="48"/>
  <c r="J98" i="48"/>
  <c r="K99" i="48"/>
  <c r="J99" i="48"/>
  <c r="K100" i="48"/>
  <c r="J100" i="48"/>
  <c r="K101" i="48"/>
  <c r="J101" i="48"/>
  <c r="K102" i="48"/>
  <c r="J102" i="48"/>
  <c r="K103" i="48"/>
  <c r="J103" i="48"/>
  <c r="K104" i="48"/>
  <c r="J104" i="48"/>
  <c r="K105" i="48"/>
  <c r="J105" i="48"/>
  <c r="K106" i="48"/>
  <c r="J106" i="48"/>
  <c r="H108" i="48"/>
  <c r="I105" i="48" s="1"/>
  <c r="F108" i="48"/>
  <c r="G106" i="48" s="1"/>
  <c r="D108" i="48"/>
  <c r="E105" i="48" s="1"/>
  <c r="B108" i="48"/>
  <c r="C106" i="48" s="1"/>
  <c r="K95" i="48"/>
  <c r="J95" i="48"/>
  <c r="K112" i="48"/>
  <c r="J112" i="48"/>
  <c r="K113" i="48"/>
  <c r="J113" i="48"/>
  <c r="K114" i="48"/>
  <c r="J114" i="48"/>
  <c r="K115" i="48"/>
  <c r="J115" i="48"/>
  <c r="K116" i="48"/>
  <c r="J116" i="48"/>
  <c r="K117" i="48"/>
  <c r="J117" i="48"/>
  <c r="K118" i="48"/>
  <c r="J118" i="48"/>
  <c r="K119" i="48"/>
  <c r="J119" i="48"/>
  <c r="K120" i="48"/>
  <c r="J120" i="48"/>
  <c r="K121" i="48"/>
  <c r="J121" i="48"/>
  <c r="K122" i="48"/>
  <c r="J122" i="48"/>
  <c r="K123" i="48"/>
  <c r="J123" i="48"/>
  <c r="K124" i="48"/>
  <c r="J124" i="48"/>
  <c r="K125" i="48"/>
  <c r="J125" i="48"/>
  <c r="K126" i="48"/>
  <c r="J126" i="48"/>
  <c r="H128" i="48"/>
  <c r="I125" i="48" s="1"/>
  <c r="F128" i="48"/>
  <c r="G126" i="48" s="1"/>
  <c r="D128" i="48"/>
  <c r="E125" i="48" s="1"/>
  <c r="B128" i="48"/>
  <c r="C126" i="48" s="1"/>
  <c r="K111" i="48"/>
  <c r="J111" i="48"/>
  <c r="I130" i="48"/>
  <c r="G130" i="48"/>
  <c r="E130" i="48"/>
  <c r="C130" i="48"/>
  <c r="K130" i="48"/>
  <c r="J130" i="48"/>
  <c r="B133" i="48"/>
  <c r="D133" i="48" s="1"/>
  <c r="H133" i="48" s="1"/>
  <c r="K136" i="48"/>
  <c r="J136" i="48"/>
  <c r="K137" i="48"/>
  <c r="J137" i="48"/>
  <c r="H139" i="48"/>
  <c r="I136" i="48" s="1"/>
  <c r="F139" i="48"/>
  <c r="G137" i="48" s="1"/>
  <c r="D139" i="48"/>
  <c r="E136" i="48" s="1"/>
  <c r="B139" i="48"/>
  <c r="C137" i="48" s="1"/>
  <c r="K135" i="48"/>
  <c r="J135" i="48"/>
  <c r="K143" i="48"/>
  <c r="J143" i="48"/>
  <c r="K144" i="48"/>
  <c r="J144" i="48"/>
  <c r="K145" i="48"/>
  <c r="J145" i="48"/>
  <c r="K146" i="48"/>
  <c r="J146" i="48"/>
  <c r="K147" i="48"/>
  <c r="J147" i="48"/>
  <c r="K148" i="48"/>
  <c r="J148" i="48"/>
  <c r="K149" i="48"/>
  <c r="J149" i="48"/>
  <c r="K150" i="48"/>
  <c r="J150" i="48"/>
  <c r="K151" i="48"/>
  <c r="J151" i="48"/>
  <c r="H153" i="48"/>
  <c r="I150" i="48" s="1"/>
  <c r="F153" i="48"/>
  <c r="G151" i="48" s="1"/>
  <c r="D153" i="48"/>
  <c r="E150" i="48" s="1"/>
  <c r="B153" i="48"/>
  <c r="C151" i="48" s="1"/>
  <c r="K142" i="48"/>
  <c r="J142" i="48"/>
  <c r="I155" i="48"/>
  <c r="G155" i="48"/>
  <c r="E155" i="48"/>
  <c r="C155" i="48"/>
  <c r="K155" i="48"/>
  <c r="J155" i="48"/>
  <c r="B158" i="48"/>
  <c r="D158" i="48" s="1"/>
  <c r="H158" i="48" s="1"/>
  <c r="H162" i="48"/>
  <c r="F162" i="48"/>
  <c r="G162" i="48" s="1"/>
  <c r="D162" i="48"/>
  <c r="B162" i="48"/>
  <c r="C162" i="48" s="1"/>
  <c r="K160" i="48"/>
  <c r="J160" i="48"/>
  <c r="K166" i="48"/>
  <c r="J166" i="48"/>
  <c r="K167" i="48"/>
  <c r="J167" i="48"/>
  <c r="K168" i="48"/>
  <c r="J168" i="48"/>
  <c r="K169" i="48"/>
  <c r="J169" i="48"/>
  <c r="K170" i="48"/>
  <c r="J170" i="48"/>
  <c r="K171" i="48"/>
  <c r="J171" i="48"/>
  <c r="K172" i="48"/>
  <c r="J172" i="48"/>
  <c r="K173" i="48"/>
  <c r="J173" i="48"/>
  <c r="K174" i="48"/>
  <c r="J174" i="48"/>
  <c r="K175" i="48"/>
  <c r="J175" i="48"/>
  <c r="K176" i="48"/>
  <c r="J176" i="48"/>
  <c r="H178" i="48"/>
  <c r="I175" i="48" s="1"/>
  <c r="F178" i="48"/>
  <c r="G176" i="48" s="1"/>
  <c r="D178" i="48"/>
  <c r="E173" i="48" s="1"/>
  <c r="B178" i="48"/>
  <c r="C176" i="48" s="1"/>
  <c r="K165" i="48"/>
  <c r="J165" i="48"/>
  <c r="I180" i="48"/>
  <c r="G180" i="48"/>
  <c r="E180" i="48"/>
  <c r="C180" i="48"/>
  <c r="K180" i="48"/>
  <c r="J180" i="48"/>
  <c r="B183" i="48"/>
  <c r="D183" i="48" s="1"/>
  <c r="H183" i="48" s="1"/>
  <c r="K186" i="48"/>
  <c r="J186" i="48"/>
  <c r="K187" i="48"/>
  <c r="J187" i="48"/>
  <c r="K188" i="48"/>
  <c r="J188" i="48"/>
  <c r="K189" i="48"/>
  <c r="J189" i="48"/>
  <c r="K190" i="48"/>
  <c r="J190" i="48"/>
  <c r="K191" i="48"/>
  <c r="J191" i="48"/>
  <c r="K192" i="48"/>
  <c r="J192" i="48"/>
  <c r="K193" i="48"/>
  <c r="J193" i="48"/>
  <c r="H195" i="48"/>
  <c r="I192" i="48" s="1"/>
  <c r="F195" i="48"/>
  <c r="G193" i="48" s="1"/>
  <c r="D195" i="48"/>
  <c r="E192" i="48" s="1"/>
  <c r="B195" i="48"/>
  <c r="C193" i="48" s="1"/>
  <c r="K185" i="48"/>
  <c r="J185" i="48"/>
  <c r="K199" i="48"/>
  <c r="J199" i="48"/>
  <c r="K200" i="48"/>
  <c r="J200" i="48"/>
  <c r="K201" i="48"/>
  <c r="J201" i="48"/>
  <c r="H203" i="48"/>
  <c r="I199" i="48" s="1"/>
  <c r="F203" i="48"/>
  <c r="G201" i="48" s="1"/>
  <c r="D203" i="48"/>
  <c r="E199" i="48" s="1"/>
  <c r="B203" i="48"/>
  <c r="C201" i="48" s="1"/>
  <c r="K198" i="48"/>
  <c r="J198" i="48"/>
  <c r="I205" i="48"/>
  <c r="G205" i="48"/>
  <c r="E205" i="48"/>
  <c r="C205" i="48"/>
  <c r="J205" i="48"/>
  <c r="K205" i="48"/>
  <c r="D208" i="48"/>
  <c r="H208" i="48" s="1"/>
  <c r="B208" i="48"/>
  <c r="F208" i="48" s="1"/>
  <c r="K211" i="48"/>
  <c r="J211" i="48"/>
  <c r="K212" i="48"/>
  <c r="J212" i="48"/>
  <c r="K213" i="48"/>
  <c r="J213" i="48"/>
  <c r="K214" i="48"/>
  <c r="J214" i="48"/>
  <c r="K215" i="48"/>
  <c r="J215" i="48"/>
  <c r="K216" i="48"/>
  <c r="J216" i="48"/>
  <c r="K217" i="48"/>
  <c r="J217" i="48"/>
  <c r="K218" i="48"/>
  <c r="J218" i="48"/>
  <c r="K219" i="48"/>
  <c r="J219" i="48"/>
  <c r="H221" i="48"/>
  <c r="I218" i="48" s="1"/>
  <c r="F221" i="48"/>
  <c r="G219" i="48" s="1"/>
  <c r="D221" i="48"/>
  <c r="E218" i="48" s="1"/>
  <c r="B221" i="48"/>
  <c r="C219" i="48" s="1"/>
  <c r="K210" i="48"/>
  <c r="J210" i="48"/>
  <c r="K225" i="48"/>
  <c r="J225" i="48"/>
  <c r="K226" i="48"/>
  <c r="J226" i="48"/>
  <c r="K227" i="48"/>
  <c r="J227" i="48"/>
  <c r="K228" i="48"/>
  <c r="J228" i="48"/>
  <c r="K229" i="48"/>
  <c r="J229" i="48"/>
  <c r="K230" i="48"/>
  <c r="J230" i="48"/>
  <c r="K231" i="48"/>
  <c r="J231" i="48"/>
  <c r="K232" i="48"/>
  <c r="J232" i="48"/>
  <c r="K233" i="48"/>
  <c r="J233" i="48"/>
  <c r="K234" i="48"/>
  <c r="J234" i="48"/>
  <c r="K235" i="48"/>
  <c r="J235" i="48"/>
  <c r="K236" i="48"/>
  <c r="J236" i="48"/>
  <c r="K237" i="48"/>
  <c r="J237" i="48"/>
  <c r="K238" i="48"/>
  <c r="J238" i="48"/>
  <c r="K239" i="48"/>
  <c r="J239" i="48"/>
  <c r="K240" i="48"/>
  <c r="J240" i="48"/>
  <c r="K241" i="48"/>
  <c r="J241" i="48"/>
  <c r="K242" i="48"/>
  <c r="J242" i="48"/>
  <c r="K243" i="48"/>
  <c r="J243" i="48"/>
  <c r="K244" i="48"/>
  <c r="J244" i="48"/>
  <c r="H246" i="48"/>
  <c r="I243" i="48" s="1"/>
  <c r="F246" i="48"/>
  <c r="G244" i="48" s="1"/>
  <c r="D246" i="48"/>
  <c r="E243" i="48" s="1"/>
  <c r="B246" i="48"/>
  <c r="C244" i="48" s="1"/>
  <c r="K224" i="48"/>
  <c r="J224" i="48"/>
  <c r="K250" i="48"/>
  <c r="J250" i="48"/>
  <c r="K251" i="48"/>
  <c r="J251" i="48"/>
  <c r="K252" i="48"/>
  <c r="J252" i="48"/>
  <c r="K253" i="48"/>
  <c r="J253" i="48"/>
  <c r="K254" i="48"/>
  <c r="J254" i="48"/>
  <c r="K255" i="48"/>
  <c r="J255" i="48"/>
  <c r="K256" i="48"/>
  <c r="J256" i="48"/>
  <c r="K257" i="48"/>
  <c r="J257" i="48"/>
  <c r="K258" i="48"/>
  <c r="J258" i="48"/>
  <c r="K259" i="48"/>
  <c r="J259" i="48"/>
  <c r="K260" i="48"/>
  <c r="J260" i="48"/>
  <c r="K261" i="48"/>
  <c r="J261" i="48"/>
  <c r="K262" i="48"/>
  <c r="J262" i="48"/>
  <c r="K263" i="48"/>
  <c r="J263" i="48"/>
  <c r="K264" i="48"/>
  <c r="J264" i="48"/>
  <c r="K265" i="48"/>
  <c r="J265" i="48"/>
  <c r="H267" i="48"/>
  <c r="I264" i="48" s="1"/>
  <c r="F267" i="48"/>
  <c r="G265" i="48" s="1"/>
  <c r="D267" i="48"/>
  <c r="E263" i="48" s="1"/>
  <c r="B267" i="48"/>
  <c r="C265" i="48" s="1"/>
  <c r="K249" i="48"/>
  <c r="J249" i="48"/>
  <c r="I269" i="48"/>
  <c r="G269" i="48"/>
  <c r="E269" i="48"/>
  <c r="C269" i="48"/>
  <c r="K269" i="48"/>
  <c r="J269" i="48"/>
  <c r="I273" i="48"/>
  <c r="G273" i="48"/>
  <c r="E273" i="48"/>
  <c r="C273" i="48"/>
  <c r="H271" i="48"/>
  <c r="I271" i="48" s="1"/>
  <c r="F271" i="48"/>
  <c r="G271" i="48" s="1"/>
  <c r="D271" i="48"/>
  <c r="E271" i="48" s="1"/>
  <c r="B271" i="48"/>
  <c r="C271" i="48" s="1"/>
  <c r="K273" i="48"/>
  <c r="J273" i="48"/>
  <c r="K275" i="48"/>
  <c r="J275" i="48"/>
  <c r="I275" i="48"/>
  <c r="G275" i="48"/>
  <c r="E275" i="48"/>
  <c r="C275" i="48"/>
  <c r="K81" i="54"/>
  <c r="J81" i="54"/>
  <c r="K59" i="53"/>
  <c r="J59"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H25" i="46" s="1"/>
  <c r="D25" i="46"/>
  <c r="C25" i="46"/>
  <c r="I25" i="46" s="1"/>
  <c r="B25" i="46"/>
  <c r="G25" i="46" s="1"/>
  <c r="E19" i="46"/>
  <c r="H19" i="46" s="1"/>
  <c r="D19" i="46"/>
  <c r="C19" i="46"/>
  <c r="I19" i="46" s="1"/>
  <c r="B19" i="46"/>
  <c r="G19" i="46" s="1"/>
  <c r="E13" i="46"/>
  <c r="D13" i="46"/>
  <c r="C13" i="46"/>
  <c r="I13" i="46" s="1"/>
  <c r="B13" i="46"/>
  <c r="G13" i="46" s="1"/>
  <c r="E7" i="46"/>
  <c r="H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I44" i="26"/>
  <c r="H44" i="26"/>
  <c r="J44" i="26" s="1"/>
  <c r="G44" i="26"/>
  <c r="H45" i="26"/>
  <c r="J45" i="26" s="1"/>
  <c r="G45" i="26"/>
  <c r="I45" i="26" s="1"/>
  <c r="H46" i="26"/>
  <c r="J46" i="26" s="1"/>
  <c r="G46" i="26"/>
  <c r="I46" i="26" s="1"/>
  <c r="H47" i="26"/>
  <c r="J47" i="26" s="1"/>
  <c r="G47" i="26"/>
  <c r="I47" i="26" s="1"/>
  <c r="H48" i="26"/>
  <c r="J48" i="26" s="1"/>
  <c r="G48" i="26"/>
  <c r="I48" i="26" s="1"/>
  <c r="H49" i="26"/>
  <c r="J49" i="26" s="1"/>
  <c r="G49" i="26"/>
  <c r="I49" i="26" s="1"/>
  <c r="I50" i="26"/>
  <c r="H50" i="26"/>
  <c r="J50" i="26" s="1"/>
  <c r="G50" i="26"/>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I59" i="26"/>
  <c r="H59" i="26"/>
  <c r="J59" i="26" s="1"/>
  <c r="G59" i="26"/>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74" i="26"/>
  <c r="J74" i="26" s="1"/>
  <c r="G74" i="26"/>
  <c r="I74"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9" i="46" l="1"/>
  <c r="J25" i="46"/>
  <c r="J7" i="46"/>
  <c r="H13" i="46"/>
  <c r="J13" i="46" s="1"/>
  <c r="C7" i="56"/>
  <c r="G7" i="56"/>
  <c r="E7" i="56"/>
  <c r="I7" i="56"/>
  <c r="C8" i="56"/>
  <c r="G8" i="56"/>
  <c r="E8" i="56"/>
  <c r="I8" i="56"/>
  <c r="C9" i="56"/>
  <c r="G9" i="56"/>
  <c r="E9" i="56"/>
  <c r="I9" i="56"/>
  <c r="C10" i="56"/>
  <c r="G10" i="56"/>
  <c r="E10" i="56"/>
  <c r="I10" i="56"/>
  <c r="C11" i="56"/>
  <c r="G11" i="56"/>
  <c r="E11" i="56"/>
  <c r="I11" i="56"/>
  <c r="E12" i="56"/>
  <c r="I12" i="56"/>
  <c r="C12" i="56"/>
  <c r="G12" i="56"/>
  <c r="C13" i="56"/>
  <c r="G13" i="56"/>
  <c r="E13" i="56"/>
  <c r="I13" i="56"/>
  <c r="C14" i="56"/>
  <c r="G14" i="56"/>
  <c r="E14" i="56"/>
  <c r="I14" i="56"/>
  <c r="E15" i="56"/>
  <c r="I15" i="56"/>
  <c r="C15" i="56"/>
  <c r="G15" i="56"/>
  <c r="C16" i="56"/>
  <c r="G16" i="56"/>
  <c r="E16" i="56"/>
  <c r="I16" i="56"/>
  <c r="E17" i="56"/>
  <c r="I17" i="56"/>
  <c r="C17" i="56"/>
  <c r="G17" i="56"/>
  <c r="C18" i="56"/>
  <c r="G18" i="56"/>
  <c r="E18" i="56"/>
  <c r="I18" i="56"/>
  <c r="C19" i="56"/>
  <c r="G19" i="56"/>
  <c r="E19" i="56"/>
  <c r="I19" i="56"/>
  <c r="C20" i="56"/>
  <c r="G20" i="56"/>
  <c r="E20" i="56"/>
  <c r="I20" i="56"/>
  <c r="C21" i="56"/>
  <c r="G21" i="56"/>
  <c r="E21" i="56"/>
  <c r="I21" i="56"/>
  <c r="C22" i="56"/>
  <c r="G22" i="56"/>
  <c r="E22" i="56"/>
  <c r="I22" i="56"/>
  <c r="E23" i="56"/>
  <c r="I23" i="56"/>
  <c r="C23" i="56"/>
  <c r="G23" i="56"/>
  <c r="C24" i="56"/>
  <c r="G24" i="56"/>
  <c r="E24" i="56"/>
  <c r="I24" i="56"/>
  <c r="C25" i="56"/>
  <c r="G25" i="56"/>
  <c r="E25" i="56"/>
  <c r="I25" i="56"/>
  <c r="C26" i="56"/>
  <c r="G26" i="56"/>
  <c r="E26" i="56"/>
  <c r="I26" i="56"/>
  <c r="E27" i="56"/>
  <c r="I27" i="56"/>
  <c r="C27" i="56"/>
  <c r="G27" i="56"/>
  <c r="E28" i="56"/>
  <c r="I28" i="56"/>
  <c r="C28" i="56"/>
  <c r="G28" i="56"/>
  <c r="C29" i="56"/>
  <c r="G29" i="56"/>
  <c r="J32" i="56"/>
  <c r="K32" i="56"/>
  <c r="E30" i="56"/>
  <c r="I30" i="56"/>
  <c r="F5" i="56"/>
  <c r="C7" i="57"/>
  <c r="G7" i="57"/>
  <c r="D5" i="57"/>
  <c r="H5" i="57" s="1"/>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C21" i="57"/>
  <c r="G21" i="57"/>
  <c r="E21" i="57"/>
  <c r="I21" i="57"/>
  <c r="C22" i="57"/>
  <c r="G22" i="57"/>
  <c r="E22" i="57"/>
  <c r="I22" i="57"/>
  <c r="C23" i="57"/>
  <c r="G23" i="57"/>
  <c r="E23" i="57"/>
  <c r="I23" i="57"/>
  <c r="C24" i="57"/>
  <c r="G24" i="57"/>
  <c r="E24" i="57"/>
  <c r="I24" i="57"/>
  <c r="C25" i="57"/>
  <c r="G25" i="57"/>
  <c r="E25" i="57"/>
  <c r="I25" i="57"/>
  <c r="C26" i="57"/>
  <c r="G26" i="57"/>
  <c r="K29" i="57"/>
  <c r="J29" i="57"/>
  <c r="E27" i="57"/>
  <c r="I27" i="57"/>
  <c r="C7" i="58"/>
  <c r="G7" i="58"/>
  <c r="D5" i="58"/>
  <c r="H5" i="58" s="1"/>
  <c r="E7" i="58"/>
  <c r="I7" i="58"/>
  <c r="C8" i="58"/>
  <c r="G8" i="58"/>
  <c r="E8" i="58"/>
  <c r="I8" i="58"/>
  <c r="C9" i="58"/>
  <c r="G9" i="58"/>
  <c r="E9" i="58"/>
  <c r="I9" i="58"/>
  <c r="C10" i="58"/>
  <c r="G10" i="58"/>
  <c r="E10" i="58"/>
  <c r="I10" i="58"/>
  <c r="E11" i="58"/>
  <c r="I11" i="58"/>
  <c r="C11" i="58"/>
  <c r="G11" i="58"/>
  <c r="C12" i="58"/>
  <c r="G12" i="58"/>
  <c r="E12" i="58"/>
  <c r="I12" i="58"/>
  <c r="C13" i="58"/>
  <c r="G13" i="58"/>
  <c r="E13" i="58"/>
  <c r="I13" i="58"/>
  <c r="C14" i="58"/>
  <c r="G14" i="58"/>
  <c r="E14" i="58"/>
  <c r="I14" i="58"/>
  <c r="C15" i="58"/>
  <c r="G15" i="58"/>
  <c r="E15" i="58"/>
  <c r="I15" i="58"/>
  <c r="C16" i="58"/>
  <c r="G16" i="58"/>
  <c r="E16" i="58"/>
  <c r="I16" i="58"/>
  <c r="C17" i="58"/>
  <c r="G17" i="58"/>
  <c r="E17" i="58"/>
  <c r="I17" i="58"/>
  <c r="E18" i="58"/>
  <c r="I18" i="58"/>
  <c r="C18" i="58"/>
  <c r="G18" i="58"/>
  <c r="E19" i="58"/>
  <c r="I19" i="58"/>
  <c r="C19" i="58"/>
  <c r="G19" i="58"/>
  <c r="E20" i="58"/>
  <c r="C20" i="58"/>
  <c r="G20" i="58"/>
  <c r="I20" i="58"/>
  <c r="C21" i="58"/>
  <c r="G21" i="58"/>
  <c r="E21" i="58"/>
  <c r="I21" i="58"/>
  <c r="C22" i="58"/>
  <c r="G22" i="58"/>
  <c r="E22" i="58"/>
  <c r="I22" i="58"/>
  <c r="E23" i="58"/>
  <c r="I23" i="58"/>
  <c r="C23" i="58"/>
  <c r="G23" i="58"/>
  <c r="C24" i="58"/>
  <c r="G24" i="58"/>
  <c r="E24" i="58"/>
  <c r="I24" i="58"/>
  <c r="C25" i="58"/>
  <c r="G25" i="58"/>
  <c r="E25" i="58"/>
  <c r="I25" i="58"/>
  <c r="C26" i="58"/>
  <c r="G26" i="58"/>
  <c r="E26" i="58"/>
  <c r="I26" i="58"/>
  <c r="C27" i="58"/>
  <c r="G27" i="58"/>
  <c r="E27" i="58"/>
  <c r="I27" i="58"/>
  <c r="C28" i="58"/>
  <c r="G28" i="58"/>
  <c r="E28" i="58"/>
  <c r="I28" i="58"/>
  <c r="C29" i="58"/>
  <c r="G29" i="58"/>
  <c r="E29" i="58"/>
  <c r="I29" i="58"/>
  <c r="E30" i="58"/>
  <c r="I30" i="58"/>
  <c r="C30" i="58"/>
  <c r="G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E42" i="58"/>
  <c r="I42" i="58"/>
  <c r="C43" i="58"/>
  <c r="G43" i="58"/>
  <c r="E43" i="58"/>
  <c r="I43" i="58"/>
  <c r="C44" i="58"/>
  <c r="G44" i="58"/>
  <c r="K47" i="58"/>
  <c r="J47" i="58"/>
  <c r="E45" i="58"/>
  <c r="I4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E17" i="50"/>
  <c r="I17" i="50"/>
  <c r="C17" i="50"/>
  <c r="G17" i="50"/>
  <c r="E18" i="50"/>
  <c r="I18" i="50"/>
  <c r="C18" i="50"/>
  <c r="G18" i="50"/>
  <c r="E19" i="50"/>
  <c r="I19" i="50"/>
  <c r="C19" i="50"/>
  <c r="G19" i="50"/>
  <c r="C20" i="50"/>
  <c r="G20" i="50"/>
  <c r="E20" i="50"/>
  <c r="I20" i="50"/>
  <c r="C21" i="50"/>
  <c r="G21" i="50"/>
  <c r="E21" i="50"/>
  <c r="I21" i="50"/>
  <c r="E22" i="50"/>
  <c r="I22" i="50"/>
  <c r="C22" i="50"/>
  <c r="G22" i="50"/>
  <c r="C23" i="50"/>
  <c r="G23" i="50"/>
  <c r="E23" i="50"/>
  <c r="I23" i="50"/>
  <c r="C24" i="50"/>
  <c r="G24" i="50"/>
  <c r="E24" i="50"/>
  <c r="I24" i="50"/>
  <c r="E25" i="50"/>
  <c r="C25" i="50"/>
  <c r="G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E35" i="50"/>
  <c r="I35" i="50"/>
  <c r="C35" i="50"/>
  <c r="G35" i="50"/>
  <c r="C36" i="50"/>
  <c r="G36" i="50"/>
  <c r="E36" i="50"/>
  <c r="I36" i="50"/>
  <c r="C37" i="50"/>
  <c r="G37" i="50"/>
  <c r="E37" i="50"/>
  <c r="I37" i="50"/>
  <c r="C38" i="50"/>
  <c r="G38" i="50"/>
  <c r="E38" i="50"/>
  <c r="I38" i="50"/>
  <c r="C39" i="50"/>
  <c r="G39" i="50"/>
  <c r="E39" i="50"/>
  <c r="I39" i="50"/>
  <c r="C40" i="50"/>
  <c r="G40" i="50"/>
  <c r="E40" i="50"/>
  <c r="I40" i="50"/>
  <c r="E41" i="50"/>
  <c r="I41" i="50"/>
  <c r="C41" i="50"/>
  <c r="G41" i="50"/>
  <c r="C42" i="50"/>
  <c r="G42" i="50"/>
  <c r="E42" i="50"/>
  <c r="I42" i="50"/>
  <c r="C43" i="50"/>
  <c r="G43" i="50"/>
  <c r="E43" i="50"/>
  <c r="I43" i="50"/>
  <c r="C44" i="50"/>
  <c r="G44" i="50"/>
  <c r="E44" i="50"/>
  <c r="I44" i="50"/>
  <c r="C45" i="50"/>
  <c r="G45" i="50"/>
  <c r="E45" i="50"/>
  <c r="I45" i="50"/>
  <c r="C46" i="50"/>
  <c r="G46" i="50"/>
  <c r="E46" i="50"/>
  <c r="I46" i="50"/>
  <c r="C47" i="50"/>
  <c r="G47" i="50"/>
  <c r="E47" i="50"/>
  <c r="I47" i="50"/>
  <c r="C48" i="50"/>
  <c r="G48" i="50"/>
  <c r="K51" i="50"/>
  <c r="J51" i="50"/>
  <c r="E49" i="50"/>
  <c r="I49" i="50"/>
  <c r="F5" i="50"/>
  <c r="E39" i="53"/>
  <c r="I39" i="53"/>
  <c r="E57" i="53"/>
  <c r="I57" i="53"/>
  <c r="E25" i="53"/>
  <c r="I25" i="53"/>
  <c r="E36" i="53"/>
  <c r="I36" i="53"/>
  <c r="E7" i="53"/>
  <c r="I7" i="53"/>
  <c r="E22" i="53"/>
  <c r="I22" i="53"/>
  <c r="C39" i="53"/>
  <c r="G39" i="53"/>
  <c r="C57" i="53"/>
  <c r="G57" i="53"/>
  <c r="C25" i="53"/>
  <c r="G25" i="53"/>
  <c r="C36" i="53"/>
  <c r="G36" i="53"/>
  <c r="C7" i="53"/>
  <c r="G7" i="53"/>
  <c r="C22" i="53"/>
  <c r="G22" i="53"/>
  <c r="F5" i="53"/>
  <c r="E8" i="53"/>
  <c r="I8" i="53"/>
  <c r="C8" i="53"/>
  <c r="G8" i="53"/>
  <c r="C9" i="53"/>
  <c r="G9" i="53"/>
  <c r="E9" i="53"/>
  <c r="I9" i="53"/>
  <c r="C10" i="53"/>
  <c r="G10" i="53"/>
  <c r="E10" i="53"/>
  <c r="I10" i="53"/>
  <c r="C11" i="53"/>
  <c r="G11" i="53"/>
  <c r="E11" i="53"/>
  <c r="I11" i="53"/>
  <c r="C12" i="53"/>
  <c r="G12" i="53"/>
  <c r="E12" i="53"/>
  <c r="I12" i="53"/>
  <c r="C13" i="53"/>
  <c r="G13" i="53"/>
  <c r="E13" i="53"/>
  <c r="I13" i="53"/>
  <c r="E14" i="53"/>
  <c r="I14" i="53"/>
  <c r="C14" i="53"/>
  <c r="G14" i="53"/>
  <c r="E15" i="53"/>
  <c r="I15" i="53"/>
  <c r="C15" i="53"/>
  <c r="G15" i="53"/>
  <c r="E16" i="53"/>
  <c r="I16" i="53"/>
  <c r="C16" i="53"/>
  <c r="G16" i="53"/>
  <c r="C17" i="53"/>
  <c r="G17" i="53"/>
  <c r="E17" i="53"/>
  <c r="I17" i="53"/>
  <c r="C18" i="53"/>
  <c r="G18" i="53"/>
  <c r="E18" i="53"/>
  <c r="I18" i="53"/>
  <c r="C19" i="53"/>
  <c r="G19" i="53"/>
  <c r="K22" i="53"/>
  <c r="J22" i="53"/>
  <c r="E20" i="53"/>
  <c r="I20" i="53"/>
  <c r="E26" i="53"/>
  <c r="I26" i="53"/>
  <c r="C26" i="53"/>
  <c r="G26" i="53"/>
  <c r="E27" i="53"/>
  <c r="I27" i="53"/>
  <c r="C27" i="53"/>
  <c r="G27" i="53"/>
  <c r="C28" i="53"/>
  <c r="G28" i="53"/>
  <c r="E28" i="53"/>
  <c r="I28" i="53"/>
  <c r="C29" i="53"/>
  <c r="G29" i="53"/>
  <c r="E29" i="53"/>
  <c r="I29" i="53"/>
  <c r="C30" i="53"/>
  <c r="G30" i="53"/>
  <c r="E30" i="53"/>
  <c r="I30" i="53"/>
  <c r="C31" i="53"/>
  <c r="G31" i="53"/>
  <c r="E31" i="53"/>
  <c r="I31" i="53"/>
  <c r="C32" i="53"/>
  <c r="G32" i="53"/>
  <c r="I32" i="53"/>
  <c r="C33" i="53"/>
  <c r="G33" i="53"/>
  <c r="J36" i="53"/>
  <c r="E33" i="53"/>
  <c r="K36" i="53"/>
  <c r="E34" i="53"/>
  <c r="I34" i="53"/>
  <c r="C40" i="53"/>
  <c r="G40" i="53"/>
  <c r="E40" i="53"/>
  <c r="I40" i="53"/>
  <c r="E41" i="53"/>
  <c r="I41" i="53"/>
  <c r="C41" i="53"/>
  <c r="G41" i="53"/>
  <c r="E42" i="53"/>
  <c r="I42" i="53"/>
  <c r="C42" i="53"/>
  <c r="G42" i="53"/>
  <c r="C43" i="53"/>
  <c r="G43" i="53"/>
  <c r="E43" i="53"/>
  <c r="I43" i="53"/>
  <c r="C44" i="53"/>
  <c r="G44" i="53"/>
  <c r="E44" i="53"/>
  <c r="I44" i="53"/>
  <c r="C45" i="53"/>
  <c r="G45" i="53"/>
  <c r="E45" i="53"/>
  <c r="I45" i="53"/>
  <c r="E46" i="53"/>
  <c r="I46" i="53"/>
  <c r="C46" i="53"/>
  <c r="G46" i="53"/>
  <c r="G47" i="53"/>
  <c r="C47" i="53"/>
  <c r="E47" i="53"/>
  <c r="I47" i="53"/>
  <c r="E48" i="53"/>
  <c r="I48" i="53"/>
  <c r="C48" i="53"/>
  <c r="G48" i="53"/>
  <c r="C49" i="53"/>
  <c r="G49" i="53"/>
  <c r="E49" i="53"/>
  <c r="I49" i="53"/>
  <c r="C50" i="53"/>
  <c r="G50" i="53"/>
  <c r="E50" i="53"/>
  <c r="I50" i="53"/>
  <c r="E51" i="53"/>
  <c r="I51" i="53"/>
  <c r="C51" i="53"/>
  <c r="G51" i="53"/>
  <c r="E52" i="53"/>
  <c r="I52" i="53"/>
  <c r="C52" i="53"/>
  <c r="G52" i="53"/>
  <c r="E53" i="53"/>
  <c r="I53" i="53"/>
  <c r="C53" i="53"/>
  <c r="G53" i="53"/>
  <c r="C54" i="53"/>
  <c r="G54" i="53"/>
  <c r="J57" i="53"/>
  <c r="K57" i="53"/>
  <c r="E55" i="53"/>
  <c r="I55" i="53"/>
  <c r="E59" i="54"/>
  <c r="I59" i="54"/>
  <c r="E79" i="54"/>
  <c r="I79" i="54"/>
  <c r="E44" i="54"/>
  <c r="I44" i="54"/>
  <c r="E56" i="54"/>
  <c r="I56" i="54"/>
  <c r="E30" i="54"/>
  <c r="I30" i="54"/>
  <c r="E41" i="54"/>
  <c r="I41" i="54"/>
  <c r="E21" i="54"/>
  <c r="I21" i="54"/>
  <c r="E27" i="54"/>
  <c r="I27" i="54"/>
  <c r="J18" i="54"/>
  <c r="K18" i="54"/>
  <c r="E16" i="54"/>
  <c r="I16" i="54"/>
  <c r="E18" i="54"/>
  <c r="I18" i="54"/>
  <c r="E7" i="54"/>
  <c r="I7" i="54"/>
  <c r="E13" i="54"/>
  <c r="I13" i="54"/>
  <c r="C59" i="54"/>
  <c r="G59" i="54"/>
  <c r="C79" i="54"/>
  <c r="G79" i="54"/>
  <c r="C44" i="54"/>
  <c r="G44" i="54"/>
  <c r="C56" i="54"/>
  <c r="G56" i="54"/>
  <c r="C30" i="54"/>
  <c r="G30" i="54"/>
  <c r="C41" i="54"/>
  <c r="G41" i="54"/>
  <c r="C21" i="54"/>
  <c r="G21" i="54"/>
  <c r="C27" i="54"/>
  <c r="G27" i="54"/>
  <c r="C16" i="54"/>
  <c r="G16" i="54"/>
  <c r="C7" i="54"/>
  <c r="G7" i="54"/>
  <c r="C13" i="54"/>
  <c r="G13" i="54"/>
  <c r="F5" i="54"/>
  <c r="E8" i="54"/>
  <c r="I8" i="54"/>
  <c r="C8" i="54"/>
  <c r="G8" i="54"/>
  <c r="C9" i="54"/>
  <c r="G9" i="54"/>
  <c r="E9" i="54"/>
  <c r="I9" i="54"/>
  <c r="C10" i="54"/>
  <c r="G10" i="54"/>
  <c r="E10" i="54"/>
  <c r="I10" i="54"/>
  <c r="J13" i="54"/>
  <c r="K13" i="54"/>
  <c r="C22" i="54"/>
  <c r="G22" i="54"/>
  <c r="E22" i="54"/>
  <c r="I22" i="54"/>
  <c r="E23" i="54"/>
  <c r="I23" i="54"/>
  <c r="C23" i="54"/>
  <c r="G23" i="54"/>
  <c r="C24" i="54"/>
  <c r="G24" i="54"/>
  <c r="K27" i="54"/>
  <c r="J27" i="54"/>
  <c r="E25" i="54"/>
  <c r="I25" i="54"/>
  <c r="C31" i="54"/>
  <c r="G31" i="54"/>
  <c r="E31" i="54"/>
  <c r="I31" i="54"/>
  <c r="C32" i="54"/>
  <c r="G32" i="54"/>
  <c r="E32" i="54"/>
  <c r="I32" i="54"/>
  <c r="E33" i="54"/>
  <c r="I33" i="54"/>
  <c r="C33" i="54"/>
  <c r="G33" i="54"/>
  <c r="C34" i="54"/>
  <c r="G34" i="54"/>
  <c r="E34" i="54"/>
  <c r="I34" i="54"/>
  <c r="C35" i="54"/>
  <c r="G35" i="54"/>
  <c r="E35" i="54"/>
  <c r="I35" i="54"/>
  <c r="C36" i="54"/>
  <c r="G36" i="54"/>
  <c r="E36" i="54"/>
  <c r="I36" i="54"/>
  <c r="E37" i="54"/>
  <c r="I37" i="54"/>
  <c r="C37" i="54"/>
  <c r="G37" i="54"/>
  <c r="C38" i="54"/>
  <c r="G38" i="54"/>
  <c r="J41" i="54"/>
  <c r="K41" i="54"/>
  <c r="E39" i="54"/>
  <c r="I39" i="54"/>
  <c r="C45" i="54"/>
  <c r="G45" i="54"/>
  <c r="E45" i="54"/>
  <c r="I45" i="54"/>
  <c r="C46" i="54"/>
  <c r="G46" i="54"/>
  <c r="E46" i="54"/>
  <c r="I46" i="54"/>
  <c r="C47" i="54"/>
  <c r="G47" i="54"/>
  <c r="E47" i="54"/>
  <c r="I47" i="54"/>
  <c r="C48" i="54"/>
  <c r="G48" i="54"/>
  <c r="E48" i="54"/>
  <c r="I48" i="54"/>
  <c r="E49" i="54"/>
  <c r="I49" i="54"/>
  <c r="C49" i="54"/>
  <c r="G49" i="54"/>
  <c r="C50" i="54"/>
  <c r="G50" i="54"/>
  <c r="E50" i="54"/>
  <c r="I50" i="54"/>
  <c r="C51" i="54"/>
  <c r="G51" i="54"/>
  <c r="E51" i="54"/>
  <c r="I51" i="54"/>
  <c r="C52" i="54"/>
  <c r="G52" i="54"/>
  <c r="E52" i="54"/>
  <c r="I52" i="54"/>
  <c r="C53" i="54"/>
  <c r="G53" i="54"/>
  <c r="K56" i="54"/>
  <c r="J56" i="54"/>
  <c r="E54" i="54"/>
  <c r="I54" i="54"/>
  <c r="E60" i="54"/>
  <c r="I60" i="54"/>
  <c r="C60" i="54"/>
  <c r="G60" i="54"/>
  <c r="C61" i="54"/>
  <c r="G61" i="54"/>
  <c r="E61" i="54"/>
  <c r="I61" i="54"/>
  <c r="C62" i="54"/>
  <c r="G62" i="54"/>
  <c r="E62" i="54"/>
  <c r="I62" i="54"/>
  <c r="E63" i="54"/>
  <c r="I63" i="54"/>
  <c r="C63" i="54"/>
  <c r="G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E71" i="54"/>
  <c r="I71" i="54"/>
  <c r="C71" i="54"/>
  <c r="G71" i="54"/>
  <c r="E72" i="54"/>
  <c r="I72" i="54"/>
  <c r="C72" i="54"/>
  <c r="G72" i="54"/>
  <c r="E73" i="54"/>
  <c r="I73" i="54"/>
  <c r="C73" i="54"/>
  <c r="G73" i="54"/>
  <c r="G74" i="54"/>
  <c r="C74" i="54"/>
  <c r="E74" i="54"/>
  <c r="I74" i="54"/>
  <c r="E75" i="54"/>
  <c r="I75" i="54"/>
  <c r="C75" i="54"/>
  <c r="G75" i="54"/>
  <c r="C76" i="54"/>
  <c r="G76" i="54"/>
  <c r="K79" i="54"/>
  <c r="J79" i="54"/>
  <c r="E77" i="54"/>
  <c r="I77" i="54"/>
  <c r="I174" i="55"/>
  <c r="I98" i="55"/>
  <c r="I95" i="55"/>
  <c r="C53" i="55"/>
  <c r="G28" i="55"/>
  <c r="G50" i="55"/>
  <c r="E7" i="55"/>
  <c r="I7" i="55"/>
  <c r="E21" i="55"/>
  <c r="E180" i="55"/>
  <c r="I180" i="55"/>
  <c r="E194" i="55"/>
  <c r="I194" i="55"/>
  <c r="E174" i="55"/>
  <c r="C148" i="55"/>
  <c r="G148" i="55"/>
  <c r="C167" i="55"/>
  <c r="G167" i="55"/>
  <c r="C119" i="55"/>
  <c r="G119" i="55"/>
  <c r="C145" i="55"/>
  <c r="G145" i="55"/>
  <c r="E98" i="55"/>
  <c r="E112" i="55"/>
  <c r="I112" i="55"/>
  <c r="E71" i="55"/>
  <c r="I71" i="55"/>
  <c r="E95" i="55"/>
  <c r="G53" i="55"/>
  <c r="C64" i="55"/>
  <c r="G64" i="55"/>
  <c r="C28" i="55"/>
  <c r="C50" i="55"/>
  <c r="I21" i="55"/>
  <c r="K198" i="55"/>
  <c r="C180" i="55"/>
  <c r="G180" i="55"/>
  <c r="C194" i="55"/>
  <c r="G194" i="55"/>
  <c r="C174" i="55"/>
  <c r="G174" i="55"/>
  <c r="C177" i="55"/>
  <c r="G177" i="55"/>
  <c r="E148" i="55"/>
  <c r="I148" i="55"/>
  <c r="E167" i="55"/>
  <c r="I167" i="55"/>
  <c r="E119" i="55"/>
  <c r="I119" i="55"/>
  <c r="E145" i="55"/>
  <c r="I145" i="55"/>
  <c r="C98" i="55"/>
  <c r="G98" i="55"/>
  <c r="C112" i="55"/>
  <c r="G112" i="55"/>
  <c r="C71" i="55"/>
  <c r="G71" i="55"/>
  <c r="C95" i="55"/>
  <c r="G95" i="55"/>
  <c r="E53" i="55"/>
  <c r="I53" i="55"/>
  <c r="E64" i="55"/>
  <c r="I64" i="55"/>
  <c r="E28" i="55"/>
  <c r="I28" i="55"/>
  <c r="E50" i="55"/>
  <c r="I50" i="55"/>
  <c r="C7" i="55"/>
  <c r="G7" i="55"/>
  <c r="C21" i="55"/>
  <c r="G21" i="55"/>
  <c r="F5" i="55"/>
  <c r="C8" i="55"/>
  <c r="G8" i="55"/>
  <c r="E8" i="55"/>
  <c r="I8" i="55"/>
  <c r="C9" i="55"/>
  <c r="G9" i="55"/>
  <c r="E9" i="55"/>
  <c r="I9" i="55"/>
  <c r="C10" i="55"/>
  <c r="G10" i="55"/>
  <c r="E10" i="55"/>
  <c r="I10" i="55"/>
  <c r="E11" i="55"/>
  <c r="I11" i="55"/>
  <c r="C11" i="55"/>
  <c r="G11" i="55"/>
  <c r="C12" i="55"/>
  <c r="G12" i="55"/>
  <c r="E12" i="55"/>
  <c r="I12" i="55"/>
  <c r="C13" i="55"/>
  <c r="G13" i="55"/>
  <c r="E13" i="55"/>
  <c r="I13" i="55"/>
  <c r="C14" i="55"/>
  <c r="G14" i="55"/>
  <c r="E14" i="55"/>
  <c r="I14" i="55"/>
  <c r="C15" i="55"/>
  <c r="G15" i="55"/>
  <c r="E15" i="55"/>
  <c r="I15" i="55"/>
  <c r="C16" i="55"/>
  <c r="G16" i="55"/>
  <c r="E16" i="55"/>
  <c r="I16" i="55"/>
  <c r="C17" i="55"/>
  <c r="G17" i="55"/>
  <c r="C18" i="55"/>
  <c r="G18" i="55"/>
  <c r="J21" i="55"/>
  <c r="K21" i="55"/>
  <c r="E18" i="55"/>
  <c r="I18" i="55"/>
  <c r="E19" i="55"/>
  <c r="I19" i="55"/>
  <c r="F26" i="55"/>
  <c r="C29" i="55"/>
  <c r="G29" i="55"/>
  <c r="E29" i="55"/>
  <c r="I29" i="55"/>
  <c r="C30" i="55"/>
  <c r="G30" i="55"/>
  <c r="E30" i="55"/>
  <c r="I30" i="55"/>
  <c r="C31" i="55"/>
  <c r="G31" i="55"/>
  <c r="E31" i="55"/>
  <c r="I31" i="55"/>
  <c r="C32" i="55"/>
  <c r="G32" i="55"/>
  <c r="E32" i="55"/>
  <c r="I32" i="55"/>
  <c r="C33" i="55"/>
  <c r="G33" i="55"/>
  <c r="E33" i="55"/>
  <c r="I33" i="55"/>
  <c r="C34" i="55"/>
  <c r="G34" i="55"/>
  <c r="E34" i="55"/>
  <c r="I34" i="55"/>
  <c r="E35" i="55"/>
  <c r="I35" i="55"/>
  <c r="C35" i="55"/>
  <c r="G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E43" i="55"/>
  <c r="I43" i="55"/>
  <c r="C43" i="55"/>
  <c r="G43" i="55"/>
  <c r="C44" i="55"/>
  <c r="G44" i="55"/>
  <c r="E44" i="55"/>
  <c r="I44" i="55"/>
  <c r="C45" i="55"/>
  <c r="G45" i="55"/>
  <c r="E45" i="55"/>
  <c r="I45" i="55"/>
  <c r="C46" i="55"/>
  <c r="G46" i="55"/>
  <c r="C47" i="55"/>
  <c r="G47" i="55"/>
  <c r="J50" i="55"/>
  <c r="K50" i="55"/>
  <c r="E47" i="55"/>
  <c r="I47" i="55"/>
  <c r="E48" i="55"/>
  <c r="I48"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E73" i="55"/>
  <c r="I73" i="55"/>
  <c r="C73" i="55"/>
  <c r="G73" i="55"/>
  <c r="C74" i="55"/>
  <c r="G74" i="55"/>
  <c r="E74" i="55"/>
  <c r="I74" i="55"/>
  <c r="E75" i="55"/>
  <c r="I75" i="55"/>
  <c r="C75" i="55"/>
  <c r="G75" i="55"/>
  <c r="E76" i="55"/>
  <c r="I76" i="55"/>
  <c r="C76" i="55"/>
  <c r="G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E89" i="55"/>
  <c r="I89" i="55"/>
  <c r="C89" i="55"/>
  <c r="G89" i="55"/>
  <c r="C90" i="55"/>
  <c r="G90" i="55"/>
  <c r="E90" i="55"/>
  <c r="I90" i="55"/>
  <c r="C91" i="55"/>
  <c r="G91" i="55"/>
  <c r="E91" i="55"/>
  <c r="I91" i="55"/>
  <c r="C92" i="55"/>
  <c r="G92" i="55"/>
  <c r="J95" i="55"/>
  <c r="K95" i="55"/>
  <c r="E93" i="55"/>
  <c r="I93"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J112" i="55"/>
  <c r="K112" i="55"/>
  <c r="E110" i="55"/>
  <c r="I110" i="55"/>
  <c r="F117" i="55"/>
  <c r="C120" i="55"/>
  <c r="G120" i="55"/>
  <c r="E120" i="55"/>
  <c r="I120" i="55"/>
  <c r="C121" i="55"/>
  <c r="G121" i="55"/>
  <c r="E121" i="55"/>
  <c r="I121" i="55"/>
  <c r="C122" i="55"/>
  <c r="G122" i="55"/>
  <c r="E122" i="55"/>
  <c r="I122" i="55"/>
  <c r="E123" i="55"/>
  <c r="I123" i="55"/>
  <c r="C123" i="55"/>
  <c r="G123" i="55"/>
  <c r="E124" i="55"/>
  <c r="I124" i="55"/>
  <c r="C124" i="55"/>
  <c r="G124"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E141" i="55"/>
  <c r="I141" i="55"/>
  <c r="C142" i="55"/>
  <c r="G142" i="55"/>
  <c r="J145" i="55"/>
  <c r="K145" i="55"/>
  <c r="E143" i="55"/>
  <c r="I143"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E157" i="55"/>
  <c r="I157" i="55"/>
  <c r="C157" i="55"/>
  <c r="G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K167" i="55"/>
  <c r="J167" i="55"/>
  <c r="E165" i="55"/>
  <c r="I165" i="55"/>
  <c r="F172" i="55"/>
  <c r="K177" i="55"/>
  <c r="J177" i="55"/>
  <c r="E175" i="55"/>
  <c r="I175" i="55"/>
  <c r="C181" i="55"/>
  <c r="G181" i="55"/>
  <c r="E181" i="55"/>
  <c r="I181" i="55"/>
  <c r="C182" i="55"/>
  <c r="G182" i="55"/>
  <c r="E182" i="55"/>
  <c r="I182" i="55"/>
  <c r="C183" i="55"/>
  <c r="G183" i="55"/>
  <c r="E183" i="55"/>
  <c r="I183" i="55"/>
  <c r="C184" i="55"/>
  <c r="G184" i="55"/>
  <c r="E184" i="55"/>
  <c r="I184" i="55"/>
  <c r="C185" i="55"/>
  <c r="G185" i="55"/>
  <c r="E185" i="55"/>
  <c r="I185" i="55"/>
  <c r="E186" i="55"/>
  <c r="I186" i="55"/>
  <c r="C186" i="55"/>
  <c r="G186" i="55"/>
  <c r="E187" i="55"/>
  <c r="I187" i="55"/>
  <c r="C187" i="55"/>
  <c r="G187" i="55"/>
  <c r="I188" i="55"/>
  <c r="C188" i="55"/>
  <c r="G188" i="55"/>
  <c r="C189" i="55"/>
  <c r="G189" i="55"/>
  <c r="J194" i="55"/>
  <c r="E189" i="55"/>
  <c r="I189" i="55"/>
  <c r="C190" i="55"/>
  <c r="G190" i="55"/>
  <c r="E190" i="55"/>
  <c r="I190" i="55"/>
  <c r="C191" i="55"/>
  <c r="G191" i="55"/>
  <c r="E191" i="55"/>
  <c r="K194" i="55"/>
  <c r="E192" i="55"/>
  <c r="I192" i="55"/>
  <c r="J198" i="55"/>
  <c r="C249" i="48"/>
  <c r="G249" i="48"/>
  <c r="C267" i="48"/>
  <c r="G267" i="48"/>
  <c r="C224" i="48"/>
  <c r="G224" i="48"/>
  <c r="C246" i="48"/>
  <c r="G246" i="48"/>
  <c r="C210" i="48"/>
  <c r="G210" i="48"/>
  <c r="C221" i="48"/>
  <c r="G221" i="48"/>
  <c r="C198" i="48"/>
  <c r="G198" i="48"/>
  <c r="C203" i="48"/>
  <c r="G203" i="48"/>
  <c r="C185" i="48"/>
  <c r="G185" i="48"/>
  <c r="C195" i="48"/>
  <c r="G195" i="48"/>
  <c r="E165" i="48"/>
  <c r="I165" i="48"/>
  <c r="E178" i="48"/>
  <c r="I178" i="48"/>
  <c r="J162" i="48"/>
  <c r="K162" i="48"/>
  <c r="E160" i="48"/>
  <c r="I160" i="48"/>
  <c r="E162" i="48"/>
  <c r="I162" i="48"/>
  <c r="C142" i="48"/>
  <c r="G142" i="48"/>
  <c r="C153" i="48"/>
  <c r="G153" i="48"/>
  <c r="C135" i="48"/>
  <c r="G135" i="48"/>
  <c r="C139" i="48"/>
  <c r="G139" i="48"/>
  <c r="E111" i="48"/>
  <c r="I111" i="48"/>
  <c r="E128" i="48"/>
  <c r="I128" i="48"/>
  <c r="E95" i="48"/>
  <c r="I95" i="48"/>
  <c r="E108" i="48"/>
  <c r="I108" i="48"/>
  <c r="C77" i="48"/>
  <c r="G77" i="48"/>
  <c r="C88" i="48"/>
  <c r="G88" i="48"/>
  <c r="C50" i="48"/>
  <c r="G50" i="48"/>
  <c r="C74" i="48"/>
  <c r="G74" i="48"/>
  <c r="E37" i="48"/>
  <c r="I37" i="48"/>
  <c r="E43" i="48"/>
  <c r="I43" i="48"/>
  <c r="E18" i="48"/>
  <c r="I18" i="48"/>
  <c r="E34" i="48"/>
  <c r="I34" i="48"/>
  <c r="D16" i="48"/>
  <c r="H16" i="48" s="1"/>
  <c r="E7" i="48"/>
  <c r="I7" i="48"/>
  <c r="E11" i="48"/>
  <c r="I11" i="48"/>
  <c r="E249" i="48"/>
  <c r="I249" i="48"/>
  <c r="E267" i="48"/>
  <c r="I267" i="48"/>
  <c r="E224" i="48"/>
  <c r="I224" i="48"/>
  <c r="E246" i="48"/>
  <c r="I246" i="48"/>
  <c r="E210" i="48"/>
  <c r="I210" i="48"/>
  <c r="E221" i="48"/>
  <c r="I221" i="48"/>
  <c r="E198" i="48"/>
  <c r="I198" i="48"/>
  <c r="E203" i="48"/>
  <c r="I203" i="48"/>
  <c r="E185" i="48"/>
  <c r="I185" i="48"/>
  <c r="E195" i="48"/>
  <c r="I195" i="48"/>
  <c r="C165" i="48"/>
  <c r="G165" i="48"/>
  <c r="C178" i="48"/>
  <c r="G178" i="48"/>
  <c r="C160" i="48"/>
  <c r="G160" i="48"/>
  <c r="E142" i="48"/>
  <c r="I142" i="48"/>
  <c r="E153" i="48"/>
  <c r="I153" i="48"/>
  <c r="E135" i="48"/>
  <c r="I135" i="48"/>
  <c r="E139" i="48"/>
  <c r="I139" i="48"/>
  <c r="C111" i="48"/>
  <c r="G111" i="48"/>
  <c r="C128" i="48"/>
  <c r="G128" i="48"/>
  <c r="C95" i="48"/>
  <c r="G95" i="48"/>
  <c r="C108" i="48"/>
  <c r="G108" i="48"/>
  <c r="E77" i="48"/>
  <c r="I77" i="48"/>
  <c r="E88" i="48"/>
  <c r="I88" i="48"/>
  <c r="E50" i="48"/>
  <c r="I50" i="48"/>
  <c r="E74" i="48"/>
  <c r="I74" i="48"/>
  <c r="C37" i="48"/>
  <c r="G37" i="48"/>
  <c r="C43" i="48"/>
  <c r="G43" i="48"/>
  <c r="C18" i="48"/>
  <c r="G18" i="48"/>
  <c r="C34" i="48"/>
  <c r="G34" i="48"/>
  <c r="C7" i="48"/>
  <c r="G7" i="48"/>
  <c r="C11" i="48"/>
  <c r="G11" i="48"/>
  <c r="F5" i="48"/>
  <c r="C8" i="48"/>
  <c r="G8" i="48"/>
  <c r="J11" i="48"/>
  <c r="K11" i="48"/>
  <c r="E9" i="48"/>
  <c r="I9" i="48"/>
  <c r="C19" i="48"/>
  <c r="G19" i="48"/>
  <c r="E19" i="48"/>
  <c r="I19" i="48"/>
  <c r="C20" i="48"/>
  <c r="G20" i="48"/>
  <c r="E20" i="48"/>
  <c r="I20" i="48"/>
  <c r="E21" i="48"/>
  <c r="I21" i="48"/>
  <c r="C21" i="48"/>
  <c r="G21" i="48"/>
  <c r="C22" i="48"/>
  <c r="G22" i="48"/>
  <c r="E22" i="48"/>
  <c r="I22" i="48"/>
  <c r="C23" i="48"/>
  <c r="G23" i="48"/>
  <c r="E23" i="48"/>
  <c r="I23" i="48"/>
  <c r="E24" i="48"/>
  <c r="I24" i="48"/>
  <c r="C24" i="48"/>
  <c r="G24" i="48"/>
  <c r="G25" i="48"/>
  <c r="C25" i="48"/>
  <c r="E25" i="48"/>
  <c r="I25" i="48"/>
  <c r="G26" i="48"/>
  <c r="C26" i="48"/>
  <c r="E26" i="48"/>
  <c r="I26" i="48"/>
  <c r="C27" i="48"/>
  <c r="G27" i="48"/>
  <c r="E27" i="48"/>
  <c r="I27" i="48"/>
  <c r="E28" i="48"/>
  <c r="I28" i="48"/>
  <c r="C28" i="48"/>
  <c r="G28" i="48"/>
  <c r="E29" i="48"/>
  <c r="I29" i="48"/>
  <c r="C29" i="48"/>
  <c r="G29" i="48"/>
  <c r="C30" i="48"/>
  <c r="G30" i="48"/>
  <c r="E30" i="48"/>
  <c r="I30" i="48"/>
  <c r="C31" i="48"/>
  <c r="G31" i="48"/>
  <c r="J34" i="48"/>
  <c r="K34" i="48"/>
  <c r="E32" i="48"/>
  <c r="I32" i="48"/>
  <c r="C38" i="48"/>
  <c r="G38" i="48"/>
  <c r="E38" i="48"/>
  <c r="I38" i="48"/>
  <c r="C39" i="48"/>
  <c r="G39" i="48"/>
  <c r="C40" i="48"/>
  <c r="G40" i="48"/>
  <c r="J43" i="48"/>
  <c r="K43" i="48"/>
  <c r="E40" i="48"/>
  <c r="I40" i="48"/>
  <c r="E41" i="48"/>
  <c r="I41" i="48"/>
  <c r="F48" i="48"/>
  <c r="C51" i="48"/>
  <c r="G51" i="48"/>
  <c r="E51" i="48"/>
  <c r="I51" i="48"/>
  <c r="C52" i="48"/>
  <c r="G52" i="48"/>
  <c r="E52" i="48"/>
  <c r="I52" i="48"/>
  <c r="C53" i="48"/>
  <c r="G53" i="48"/>
  <c r="E53" i="48"/>
  <c r="I53" i="48"/>
  <c r="C54" i="48"/>
  <c r="G54" i="48"/>
  <c r="E54" i="48"/>
  <c r="I54" i="48"/>
  <c r="E55" i="48"/>
  <c r="I55" i="48"/>
  <c r="C55" i="48"/>
  <c r="G55" i="48"/>
  <c r="E56" i="48"/>
  <c r="I56" i="48"/>
  <c r="C56" i="48"/>
  <c r="G56" i="48"/>
  <c r="C57" i="48"/>
  <c r="G57" i="48"/>
  <c r="E57" i="48"/>
  <c r="I57" i="48"/>
  <c r="C58" i="48"/>
  <c r="G58" i="48"/>
  <c r="E58" i="48"/>
  <c r="I58" i="48"/>
  <c r="C59" i="48"/>
  <c r="G59" i="48"/>
  <c r="E59" i="48"/>
  <c r="I59" i="48"/>
  <c r="C60" i="48"/>
  <c r="G60" i="48"/>
  <c r="E60" i="48"/>
  <c r="I60" i="48"/>
  <c r="E61" i="48"/>
  <c r="I61" i="48"/>
  <c r="C61" i="48"/>
  <c r="G61" i="48"/>
  <c r="C62" i="48"/>
  <c r="G62" i="48"/>
  <c r="E62" i="48"/>
  <c r="I62" i="48"/>
  <c r="C63" i="48"/>
  <c r="G63" i="48"/>
  <c r="E63" i="48"/>
  <c r="I63" i="48"/>
  <c r="E64" i="48"/>
  <c r="I64" i="48"/>
  <c r="C64" i="48"/>
  <c r="G64" i="48"/>
  <c r="C65" i="48"/>
  <c r="G65" i="48"/>
  <c r="E65" i="48"/>
  <c r="I65" i="48"/>
  <c r="C66" i="48"/>
  <c r="G66" i="48"/>
  <c r="E66" i="48"/>
  <c r="I66" i="48"/>
  <c r="E67" i="48"/>
  <c r="I67" i="48"/>
  <c r="C67" i="48"/>
  <c r="G67" i="48"/>
  <c r="E68" i="48"/>
  <c r="I68" i="48"/>
  <c r="C68" i="48"/>
  <c r="G68" i="48"/>
  <c r="C69" i="48"/>
  <c r="G69" i="48"/>
  <c r="E69" i="48"/>
  <c r="I69" i="48"/>
  <c r="C70" i="48"/>
  <c r="G70" i="48"/>
  <c r="I70" i="48"/>
  <c r="C71" i="48"/>
  <c r="G71" i="48"/>
  <c r="J74" i="48"/>
  <c r="E71" i="48"/>
  <c r="K74" i="48"/>
  <c r="E72" i="48"/>
  <c r="I72" i="48"/>
  <c r="C78" i="48"/>
  <c r="G78" i="48"/>
  <c r="E78" i="48"/>
  <c r="I78" i="48"/>
  <c r="C79" i="48"/>
  <c r="G79" i="48"/>
  <c r="E79" i="48"/>
  <c r="I79" i="48"/>
  <c r="E80" i="48"/>
  <c r="I80" i="48"/>
  <c r="C80" i="48"/>
  <c r="G80" i="48"/>
  <c r="C81" i="48"/>
  <c r="G81" i="48"/>
  <c r="E81" i="48"/>
  <c r="I81" i="48"/>
  <c r="C82" i="48"/>
  <c r="G82" i="48"/>
  <c r="E82" i="48"/>
  <c r="I82" i="48"/>
  <c r="C83" i="48"/>
  <c r="G83" i="48"/>
  <c r="E83" i="48"/>
  <c r="I83" i="48"/>
  <c r="E84" i="48"/>
  <c r="I84" i="48"/>
  <c r="C84" i="48"/>
  <c r="G84" i="48"/>
  <c r="C85" i="48"/>
  <c r="G85" i="48"/>
  <c r="J88" i="48"/>
  <c r="K88" i="48"/>
  <c r="E86" i="48"/>
  <c r="I86" i="48"/>
  <c r="F93" i="48"/>
  <c r="C96" i="48"/>
  <c r="G96" i="48"/>
  <c r="E96" i="48"/>
  <c r="I96" i="48"/>
  <c r="C97" i="48"/>
  <c r="G97" i="48"/>
  <c r="E97" i="48"/>
  <c r="I97" i="48"/>
  <c r="C98" i="48"/>
  <c r="G98" i="48"/>
  <c r="E98" i="48"/>
  <c r="I98" i="48"/>
  <c r="C99" i="48"/>
  <c r="G99" i="48"/>
  <c r="E99" i="48"/>
  <c r="I99" i="48"/>
  <c r="E100" i="48"/>
  <c r="I100" i="48"/>
  <c r="C100" i="48"/>
  <c r="G100" i="48"/>
  <c r="E101" i="48"/>
  <c r="I101" i="48"/>
  <c r="C101" i="48"/>
  <c r="G101" i="48"/>
  <c r="E102" i="48"/>
  <c r="I102" i="48"/>
  <c r="C102" i="48"/>
  <c r="G102" i="48"/>
  <c r="C103" i="48"/>
  <c r="G103" i="48"/>
  <c r="E103" i="48"/>
  <c r="I103" i="48"/>
  <c r="E104" i="48"/>
  <c r="I104" i="48"/>
  <c r="C104" i="48"/>
  <c r="G104" i="48"/>
  <c r="C105" i="48"/>
  <c r="G105" i="48"/>
  <c r="J108" i="48"/>
  <c r="K108" i="48"/>
  <c r="E106" i="48"/>
  <c r="I106" i="48"/>
  <c r="E112" i="48"/>
  <c r="I112" i="48"/>
  <c r="C112" i="48"/>
  <c r="G112" i="48"/>
  <c r="C113" i="48"/>
  <c r="G113" i="48"/>
  <c r="E113" i="48"/>
  <c r="I113" i="48"/>
  <c r="C114" i="48"/>
  <c r="G114" i="48"/>
  <c r="E114" i="48"/>
  <c r="I114" i="48"/>
  <c r="C115" i="48"/>
  <c r="G115" i="48"/>
  <c r="E115" i="48"/>
  <c r="I115" i="48"/>
  <c r="C116" i="48"/>
  <c r="G116" i="48"/>
  <c r="E116" i="48"/>
  <c r="I116" i="48"/>
  <c r="C117" i="48"/>
  <c r="G117" i="48"/>
  <c r="E117" i="48"/>
  <c r="I117" i="48"/>
  <c r="C118" i="48"/>
  <c r="G118" i="48"/>
  <c r="E118" i="48"/>
  <c r="I118" i="48"/>
  <c r="E119" i="48"/>
  <c r="I119" i="48"/>
  <c r="C119" i="48"/>
  <c r="G119" i="48"/>
  <c r="C120" i="48"/>
  <c r="G120" i="48"/>
  <c r="E120" i="48"/>
  <c r="I120" i="48"/>
  <c r="C121" i="48"/>
  <c r="G121" i="48"/>
  <c r="E121" i="48"/>
  <c r="I121" i="48"/>
  <c r="E122" i="48"/>
  <c r="I122" i="48"/>
  <c r="C122" i="48"/>
  <c r="G122" i="48"/>
  <c r="E123" i="48"/>
  <c r="I123" i="48"/>
  <c r="C123" i="48"/>
  <c r="G123" i="48"/>
  <c r="E124" i="48"/>
  <c r="I124" i="48"/>
  <c r="C124" i="48"/>
  <c r="G124" i="48"/>
  <c r="C125" i="48"/>
  <c r="G125" i="48"/>
  <c r="J128" i="48"/>
  <c r="K128" i="48"/>
  <c r="E126" i="48"/>
  <c r="I126" i="48"/>
  <c r="F133" i="48"/>
  <c r="C136" i="48"/>
  <c r="G136" i="48"/>
  <c r="K139" i="48"/>
  <c r="J139" i="48"/>
  <c r="E137" i="48"/>
  <c r="I137" i="48"/>
  <c r="C143" i="48"/>
  <c r="G143" i="48"/>
  <c r="E143" i="48"/>
  <c r="I143" i="48"/>
  <c r="E144" i="48"/>
  <c r="I144" i="48"/>
  <c r="C144" i="48"/>
  <c r="G144" i="48"/>
  <c r="E145" i="48"/>
  <c r="I145" i="48"/>
  <c r="C145" i="48"/>
  <c r="G145" i="48"/>
  <c r="C146" i="48"/>
  <c r="G146" i="48"/>
  <c r="E146" i="48"/>
  <c r="I146" i="48"/>
  <c r="C147" i="48"/>
  <c r="G147" i="48"/>
  <c r="E147" i="48"/>
  <c r="I147" i="48"/>
  <c r="E148" i="48"/>
  <c r="I148" i="48"/>
  <c r="C148" i="48"/>
  <c r="G148" i="48"/>
  <c r="E149" i="48"/>
  <c r="I149" i="48"/>
  <c r="C149" i="48"/>
  <c r="G149" i="48"/>
  <c r="C150" i="48"/>
  <c r="G150" i="48"/>
  <c r="J153" i="48"/>
  <c r="K153" i="48"/>
  <c r="E151" i="48"/>
  <c r="I151" i="48"/>
  <c r="F158" i="48"/>
  <c r="E166" i="48"/>
  <c r="I166" i="48"/>
  <c r="C166" i="48"/>
  <c r="G166" i="48"/>
  <c r="E167" i="48"/>
  <c r="I167" i="48"/>
  <c r="C167" i="48"/>
  <c r="G167" i="48"/>
  <c r="C168" i="48"/>
  <c r="G168" i="48"/>
  <c r="E168" i="48"/>
  <c r="I168" i="48"/>
  <c r="C169" i="48"/>
  <c r="G169" i="48"/>
  <c r="E169" i="48"/>
  <c r="I169" i="48"/>
  <c r="C170" i="48"/>
  <c r="G170" i="48"/>
  <c r="E170" i="48"/>
  <c r="I170" i="48"/>
  <c r="E171" i="48"/>
  <c r="I171" i="48"/>
  <c r="C171" i="48"/>
  <c r="G171" i="48"/>
  <c r="C172" i="48"/>
  <c r="G172" i="48"/>
  <c r="E172" i="48"/>
  <c r="I172" i="48"/>
  <c r="I173" i="48"/>
  <c r="C173" i="48"/>
  <c r="G173" i="48"/>
  <c r="C174" i="48"/>
  <c r="G174" i="48"/>
  <c r="J178" i="48"/>
  <c r="E174" i="48"/>
  <c r="I174" i="48"/>
  <c r="C175" i="48"/>
  <c r="G175" i="48"/>
  <c r="E175" i="48"/>
  <c r="K178" i="48"/>
  <c r="E176" i="48"/>
  <c r="I176" i="48"/>
  <c r="F183" i="48"/>
  <c r="C186" i="48"/>
  <c r="G186" i="48"/>
  <c r="E186" i="48"/>
  <c r="I186" i="48"/>
  <c r="C187" i="48"/>
  <c r="G187" i="48"/>
  <c r="E187" i="48"/>
  <c r="I187" i="48"/>
  <c r="C188" i="48"/>
  <c r="G188" i="48"/>
  <c r="E188" i="48"/>
  <c r="I188" i="48"/>
  <c r="C189" i="48"/>
  <c r="G189" i="48"/>
  <c r="E189" i="48"/>
  <c r="I189" i="48"/>
  <c r="C190" i="48"/>
  <c r="G190" i="48"/>
  <c r="E190" i="48"/>
  <c r="I190" i="48"/>
  <c r="E191" i="48"/>
  <c r="I191" i="48"/>
  <c r="C191" i="48"/>
  <c r="G191" i="48"/>
  <c r="C192" i="48"/>
  <c r="G192" i="48"/>
  <c r="J195" i="48"/>
  <c r="K195" i="48"/>
  <c r="E193" i="48"/>
  <c r="I193" i="48"/>
  <c r="C199" i="48"/>
  <c r="G199" i="48"/>
  <c r="K203" i="48"/>
  <c r="J203" i="48"/>
  <c r="E200" i="48"/>
  <c r="I200" i="48"/>
  <c r="C200" i="48"/>
  <c r="G200" i="48"/>
  <c r="E201" i="48"/>
  <c r="I201" i="48"/>
  <c r="C211" i="48"/>
  <c r="G211" i="48"/>
  <c r="E211" i="48"/>
  <c r="I211" i="48"/>
  <c r="C212" i="48"/>
  <c r="G212" i="48"/>
  <c r="E212" i="48"/>
  <c r="I212" i="48"/>
  <c r="E213" i="48"/>
  <c r="I213" i="48"/>
  <c r="C213" i="48"/>
  <c r="G213" i="48"/>
  <c r="C214" i="48"/>
  <c r="G214" i="48"/>
  <c r="E214" i="48"/>
  <c r="I214" i="48"/>
  <c r="C215" i="48"/>
  <c r="G215" i="48"/>
  <c r="E215" i="48"/>
  <c r="I215" i="48"/>
  <c r="C216" i="48"/>
  <c r="G216" i="48"/>
  <c r="E216" i="48"/>
  <c r="I216" i="48"/>
  <c r="E217" i="48"/>
  <c r="I217" i="48"/>
  <c r="C217" i="48"/>
  <c r="G217" i="48"/>
  <c r="C218" i="48"/>
  <c r="G218" i="48"/>
  <c r="J221" i="48"/>
  <c r="K221" i="48"/>
  <c r="E219" i="48"/>
  <c r="I219" i="48"/>
  <c r="C225" i="48"/>
  <c r="G225" i="48"/>
  <c r="E225" i="48"/>
  <c r="I225" i="48"/>
  <c r="E226" i="48"/>
  <c r="I226" i="48"/>
  <c r="C226" i="48"/>
  <c r="G226" i="48"/>
  <c r="C227" i="48"/>
  <c r="G227" i="48"/>
  <c r="E227" i="48"/>
  <c r="I227" i="48"/>
  <c r="C228" i="48"/>
  <c r="G228" i="48"/>
  <c r="E228" i="48"/>
  <c r="I228" i="48"/>
  <c r="C229" i="48"/>
  <c r="G229" i="48"/>
  <c r="E229" i="48"/>
  <c r="I229" i="48"/>
  <c r="C230" i="48"/>
  <c r="G230" i="48"/>
  <c r="E230" i="48"/>
  <c r="I230" i="48"/>
  <c r="C231" i="48"/>
  <c r="G231" i="48"/>
  <c r="E231" i="48"/>
  <c r="I231" i="48"/>
  <c r="C232" i="48"/>
  <c r="G232" i="48"/>
  <c r="E232" i="48"/>
  <c r="I232" i="48"/>
  <c r="E233" i="48"/>
  <c r="I233" i="48"/>
  <c r="C233" i="48"/>
  <c r="G233" i="48"/>
  <c r="C234" i="48"/>
  <c r="G234" i="48"/>
  <c r="E234" i="48"/>
  <c r="I234" i="48"/>
  <c r="C235" i="48"/>
  <c r="G235" i="48"/>
  <c r="E235" i="48"/>
  <c r="I235" i="48"/>
  <c r="E236" i="48"/>
  <c r="I236" i="48"/>
  <c r="C236" i="48"/>
  <c r="G236" i="48"/>
  <c r="C237" i="48"/>
  <c r="G237" i="48"/>
  <c r="E237" i="48"/>
  <c r="I237" i="48"/>
  <c r="C238" i="48"/>
  <c r="G238" i="48"/>
  <c r="E238" i="48"/>
  <c r="I238" i="48"/>
  <c r="C239" i="48"/>
  <c r="G239" i="48"/>
  <c r="E239" i="48"/>
  <c r="I239" i="48"/>
  <c r="E240" i="48"/>
  <c r="I240" i="48"/>
  <c r="C240" i="48"/>
  <c r="G240" i="48"/>
  <c r="C241" i="48"/>
  <c r="G241" i="48"/>
  <c r="E241" i="48"/>
  <c r="I241" i="48"/>
  <c r="C242" i="48"/>
  <c r="G242" i="48"/>
  <c r="E242" i="48"/>
  <c r="I242" i="48"/>
  <c r="C243" i="48"/>
  <c r="G243" i="48"/>
  <c r="J246" i="48"/>
  <c r="K246" i="48"/>
  <c r="E244" i="48"/>
  <c r="I244" i="48"/>
  <c r="E250" i="48"/>
  <c r="I250" i="48"/>
  <c r="C250" i="48"/>
  <c r="G250" i="48"/>
  <c r="E251" i="48"/>
  <c r="I251" i="48"/>
  <c r="C251" i="48"/>
  <c r="G251" i="48"/>
  <c r="E252" i="48"/>
  <c r="I252" i="48"/>
  <c r="C252" i="48"/>
  <c r="G252" i="48"/>
  <c r="C253" i="48"/>
  <c r="G253" i="48"/>
  <c r="E253" i="48"/>
  <c r="I253" i="48"/>
  <c r="E254" i="48"/>
  <c r="I254" i="48"/>
  <c r="C254" i="48"/>
  <c r="G254" i="48"/>
  <c r="C255" i="48"/>
  <c r="G255" i="48"/>
  <c r="E255" i="48"/>
  <c r="I255" i="48"/>
  <c r="C256" i="48"/>
  <c r="G256" i="48"/>
  <c r="E256" i="48"/>
  <c r="I256" i="48"/>
  <c r="C257" i="48"/>
  <c r="G257" i="48"/>
  <c r="E257" i="48"/>
  <c r="I257" i="48"/>
  <c r="C258" i="48"/>
  <c r="G258" i="48"/>
  <c r="E258" i="48"/>
  <c r="I258" i="48"/>
  <c r="C259" i="48"/>
  <c r="G259" i="48"/>
  <c r="E259" i="48"/>
  <c r="I259" i="48"/>
  <c r="C260" i="48"/>
  <c r="G260" i="48"/>
  <c r="E260" i="48"/>
  <c r="I260" i="48"/>
  <c r="C261" i="48"/>
  <c r="G261" i="48"/>
  <c r="E261" i="48"/>
  <c r="I261" i="48"/>
  <c r="C262" i="48"/>
  <c r="G262" i="48"/>
  <c r="E262" i="48"/>
  <c r="I262" i="48"/>
  <c r="I263" i="48"/>
  <c r="C263" i="48"/>
  <c r="G263" i="48"/>
  <c r="J267" i="48"/>
  <c r="E264" i="48"/>
  <c r="C264" i="48"/>
  <c r="G264" i="48"/>
  <c r="K267" i="48"/>
  <c r="E265" i="48"/>
  <c r="I265"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J15" i="51"/>
  <c r="B33" i="46"/>
  <c r="E33" i="46"/>
  <c r="D33" i="46"/>
  <c r="C33" i="46"/>
  <c r="K271" i="48"/>
  <c r="J271" i="48"/>
  <c r="C11" i="44"/>
  <c r="C43" i="44"/>
  <c r="D11" i="44"/>
  <c r="D43" i="44"/>
  <c r="E11" i="44"/>
  <c r="E43" i="44"/>
  <c r="B11" i="44"/>
  <c r="B43" i="44"/>
  <c r="G43" i="44" s="1"/>
  <c r="E11" i="45"/>
  <c r="D11" i="45"/>
  <c r="C11" i="45"/>
  <c r="B11" i="45"/>
  <c r="E615" i="49"/>
  <c r="D615" i="49"/>
  <c r="C615" i="49"/>
  <c r="B615" i="49"/>
  <c r="B5" i="49"/>
  <c r="C5" i="49" s="1"/>
  <c r="E5" i="49" s="1"/>
  <c r="B5" i="47"/>
  <c r="C5" i="47" s="1"/>
  <c r="E5" i="47" s="1"/>
  <c r="E76" i="26"/>
  <c r="C76" i="26"/>
  <c r="H6" i="26"/>
  <c r="H76" i="26" s="1"/>
  <c r="G6" i="26"/>
  <c r="G76" i="26" s="1"/>
  <c r="D76" i="26"/>
  <c r="B76" i="26"/>
  <c r="B5" i="26"/>
  <c r="C5" i="26" s="1"/>
  <c r="E5" i="26" s="1"/>
  <c r="H26" i="46"/>
  <c r="J26" i="46" s="1"/>
  <c r="G26" i="46"/>
  <c r="I26" i="46"/>
  <c r="I31" i="46"/>
  <c r="H31" i="46"/>
  <c r="J31" i="46" s="1"/>
  <c r="G31" i="46"/>
  <c r="B5" i="46"/>
  <c r="C5" i="46" s="1"/>
  <c r="E5" i="46" s="1"/>
  <c r="B6" i="45"/>
  <c r="D6" i="45" s="1"/>
  <c r="D38" i="45" s="1"/>
  <c r="B5" i="44"/>
  <c r="D5" i="44" s="1"/>
  <c r="B5" i="33"/>
  <c r="D5" i="33" s="1"/>
  <c r="E34" i="45"/>
  <c r="C34" i="45"/>
  <c r="D34" i="45"/>
  <c r="B34" i="45"/>
  <c r="H14" i="45"/>
  <c r="J14" i="45" s="1"/>
  <c r="G14" i="45"/>
  <c r="I14" i="45" s="1"/>
  <c r="G7" i="45"/>
  <c r="I7" i="45" s="1"/>
  <c r="H7" i="45"/>
  <c r="J7" i="45" s="1"/>
  <c r="I9" i="44"/>
  <c r="H15" i="44"/>
  <c r="J15" i="44" s="1"/>
  <c r="G15" i="44"/>
  <c r="I15" i="44" s="1"/>
  <c r="G9" i="44"/>
  <c r="H9" i="44"/>
  <c r="J9" i="44" s="1"/>
  <c r="H6" i="33"/>
  <c r="H76" i="33" s="1"/>
  <c r="G6" i="33"/>
  <c r="G76" i="33" s="1"/>
  <c r="E76" i="33"/>
  <c r="D76" i="33"/>
  <c r="C76" i="33"/>
  <c r="B76" i="33"/>
  <c r="G615" i="49" l="1"/>
  <c r="I615" i="49" s="1"/>
  <c r="H615" i="49"/>
  <c r="J615" i="49" s="1"/>
  <c r="D5" i="49"/>
  <c r="D44" i="44"/>
  <c r="H11" i="44"/>
  <c r="J11" i="44" s="1"/>
  <c r="H43" i="44"/>
  <c r="J43" i="44" s="1"/>
  <c r="I43" i="44"/>
  <c r="B44" i="44"/>
  <c r="E44" i="44"/>
  <c r="C44" i="44"/>
  <c r="C5" i="44"/>
  <c r="E5" i="44" s="1"/>
  <c r="H28" i="47"/>
  <c r="J28" i="47" s="1"/>
  <c r="G28" i="47"/>
  <c r="I28" i="47" s="1"/>
  <c r="G39" i="47"/>
  <c r="I39" i="47" s="1"/>
  <c r="H39" i="47"/>
  <c r="J39" i="47" s="1"/>
  <c r="D5" i="47"/>
  <c r="G33" i="46"/>
  <c r="I33" i="46" s="1"/>
  <c r="H33" i="46"/>
  <c r="J33" i="46" s="1"/>
  <c r="D5" i="46"/>
  <c r="C5" i="33"/>
  <c r="E5" i="33" s="1"/>
  <c r="J76" i="26"/>
  <c r="J6" i="26"/>
  <c r="I6" i="26"/>
  <c r="I76" i="26"/>
  <c r="D5" i="26"/>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H52" i="45" s="1"/>
  <c r="E53" i="45"/>
  <c r="E54" i="45"/>
  <c r="E55" i="45"/>
  <c r="E56" i="45"/>
  <c r="H56" i="45" s="1"/>
  <c r="E57" i="45"/>
  <c r="H57" i="45" s="1"/>
  <c r="E58" i="45"/>
  <c r="E59" i="45"/>
  <c r="H59" i="45" s="1"/>
  <c r="E60" i="45"/>
  <c r="E61" i="45"/>
  <c r="H61" i="45" s="1"/>
  <c r="E62" i="45"/>
  <c r="E63" i="45"/>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E42" i="45"/>
  <c r="G34" i="45"/>
  <c r="I34" i="45" s="1"/>
  <c r="H34" i="45"/>
  <c r="J34" i="45" s="1"/>
  <c r="G11" i="45"/>
  <c r="I11" i="45" s="1"/>
  <c r="H11" i="45"/>
  <c r="J11" i="45" s="1"/>
  <c r="J24" i="51"/>
  <c r="K24" i="51"/>
  <c r="D13" i="51"/>
  <c r="F13" i="51" s="1"/>
  <c r="G11" i="44"/>
  <c r="C6" i="45"/>
  <c r="B38" i="45"/>
  <c r="I11" i="44"/>
  <c r="H44" i="44" l="1"/>
  <c r="J44" i="44" s="1"/>
  <c r="G44" i="44"/>
  <c r="I44" i="44" s="1"/>
  <c r="E43" i="45"/>
  <c r="C43" i="45"/>
  <c r="H41" i="45"/>
  <c r="G41" i="45"/>
  <c r="H42" i="45"/>
  <c r="G42" i="45"/>
  <c r="G40" i="45"/>
  <c r="G65" i="45"/>
  <c r="G63" i="45"/>
  <c r="G61" i="45"/>
  <c r="G59" i="45"/>
  <c r="G57" i="45"/>
  <c r="G55" i="45"/>
  <c r="G53" i="45"/>
  <c r="G51" i="45"/>
  <c r="G49" i="45"/>
  <c r="G47" i="45"/>
  <c r="H65" i="45"/>
  <c r="H63" i="45"/>
  <c r="H55" i="45"/>
  <c r="H53" i="45"/>
  <c r="H51" i="45"/>
  <c r="H49" i="45"/>
  <c r="H47" i="45"/>
  <c r="D43" i="45"/>
  <c r="H43" i="45" s="1"/>
  <c r="H39" i="45"/>
  <c r="G39" i="45"/>
  <c r="B43" i="45"/>
  <c r="C66" i="45"/>
  <c r="G64" i="45"/>
  <c r="G62" i="45"/>
  <c r="G60" i="45"/>
  <c r="G58" i="45"/>
  <c r="G56" i="45"/>
  <c r="G54" i="45"/>
  <c r="G52" i="45"/>
  <c r="G50" i="45"/>
  <c r="G48" i="45"/>
  <c r="G46" i="45"/>
  <c r="B66" i="45"/>
  <c r="E66" i="45"/>
  <c r="H62" i="45"/>
  <c r="H60" i="45"/>
  <c r="H58" i="45"/>
  <c r="H54" i="45"/>
  <c r="H50" i="45"/>
  <c r="H48" i="45"/>
  <c r="D66" i="45"/>
  <c r="H46" i="45"/>
  <c r="C38" i="45"/>
  <c r="E6" i="45"/>
  <c r="E38" i="45" s="1"/>
  <c r="G43" i="45" l="1"/>
  <c r="H66" i="45"/>
  <c r="G66" i="45"/>
</calcChain>
</file>

<file path=xl/sharedStrings.xml><?xml version="1.0" encoding="utf-8"?>
<sst xmlns="http://schemas.openxmlformats.org/spreadsheetml/2006/main" count="1994" uniqueCount="722">
  <si>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</si>
  <si>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</si>
  <si>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</si>
  <si>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</si>
  <si>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</si>
  <si>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</si>
  <si>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</si>
  <si>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</si>
  <si>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</si>
  <si>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</si>
  <si>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</si>
  <si>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</si>
  <si>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</si>
  <si>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</si>
  <si>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</si>
  <si>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</si>
  <si>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</si>
  <si>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</si>
  <si>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</si>
  <si>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</si>
  <si>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</si>
  <si>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</si>
  <si>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</si>
  <si>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</si>
  <si>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</si>
  <si>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</si>
  <si>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</si>
  <si>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</si>
  <si>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</si>
  <si>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</si>
  <si>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</si>
  <si>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</si>
  <si>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</si>
  <si>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</si>
  <si>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</si>
  <si>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</si>
  <si>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</si>
  <si>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Caterham</t>
  </si>
  <si>
    <t>Chrysler</t>
  </si>
  <si>
    <t>Citroen</t>
  </si>
  <si>
    <t>Daf</t>
  </si>
  <si>
    <t>Dennis Eagle</t>
  </si>
  <si>
    <t>Ferrari</t>
  </si>
  <si>
    <t>Fiat</t>
  </si>
  <si>
    <t>Fiat Professional</t>
  </si>
  <si>
    <t>Ford</t>
  </si>
  <si>
    <t>Freightliner</t>
  </si>
  <si>
    <t>Fuso</t>
  </si>
  <si>
    <t>Genesis</t>
  </si>
  <si>
    <t>Great Wall</t>
  </si>
  <si>
    <t>Haval</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</si>
  <si>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</si>
  <si>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</si>
  <si>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</si>
  <si>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</si>
  <si>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</si>
  <si>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</si>
  <si>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</si>
  <si>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</si>
  <si>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</si>
  <si>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</si>
  <si>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</si>
  <si>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</si>
  <si>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</si>
  <si>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</si>
  <si>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</si>
  <si>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</si>
  <si>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</si>
  <si>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</si>
  <si>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</si>
  <si>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</si>
  <si>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</si>
  <si>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</si>
  <si>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</si>
  <si>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</si>
  <si>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</si>
  <si>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</si>
  <si>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</si>
  <si>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</si>
  <si>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</si>
  <si>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</si>
  <si>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</si>
  <si>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</si>
  <si>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</si>
  <si>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</si>
  <si>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</si>
  <si>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</si>
  <si>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</si>
  <si>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</si>
  <si>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</si>
  <si>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</si>
  <si>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</si>
  <si>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</si>
  <si>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</si>
  <si>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</si>
  <si>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</si>
  <si>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</si>
  <si>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</si>
  <si>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</si>
  <si>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</si>
  <si>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NSW REPORT</t>
  </si>
  <si>
    <t>SEPTEMBER 2020</t>
  </si>
  <si>
    <t>AUSTRALIAN CAPITAL TERRITORY</t>
  </si>
  <si>
    <t>NEW SOUTH WALES</t>
  </si>
  <si>
    <t>NORTHERN TERRITORY</t>
  </si>
  <si>
    <t>QUEENSLAND</t>
  </si>
  <si>
    <t>SOUTH AUSTRALIA</t>
  </si>
  <si>
    <t>TASMANIA</t>
  </si>
  <si>
    <t>VICTORIA</t>
  </si>
  <si>
    <t>WESTERN AUSTRALIA</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</si>
  <si>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October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</si>
  <si>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NSW</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</si>
  <si>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</si>
  <si>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</si>
  <si>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</si>
  <si>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</si>
  <si>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</si>
  <si>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</si>
  <si>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</si>
  <si>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</si>
  <si>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</si>
  <si>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</si>
  <si>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</si>
  <si>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</si>
  <si>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</si>
  <si>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</si>
  <si>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</si>
  <si>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</si>
  <si>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</si>
  <si>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</si>
  <si>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</si>
  <si>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</si>
  <si>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</si>
  <si>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</si>
  <si>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</si>
  <si>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</si>
  <si>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</si>
  <si>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</si>
  <si>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</si>
  <si>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</si>
  <si>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</si>
  <si>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</si>
  <si>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</si>
  <si>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</si>
  <si>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</si>
  <si>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</si>
  <si>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</si>
  <si>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</si>
  <si>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</si>
  <si>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</si>
  <si>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</si>
  <si>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</si>
  <si>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</si>
  <si>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</si>
  <si>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</si>
  <si>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</si>
  <si>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</si>
  <si>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</si>
  <si>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</si>
  <si>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</si>
  <si>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</si>
  <si>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</si>
  <si>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</si>
  <si>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</si>
  <si>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</si>
  <si>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</si>
  <si>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</si>
  <si>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</si>
  <si>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</si>
  <si>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</si>
  <si>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</si>
  <si>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</si>
  <si>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</si>
  <si>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</si>
  <si>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</si>
  <si>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</si>
  <si>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</si>
  <si>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</si>
  <si>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</si>
  <si>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</si>
  <si>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</si>
  <si>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</si>
  <si>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</si>
  <si>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</si>
  <si>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</si>
  <si>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</si>
  <si>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</si>
  <si>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</si>
  <si>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</si>
  <si>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</si>
  <si>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</si>
  <si>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</si>
  <si>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</si>
  <si>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</si>
  <si>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</si>
  <si>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</si>
  <si>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</si>
  <si>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</si>
  <si>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</si>
  <si>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</si>
  <si>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</si>
  <si>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</si>
  <si>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</si>
  <si>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</si>
  <si>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</si>
  <si>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</si>
  <si>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</si>
  <si>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</si>
  <si>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</si>
  <si>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</si>
  <si>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</si>
  <si>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</si>
  <si>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</si>
  <si>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</si>
  <si>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</si>
  <si>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</si>
  <si>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</si>
  <si>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</si>
  <si>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</si>
  <si>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Peugeot 208</t>
  </si>
  <si>
    <t>Renault Zoe</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</si>
  <si>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</si>
  <si>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</si>
  <si>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</si>
  <si>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</si>
  <si>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</si>
  <si>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</si>
  <si>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</si>
  <si>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</si>
  <si>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</si>
  <si>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</si>
  <si>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</si>
  <si>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</si>
  <si>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</si>
  <si>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</si>
  <si>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</si>
  <si>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</si>
  <si>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</si>
  <si>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</si>
  <si>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</si>
  <si>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</si>
  <si>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</si>
  <si>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</si>
  <si>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Volkswagen Jetta</t>
  </si>
  <si>
    <t>Audi A3</t>
  </si>
  <si>
    <t>BMW 1 Series</t>
  </si>
  <si>
    <t>BMW 2 Series</t>
  </si>
  <si>
    <t>BMW 2 Series Gran Coupe</t>
  </si>
  <si>
    <t>BMW i3</t>
  </si>
  <si>
    <t>Lexus CT200H</t>
  </si>
  <si>
    <t>Mercedes-Benz A-Class</t>
  </si>
  <si>
    <t>Mercedes-Benz B-Class</t>
  </si>
  <si>
    <t>MINI Clubman</t>
  </si>
  <si>
    <t>Nissan Leaf</t>
  </si>
  <si>
    <t>Ford Mondeo</t>
  </si>
  <si>
    <t>Honda Accord</t>
  </si>
  <si>
    <t>Hyundai i40</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</si>
  <si>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</si>
  <si>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</si>
  <si>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</si>
  <si>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</si>
  <si>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</si>
  <si>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</si>
  <si>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</si>
  <si>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</si>
  <si>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</si>
  <si>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</si>
  <si>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</si>
  <si>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</si>
  <si>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</si>
  <si>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</si>
  <si>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</si>
  <si>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</si>
  <si>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</si>
  <si>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</si>
  <si>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</si>
  <si>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</si>
  <si>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</si>
  <si>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</si>
  <si>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</si>
  <si>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</si>
  <si>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</si>
  <si>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</si>
  <si>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</si>
  <si>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</si>
  <si>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</si>
  <si>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</si>
  <si>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</si>
  <si>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</si>
  <si>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</si>
  <si>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</si>
  <si>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</si>
  <si>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</si>
  <si>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</si>
  <si>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</si>
  <si>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</si>
  <si>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</si>
  <si>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</si>
  <si>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</si>
  <si>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</si>
  <si>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</si>
  <si>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</si>
  <si>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</si>
  <si>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</si>
  <si>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</si>
  <si>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</si>
  <si>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</si>
  <si>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</si>
  <si>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</si>
  <si>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</si>
  <si>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</si>
  <si>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Kia Rondo</t>
  </si>
  <si>
    <t>LDV G10 Wagon</t>
  </si>
  <si>
    <t>Toyota Tarago</t>
  </si>
  <si>
    <t>Volkswagen Caddy</t>
  </si>
  <si>
    <t>Volkswagen Caravelle</t>
  </si>
  <si>
    <t>Volkswagen Multivan</t>
  </si>
  <si>
    <t>Mercedes-Benz Marco Polo</t>
  </si>
  <si>
    <t>Mercedes-Benz Valente</t>
  </si>
  <si>
    <t>Mercedes-Benz V-Class</t>
  </si>
  <si>
    <t>Toyota Granvia</t>
  </si>
  <si>
    <t>Abarth 124 Spider</t>
  </si>
  <si>
    <t>Audi A3 Convertible</t>
  </si>
  <si>
    <t>BMW 2 Series Coupe/Conv</t>
  </si>
  <si>
    <t>Ford Mustang</t>
  </si>
  <si>
    <t>Hyundai Veloster</t>
  </si>
  <si>
    <t>Mazda MX5</t>
  </si>
  <si>
    <t>MINI Cabrio</t>
  </si>
  <si>
    <t>Nissan 370Z</t>
  </si>
  <si>
    <t>Subaru BRZ</t>
  </si>
  <si>
    <t>Toyota 86</t>
  </si>
  <si>
    <t>Alfa Romeo 4C</t>
  </si>
  <si>
    <t>Alpine A110</t>
  </si>
  <si>
    <t>Audi A5</t>
  </si>
  <si>
    <t>Audi TT</t>
  </si>
  <si>
    <t>BMW 4 Series Coupe/Conv</t>
  </si>
  <si>
    <t>BMW Z4</t>
  </si>
  <si>
    <t>Infiniti Q60</t>
  </si>
  <si>
    <t>Jaguar F-Type</t>
  </si>
  <si>
    <t>Lexus LC</t>
  </si>
  <si>
    <t>Lexus RC</t>
  </si>
  <si>
    <t>Lotus Elise</t>
  </si>
  <si>
    <t>Lotus Evora</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</si>
  <si>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</si>
  <si>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</si>
  <si>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</si>
  <si>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</si>
  <si>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</si>
  <si>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</si>
  <si>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</si>
  <si>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</si>
  <si>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</si>
  <si>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</si>
  <si>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</si>
  <si>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6 Series</t>
  </si>
  <si>
    <t>BMW 8 Series</t>
  </si>
  <si>
    <t>BMW i8</t>
  </si>
  <si>
    <t>Ferrari Coupe/Conv</t>
  </si>
  <si>
    <t>Lamborghini Coupe/Conv</t>
  </si>
  <si>
    <t>Maserati Coupe/Conv</t>
  </si>
  <si>
    <t>McLaren Coupe/Conv</t>
  </si>
  <si>
    <t>Mercedes-AMG GT Cpe/Conv</t>
  </si>
  <si>
    <t>Mercedes-Benz S-Class Cpe/Conv</t>
  </si>
  <si>
    <t>Mercedes-Benz SL-Class</t>
  </si>
  <si>
    <t>Morgan Aero</t>
  </si>
  <si>
    <t>Nissan GT-R</t>
  </si>
  <si>
    <t>Porsche 911</t>
  </si>
  <si>
    <t>Rolls-Royce Coupe/Conv</t>
  </si>
  <si>
    <t>Citroen C3 Aircross</t>
  </si>
  <si>
    <t>Citroen C4 Cactus</t>
  </si>
  <si>
    <t>Ford EcoSport</t>
  </si>
  <si>
    <t>Ford Puma</t>
  </si>
  <si>
    <t>Holden Trax</t>
  </si>
  <si>
    <t>Hyundai Venue</t>
  </si>
  <si>
    <t>Mazda CX-3</t>
  </si>
  <si>
    <t>Nissan Juke</t>
  </si>
  <si>
    <t>Renault Captur</t>
  </si>
  <si>
    <t>SsangYong Tivoli</t>
  </si>
  <si>
    <t>Suzuki Ignis</t>
  </si>
  <si>
    <t>Suzuki Jimny</t>
  </si>
  <si>
    <t>Volkswagen T-Cross</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</si>
  <si>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</si>
  <si>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</si>
  <si>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</si>
  <si>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</si>
  <si>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</si>
  <si>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</si>
  <si>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</si>
  <si>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</si>
  <si>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</si>
  <si>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</si>
  <si>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</si>
  <si>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</si>
  <si>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</si>
  <si>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</si>
  <si>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</si>
  <si>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</si>
  <si>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</si>
  <si>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</si>
  <si>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</si>
  <si>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</si>
  <si>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</si>
  <si>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</si>
  <si>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</si>
  <si>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</si>
  <si>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</si>
  <si>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</si>
  <si>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</si>
  <si>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</si>
  <si>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</si>
  <si>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</si>
  <si>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</si>
  <si>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</si>
  <si>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</si>
  <si>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</si>
  <si>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</si>
  <si>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</si>
  <si>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</si>
  <si>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</si>
  <si>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</si>
  <si>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</si>
  <si>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</si>
  <si>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</si>
  <si>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</si>
  <si>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</si>
  <si>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</si>
  <si>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</si>
  <si>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</si>
  <si>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</si>
  <si>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</si>
  <si>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</si>
  <si>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</si>
  <si>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</si>
  <si>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</si>
  <si>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</si>
  <si>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</si>
  <si>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</si>
  <si>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</si>
  <si>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</si>
  <si>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</si>
  <si>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</si>
  <si>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</si>
  <si>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</si>
  <si>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</si>
  <si>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</si>
  <si>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</si>
  <si>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</si>
  <si>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</si>
  <si>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</si>
  <si>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</si>
  <si>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</si>
  <si>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</si>
  <si>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</si>
  <si>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</si>
  <si>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</si>
  <si>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</si>
  <si>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</si>
  <si>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</si>
  <si>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</si>
  <si>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</si>
  <si>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</si>
  <si>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</si>
  <si>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</si>
  <si>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</si>
  <si>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</si>
  <si>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</si>
  <si>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</si>
  <si>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</si>
  <si>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</si>
  <si>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</si>
  <si>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</si>
  <si>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</si>
  <si>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</si>
  <si>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</si>
  <si>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</si>
  <si>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</si>
  <si>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</si>
  <si>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Infiniti QX70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</si>
  <si>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</si>
  <si>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</si>
  <si>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</si>
  <si>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</si>
  <si>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</si>
  <si>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</si>
  <si>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</si>
  <si>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</si>
  <si>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</si>
  <si>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</si>
  <si>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</si>
  <si>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</si>
  <si>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</si>
  <si>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</si>
  <si>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</si>
  <si>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</si>
  <si>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</si>
  <si>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</si>
  <si>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</si>
  <si>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</si>
  <si>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</si>
  <si>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</si>
  <si>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</si>
  <si>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</si>
  <si>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</si>
  <si>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</si>
  <si>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</si>
  <si>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</si>
  <si>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Iveco Daily Minibus &lt; 20 Seats</t>
  </si>
  <si>
    <t>Mercedes-Benz Sprinter Bus</t>
  </si>
  <si>
    <t>Renault Master Bus</t>
  </si>
  <si>
    <t>Toyota Hiace Bus</t>
  </si>
  <si>
    <t>Volkswagen Crafter Bus</t>
  </si>
  <si>
    <t>Toyota Coaster</t>
  </si>
  <si>
    <t>Citroen Berlingo</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</si>
  <si>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</si>
  <si>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</si>
  <si>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</si>
  <si>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</si>
  <si>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</si>
  <si>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</si>
  <si>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</si>
  <si>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</si>
  <si>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</si>
  <si>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</si>
  <si>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</si>
  <si>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</si>
  <si>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</si>
  <si>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</si>
  <si>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</si>
  <si>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</si>
  <si>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</si>
  <si>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</si>
  <si>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</si>
  <si>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</si>
  <si>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</si>
  <si>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</si>
  <si>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</si>
  <si>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</si>
  <si>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</si>
  <si>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</si>
  <si>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</si>
  <si>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</si>
  <si>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</si>
  <si>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</si>
  <si>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</si>
  <si>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</si>
  <si>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</si>
  <si>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</si>
  <si>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</si>
  <si>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</si>
  <si>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</si>
  <si>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</si>
  <si>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1500 Warlock</t>
  </si>
  <si>
    <t>RAM 2500/3500 Laramie</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</si>
  <si>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</si>
  <si>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</si>
  <si>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</si>
  <si>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</si>
  <si>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</si>
  <si>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</si>
  <si>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</si>
  <si>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</si>
  <si>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</si>
  <si>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</si>
  <si>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</si>
  <si>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</si>
  <si>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</si>
  <si>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</si>
  <si>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</si>
  <si>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</si>
  <si>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</si>
  <si>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</si>
  <si>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</si>
  <si>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Fuso Fighter (MD)</t>
  </si>
  <si>
    <t>Hino (MD)</t>
  </si>
  <si>
    <t>Hyundai EX9</t>
  </si>
  <si>
    <t>Isuzu N-Series (MD)</t>
  </si>
  <si>
    <t>Iveco (MD)</t>
  </si>
  <si>
    <t>MAN (MD)</t>
  </si>
  <si>
    <t>Mercedes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</si>
  <si>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</si>
  <si>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</si>
  <si>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</si>
  <si>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</si>
  <si>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</si>
  <si>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</si>
  <si>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</si>
  <si>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</si>
  <si>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</si>
  <si>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</si>
  <si>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</si>
  <si>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</si>
  <si>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</si>
  <si>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</si>
  <si>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</si>
  <si>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</si>
  <si>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</si>
  <si>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</si>
  <si>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</si>
  <si>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</si>
  <si>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</si>
  <si>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</si>
  <si>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</si>
  <si>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</si>
  <si>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</si>
  <si>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</si>
  <si>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</si>
  <si>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</si>
  <si>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</si>
  <si>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</si>
  <si>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</si>
  <si>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</si>
  <si>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</si>
  <si>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</si>
  <si>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</si>
  <si>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</si>
  <si>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</si>
  <si>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</si>
  <si>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</si>
  <si>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</si>
  <si>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</si>
  <si>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</si>
  <si>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</si>
  <si>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</si>
  <si>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</si>
  <si>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</si>
  <si>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</si>
  <si>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</si>
  <si>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</si>
  <si>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</si>
  <si>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</si>
  <si>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</si>
  <si>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</si>
  <si>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</si>
  <si>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</si>
  <si>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</si>
  <si>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</si>
  <si>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</si>
  <si>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</si>
  <si>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</si>
  <si>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</si>
  <si>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</si>
  <si>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</si>
  <si>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</si>
  <si>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</si>
  <si>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</si>
  <si>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</si>
  <si>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</si>
  <si>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</si>
  <si>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</si>
  <si>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</si>
  <si>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</si>
  <si>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</si>
  <si>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</si>
  <si>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</si>
  <si>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</si>
  <si>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</si>
  <si>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</si>
  <si>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</si>
  <si>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</si>
  <si>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Caterham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</si>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</sst>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100</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101</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2020</v>
      </c>
      <c r="D13" s="131">
        <f>C13-1</f>
        <v>2019</v>
      </c>
      <c r="E13" s="130">
        <f>C13</f>
        <v>2020</v>
      </c>
      <c r="F13" s="131">
        <f>D13</f>
        <v>2019</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102</v>
      </c>
      <c r="C15" s="109">
        <v>1382</v>
      </c>
      <c r="D15" s="110">
        <v>1337</v>
      </c>
      <c r="E15" s="109">
        <v>15281</v>
      </c>
      <c r="F15" s="110">
        <v>12550</v>
      </c>
      <c r="G15" s="111"/>
      <c r="H15" s="109">
        <f t="shared" ref="H15:H22" si="0">C15-D15</f>
        <v>45</v>
      </c>
      <c r="I15" s="110">
        <f t="shared" ref="I15:I22" si="1">E15-F15</f>
        <v>2731</v>
      </c>
      <c r="J15" s="112">
        <f t="shared" ref="J15:J22" si="2">IF(D15=0, "-", IF(H15/D15&lt;10, H15/D15, "&gt;999%"))</f>
        <v>3.3657442034405384E-2</v>
      </c>
      <c r="K15" s="113">
        <f t="shared" ref="K15:K22" si="3">IF(F15=0, "-", IF(I15/F15&lt;10, I15/F15, "&gt;999%"))</f>
        <v>0.21760956175298804</v>
      </c>
      <c r="L15" s="99"/>
    </row>
    <row r="16" spans="1:12" ht="15" x14ac:dyDescent="0.2">
      <c r="A16" s="99"/>
      <c r="B16" s="108" t="s">
        <v>103</v>
      </c>
      <c r="C16" s="109">
        <v>26014</v>
      </c>
      <c r="D16" s="110">
        <v>27682</v>
      </c>
      <c r="E16" s="109">
        <v>214680</v>
      </c>
      <c r="F16" s="110">
        <v>259958</v>
      </c>
      <c r="G16" s="111"/>
      <c r="H16" s="109">
        <f t="shared" si="0"/>
        <v>-1668</v>
      </c>
      <c r="I16" s="110">
        <f t="shared" si="1"/>
        <v>-45278</v>
      </c>
      <c r="J16" s="112">
        <f t="shared" si="2"/>
        <v>-6.0255761866917133E-2</v>
      </c>
      <c r="K16" s="113">
        <f t="shared" si="3"/>
        <v>-0.1741742896929504</v>
      </c>
      <c r="L16" s="99"/>
    </row>
    <row r="17" spans="1:12" ht="15" x14ac:dyDescent="0.2">
      <c r="A17" s="99"/>
      <c r="B17" s="108" t="s">
        <v>104</v>
      </c>
      <c r="C17" s="109">
        <v>666</v>
      </c>
      <c r="D17" s="110">
        <v>602</v>
      </c>
      <c r="E17" s="109">
        <v>5422</v>
      </c>
      <c r="F17" s="110">
        <v>6871</v>
      </c>
      <c r="G17" s="111"/>
      <c r="H17" s="109">
        <f t="shared" si="0"/>
        <v>64</v>
      </c>
      <c r="I17" s="110">
        <f t="shared" si="1"/>
        <v>-1449</v>
      </c>
      <c r="J17" s="112">
        <f t="shared" si="2"/>
        <v>0.10631229235880399</v>
      </c>
      <c r="K17" s="113">
        <f t="shared" si="3"/>
        <v>-0.21088633386697714</v>
      </c>
      <c r="L17" s="99"/>
    </row>
    <row r="18" spans="1:12" ht="15" x14ac:dyDescent="0.2">
      <c r="A18" s="99"/>
      <c r="B18" s="108" t="s">
        <v>105</v>
      </c>
      <c r="C18" s="109">
        <v>16149</v>
      </c>
      <c r="D18" s="110">
        <v>17535</v>
      </c>
      <c r="E18" s="109">
        <v>137541</v>
      </c>
      <c r="F18" s="110">
        <v>164962</v>
      </c>
      <c r="G18" s="111"/>
      <c r="H18" s="109">
        <f t="shared" si="0"/>
        <v>-1386</v>
      </c>
      <c r="I18" s="110">
        <f t="shared" si="1"/>
        <v>-27421</v>
      </c>
      <c r="J18" s="112">
        <f t="shared" si="2"/>
        <v>-7.9041916167664678E-2</v>
      </c>
      <c r="K18" s="113">
        <f t="shared" si="3"/>
        <v>-0.16622616117651337</v>
      </c>
      <c r="L18" s="99"/>
    </row>
    <row r="19" spans="1:12" ht="15" x14ac:dyDescent="0.2">
      <c r="A19" s="99"/>
      <c r="B19" s="108" t="s">
        <v>106</v>
      </c>
      <c r="C19" s="109">
        <v>5177</v>
      </c>
      <c r="D19" s="110">
        <v>6645</v>
      </c>
      <c r="E19" s="109">
        <v>42616</v>
      </c>
      <c r="F19" s="110">
        <v>51738</v>
      </c>
      <c r="G19" s="111"/>
      <c r="H19" s="109">
        <f t="shared" si="0"/>
        <v>-1468</v>
      </c>
      <c r="I19" s="110">
        <f t="shared" si="1"/>
        <v>-9122</v>
      </c>
      <c r="J19" s="112">
        <f t="shared" si="2"/>
        <v>-0.22091798344620014</v>
      </c>
      <c r="K19" s="113">
        <f t="shared" si="3"/>
        <v>-0.17631141520739108</v>
      </c>
      <c r="L19" s="99"/>
    </row>
    <row r="20" spans="1:12" ht="15" x14ac:dyDescent="0.2">
      <c r="A20" s="99"/>
      <c r="B20" s="108" t="s">
        <v>107</v>
      </c>
      <c r="C20" s="109">
        <v>1268</v>
      </c>
      <c r="D20" s="110">
        <v>1927</v>
      </c>
      <c r="E20" s="109">
        <v>10689</v>
      </c>
      <c r="F20" s="110">
        <v>14791</v>
      </c>
      <c r="G20" s="111"/>
      <c r="H20" s="109">
        <f t="shared" si="0"/>
        <v>-659</v>
      </c>
      <c r="I20" s="110">
        <f t="shared" si="1"/>
        <v>-4102</v>
      </c>
      <c r="J20" s="112">
        <f t="shared" si="2"/>
        <v>-0.34198235599377269</v>
      </c>
      <c r="K20" s="113">
        <f t="shared" si="3"/>
        <v>-0.27733080927591103</v>
      </c>
      <c r="L20" s="99"/>
    </row>
    <row r="21" spans="1:12" ht="15" x14ac:dyDescent="0.2">
      <c r="A21" s="99"/>
      <c r="B21" s="108" t="s">
        <v>108</v>
      </c>
      <c r="C21" s="109">
        <v>10447</v>
      </c>
      <c r="D21" s="110">
        <v>24686</v>
      </c>
      <c r="E21" s="109">
        <v>155887</v>
      </c>
      <c r="F21" s="110">
        <v>231192</v>
      </c>
      <c r="G21" s="111"/>
      <c r="H21" s="109">
        <f t="shared" si="0"/>
        <v>-14239</v>
      </c>
      <c r="I21" s="110">
        <f t="shared" si="1"/>
        <v>-75305</v>
      </c>
      <c r="J21" s="112">
        <f t="shared" si="2"/>
        <v>-0.57680466661265495</v>
      </c>
      <c r="K21" s="113">
        <f t="shared" si="3"/>
        <v>-0.3257249385791896</v>
      </c>
      <c r="L21" s="99"/>
    </row>
    <row r="22" spans="1:12" ht="15" x14ac:dyDescent="0.2">
      <c r="A22" s="99"/>
      <c r="B22" s="108" t="s">
        <v>109</v>
      </c>
      <c r="C22" s="109">
        <v>7882</v>
      </c>
      <c r="D22" s="110">
        <v>7767</v>
      </c>
      <c r="E22" s="109">
        <v>62775</v>
      </c>
      <c r="F22" s="110">
        <v>69402</v>
      </c>
      <c r="G22" s="111"/>
      <c r="H22" s="109">
        <f t="shared" si="0"/>
        <v>115</v>
      </c>
      <c r="I22" s="110">
        <f t="shared" si="1"/>
        <v>-6627</v>
      </c>
      <c r="J22" s="112">
        <f t="shared" si="2"/>
        <v>1.4806231492210635E-2</v>
      </c>
      <c r="K22" s="113">
        <f t="shared" si="3"/>
        <v>-9.5487161753263591E-2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68985</v>
      </c>
      <c r="D24" s="121">
        <f>SUM(D15:D23)</f>
        <v>88181</v>
      </c>
      <c r="E24" s="120">
        <f>SUM(E15:E23)</f>
        <v>644891</v>
      </c>
      <c r="F24" s="121">
        <f>SUM(F15:F23)</f>
        <v>811464</v>
      </c>
      <c r="G24" s="122"/>
      <c r="H24" s="120">
        <f>SUM(H15:H23)</f>
        <v>-19196</v>
      </c>
      <c r="I24" s="121">
        <f>SUM(I15:I23)</f>
        <v>-166573</v>
      </c>
      <c r="J24" s="123">
        <f>IF(D24=0, 0, H24/D24)</f>
        <v>-0.21768861772944284</v>
      </c>
      <c r="K24" s="124">
        <f>IF(F24=0, 0, I24/F24)</f>
        <v>-0.20527466406396341</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110</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122</v>
      </c>
      <c r="B6" s="61" t="s">
        <v>12</v>
      </c>
      <c r="C6" s="62" t="s">
        <v>13</v>
      </c>
      <c r="D6" s="61" t="s">
        <v>12</v>
      </c>
      <c r="E6" s="63" t="s">
        <v>13</v>
      </c>
      <c r="F6" s="62" t="s">
        <v>12</v>
      </c>
      <c r="G6" s="62" t="s">
        <v>13</v>
      </c>
      <c r="H6" s="61" t="s">
        <v>12</v>
      </c>
      <c r="I6" s="63" t="s">
        <v>13</v>
      </c>
      <c r="J6" s="61"/>
      <c r="K6" s="63"/>
    </row>
    <row r="7" spans="1:11" x14ac:dyDescent="0.2">
      <c r="A7" s="7" t="s">
        <v>368</v>
      </c>
      <c r="B7" s="65">
        <v>11</v>
      </c>
      <c r="C7" s="34">
        <f>IF(B21=0, "-", B7/B21)</f>
        <v>1.282051282051282E-2</v>
      </c>
      <c r="D7" s="65">
        <v>4</v>
      </c>
      <c r="E7" s="9">
        <f>IF(D21=0, "-", D7/D21)</f>
        <v>6.2208398133748056E-3</v>
      </c>
      <c r="F7" s="81">
        <v>34</v>
      </c>
      <c r="G7" s="34">
        <f>IF(F21=0, "-", F7/F21)</f>
        <v>5.7413036136440389E-3</v>
      </c>
      <c r="H7" s="65">
        <v>25</v>
      </c>
      <c r="I7" s="9">
        <f>IF(H21=0, "-", H7/H21)</f>
        <v>4.4859142293199351E-3</v>
      </c>
      <c r="J7" s="8">
        <f t="shared" ref="J7:J19" si="0">IF(D7=0, "-", IF((B7-D7)/D7&lt;10, (B7-D7)/D7, "&gt;999%"))</f>
        <v>1.75</v>
      </c>
      <c r="K7" s="9">
        <f t="shared" ref="K7:K19" si="1">IF(H7=0, "-", IF((F7-H7)/H7&lt;10, (F7-H7)/H7, "&gt;999%"))</f>
        <v>0.36</v>
      </c>
    </row>
    <row r="8" spans="1:11" x14ac:dyDescent="0.2">
      <c r="A8" s="7" t="s">
        <v>369</v>
      </c>
      <c r="B8" s="65">
        <v>0</v>
      </c>
      <c r="C8" s="34">
        <f>IF(B21=0, "-", B8/B21)</f>
        <v>0</v>
      </c>
      <c r="D8" s="65">
        <v>0</v>
      </c>
      <c r="E8" s="9">
        <f>IF(D21=0, "-", D8/D21)</f>
        <v>0</v>
      </c>
      <c r="F8" s="81">
        <v>0</v>
      </c>
      <c r="G8" s="34">
        <f>IF(F21=0, "-", F8/F21)</f>
        <v>0</v>
      </c>
      <c r="H8" s="65">
        <v>43</v>
      </c>
      <c r="I8" s="9">
        <f>IF(H21=0, "-", H8/H21)</f>
        <v>7.7157724744302885E-3</v>
      </c>
      <c r="J8" s="8" t="str">
        <f t="shared" si="0"/>
        <v>-</v>
      </c>
      <c r="K8" s="9">
        <f t="shared" si="1"/>
        <v>-1</v>
      </c>
    </row>
    <row r="9" spans="1:11" x14ac:dyDescent="0.2">
      <c r="A9" s="7" t="s">
        <v>370</v>
      </c>
      <c r="B9" s="65">
        <v>0</v>
      </c>
      <c r="C9" s="34">
        <f>IF(B21=0, "-", B9/B21)</f>
        <v>0</v>
      </c>
      <c r="D9" s="65">
        <v>6</v>
      </c>
      <c r="E9" s="9">
        <f>IF(D21=0, "-", D9/D21)</f>
        <v>9.3312597200622092E-3</v>
      </c>
      <c r="F9" s="81">
        <v>14</v>
      </c>
      <c r="G9" s="34">
        <f>IF(F21=0, "-", F9/F21)</f>
        <v>2.3640661938534278E-3</v>
      </c>
      <c r="H9" s="65">
        <v>53</v>
      </c>
      <c r="I9" s="9">
        <f>IF(H21=0, "-", H9/H21)</f>
        <v>9.5101381661582638E-3</v>
      </c>
      <c r="J9" s="8">
        <f t="shared" si="0"/>
        <v>-1</v>
      </c>
      <c r="K9" s="9">
        <f t="shared" si="1"/>
        <v>-0.73584905660377353</v>
      </c>
    </row>
    <row r="10" spans="1:11" x14ac:dyDescent="0.2">
      <c r="A10" s="7" t="s">
        <v>371</v>
      </c>
      <c r="B10" s="65">
        <v>16</v>
      </c>
      <c r="C10" s="34">
        <f>IF(B21=0, "-", B10/B21)</f>
        <v>1.8648018648018648E-2</v>
      </c>
      <c r="D10" s="65">
        <v>0</v>
      </c>
      <c r="E10" s="9">
        <f>IF(D21=0, "-", D10/D21)</f>
        <v>0</v>
      </c>
      <c r="F10" s="81">
        <v>16</v>
      </c>
      <c r="G10" s="34">
        <f>IF(F21=0, "-", F10/F21)</f>
        <v>2.7017899358324892E-3</v>
      </c>
      <c r="H10" s="65">
        <v>0</v>
      </c>
      <c r="I10" s="9">
        <f>IF(H21=0, "-", H10/H21)</f>
        <v>0</v>
      </c>
      <c r="J10" s="8" t="str">
        <f t="shared" si="0"/>
        <v>-</v>
      </c>
      <c r="K10" s="9" t="str">
        <f t="shared" si="1"/>
        <v>-</v>
      </c>
    </row>
    <row r="11" spans="1:11" x14ac:dyDescent="0.2">
      <c r="A11" s="7" t="s">
        <v>372</v>
      </c>
      <c r="B11" s="65">
        <v>5</v>
      </c>
      <c r="C11" s="34">
        <f>IF(B21=0, "-", B11/B21)</f>
        <v>5.8275058275058279E-3</v>
      </c>
      <c r="D11" s="65">
        <v>79</v>
      </c>
      <c r="E11" s="9">
        <f>IF(D21=0, "-", D11/D21)</f>
        <v>0.12286158631415241</v>
      </c>
      <c r="F11" s="81">
        <v>632</v>
      </c>
      <c r="G11" s="34">
        <f>IF(F21=0, "-", F11/F21)</f>
        <v>0.10672070246538332</v>
      </c>
      <c r="H11" s="65">
        <v>969</v>
      </c>
      <c r="I11" s="9">
        <f>IF(H21=0, "-", H11/H21)</f>
        <v>0.17387403552844069</v>
      </c>
      <c r="J11" s="8">
        <f t="shared" si="0"/>
        <v>-0.93670886075949367</v>
      </c>
      <c r="K11" s="9">
        <f t="shared" si="1"/>
        <v>-0.347781217750258</v>
      </c>
    </row>
    <row r="12" spans="1:11" x14ac:dyDescent="0.2">
      <c r="A12" s="7" t="s">
        <v>373</v>
      </c>
      <c r="B12" s="65">
        <v>103</v>
      </c>
      <c r="C12" s="34">
        <f>IF(B21=0, "-", B12/B21)</f>
        <v>0.12004662004662005</v>
      </c>
      <c r="D12" s="65">
        <v>89</v>
      </c>
      <c r="E12" s="9">
        <f>IF(D21=0, "-", D12/D21)</f>
        <v>0.13841368584758942</v>
      </c>
      <c r="F12" s="81">
        <v>800</v>
      </c>
      <c r="G12" s="34">
        <f>IF(F21=0, "-", F12/F21)</f>
        <v>0.13508949679162446</v>
      </c>
      <c r="H12" s="65">
        <v>98</v>
      </c>
      <c r="I12" s="9">
        <f>IF(H21=0, "-", H12/H21)</f>
        <v>1.7584783778934146E-2</v>
      </c>
      <c r="J12" s="8">
        <f t="shared" si="0"/>
        <v>0.15730337078651685</v>
      </c>
      <c r="K12" s="9">
        <f t="shared" si="1"/>
        <v>7.1632653061224492</v>
      </c>
    </row>
    <row r="13" spans="1:11" x14ac:dyDescent="0.2">
      <c r="A13" s="7" t="s">
        <v>374</v>
      </c>
      <c r="B13" s="65">
        <v>450</v>
      </c>
      <c r="C13" s="34">
        <f>IF(B21=0, "-", B13/B21)</f>
        <v>0.52447552447552448</v>
      </c>
      <c r="D13" s="65">
        <v>364</v>
      </c>
      <c r="E13" s="9">
        <f>IF(D21=0, "-", D13/D21)</f>
        <v>0.56609642301710728</v>
      </c>
      <c r="F13" s="81">
        <v>3169</v>
      </c>
      <c r="G13" s="34">
        <f>IF(F21=0, "-", F13/F21)</f>
        <v>0.53512326916582231</v>
      </c>
      <c r="H13" s="65">
        <v>3538</v>
      </c>
      <c r="I13" s="9">
        <f>IF(H21=0, "-", H13/H21)</f>
        <v>0.63484658173335728</v>
      </c>
      <c r="J13" s="8">
        <f t="shared" si="0"/>
        <v>0.23626373626373626</v>
      </c>
      <c r="K13" s="9">
        <f t="shared" si="1"/>
        <v>-0.10429621254946297</v>
      </c>
    </row>
    <row r="14" spans="1:11" x14ac:dyDescent="0.2">
      <c r="A14" s="7" t="s">
        <v>375</v>
      </c>
      <c r="B14" s="65">
        <v>12</v>
      </c>
      <c r="C14" s="34">
        <f>IF(B21=0, "-", B14/B21)</f>
        <v>1.3986013986013986E-2</v>
      </c>
      <c r="D14" s="65">
        <v>9</v>
      </c>
      <c r="E14" s="9">
        <f>IF(D21=0, "-", D14/D21)</f>
        <v>1.3996889580093312E-2</v>
      </c>
      <c r="F14" s="81">
        <v>109</v>
      </c>
      <c r="G14" s="34">
        <f>IF(F21=0, "-", F14/F21)</f>
        <v>1.840594393785883E-2</v>
      </c>
      <c r="H14" s="65">
        <v>81</v>
      </c>
      <c r="I14" s="9">
        <f>IF(H21=0, "-", H14/H21)</f>
        <v>1.4534362102996591E-2</v>
      </c>
      <c r="J14" s="8">
        <f t="shared" si="0"/>
        <v>0.33333333333333331</v>
      </c>
      <c r="K14" s="9">
        <f t="shared" si="1"/>
        <v>0.34567901234567899</v>
      </c>
    </row>
    <row r="15" spans="1:11" x14ac:dyDescent="0.2">
      <c r="A15" s="7" t="s">
        <v>376</v>
      </c>
      <c r="B15" s="65">
        <v>0</v>
      </c>
      <c r="C15" s="34">
        <f>IF(B21=0, "-", B15/B21)</f>
        <v>0</v>
      </c>
      <c r="D15" s="65">
        <v>5</v>
      </c>
      <c r="E15" s="9">
        <f>IF(D21=0, "-", D15/D21)</f>
        <v>7.7760497667185074E-3</v>
      </c>
      <c r="F15" s="81">
        <v>10</v>
      </c>
      <c r="G15" s="34">
        <f>IF(F21=0, "-", F15/F21)</f>
        <v>1.6886187098953055E-3</v>
      </c>
      <c r="H15" s="65">
        <v>75</v>
      </c>
      <c r="I15" s="9">
        <f>IF(H21=0, "-", H15/H21)</f>
        <v>1.3457742687959805E-2</v>
      </c>
      <c r="J15" s="8">
        <f t="shared" si="0"/>
        <v>-1</v>
      </c>
      <c r="K15" s="9">
        <f t="shared" si="1"/>
        <v>-0.8666666666666667</v>
      </c>
    </row>
    <row r="16" spans="1:11" x14ac:dyDescent="0.2">
      <c r="A16" s="7" t="s">
        <v>377</v>
      </c>
      <c r="B16" s="65">
        <v>0</v>
      </c>
      <c r="C16" s="34">
        <f>IF(B21=0, "-", B16/B21)</f>
        <v>0</v>
      </c>
      <c r="D16" s="65">
        <v>10</v>
      </c>
      <c r="E16" s="9">
        <f>IF(D21=0, "-", D16/D21)</f>
        <v>1.5552099533437015E-2</v>
      </c>
      <c r="F16" s="81">
        <v>23</v>
      </c>
      <c r="G16" s="34">
        <f>IF(F21=0, "-", F16/F21)</f>
        <v>3.8838230327592031E-3</v>
      </c>
      <c r="H16" s="65">
        <v>16</v>
      </c>
      <c r="I16" s="9">
        <f>IF(H21=0, "-", H16/H21)</f>
        <v>2.8709851067647589E-3</v>
      </c>
      <c r="J16" s="8">
        <f t="shared" si="0"/>
        <v>-1</v>
      </c>
      <c r="K16" s="9">
        <f t="shared" si="1"/>
        <v>0.4375</v>
      </c>
    </row>
    <row r="17" spans="1:11" x14ac:dyDescent="0.2">
      <c r="A17" s="7" t="s">
        <v>378</v>
      </c>
      <c r="B17" s="65">
        <v>21</v>
      </c>
      <c r="C17" s="34">
        <f>IF(B21=0, "-", B17/B21)</f>
        <v>2.4475524475524476E-2</v>
      </c>
      <c r="D17" s="65">
        <v>36</v>
      </c>
      <c r="E17" s="9">
        <f>IF(D21=0, "-", D17/D21)</f>
        <v>5.5987558320373249E-2</v>
      </c>
      <c r="F17" s="81">
        <v>102</v>
      </c>
      <c r="G17" s="34">
        <f>IF(F21=0, "-", F17/F21)</f>
        <v>1.7223910840932118E-2</v>
      </c>
      <c r="H17" s="65">
        <v>354</v>
      </c>
      <c r="I17" s="9">
        <f>IF(H21=0, "-", H17/H21)</f>
        <v>6.3520545487170288E-2</v>
      </c>
      <c r="J17" s="8">
        <f t="shared" si="0"/>
        <v>-0.41666666666666669</v>
      </c>
      <c r="K17" s="9">
        <f t="shared" si="1"/>
        <v>-0.71186440677966101</v>
      </c>
    </row>
    <row r="18" spans="1:11" x14ac:dyDescent="0.2">
      <c r="A18" s="7" t="s">
        <v>379</v>
      </c>
      <c r="B18" s="65">
        <v>81</v>
      </c>
      <c r="C18" s="34">
        <f>IF(B21=0, "-", B18/B21)</f>
        <v>9.4405594405594401E-2</v>
      </c>
      <c r="D18" s="65">
        <v>41</v>
      </c>
      <c r="E18" s="9">
        <f>IF(D21=0, "-", D18/D21)</f>
        <v>6.3763608087091764E-2</v>
      </c>
      <c r="F18" s="81">
        <v>416</v>
      </c>
      <c r="G18" s="34">
        <f>IF(F21=0, "-", F18/F21)</f>
        <v>7.0246538331644709E-2</v>
      </c>
      <c r="H18" s="65">
        <v>321</v>
      </c>
      <c r="I18" s="9">
        <f>IF(H21=0, "-", H18/H21)</f>
        <v>5.7599138704467971E-2</v>
      </c>
      <c r="J18" s="8">
        <f t="shared" si="0"/>
        <v>0.97560975609756095</v>
      </c>
      <c r="K18" s="9">
        <f t="shared" si="1"/>
        <v>0.29595015576323985</v>
      </c>
    </row>
    <row r="19" spans="1:11" x14ac:dyDescent="0.2">
      <c r="A19" s="7" t="s">
        <v>380</v>
      </c>
      <c r="B19" s="65">
        <v>159</v>
      </c>
      <c r="C19" s="34">
        <f>IF(B21=0, "-", B19/B21)</f>
        <v>0.18531468531468531</v>
      </c>
      <c r="D19" s="65">
        <v>0</v>
      </c>
      <c r="E19" s="9">
        <f>IF(D21=0, "-", D19/D21)</f>
        <v>0</v>
      </c>
      <c r="F19" s="81">
        <v>597</v>
      </c>
      <c r="G19" s="34">
        <f>IF(F21=0, "-", F19/F21)</f>
        <v>0.10081053698074975</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637</v>
      </c>
      <c r="B21" s="71">
        <f>SUM(B7:B20)</f>
        <v>858</v>
      </c>
      <c r="C21" s="40">
        <f>B21/26014</f>
        <v>3.2982240332128855E-2</v>
      </c>
      <c r="D21" s="71">
        <f>SUM(D7:D20)</f>
        <v>643</v>
      </c>
      <c r="E21" s="41">
        <f>D21/27682</f>
        <v>2.3228090455891914E-2</v>
      </c>
      <c r="F21" s="77">
        <f>SUM(F7:F20)</f>
        <v>5922</v>
      </c>
      <c r="G21" s="42">
        <f>F21/214680</f>
        <v>2.7585243152599217E-2</v>
      </c>
      <c r="H21" s="71">
        <f>SUM(H7:H20)</f>
        <v>5573</v>
      </c>
      <c r="I21" s="41">
        <f>H21/259958</f>
        <v>2.1438078458827965E-2</v>
      </c>
      <c r="J21" s="37">
        <f>IF(D21=0, "-", IF((B21-D21)/D21&lt;10, (B21-D21)/D21, "&gt;999%"))</f>
        <v>0.33437013996889581</v>
      </c>
      <c r="K21" s="38">
        <f>IF(H21=0, "-", IF((F21-H21)/H21&lt;10, (F21-H21)/H21, "&gt;999%"))</f>
        <v>6.2623362641306302E-2</v>
      </c>
    </row>
    <row r="22" spans="1:11" x14ac:dyDescent="0.2">
      <c r="B22" s="83"/>
      <c r="D22" s="83"/>
      <c r="F22" s="83"/>
      <c r="H22" s="83"/>
    </row>
    <row r="23" spans="1:11" s="43" customFormat="1" x14ac:dyDescent="0.2">
      <c r="A23" s="162" t="s">
        <v>637</v>
      </c>
      <c r="B23" s="71">
        <v>858</v>
      </c>
      <c r="C23" s="40">
        <f>B23/26014</f>
        <v>3.2982240332128855E-2</v>
      </c>
      <c r="D23" s="71">
        <v>643</v>
      </c>
      <c r="E23" s="41">
        <f>D23/27682</f>
        <v>2.3228090455891914E-2</v>
      </c>
      <c r="F23" s="77">
        <v>5922</v>
      </c>
      <c r="G23" s="42">
        <f>F23/214680</f>
        <v>2.7585243152599217E-2</v>
      </c>
      <c r="H23" s="71">
        <v>5573</v>
      </c>
      <c r="I23" s="41">
        <f>H23/259958</f>
        <v>2.1438078458827965E-2</v>
      </c>
      <c r="J23" s="37">
        <f>IF(D23=0, "-", IF((B23-D23)/D23&lt;10, (B23-D23)/D23, "&gt;999%"))</f>
        <v>0.33437013996889581</v>
      </c>
      <c r="K23" s="38">
        <f>IF(H23=0, "-", IF((F23-H23)/H23&lt;10, (F23-H23)/H23, "&gt;999%"))</f>
        <v>6.2623362641306302E-2</v>
      </c>
    </row>
    <row r="24" spans="1:11" x14ac:dyDescent="0.2">
      <c r="B24" s="83"/>
      <c r="D24" s="83"/>
      <c r="F24" s="83"/>
      <c r="H24" s="83"/>
    </row>
    <row r="25" spans="1:11" ht="15.75" x14ac:dyDescent="0.25">
      <c r="A25" s="164" t="s">
        <v>123</v>
      </c>
      <c r="B25" s="196" t="s">
        <v>1</v>
      </c>
      <c r="C25" s="200"/>
      <c r="D25" s="200"/>
      <c r="E25" s="197"/>
      <c r="F25" s="196" t="s">
        <v>14</v>
      </c>
      <c r="G25" s="200"/>
      <c r="H25" s="200"/>
      <c r="I25" s="197"/>
      <c r="J25" s="196" t="s">
        <v>15</v>
      </c>
      <c r="K25" s="197"/>
    </row>
    <row r="26" spans="1:11" x14ac:dyDescent="0.2">
      <c r="A26" s="22"/>
      <c r="B26" s="196">
        <f>VALUE(RIGHT($B$2, 4))</f>
        <v>2020</v>
      </c>
      <c r="C26" s="197"/>
      <c r="D26" s="196">
        <f>B26-1</f>
        <v>2019</v>
      </c>
      <c r="E26" s="204"/>
      <c r="F26" s="196">
        <f>B26</f>
        <v>2020</v>
      </c>
      <c r="G26" s="204"/>
      <c r="H26" s="196">
        <f>D26</f>
        <v>2019</v>
      </c>
      <c r="I26" s="204"/>
      <c r="J26" s="140" t="s">
        <v>4</v>
      </c>
      <c r="K26" s="141" t="s">
        <v>2</v>
      </c>
    </row>
    <row r="27" spans="1:11" x14ac:dyDescent="0.2">
      <c r="A27" s="163" t="s">
        <v>153</v>
      </c>
      <c r="B27" s="61" t="s">
        <v>12</v>
      </c>
      <c r="C27" s="62" t="s">
        <v>13</v>
      </c>
      <c r="D27" s="61" t="s">
        <v>12</v>
      </c>
      <c r="E27" s="63" t="s">
        <v>13</v>
      </c>
      <c r="F27" s="62" t="s">
        <v>12</v>
      </c>
      <c r="G27" s="62" t="s">
        <v>13</v>
      </c>
      <c r="H27" s="61" t="s">
        <v>12</v>
      </c>
      <c r="I27" s="63" t="s">
        <v>13</v>
      </c>
      <c r="J27" s="61"/>
      <c r="K27" s="63"/>
    </row>
    <row r="28" spans="1:11" x14ac:dyDescent="0.2">
      <c r="A28" s="7" t="s">
        <v>381</v>
      </c>
      <c r="B28" s="65">
        <v>8</v>
      </c>
      <c r="C28" s="34">
        <f>IF(B50=0, "-", B28/B50)</f>
        <v>3.0075187969924814E-3</v>
      </c>
      <c r="D28" s="65">
        <v>5</v>
      </c>
      <c r="E28" s="9">
        <f>IF(D50=0, "-", D28/D50)</f>
        <v>1.7525411847178409E-3</v>
      </c>
      <c r="F28" s="81">
        <v>18</v>
      </c>
      <c r="G28" s="34">
        <f>IF(F50=0, "-", F28/F50)</f>
        <v>8.2034454470877774E-4</v>
      </c>
      <c r="H28" s="65">
        <v>35</v>
      </c>
      <c r="I28" s="9">
        <f>IF(H50=0, "-", H28/H50)</f>
        <v>1.5134480671106115E-3</v>
      </c>
      <c r="J28" s="8">
        <f t="shared" ref="J28:J48" si="2">IF(D28=0, "-", IF((B28-D28)/D28&lt;10, (B28-D28)/D28, "&gt;999%"))</f>
        <v>0.6</v>
      </c>
      <c r="K28" s="9">
        <f t="shared" ref="K28:K48" si="3">IF(H28=0, "-", IF((F28-H28)/H28&lt;10, (F28-H28)/H28, "&gt;999%"))</f>
        <v>-0.48571428571428571</v>
      </c>
    </row>
    <row r="29" spans="1:11" x14ac:dyDescent="0.2">
      <c r="A29" s="7" t="s">
        <v>382</v>
      </c>
      <c r="B29" s="65">
        <v>80</v>
      </c>
      <c r="C29" s="34">
        <f>IF(B50=0, "-", B29/B50)</f>
        <v>3.007518796992481E-2</v>
      </c>
      <c r="D29" s="65">
        <v>38</v>
      </c>
      <c r="E29" s="9">
        <f>IF(D50=0, "-", D29/D50)</f>
        <v>1.331931300385559E-2</v>
      </c>
      <c r="F29" s="81">
        <v>500</v>
      </c>
      <c r="G29" s="34">
        <f>IF(F50=0, "-", F29/F50)</f>
        <v>2.2787348464132714E-2</v>
      </c>
      <c r="H29" s="65">
        <v>216</v>
      </c>
      <c r="I29" s="9">
        <f>IF(H50=0, "-", H29/H50)</f>
        <v>9.3401366427397735E-3</v>
      </c>
      <c r="J29" s="8">
        <f t="shared" si="2"/>
        <v>1.1052631578947369</v>
      </c>
      <c r="K29" s="9">
        <f t="shared" si="3"/>
        <v>1.3148148148148149</v>
      </c>
    </row>
    <row r="30" spans="1:11" x14ac:dyDescent="0.2">
      <c r="A30" s="7" t="s">
        <v>383</v>
      </c>
      <c r="B30" s="65">
        <v>188</v>
      </c>
      <c r="C30" s="34">
        <f>IF(B50=0, "-", B30/B50)</f>
        <v>7.067669172932331E-2</v>
      </c>
      <c r="D30" s="65">
        <v>283</v>
      </c>
      <c r="E30" s="9">
        <f>IF(D50=0, "-", D30/D50)</f>
        <v>9.9193831055029796E-2</v>
      </c>
      <c r="F30" s="81">
        <v>2126</v>
      </c>
      <c r="G30" s="34">
        <f>IF(F50=0, "-", F30/F50)</f>
        <v>9.6891805669492292E-2</v>
      </c>
      <c r="H30" s="65">
        <v>3002</v>
      </c>
      <c r="I30" s="9">
        <f>IF(H50=0, "-", H30/H50)</f>
        <v>0.12981060278474443</v>
      </c>
      <c r="J30" s="8">
        <f t="shared" si="2"/>
        <v>-0.33568904593639576</v>
      </c>
      <c r="K30" s="9">
        <f t="shared" si="3"/>
        <v>-0.29180546302465021</v>
      </c>
    </row>
    <row r="31" spans="1:11" x14ac:dyDescent="0.2">
      <c r="A31" s="7" t="s">
        <v>384</v>
      </c>
      <c r="B31" s="65">
        <v>341</v>
      </c>
      <c r="C31" s="34">
        <f>IF(B50=0, "-", B31/B50)</f>
        <v>0.1281954887218045</v>
      </c>
      <c r="D31" s="65">
        <v>397</v>
      </c>
      <c r="E31" s="9">
        <f>IF(D50=0, "-", D31/D50)</f>
        <v>0.13915177006659657</v>
      </c>
      <c r="F31" s="81">
        <v>2488</v>
      </c>
      <c r="G31" s="34">
        <f>IF(F50=0, "-", F31/F50)</f>
        <v>0.11338984595752438</v>
      </c>
      <c r="H31" s="65">
        <v>2867</v>
      </c>
      <c r="I31" s="9">
        <f>IF(H50=0, "-", H31/H50)</f>
        <v>0.12397301738303208</v>
      </c>
      <c r="J31" s="8">
        <f t="shared" si="2"/>
        <v>-0.14105793450881612</v>
      </c>
      <c r="K31" s="9">
        <f t="shared" si="3"/>
        <v>-0.13219393093826298</v>
      </c>
    </row>
    <row r="32" spans="1:11" x14ac:dyDescent="0.2">
      <c r="A32" s="7" t="s">
        <v>385</v>
      </c>
      <c r="B32" s="65">
        <v>29</v>
      </c>
      <c r="C32" s="34">
        <f>IF(B50=0, "-", B32/B50)</f>
        <v>1.0902255639097745E-2</v>
      </c>
      <c r="D32" s="65">
        <v>16</v>
      </c>
      <c r="E32" s="9">
        <f>IF(D50=0, "-", D32/D50)</f>
        <v>5.6081317910970912E-3</v>
      </c>
      <c r="F32" s="81">
        <v>151</v>
      </c>
      <c r="G32" s="34">
        <f>IF(F50=0, "-", F32/F50)</f>
        <v>6.8817792361680792E-3</v>
      </c>
      <c r="H32" s="65">
        <v>155</v>
      </c>
      <c r="I32" s="9">
        <f>IF(H50=0, "-", H32/H50)</f>
        <v>6.7024128686327079E-3</v>
      </c>
      <c r="J32" s="8">
        <f t="shared" si="2"/>
        <v>0.8125</v>
      </c>
      <c r="K32" s="9">
        <f t="shared" si="3"/>
        <v>-2.5806451612903226E-2</v>
      </c>
    </row>
    <row r="33" spans="1:11" x14ac:dyDescent="0.2">
      <c r="A33" s="7" t="s">
        <v>386</v>
      </c>
      <c r="B33" s="65">
        <v>0</v>
      </c>
      <c r="C33" s="34">
        <f>IF(B50=0, "-", B33/B50)</f>
        <v>0</v>
      </c>
      <c r="D33" s="65">
        <v>2</v>
      </c>
      <c r="E33" s="9">
        <f>IF(D50=0, "-", D33/D50)</f>
        <v>7.010164738871364E-4</v>
      </c>
      <c r="F33" s="81">
        <v>0</v>
      </c>
      <c r="G33" s="34">
        <f>IF(F50=0, "-", F33/F50)</f>
        <v>0</v>
      </c>
      <c r="H33" s="65">
        <v>18</v>
      </c>
      <c r="I33" s="9">
        <f>IF(H50=0, "-", H33/H50)</f>
        <v>7.7834472022831442E-4</v>
      </c>
      <c r="J33" s="8">
        <f t="shared" si="2"/>
        <v>-1</v>
      </c>
      <c r="K33" s="9">
        <f t="shared" si="3"/>
        <v>-1</v>
      </c>
    </row>
    <row r="34" spans="1:11" x14ac:dyDescent="0.2">
      <c r="A34" s="7" t="s">
        <v>387</v>
      </c>
      <c r="B34" s="65">
        <v>420</v>
      </c>
      <c r="C34" s="34">
        <f>IF(B50=0, "-", B34/B50)</f>
        <v>0.15789473684210525</v>
      </c>
      <c r="D34" s="65">
        <v>0</v>
      </c>
      <c r="E34" s="9">
        <f>IF(D50=0, "-", D34/D50)</f>
        <v>0</v>
      </c>
      <c r="F34" s="81">
        <v>2388</v>
      </c>
      <c r="G34" s="34">
        <f>IF(F50=0, "-", F34/F50)</f>
        <v>0.10883237626469784</v>
      </c>
      <c r="H34" s="65">
        <v>0</v>
      </c>
      <c r="I34" s="9">
        <f>IF(H50=0, "-", H34/H50)</f>
        <v>0</v>
      </c>
      <c r="J34" s="8" t="str">
        <f t="shared" si="2"/>
        <v>-</v>
      </c>
      <c r="K34" s="9" t="str">
        <f t="shared" si="3"/>
        <v>-</v>
      </c>
    </row>
    <row r="35" spans="1:11" x14ac:dyDescent="0.2">
      <c r="A35" s="7" t="s">
        <v>388</v>
      </c>
      <c r="B35" s="65">
        <v>233</v>
      </c>
      <c r="C35" s="34">
        <f>IF(B50=0, "-", B35/B50)</f>
        <v>8.7593984962406016E-2</v>
      </c>
      <c r="D35" s="65">
        <v>0</v>
      </c>
      <c r="E35" s="9">
        <f>IF(D50=0, "-", D35/D50)</f>
        <v>0</v>
      </c>
      <c r="F35" s="81">
        <v>1876</v>
      </c>
      <c r="G35" s="34">
        <f>IF(F50=0, "-", F35/F50)</f>
        <v>8.5498131437425948E-2</v>
      </c>
      <c r="H35" s="65">
        <v>0</v>
      </c>
      <c r="I35" s="9">
        <f>IF(H50=0, "-", H35/H50)</f>
        <v>0</v>
      </c>
      <c r="J35" s="8" t="str">
        <f t="shared" si="2"/>
        <v>-</v>
      </c>
      <c r="K35" s="9" t="str">
        <f t="shared" si="3"/>
        <v>-</v>
      </c>
    </row>
    <row r="36" spans="1:11" x14ac:dyDescent="0.2">
      <c r="A36" s="7" t="s">
        <v>389</v>
      </c>
      <c r="B36" s="65">
        <v>203</v>
      </c>
      <c r="C36" s="34">
        <f>IF(B50=0, "-", B36/B50)</f>
        <v>7.6315789473684212E-2</v>
      </c>
      <c r="D36" s="65">
        <v>117</v>
      </c>
      <c r="E36" s="9">
        <f>IF(D50=0, "-", D36/D50)</f>
        <v>4.1009463722397478E-2</v>
      </c>
      <c r="F36" s="81">
        <v>1066</v>
      </c>
      <c r="G36" s="34">
        <f>IF(F50=0, "-", F36/F50)</f>
        <v>4.8582626925530947E-2</v>
      </c>
      <c r="H36" s="65">
        <v>743</v>
      </c>
      <c r="I36" s="9">
        <f>IF(H50=0, "-", H36/H50)</f>
        <v>3.2128340396090978E-2</v>
      </c>
      <c r="J36" s="8">
        <f t="shared" si="2"/>
        <v>0.7350427350427351</v>
      </c>
      <c r="K36" s="9">
        <f t="shared" si="3"/>
        <v>0.43472409152086139</v>
      </c>
    </row>
    <row r="37" spans="1:11" x14ac:dyDescent="0.2">
      <c r="A37" s="7" t="s">
        <v>390</v>
      </c>
      <c r="B37" s="65">
        <v>327</v>
      </c>
      <c r="C37" s="34">
        <f>IF(B50=0, "-", B37/B50)</f>
        <v>0.12293233082706767</v>
      </c>
      <c r="D37" s="65">
        <v>688</v>
      </c>
      <c r="E37" s="9">
        <f>IF(D50=0, "-", D37/D50)</f>
        <v>0.24114966701717491</v>
      </c>
      <c r="F37" s="81">
        <v>2933</v>
      </c>
      <c r="G37" s="34">
        <f>IF(F50=0, "-", F37/F50)</f>
        <v>0.13367058609060251</v>
      </c>
      <c r="H37" s="65">
        <v>4728</v>
      </c>
      <c r="I37" s="9">
        <f>IF(H50=0, "-", H37/H50)</f>
        <v>0.20444521317997061</v>
      </c>
      <c r="J37" s="8">
        <f t="shared" si="2"/>
        <v>-0.52470930232558144</v>
      </c>
      <c r="K37" s="9">
        <f t="shared" si="3"/>
        <v>-0.37965313028764808</v>
      </c>
    </row>
    <row r="38" spans="1:11" x14ac:dyDescent="0.2">
      <c r="A38" s="7" t="s">
        <v>391</v>
      </c>
      <c r="B38" s="65">
        <v>149</v>
      </c>
      <c r="C38" s="34">
        <f>IF(B50=0, "-", B38/B50)</f>
        <v>5.6015037593984962E-2</v>
      </c>
      <c r="D38" s="65">
        <v>179</v>
      </c>
      <c r="E38" s="9">
        <f>IF(D50=0, "-", D38/D50)</f>
        <v>6.2740974412898706E-2</v>
      </c>
      <c r="F38" s="81">
        <v>920</v>
      </c>
      <c r="G38" s="34">
        <f>IF(F50=0, "-", F38/F50)</f>
        <v>4.1928721174004195E-2</v>
      </c>
      <c r="H38" s="65">
        <v>1620</v>
      </c>
      <c r="I38" s="9">
        <f>IF(H50=0, "-", H38/H50)</f>
        <v>7.0051024820548299E-2</v>
      </c>
      <c r="J38" s="8">
        <f t="shared" si="2"/>
        <v>-0.16759776536312848</v>
      </c>
      <c r="K38" s="9">
        <f t="shared" si="3"/>
        <v>-0.43209876543209874</v>
      </c>
    </row>
    <row r="39" spans="1:11" x14ac:dyDescent="0.2">
      <c r="A39" s="7" t="s">
        <v>392</v>
      </c>
      <c r="B39" s="65">
        <v>70</v>
      </c>
      <c r="C39" s="34">
        <f>IF(B50=0, "-", B39/B50)</f>
        <v>2.6315789473684209E-2</v>
      </c>
      <c r="D39" s="65">
        <v>287</v>
      </c>
      <c r="E39" s="9">
        <f>IF(D50=0, "-", D39/D50)</f>
        <v>0.10059586400280407</v>
      </c>
      <c r="F39" s="81">
        <v>1432</v>
      </c>
      <c r="G39" s="34">
        <f>IF(F50=0, "-", F39/F50)</f>
        <v>6.5262966001276096E-2</v>
      </c>
      <c r="H39" s="65">
        <v>2718</v>
      </c>
      <c r="I39" s="9">
        <f>IF(H50=0, "-", H39/H50)</f>
        <v>0.11753005275447548</v>
      </c>
      <c r="J39" s="8">
        <f t="shared" si="2"/>
        <v>-0.75609756097560976</v>
      </c>
      <c r="K39" s="9">
        <f t="shared" si="3"/>
        <v>-0.47314201618837382</v>
      </c>
    </row>
    <row r="40" spans="1:11" x14ac:dyDescent="0.2">
      <c r="A40" s="7" t="s">
        <v>393</v>
      </c>
      <c r="B40" s="65">
        <v>0</v>
      </c>
      <c r="C40" s="34">
        <f>IF(B50=0, "-", B40/B50)</f>
        <v>0</v>
      </c>
      <c r="D40" s="65">
        <v>5</v>
      </c>
      <c r="E40" s="9">
        <f>IF(D50=0, "-", D40/D50)</f>
        <v>1.7525411847178409E-3</v>
      </c>
      <c r="F40" s="81">
        <v>58</v>
      </c>
      <c r="G40" s="34">
        <f>IF(F50=0, "-", F40/F50)</f>
        <v>2.6433324218393946E-3</v>
      </c>
      <c r="H40" s="65">
        <v>50</v>
      </c>
      <c r="I40" s="9">
        <f>IF(H50=0, "-", H40/H50)</f>
        <v>2.1620686673008735E-3</v>
      </c>
      <c r="J40" s="8">
        <f t="shared" si="2"/>
        <v>-1</v>
      </c>
      <c r="K40" s="9">
        <f t="shared" si="3"/>
        <v>0.16</v>
      </c>
    </row>
    <row r="41" spans="1:11" x14ac:dyDescent="0.2">
      <c r="A41" s="7" t="s">
        <v>394</v>
      </c>
      <c r="B41" s="65">
        <v>18</v>
      </c>
      <c r="C41" s="34">
        <f>IF(B50=0, "-", B41/B50)</f>
        <v>6.7669172932330827E-3</v>
      </c>
      <c r="D41" s="65">
        <v>0</v>
      </c>
      <c r="E41" s="9">
        <f>IF(D50=0, "-", D41/D50)</f>
        <v>0</v>
      </c>
      <c r="F41" s="81">
        <v>70</v>
      </c>
      <c r="G41" s="34">
        <f>IF(F50=0, "-", F41/F50)</f>
        <v>3.1902287849785798E-3</v>
      </c>
      <c r="H41" s="65">
        <v>0</v>
      </c>
      <c r="I41" s="9">
        <f>IF(H50=0, "-", H41/H50)</f>
        <v>0</v>
      </c>
      <c r="J41" s="8" t="str">
        <f t="shared" si="2"/>
        <v>-</v>
      </c>
      <c r="K41" s="9" t="str">
        <f t="shared" si="3"/>
        <v>-</v>
      </c>
    </row>
    <row r="42" spans="1:11" x14ac:dyDescent="0.2">
      <c r="A42" s="7" t="s">
        <v>395</v>
      </c>
      <c r="B42" s="65">
        <v>24</v>
      </c>
      <c r="C42" s="34">
        <f>IF(B50=0, "-", B42/B50)</f>
        <v>9.0225563909774441E-3</v>
      </c>
      <c r="D42" s="65">
        <v>0</v>
      </c>
      <c r="E42" s="9">
        <f>IF(D50=0, "-", D42/D50)</f>
        <v>0</v>
      </c>
      <c r="F42" s="81">
        <v>35</v>
      </c>
      <c r="G42" s="34">
        <f>IF(F50=0, "-", F42/F50)</f>
        <v>1.5951143924892899E-3</v>
      </c>
      <c r="H42" s="65">
        <v>0</v>
      </c>
      <c r="I42" s="9">
        <f>IF(H50=0, "-", H42/H50)</f>
        <v>0</v>
      </c>
      <c r="J42" s="8" t="str">
        <f t="shared" si="2"/>
        <v>-</v>
      </c>
      <c r="K42" s="9" t="str">
        <f t="shared" si="3"/>
        <v>-</v>
      </c>
    </row>
    <row r="43" spans="1:11" x14ac:dyDescent="0.2">
      <c r="A43" s="7" t="s">
        <v>396</v>
      </c>
      <c r="B43" s="65">
        <v>0</v>
      </c>
      <c r="C43" s="34">
        <f>IF(B50=0, "-", B43/B50)</f>
        <v>0</v>
      </c>
      <c r="D43" s="65">
        <v>1</v>
      </c>
      <c r="E43" s="9">
        <f>IF(D50=0, "-", D43/D50)</f>
        <v>3.505082369435682E-4</v>
      </c>
      <c r="F43" s="81">
        <v>7</v>
      </c>
      <c r="G43" s="34">
        <f>IF(F50=0, "-", F43/F50)</f>
        <v>3.1902287849785798E-4</v>
      </c>
      <c r="H43" s="65">
        <v>4</v>
      </c>
      <c r="I43" s="9">
        <f>IF(H50=0, "-", H43/H50)</f>
        <v>1.7296549338406987E-4</v>
      </c>
      <c r="J43" s="8">
        <f t="shared" si="2"/>
        <v>-1</v>
      </c>
      <c r="K43" s="9">
        <f t="shared" si="3"/>
        <v>0.75</v>
      </c>
    </row>
    <row r="44" spans="1:11" x14ac:dyDescent="0.2">
      <c r="A44" s="7" t="s">
        <v>397</v>
      </c>
      <c r="B44" s="65">
        <v>233</v>
      </c>
      <c r="C44" s="34">
        <f>IF(B50=0, "-", B44/B50)</f>
        <v>8.7593984962406016E-2</v>
      </c>
      <c r="D44" s="65">
        <v>398</v>
      </c>
      <c r="E44" s="9">
        <f>IF(D50=0, "-", D44/D50)</f>
        <v>0.13950227830354014</v>
      </c>
      <c r="F44" s="81">
        <v>2292</v>
      </c>
      <c r="G44" s="34">
        <f>IF(F50=0, "-", F44/F50)</f>
        <v>0.10445720535958436</v>
      </c>
      <c r="H44" s="65">
        <v>2968</v>
      </c>
      <c r="I44" s="9">
        <f>IF(H50=0, "-", H44/H50)</f>
        <v>0.12834039609097986</v>
      </c>
      <c r="J44" s="8">
        <f t="shared" si="2"/>
        <v>-0.41457286432160806</v>
      </c>
      <c r="K44" s="9">
        <f t="shared" si="3"/>
        <v>-0.22776280323450135</v>
      </c>
    </row>
    <row r="45" spans="1:11" x14ac:dyDescent="0.2">
      <c r="A45" s="7" t="s">
        <v>398</v>
      </c>
      <c r="B45" s="65">
        <v>15</v>
      </c>
      <c r="C45" s="34">
        <f>IF(B50=0, "-", B45/B50)</f>
        <v>5.6390977443609019E-3</v>
      </c>
      <c r="D45" s="65">
        <v>9</v>
      </c>
      <c r="E45" s="9">
        <f>IF(D50=0, "-", D45/D50)</f>
        <v>3.1545741324921135E-3</v>
      </c>
      <c r="F45" s="81">
        <v>124</v>
      </c>
      <c r="G45" s="34">
        <f>IF(F50=0, "-", F45/F50)</f>
        <v>5.6512624191049129E-3</v>
      </c>
      <c r="H45" s="65">
        <v>117</v>
      </c>
      <c r="I45" s="9">
        <f>IF(H50=0, "-", H45/H50)</f>
        <v>5.0592406814840441E-3</v>
      </c>
      <c r="J45" s="8">
        <f t="shared" si="2"/>
        <v>0.66666666666666663</v>
      </c>
      <c r="K45" s="9">
        <f t="shared" si="3"/>
        <v>5.9829059829059832E-2</v>
      </c>
    </row>
    <row r="46" spans="1:11" x14ac:dyDescent="0.2">
      <c r="A46" s="7" t="s">
        <v>399</v>
      </c>
      <c r="B46" s="65">
        <v>133</v>
      </c>
      <c r="C46" s="34">
        <f>IF(B50=0, "-", B46/B50)</f>
        <v>0.05</v>
      </c>
      <c r="D46" s="65">
        <v>130</v>
      </c>
      <c r="E46" s="9">
        <f>IF(D50=0, "-", D46/D50)</f>
        <v>4.5566070802663859E-2</v>
      </c>
      <c r="F46" s="81">
        <v>1198</v>
      </c>
      <c r="G46" s="34">
        <f>IF(F50=0, "-", F46/F50)</f>
        <v>5.459848692006198E-2</v>
      </c>
      <c r="H46" s="65">
        <v>1312</v>
      </c>
      <c r="I46" s="9">
        <f>IF(H50=0, "-", H46/H50)</f>
        <v>5.6732681829974922E-2</v>
      </c>
      <c r="J46" s="8">
        <f t="shared" si="2"/>
        <v>2.3076923076923078E-2</v>
      </c>
      <c r="K46" s="9">
        <f t="shared" si="3"/>
        <v>-8.6890243902439018E-2</v>
      </c>
    </row>
    <row r="47" spans="1:11" x14ac:dyDescent="0.2">
      <c r="A47" s="7" t="s">
        <v>400</v>
      </c>
      <c r="B47" s="65">
        <v>69</v>
      </c>
      <c r="C47" s="34">
        <f>IF(B50=0, "-", B47/B50)</f>
        <v>2.5939849624060152E-2</v>
      </c>
      <c r="D47" s="65">
        <v>298</v>
      </c>
      <c r="E47" s="9">
        <f>IF(D50=0, "-", D47/D50)</f>
        <v>0.10445145460918331</v>
      </c>
      <c r="F47" s="81">
        <v>2126</v>
      </c>
      <c r="G47" s="34">
        <f>IF(F50=0, "-", F47/F50)</f>
        <v>9.6891805669492292E-2</v>
      </c>
      <c r="H47" s="65">
        <v>2573</v>
      </c>
      <c r="I47" s="9">
        <f>IF(H50=0, "-", H47/H50)</f>
        <v>0.11126005361930295</v>
      </c>
      <c r="J47" s="8">
        <f t="shared" si="2"/>
        <v>-0.76845637583892612</v>
      </c>
      <c r="K47" s="9">
        <f t="shared" si="3"/>
        <v>-0.1737271667314419</v>
      </c>
    </row>
    <row r="48" spans="1:11" x14ac:dyDescent="0.2">
      <c r="A48" s="7" t="s">
        <v>401</v>
      </c>
      <c r="B48" s="65">
        <v>120</v>
      </c>
      <c r="C48" s="34">
        <f>IF(B50=0, "-", B48/B50)</f>
        <v>4.5112781954887216E-2</v>
      </c>
      <c r="D48" s="65">
        <v>0</v>
      </c>
      <c r="E48" s="9">
        <f>IF(D50=0, "-", D48/D50)</f>
        <v>0</v>
      </c>
      <c r="F48" s="81">
        <v>134</v>
      </c>
      <c r="G48" s="34">
        <f>IF(F50=0, "-", F48/F50)</f>
        <v>6.1070093883875669E-3</v>
      </c>
      <c r="H48" s="65">
        <v>0</v>
      </c>
      <c r="I48" s="9">
        <f>IF(H50=0, "-", H48/H50)</f>
        <v>0</v>
      </c>
      <c r="J48" s="8" t="str">
        <f t="shared" si="2"/>
        <v>-</v>
      </c>
      <c r="K48" s="9" t="str">
        <f t="shared" si="3"/>
        <v>-</v>
      </c>
    </row>
    <row r="49" spans="1:11" x14ac:dyDescent="0.2">
      <c r="A49" s="2"/>
      <c r="B49" s="68"/>
      <c r="C49" s="33"/>
      <c r="D49" s="68"/>
      <c r="E49" s="6"/>
      <c r="F49" s="82"/>
      <c r="G49" s="33"/>
      <c r="H49" s="68"/>
      <c r="I49" s="6"/>
      <c r="J49" s="5"/>
      <c r="K49" s="6"/>
    </row>
    <row r="50" spans="1:11" s="43" customFormat="1" x14ac:dyDescent="0.2">
      <c r="A50" s="162" t="s">
        <v>636</v>
      </c>
      <c r="B50" s="71">
        <f>SUM(B28:B49)</f>
        <v>2660</v>
      </c>
      <c r="C50" s="40">
        <f>B50/26014</f>
        <v>0.10225263319750903</v>
      </c>
      <c r="D50" s="71">
        <f>SUM(D28:D49)</f>
        <v>2853</v>
      </c>
      <c r="E50" s="41">
        <f>D50/27682</f>
        <v>0.10306336247380969</v>
      </c>
      <c r="F50" s="77">
        <f>SUM(F28:F49)</f>
        <v>21942</v>
      </c>
      <c r="G50" s="42">
        <f>F50/214680</f>
        <v>0.10220793739519285</v>
      </c>
      <c r="H50" s="71">
        <f>SUM(H28:H49)</f>
        <v>23126</v>
      </c>
      <c r="I50" s="41">
        <f>H50/259958</f>
        <v>8.8960524392401846E-2</v>
      </c>
      <c r="J50" s="37">
        <f>IF(D50=0, "-", IF((B50-D50)/D50&lt;10, (B50-D50)/D50, "&gt;999%"))</f>
        <v>-6.7648089730108663E-2</v>
      </c>
      <c r="K50" s="38">
        <f>IF(H50=0, "-", IF((F50-H50)/H50&lt;10, (F50-H50)/H50, "&gt;999%"))</f>
        <v>-5.1197786041684686E-2</v>
      </c>
    </row>
    <row r="51" spans="1:11" x14ac:dyDescent="0.2">
      <c r="B51" s="83"/>
      <c r="D51" s="83"/>
      <c r="F51" s="83"/>
      <c r="H51" s="83"/>
    </row>
    <row r="52" spans="1:11" x14ac:dyDescent="0.2">
      <c r="A52" s="163" t="s">
        <v>154</v>
      </c>
      <c r="B52" s="61" t="s">
        <v>12</v>
      </c>
      <c r="C52" s="62" t="s">
        <v>13</v>
      </c>
      <c r="D52" s="61" t="s">
        <v>12</v>
      </c>
      <c r="E52" s="63" t="s">
        <v>13</v>
      </c>
      <c r="F52" s="62" t="s">
        <v>12</v>
      </c>
      <c r="G52" s="62" t="s">
        <v>13</v>
      </c>
      <c r="H52" s="61" t="s">
        <v>12</v>
      </c>
      <c r="I52" s="63" t="s">
        <v>13</v>
      </c>
      <c r="J52" s="61"/>
      <c r="K52" s="63"/>
    </row>
    <row r="53" spans="1:11" x14ac:dyDescent="0.2">
      <c r="A53" s="7" t="s">
        <v>402</v>
      </c>
      <c r="B53" s="65">
        <v>39</v>
      </c>
      <c r="C53" s="34">
        <f>IF(B64=0, "-", B53/B64)</f>
        <v>5.213903743315508E-2</v>
      </c>
      <c r="D53" s="65">
        <v>65</v>
      </c>
      <c r="E53" s="9">
        <f>IF(D64=0, "-", D53/D64)</f>
        <v>0.15513126491646778</v>
      </c>
      <c r="F53" s="81">
        <v>385</v>
      </c>
      <c r="G53" s="34">
        <f>IF(F64=0, "-", F53/F64)</f>
        <v>7.8925789257892578E-2</v>
      </c>
      <c r="H53" s="65">
        <v>667</v>
      </c>
      <c r="I53" s="9">
        <f>IF(H64=0, "-", H53/H64)</f>
        <v>0.15029292474087427</v>
      </c>
      <c r="J53" s="8">
        <f t="shared" ref="J53:J62" si="4">IF(D53=0, "-", IF((B53-D53)/D53&lt;10, (B53-D53)/D53, "&gt;999%"))</f>
        <v>-0.4</v>
      </c>
      <c r="K53" s="9">
        <f t="shared" ref="K53:K62" si="5">IF(H53=0, "-", IF((F53-H53)/H53&lt;10, (F53-H53)/H53, "&gt;999%"))</f>
        <v>-0.42278860569715143</v>
      </c>
    </row>
    <row r="54" spans="1:11" x14ac:dyDescent="0.2">
      <c r="A54" s="7" t="s">
        <v>403</v>
      </c>
      <c r="B54" s="65">
        <v>162</v>
      </c>
      <c r="C54" s="34">
        <f>IF(B64=0, "-", B54/B64)</f>
        <v>0.21657754010695188</v>
      </c>
      <c r="D54" s="65">
        <v>11</v>
      </c>
      <c r="E54" s="9">
        <f>IF(D64=0, "-", D54/D64)</f>
        <v>2.6252983293556086E-2</v>
      </c>
      <c r="F54" s="81">
        <v>1074</v>
      </c>
      <c r="G54" s="34">
        <f>IF(F64=0, "-", F54/F64)</f>
        <v>0.22017220172201721</v>
      </c>
      <c r="H54" s="65">
        <v>89</v>
      </c>
      <c r="I54" s="9">
        <f>IF(H64=0, "-", H54/H64)</f>
        <v>2.0054078413699866E-2</v>
      </c>
      <c r="J54" s="8" t="str">
        <f t="shared" si="4"/>
        <v>&gt;999%</v>
      </c>
      <c r="K54" s="9" t="str">
        <f t="shared" si="5"/>
        <v>&gt;999%</v>
      </c>
    </row>
    <row r="55" spans="1:11" x14ac:dyDescent="0.2">
      <c r="A55" s="7" t="s">
        <v>404</v>
      </c>
      <c r="B55" s="65">
        <v>127</v>
      </c>
      <c r="C55" s="34">
        <f>IF(B64=0, "-", B55/B64)</f>
        <v>0.1697860962566845</v>
      </c>
      <c r="D55" s="65">
        <v>49</v>
      </c>
      <c r="E55" s="9">
        <f>IF(D64=0, "-", D55/D64)</f>
        <v>0.11694510739856802</v>
      </c>
      <c r="F55" s="81">
        <v>706</v>
      </c>
      <c r="G55" s="34">
        <f>IF(F64=0, "-", F55/F64)</f>
        <v>0.14473144731447316</v>
      </c>
      <c r="H55" s="65">
        <v>654</v>
      </c>
      <c r="I55" s="9">
        <f>IF(H64=0, "-", H55/H64)</f>
        <v>0.1473636773321316</v>
      </c>
      <c r="J55" s="8">
        <f t="shared" si="4"/>
        <v>1.5918367346938775</v>
      </c>
      <c r="K55" s="9">
        <f t="shared" si="5"/>
        <v>7.9510703363914373E-2</v>
      </c>
    </row>
    <row r="56" spans="1:11" x14ac:dyDescent="0.2">
      <c r="A56" s="7" t="s">
        <v>405</v>
      </c>
      <c r="B56" s="65">
        <v>29</v>
      </c>
      <c r="C56" s="34">
        <f>IF(B64=0, "-", B56/B64)</f>
        <v>3.8770053475935831E-2</v>
      </c>
      <c r="D56" s="65">
        <v>29</v>
      </c>
      <c r="E56" s="9">
        <f>IF(D64=0, "-", D56/D64)</f>
        <v>6.9212410501193311E-2</v>
      </c>
      <c r="F56" s="81">
        <v>210</v>
      </c>
      <c r="G56" s="34">
        <f>IF(F64=0, "-", F56/F64)</f>
        <v>4.3050430504305043E-2</v>
      </c>
      <c r="H56" s="65">
        <v>263</v>
      </c>
      <c r="I56" s="9">
        <f>IF(H64=0, "-", H56/H64)</f>
        <v>5.9260928346101846E-2</v>
      </c>
      <c r="J56" s="8">
        <f t="shared" si="4"/>
        <v>0</v>
      </c>
      <c r="K56" s="9">
        <f t="shared" si="5"/>
        <v>-0.20152091254752852</v>
      </c>
    </row>
    <row r="57" spans="1:11" x14ac:dyDescent="0.2">
      <c r="A57" s="7" t="s">
        <v>406</v>
      </c>
      <c r="B57" s="65">
        <v>0</v>
      </c>
      <c r="C57" s="34">
        <f>IF(B64=0, "-", B57/B64)</f>
        <v>0</v>
      </c>
      <c r="D57" s="65">
        <v>13</v>
      </c>
      <c r="E57" s="9">
        <f>IF(D64=0, "-", D57/D64)</f>
        <v>3.1026252983293555E-2</v>
      </c>
      <c r="F57" s="81">
        <v>9</v>
      </c>
      <c r="G57" s="34">
        <f>IF(F64=0, "-", F57/F64)</f>
        <v>1.8450184501845018E-3</v>
      </c>
      <c r="H57" s="65">
        <v>52</v>
      </c>
      <c r="I57" s="9">
        <f>IF(H64=0, "-", H57/H64)</f>
        <v>1.1716989634970707E-2</v>
      </c>
      <c r="J57" s="8">
        <f t="shared" si="4"/>
        <v>-1</v>
      </c>
      <c r="K57" s="9">
        <f t="shared" si="5"/>
        <v>-0.82692307692307687</v>
      </c>
    </row>
    <row r="58" spans="1:11" x14ac:dyDescent="0.2">
      <c r="A58" s="7" t="s">
        <v>407</v>
      </c>
      <c r="B58" s="65">
        <v>5</v>
      </c>
      <c r="C58" s="34">
        <f>IF(B64=0, "-", B58/B64)</f>
        <v>6.6844919786096255E-3</v>
      </c>
      <c r="D58" s="65">
        <v>40</v>
      </c>
      <c r="E58" s="9">
        <f>IF(D64=0, "-", D58/D64)</f>
        <v>9.5465393794749401E-2</v>
      </c>
      <c r="F58" s="81">
        <v>195</v>
      </c>
      <c r="G58" s="34">
        <f>IF(F64=0, "-", F58/F64)</f>
        <v>3.997539975399754E-2</v>
      </c>
      <c r="H58" s="65">
        <v>332</v>
      </c>
      <c r="I58" s="9">
        <f>IF(H64=0, "-", H58/H64)</f>
        <v>7.480847228481298E-2</v>
      </c>
      <c r="J58" s="8">
        <f t="shared" si="4"/>
        <v>-0.875</v>
      </c>
      <c r="K58" s="9">
        <f t="shared" si="5"/>
        <v>-0.41265060240963858</v>
      </c>
    </row>
    <row r="59" spans="1:11" x14ac:dyDescent="0.2">
      <c r="A59" s="7" t="s">
        <v>408</v>
      </c>
      <c r="B59" s="65">
        <v>30</v>
      </c>
      <c r="C59" s="34">
        <f>IF(B64=0, "-", B59/B64)</f>
        <v>4.0106951871657755E-2</v>
      </c>
      <c r="D59" s="65">
        <v>50</v>
      </c>
      <c r="E59" s="9">
        <f>IF(D64=0, "-", D59/D64)</f>
        <v>0.11933174224343675</v>
      </c>
      <c r="F59" s="81">
        <v>446</v>
      </c>
      <c r="G59" s="34">
        <f>IF(F64=0, "-", F59/F64)</f>
        <v>9.1430914309143088E-2</v>
      </c>
      <c r="H59" s="65">
        <v>604</v>
      </c>
      <c r="I59" s="9">
        <f>IF(H64=0, "-", H59/H64)</f>
        <v>0.13609734114465977</v>
      </c>
      <c r="J59" s="8">
        <f t="shared" si="4"/>
        <v>-0.4</v>
      </c>
      <c r="K59" s="9">
        <f t="shared" si="5"/>
        <v>-0.26158940397350994</v>
      </c>
    </row>
    <row r="60" spans="1:11" x14ac:dyDescent="0.2">
      <c r="A60" s="7" t="s">
        <v>409</v>
      </c>
      <c r="B60" s="65">
        <v>129</v>
      </c>
      <c r="C60" s="34">
        <f>IF(B64=0, "-", B60/B64)</f>
        <v>0.17245989304812834</v>
      </c>
      <c r="D60" s="65">
        <v>41</v>
      </c>
      <c r="E60" s="9">
        <f>IF(D64=0, "-", D60/D64)</f>
        <v>9.7852028639618144E-2</v>
      </c>
      <c r="F60" s="81">
        <v>649</v>
      </c>
      <c r="G60" s="34">
        <f>IF(F64=0, "-", F60/F64)</f>
        <v>0.13304633046330464</v>
      </c>
      <c r="H60" s="65">
        <v>587</v>
      </c>
      <c r="I60" s="9">
        <f>IF(H64=0, "-", H60/H64)</f>
        <v>0.13226678684091933</v>
      </c>
      <c r="J60" s="8">
        <f t="shared" si="4"/>
        <v>2.1463414634146343</v>
      </c>
      <c r="K60" s="9">
        <f t="shared" si="5"/>
        <v>0.10562180579216354</v>
      </c>
    </row>
    <row r="61" spans="1:11" x14ac:dyDescent="0.2">
      <c r="A61" s="7" t="s">
        <v>410</v>
      </c>
      <c r="B61" s="65">
        <v>55</v>
      </c>
      <c r="C61" s="34">
        <f>IF(B64=0, "-", B61/B64)</f>
        <v>7.3529411764705885E-2</v>
      </c>
      <c r="D61" s="65">
        <v>22</v>
      </c>
      <c r="E61" s="9">
        <f>IF(D64=0, "-", D61/D64)</f>
        <v>5.2505966587112173E-2</v>
      </c>
      <c r="F61" s="81">
        <v>250</v>
      </c>
      <c r="G61" s="34">
        <f>IF(F64=0, "-", F61/F64)</f>
        <v>5.1250512505125051E-2</v>
      </c>
      <c r="H61" s="65">
        <v>220</v>
      </c>
      <c r="I61" s="9">
        <f>IF(H64=0, "-", H61/H64)</f>
        <v>4.9571879224876068E-2</v>
      </c>
      <c r="J61" s="8">
        <f t="shared" si="4"/>
        <v>1.5</v>
      </c>
      <c r="K61" s="9">
        <f t="shared" si="5"/>
        <v>0.13636363636363635</v>
      </c>
    </row>
    <row r="62" spans="1:11" x14ac:dyDescent="0.2">
      <c r="A62" s="7" t="s">
        <v>411</v>
      </c>
      <c r="B62" s="65">
        <v>172</v>
      </c>
      <c r="C62" s="34">
        <f>IF(B64=0, "-", B62/B64)</f>
        <v>0.22994652406417113</v>
      </c>
      <c r="D62" s="65">
        <v>99</v>
      </c>
      <c r="E62" s="9">
        <f>IF(D64=0, "-", D62/D64)</f>
        <v>0.23627684964200477</v>
      </c>
      <c r="F62" s="81">
        <v>954</v>
      </c>
      <c r="G62" s="34">
        <f>IF(F64=0, "-", F62/F64)</f>
        <v>0.19557195571955718</v>
      </c>
      <c r="H62" s="65">
        <v>970</v>
      </c>
      <c r="I62" s="9">
        <f>IF(H64=0, "-", H62/H64)</f>
        <v>0.21856692203695358</v>
      </c>
      <c r="J62" s="8">
        <f t="shared" si="4"/>
        <v>0.73737373737373735</v>
      </c>
      <c r="K62" s="9">
        <f t="shared" si="5"/>
        <v>-1.6494845360824743E-2</v>
      </c>
    </row>
    <row r="63" spans="1:11" x14ac:dyDescent="0.2">
      <c r="A63" s="2"/>
      <c r="B63" s="68"/>
      <c r="C63" s="33"/>
      <c r="D63" s="68"/>
      <c r="E63" s="6"/>
      <c r="F63" s="82"/>
      <c r="G63" s="33"/>
      <c r="H63" s="68"/>
      <c r="I63" s="6"/>
      <c r="J63" s="5"/>
      <c r="K63" s="6"/>
    </row>
    <row r="64" spans="1:11" s="43" customFormat="1" x14ac:dyDescent="0.2">
      <c r="A64" s="162" t="s">
        <v>635</v>
      </c>
      <c r="B64" s="71">
        <f>SUM(B53:B63)</f>
        <v>748</v>
      </c>
      <c r="C64" s="40">
        <f>B64/26014</f>
        <v>2.8753747981855923E-2</v>
      </c>
      <c r="D64" s="71">
        <f>SUM(D53:D63)</f>
        <v>419</v>
      </c>
      <c r="E64" s="41">
        <f>D64/27682</f>
        <v>1.5136189581677624E-2</v>
      </c>
      <c r="F64" s="77">
        <f>SUM(F53:F63)</f>
        <v>4878</v>
      </c>
      <c r="G64" s="42">
        <f>F64/214680</f>
        <v>2.272219116825042E-2</v>
      </c>
      <c r="H64" s="71">
        <f>SUM(H53:H63)</f>
        <v>4438</v>
      </c>
      <c r="I64" s="41">
        <f>H64/259958</f>
        <v>1.7071988551996861E-2</v>
      </c>
      <c r="J64" s="37">
        <f>IF(D64=0, "-", IF((B64-D64)/D64&lt;10, (B64-D64)/D64, "&gt;999%"))</f>
        <v>0.78520286396181382</v>
      </c>
      <c r="K64" s="38">
        <f>IF(H64=0, "-", IF((F64-H64)/H64&lt;10, (F64-H64)/H64, "&gt;999%"))</f>
        <v>9.9143758449752137E-2</v>
      </c>
    </row>
    <row r="65" spans="1:11" x14ac:dyDescent="0.2">
      <c r="B65" s="83"/>
      <c r="D65" s="83"/>
      <c r="F65" s="83"/>
      <c r="H65" s="83"/>
    </row>
    <row r="66" spans="1:11" s="43" customFormat="1" x14ac:dyDescent="0.2">
      <c r="A66" s="162" t="s">
        <v>634</v>
      </c>
      <c r="B66" s="71">
        <v>3408</v>
      </c>
      <c r="C66" s="40">
        <f>B66/26014</f>
        <v>0.13100638117936494</v>
      </c>
      <c r="D66" s="71">
        <v>3272</v>
      </c>
      <c r="E66" s="41">
        <f>D66/27682</f>
        <v>0.11819955205548732</v>
      </c>
      <c r="F66" s="77">
        <v>26820</v>
      </c>
      <c r="G66" s="42">
        <f>F66/214680</f>
        <v>0.12493012856344327</v>
      </c>
      <c r="H66" s="71">
        <v>27564</v>
      </c>
      <c r="I66" s="41">
        <f>H66/259958</f>
        <v>0.10603251294439871</v>
      </c>
      <c r="J66" s="37">
        <f>IF(D66=0, "-", IF((B66-D66)/D66&lt;10, (B66-D66)/D66, "&gt;999%"))</f>
        <v>4.1564792176039117E-2</v>
      </c>
      <c r="K66" s="38">
        <f>IF(H66=0, "-", IF((F66-H66)/H66&lt;10, (F66-H66)/H66, "&gt;999%"))</f>
        <v>-2.6991728341314757E-2</v>
      </c>
    </row>
    <row r="67" spans="1:11" x14ac:dyDescent="0.2">
      <c r="B67" s="83"/>
      <c r="D67" s="83"/>
      <c r="F67" s="83"/>
      <c r="H67" s="83"/>
    </row>
    <row r="68" spans="1:11" ht="15.75" x14ac:dyDescent="0.25">
      <c r="A68" s="164" t="s">
        <v>124</v>
      </c>
      <c r="B68" s="196" t="s">
        <v>1</v>
      </c>
      <c r="C68" s="200"/>
      <c r="D68" s="200"/>
      <c r="E68" s="197"/>
      <c r="F68" s="196" t="s">
        <v>14</v>
      </c>
      <c r="G68" s="200"/>
      <c r="H68" s="200"/>
      <c r="I68" s="197"/>
      <c r="J68" s="196" t="s">
        <v>15</v>
      </c>
      <c r="K68" s="197"/>
    </row>
    <row r="69" spans="1:11" x14ac:dyDescent="0.2">
      <c r="A69" s="22"/>
      <c r="B69" s="196">
        <f>VALUE(RIGHT($B$2, 4))</f>
        <v>2020</v>
      </c>
      <c r="C69" s="197"/>
      <c r="D69" s="196">
        <f>B69-1</f>
        <v>2019</v>
      </c>
      <c r="E69" s="204"/>
      <c r="F69" s="196">
        <f>B69</f>
        <v>2020</v>
      </c>
      <c r="G69" s="204"/>
      <c r="H69" s="196">
        <f>D69</f>
        <v>2019</v>
      </c>
      <c r="I69" s="204"/>
      <c r="J69" s="140" t="s">
        <v>4</v>
      </c>
      <c r="K69" s="141" t="s">
        <v>2</v>
      </c>
    </row>
    <row r="70" spans="1:11" x14ac:dyDescent="0.2">
      <c r="A70" s="163" t="s">
        <v>155</v>
      </c>
      <c r="B70" s="61" t="s">
        <v>12</v>
      </c>
      <c r="C70" s="62" t="s">
        <v>13</v>
      </c>
      <c r="D70" s="61" t="s">
        <v>12</v>
      </c>
      <c r="E70" s="63" t="s">
        <v>13</v>
      </c>
      <c r="F70" s="62" t="s">
        <v>12</v>
      </c>
      <c r="G70" s="62" t="s">
        <v>13</v>
      </c>
      <c r="H70" s="61" t="s">
        <v>12</v>
      </c>
      <c r="I70" s="63" t="s">
        <v>13</v>
      </c>
      <c r="J70" s="61"/>
      <c r="K70" s="63"/>
    </row>
    <row r="71" spans="1:11" x14ac:dyDescent="0.2">
      <c r="A71" s="7" t="s">
        <v>412</v>
      </c>
      <c r="B71" s="65">
        <v>6</v>
      </c>
      <c r="C71" s="34">
        <f>IF(B95=0, "-", B71/B95)</f>
        <v>1.6216216216216215E-3</v>
      </c>
      <c r="D71" s="65">
        <v>6</v>
      </c>
      <c r="E71" s="9">
        <f>IF(D95=0, "-", D71/D95)</f>
        <v>1.3553196295459679E-3</v>
      </c>
      <c r="F71" s="81">
        <v>30</v>
      </c>
      <c r="G71" s="34">
        <f>IF(F95=0, "-", F71/F95)</f>
        <v>8.444519506840061E-4</v>
      </c>
      <c r="H71" s="65">
        <v>19</v>
      </c>
      <c r="I71" s="9">
        <f>IF(H95=0, "-", H71/H95)</f>
        <v>4.708798017348203E-4</v>
      </c>
      <c r="J71" s="8">
        <f t="shared" ref="J71:J93" si="6">IF(D71=0, "-", IF((B71-D71)/D71&lt;10, (B71-D71)/D71, "&gt;999%"))</f>
        <v>0</v>
      </c>
      <c r="K71" s="9">
        <f t="shared" ref="K71:K93" si="7">IF(H71=0, "-", IF((F71-H71)/H71&lt;10, (F71-H71)/H71, "&gt;999%"))</f>
        <v>0.57894736842105265</v>
      </c>
    </row>
    <row r="72" spans="1:11" x14ac:dyDescent="0.2">
      <c r="A72" s="7" t="s">
        <v>413</v>
      </c>
      <c r="B72" s="65">
        <v>3</v>
      </c>
      <c r="C72" s="34">
        <f>IF(B95=0, "-", B72/B95)</f>
        <v>8.1081081081081077E-4</v>
      </c>
      <c r="D72" s="65">
        <v>52</v>
      </c>
      <c r="E72" s="9">
        <f>IF(D95=0, "-", D72/D95)</f>
        <v>1.1746103456065055E-2</v>
      </c>
      <c r="F72" s="81">
        <v>255</v>
      </c>
      <c r="G72" s="34">
        <f>IF(F95=0, "-", F72/F95)</f>
        <v>7.1778415808140513E-3</v>
      </c>
      <c r="H72" s="65">
        <v>615</v>
      </c>
      <c r="I72" s="9">
        <f>IF(H95=0, "-", H72/H95)</f>
        <v>1.5241635687732341E-2</v>
      </c>
      <c r="J72" s="8">
        <f t="shared" si="6"/>
        <v>-0.94230769230769229</v>
      </c>
      <c r="K72" s="9">
        <f t="shared" si="7"/>
        <v>-0.58536585365853655</v>
      </c>
    </row>
    <row r="73" spans="1:11" x14ac:dyDescent="0.2">
      <c r="A73" s="7" t="s">
        <v>414</v>
      </c>
      <c r="B73" s="65">
        <v>47</v>
      </c>
      <c r="C73" s="34">
        <f>IF(B95=0, "-", B73/B95)</f>
        <v>1.2702702702702703E-2</v>
      </c>
      <c r="D73" s="65">
        <v>17</v>
      </c>
      <c r="E73" s="9">
        <f>IF(D95=0, "-", D73/D95)</f>
        <v>3.840072283713576E-3</v>
      </c>
      <c r="F73" s="81">
        <v>222</v>
      </c>
      <c r="G73" s="34">
        <f>IF(F95=0, "-", F73/F95)</f>
        <v>6.2489444350616449E-3</v>
      </c>
      <c r="H73" s="65">
        <v>116</v>
      </c>
      <c r="I73" s="9">
        <f>IF(H95=0, "-", H73/H95)</f>
        <v>2.8748451053283767E-3</v>
      </c>
      <c r="J73" s="8">
        <f t="shared" si="6"/>
        <v>1.7647058823529411</v>
      </c>
      <c r="K73" s="9">
        <f t="shared" si="7"/>
        <v>0.91379310344827591</v>
      </c>
    </row>
    <row r="74" spans="1:11" x14ac:dyDescent="0.2">
      <c r="A74" s="7" t="s">
        <v>415</v>
      </c>
      <c r="B74" s="65">
        <v>29</v>
      </c>
      <c r="C74" s="34">
        <f>IF(B95=0, "-", B74/B95)</f>
        <v>7.8378378378378376E-3</v>
      </c>
      <c r="D74" s="65">
        <v>56</v>
      </c>
      <c r="E74" s="9">
        <f>IF(D95=0, "-", D74/D95)</f>
        <v>1.2649649875762368E-2</v>
      </c>
      <c r="F74" s="81">
        <v>495</v>
      </c>
      <c r="G74" s="34">
        <f>IF(F95=0, "-", F74/F95)</f>
        <v>1.3933457186286101E-2</v>
      </c>
      <c r="H74" s="65">
        <v>748</v>
      </c>
      <c r="I74" s="9">
        <f>IF(H95=0, "-", H74/H95)</f>
        <v>1.8537794299876086E-2</v>
      </c>
      <c r="J74" s="8">
        <f t="shared" si="6"/>
        <v>-0.48214285714285715</v>
      </c>
      <c r="K74" s="9">
        <f t="shared" si="7"/>
        <v>-0.33823529411764708</v>
      </c>
    </row>
    <row r="75" spans="1:11" x14ac:dyDescent="0.2">
      <c r="A75" s="7" t="s">
        <v>416</v>
      </c>
      <c r="B75" s="65">
        <v>189</v>
      </c>
      <c r="C75" s="34">
        <f>IF(B95=0, "-", B75/B95)</f>
        <v>5.108108108108108E-2</v>
      </c>
      <c r="D75" s="65">
        <v>339</v>
      </c>
      <c r="E75" s="9">
        <f>IF(D95=0, "-", D75/D95)</f>
        <v>7.6575559069347182E-2</v>
      </c>
      <c r="F75" s="81">
        <v>2332</v>
      </c>
      <c r="G75" s="34">
        <f>IF(F95=0, "-", F75/F95)</f>
        <v>6.5642064966503405E-2</v>
      </c>
      <c r="H75" s="65">
        <v>3352</v>
      </c>
      <c r="I75" s="9">
        <f>IF(H95=0, "-", H75/H95)</f>
        <v>8.3073110285006191E-2</v>
      </c>
      <c r="J75" s="8">
        <f t="shared" si="6"/>
        <v>-0.44247787610619471</v>
      </c>
      <c r="K75" s="9">
        <f t="shared" si="7"/>
        <v>-0.30429594272076371</v>
      </c>
    </row>
    <row r="76" spans="1:11" x14ac:dyDescent="0.2">
      <c r="A76" s="7" t="s">
        <v>417</v>
      </c>
      <c r="B76" s="65">
        <v>423</v>
      </c>
      <c r="C76" s="34">
        <f>IF(B95=0, "-", B76/B95)</f>
        <v>0.11432432432432432</v>
      </c>
      <c r="D76" s="65">
        <v>403</v>
      </c>
      <c r="E76" s="9">
        <f>IF(D95=0, "-", D76/D95)</f>
        <v>9.103230178450418E-2</v>
      </c>
      <c r="F76" s="81">
        <v>3469</v>
      </c>
      <c r="G76" s="34">
        <f>IF(F95=0, "-", F76/F95)</f>
        <v>9.7646793897427239E-2</v>
      </c>
      <c r="H76" s="65">
        <v>4274</v>
      </c>
      <c r="I76" s="9">
        <f>IF(H95=0, "-", H76/H95)</f>
        <v>0.10592317224287484</v>
      </c>
      <c r="J76" s="8">
        <f t="shared" si="6"/>
        <v>4.9627791563275438E-2</v>
      </c>
      <c r="K76" s="9">
        <f t="shared" si="7"/>
        <v>-0.18834815161441273</v>
      </c>
    </row>
    <row r="77" spans="1:11" x14ac:dyDescent="0.2">
      <c r="A77" s="7" t="s">
        <v>418</v>
      </c>
      <c r="B77" s="65">
        <v>10</v>
      </c>
      <c r="C77" s="34">
        <f>IF(B95=0, "-", B77/B95)</f>
        <v>2.7027027027027029E-3</v>
      </c>
      <c r="D77" s="65">
        <v>7</v>
      </c>
      <c r="E77" s="9">
        <f>IF(D95=0, "-", D77/D95)</f>
        <v>1.581206234470296E-3</v>
      </c>
      <c r="F77" s="81">
        <v>101</v>
      </c>
      <c r="G77" s="34">
        <f>IF(F95=0, "-", F77/F95)</f>
        <v>2.8429882339694873E-3</v>
      </c>
      <c r="H77" s="65">
        <v>132</v>
      </c>
      <c r="I77" s="9">
        <f>IF(H95=0, "-", H77/H95)</f>
        <v>3.2713754646840148E-3</v>
      </c>
      <c r="J77" s="8">
        <f t="shared" si="6"/>
        <v>0.42857142857142855</v>
      </c>
      <c r="K77" s="9">
        <f t="shared" si="7"/>
        <v>-0.23484848484848486</v>
      </c>
    </row>
    <row r="78" spans="1:11" x14ac:dyDescent="0.2">
      <c r="A78" s="7" t="s">
        <v>419</v>
      </c>
      <c r="B78" s="65">
        <v>280</v>
      </c>
      <c r="C78" s="34">
        <f>IF(B95=0, "-", B78/B95)</f>
        <v>7.567567567567568E-2</v>
      </c>
      <c r="D78" s="65">
        <v>309</v>
      </c>
      <c r="E78" s="9">
        <f>IF(D95=0, "-", D78/D95)</f>
        <v>6.9798960921617345E-2</v>
      </c>
      <c r="F78" s="81">
        <v>2448</v>
      </c>
      <c r="G78" s="34">
        <f>IF(F95=0, "-", F78/F95)</f>
        <v>6.8907279175814892E-2</v>
      </c>
      <c r="H78" s="65">
        <v>3365</v>
      </c>
      <c r="I78" s="9">
        <f>IF(H95=0, "-", H78/H95)</f>
        <v>8.3395291201982649E-2</v>
      </c>
      <c r="J78" s="8">
        <f t="shared" si="6"/>
        <v>-9.3851132686084138E-2</v>
      </c>
      <c r="K78" s="9">
        <f t="shared" si="7"/>
        <v>-0.27251114413075778</v>
      </c>
    </row>
    <row r="79" spans="1:11" x14ac:dyDescent="0.2">
      <c r="A79" s="7" t="s">
        <v>420</v>
      </c>
      <c r="B79" s="65">
        <v>622</v>
      </c>
      <c r="C79" s="34">
        <f>IF(B95=0, "-", B79/B95)</f>
        <v>0.16810810810810811</v>
      </c>
      <c r="D79" s="65">
        <v>715</v>
      </c>
      <c r="E79" s="9">
        <f>IF(D95=0, "-", D79/D95)</f>
        <v>0.16150892252089452</v>
      </c>
      <c r="F79" s="81">
        <v>4907</v>
      </c>
      <c r="G79" s="34">
        <f>IF(F95=0, "-", F79/F95)</f>
        <v>0.13812419073354726</v>
      </c>
      <c r="H79" s="65">
        <v>6276</v>
      </c>
      <c r="I79" s="9">
        <f>IF(H95=0, "-", H79/H95)</f>
        <v>0.15553903345724907</v>
      </c>
      <c r="J79" s="8">
        <f t="shared" si="6"/>
        <v>-0.13006993006993006</v>
      </c>
      <c r="K79" s="9">
        <f t="shared" si="7"/>
        <v>-0.2181325685149777</v>
      </c>
    </row>
    <row r="80" spans="1:11" x14ac:dyDescent="0.2">
      <c r="A80" s="7" t="s">
        <v>421</v>
      </c>
      <c r="B80" s="65">
        <v>0</v>
      </c>
      <c r="C80" s="34">
        <f>IF(B95=0, "-", B80/B95)</f>
        <v>0</v>
      </c>
      <c r="D80" s="65">
        <v>16</v>
      </c>
      <c r="E80" s="9">
        <f>IF(D95=0, "-", D80/D95)</f>
        <v>3.6141856787892477E-3</v>
      </c>
      <c r="F80" s="81">
        <v>1</v>
      </c>
      <c r="G80" s="34">
        <f>IF(F95=0, "-", F80/F95)</f>
        <v>2.8148398356133537E-5</v>
      </c>
      <c r="H80" s="65">
        <v>99</v>
      </c>
      <c r="I80" s="9">
        <f>IF(H95=0, "-", H80/H95)</f>
        <v>2.453531598513011E-3</v>
      </c>
      <c r="J80" s="8">
        <f t="shared" si="6"/>
        <v>-1</v>
      </c>
      <c r="K80" s="9">
        <f t="shared" si="7"/>
        <v>-0.98989898989898994</v>
      </c>
    </row>
    <row r="81" spans="1:11" x14ac:dyDescent="0.2">
      <c r="A81" s="7" t="s">
        <v>422</v>
      </c>
      <c r="B81" s="65">
        <v>111</v>
      </c>
      <c r="C81" s="34">
        <f>IF(B95=0, "-", B81/B95)</f>
        <v>0.03</v>
      </c>
      <c r="D81" s="65">
        <v>0</v>
      </c>
      <c r="E81" s="9">
        <f>IF(D95=0, "-", D81/D95)</f>
        <v>0</v>
      </c>
      <c r="F81" s="81">
        <v>731</v>
      </c>
      <c r="G81" s="34">
        <f>IF(F95=0, "-", F81/F95)</f>
        <v>2.0576479198333615E-2</v>
      </c>
      <c r="H81" s="65">
        <v>0</v>
      </c>
      <c r="I81" s="9">
        <f>IF(H95=0, "-", H81/H95)</f>
        <v>0</v>
      </c>
      <c r="J81" s="8" t="str">
        <f t="shared" si="6"/>
        <v>-</v>
      </c>
      <c r="K81" s="9" t="str">
        <f t="shared" si="7"/>
        <v>-</v>
      </c>
    </row>
    <row r="82" spans="1:11" x14ac:dyDescent="0.2">
      <c r="A82" s="7" t="s">
        <v>423</v>
      </c>
      <c r="B82" s="65">
        <v>189</v>
      </c>
      <c r="C82" s="34">
        <f>IF(B95=0, "-", B82/B95)</f>
        <v>5.108108108108108E-2</v>
      </c>
      <c r="D82" s="65">
        <v>503</v>
      </c>
      <c r="E82" s="9">
        <f>IF(D95=0, "-", D82/D95)</f>
        <v>0.11362096227693698</v>
      </c>
      <c r="F82" s="81">
        <v>2355</v>
      </c>
      <c r="G82" s="34">
        <f>IF(F95=0, "-", F82/F95)</f>
        <v>6.6289478128694471E-2</v>
      </c>
      <c r="H82" s="65">
        <v>3680</v>
      </c>
      <c r="I82" s="9">
        <f>IF(H95=0, "-", H82/H95)</f>
        <v>9.1201982651796784E-2</v>
      </c>
      <c r="J82" s="8">
        <f t="shared" si="6"/>
        <v>-0.62425447316103377</v>
      </c>
      <c r="K82" s="9">
        <f t="shared" si="7"/>
        <v>-0.36005434782608697</v>
      </c>
    </row>
    <row r="83" spans="1:11" x14ac:dyDescent="0.2">
      <c r="A83" s="7" t="s">
        <v>424</v>
      </c>
      <c r="B83" s="65">
        <v>271</v>
      </c>
      <c r="C83" s="34">
        <f>IF(B95=0, "-", B83/B95)</f>
        <v>7.3243243243243245E-2</v>
      </c>
      <c r="D83" s="65">
        <v>535</v>
      </c>
      <c r="E83" s="9">
        <f>IF(D95=0, "-", D83/D95)</f>
        <v>0.12084933363451547</v>
      </c>
      <c r="F83" s="81">
        <v>3083</v>
      </c>
      <c r="G83" s="34">
        <f>IF(F95=0, "-", F83/F95)</f>
        <v>8.6781512131959698E-2</v>
      </c>
      <c r="H83" s="65">
        <v>3896</v>
      </c>
      <c r="I83" s="9">
        <f>IF(H95=0, "-", H83/H95)</f>
        <v>9.6555142503097893E-2</v>
      </c>
      <c r="J83" s="8">
        <f t="shared" si="6"/>
        <v>-0.49345794392523362</v>
      </c>
      <c r="K83" s="9">
        <f t="shared" si="7"/>
        <v>-0.20867556468172485</v>
      </c>
    </row>
    <row r="84" spans="1:11" x14ac:dyDescent="0.2">
      <c r="A84" s="7" t="s">
        <v>425</v>
      </c>
      <c r="B84" s="65">
        <v>32</v>
      </c>
      <c r="C84" s="34">
        <f>IF(B95=0, "-", B84/B95)</f>
        <v>8.6486486486486488E-3</v>
      </c>
      <c r="D84" s="65">
        <v>18</v>
      </c>
      <c r="E84" s="9">
        <f>IF(D95=0, "-", D84/D95)</f>
        <v>4.0659588886379034E-3</v>
      </c>
      <c r="F84" s="81">
        <v>264</v>
      </c>
      <c r="G84" s="34">
        <f>IF(F95=0, "-", F84/F95)</f>
        <v>7.4311771660192536E-3</v>
      </c>
      <c r="H84" s="65">
        <v>283</v>
      </c>
      <c r="I84" s="9">
        <f>IF(H95=0, "-", H84/H95)</f>
        <v>7.01363073110285E-3</v>
      </c>
      <c r="J84" s="8">
        <f t="shared" si="6"/>
        <v>0.77777777777777779</v>
      </c>
      <c r="K84" s="9">
        <f t="shared" si="7"/>
        <v>-6.7137809187279157E-2</v>
      </c>
    </row>
    <row r="85" spans="1:11" x14ac:dyDescent="0.2">
      <c r="A85" s="7" t="s">
        <v>426</v>
      </c>
      <c r="B85" s="65">
        <v>8</v>
      </c>
      <c r="C85" s="34">
        <f>IF(B95=0, "-", B85/B95)</f>
        <v>2.1621621621621622E-3</v>
      </c>
      <c r="D85" s="65">
        <v>14</v>
      </c>
      <c r="E85" s="9">
        <f>IF(D95=0, "-", D85/D95)</f>
        <v>3.1624124689405919E-3</v>
      </c>
      <c r="F85" s="81">
        <v>87</v>
      </c>
      <c r="G85" s="34">
        <f>IF(F95=0, "-", F85/F95)</f>
        <v>2.4489106569836176E-3</v>
      </c>
      <c r="H85" s="65">
        <v>139</v>
      </c>
      <c r="I85" s="9">
        <f>IF(H95=0, "-", H85/H95)</f>
        <v>3.4448574969021067E-3</v>
      </c>
      <c r="J85" s="8">
        <f t="shared" si="6"/>
        <v>-0.42857142857142855</v>
      </c>
      <c r="K85" s="9">
        <f t="shared" si="7"/>
        <v>-0.37410071942446044</v>
      </c>
    </row>
    <row r="86" spans="1:11" x14ac:dyDescent="0.2">
      <c r="A86" s="7" t="s">
        <v>427</v>
      </c>
      <c r="B86" s="65">
        <v>81</v>
      </c>
      <c r="C86" s="34">
        <f>IF(B95=0, "-", B86/B95)</f>
        <v>2.189189189189189E-2</v>
      </c>
      <c r="D86" s="65">
        <v>72</v>
      </c>
      <c r="E86" s="9">
        <f>IF(D95=0, "-", D86/D95)</f>
        <v>1.6263835554551614E-2</v>
      </c>
      <c r="F86" s="81">
        <v>302</v>
      </c>
      <c r="G86" s="34">
        <f>IF(F95=0, "-", F86/F95)</f>
        <v>8.5008163035523287E-3</v>
      </c>
      <c r="H86" s="65">
        <v>424</v>
      </c>
      <c r="I86" s="9">
        <f>IF(H95=0, "-", H86/H95)</f>
        <v>1.0508054522924411E-2</v>
      </c>
      <c r="J86" s="8">
        <f t="shared" si="6"/>
        <v>0.125</v>
      </c>
      <c r="K86" s="9">
        <f t="shared" si="7"/>
        <v>-0.28773584905660377</v>
      </c>
    </row>
    <row r="87" spans="1:11" x14ac:dyDescent="0.2">
      <c r="A87" s="7" t="s">
        <v>428</v>
      </c>
      <c r="B87" s="65">
        <v>64</v>
      </c>
      <c r="C87" s="34">
        <f>IF(B95=0, "-", B87/B95)</f>
        <v>1.7297297297297298E-2</v>
      </c>
      <c r="D87" s="65">
        <v>40</v>
      </c>
      <c r="E87" s="9">
        <f>IF(D95=0, "-", D87/D95)</f>
        <v>9.0354641969731201E-3</v>
      </c>
      <c r="F87" s="81">
        <v>412</v>
      </c>
      <c r="G87" s="34">
        <f>IF(F95=0, "-", F87/F95)</f>
        <v>1.1597140122727017E-2</v>
      </c>
      <c r="H87" s="65">
        <v>331</v>
      </c>
      <c r="I87" s="9">
        <f>IF(H95=0, "-", H87/H95)</f>
        <v>8.2032218091697643E-3</v>
      </c>
      <c r="J87" s="8">
        <f t="shared" si="6"/>
        <v>0.6</v>
      </c>
      <c r="K87" s="9">
        <f t="shared" si="7"/>
        <v>0.24471299093655588</v>
      </c>
    </row>
    <row r="88" spans="1:11" x14ac:dyDescent="0.2">
      <c r="A88" s="7" t="s">
        <v>429</v>
      </c>
      <c r="B88" s="65">
        <v>7</v>
      </c>
      <c r="C88" s="34">
        <f>IF(B95=0, "-", B88/B95)</f>
        <v>1.8918918918918919E-3</v>
      </c>
      <c r="D88" s="65">
        <v>0</v>
      </c>
      <c r="E88" s="9">
        <f>IF(D95=0, "-", D88/D95)</f>
        <v>0</v>
      </c>
      <c r="F88" s="81">
        <v>25</v>
      </c>
      <c r="G88" s="34">
        <f>IF(F95=0, "-", F88/F95)</f>
        <v>7.0370995890333841E-4</v>
      </c>
      <c r="H88" s="65">
        <v>0</v>
      </c>
      <c r="I88" s="9">
        <f>IF(H95=0, "-", H88/H95)</f>
        <v>0</v>
      </c>
      <c r="J88" s="8" t="str">
        <f t="shared" si="6"/>
        <v>-</v>
      </c>
      <c r="K88" s="9" t="str">
        <f t="shared" si="7"/>
        <v>-</v>
      </c>
    </row>
    <row r="89" spans="1:11" x14ac:dyDescent="0.2">
      <c r="A89" s="7" t="s">
        <v>430</v>
      </c>
      <c r="B89" s="65">
        <v>292</v>
      </c>
      <c r="C89" s="34">
        <f>IF(B95=0, "-", B89/B95)</f>
        <v>7.8918918918918918E-2</v>
      </c>
      <c r="D89" s="65">
        <v>510</v>
      </c>
      <c r="E89" s="9">
        <f>IF(D95=0, "-", D89/D95)</f>
        <v>0.11520216851140727</v>
      </c>
      <c r="F89" s="81">
        <v>3013</v>
      </c>
      <c r="G89" s="34">
        <f>IF(F95=0, "-", F89/F95)</f>
        <v>8.4811124247030342E-2</v>
      </c>
      <c r="H89" s="65">
        <v>4171</v>
      </c>
      <c r="I89" s="9">
        <f>IF(H95=0, "-", H89/H95)</f>
        <v>0.10337050805452293</v>
      </c>
      <c r="J89" s="8">
        <f t="shared" si="6"/>
        <v>-0.42745098039215684</v>
      </c>
      <c r="K89" s="9">
        <f t="shared" si="7"/>
        <v>-0.27763126348597461</v>
      </c>
    </row>
    <row r="90" spans="1:11" x14ac:dyDescent="0.2">
      <c r="A90" s="7" t="s">
        <v>431</v>
      </c>
      <c r="B90" s="65">
        <v>0</v>
      </c>
      <c r="C90" s="34">
        <f>IF(B95=0, "-", B90/B95)</f>
        <v>0</v>
      </c>
      <c r="D90" s="65">
        <v>0</v>
      </c>
      <c r="E90" s="9">
        <f>IF(D95=0, "-", D90/D95)</f>
        <v>0</v>
      </c>
      <c r="F90" s="81">
        <v>0</v>
      </c>
      <c r="G90" s="34">
        <f>IF(F95=0, "-", F90/F95)</f>
        <v>0</v>
      </c>
      <c r="H90" s="65">
        <v>66</v>
      </c>
      <c r="I90" s="9">
        <f>IF(H95=0, "-", H90/H95)</f>
        <v>1.6356877323420074E-3</v>
      </c>
      <c r="J90" s="8" t="str">
        <f t="shared" si="6"/>
        <v>-</v>
      </c>
      <c r="K90" s="9">
        <f t="shared" si="7"/>
        <v>-1</v>
      </c>
    </row>
    <row r="91" spans="1:11" x14ac:dyDescent="0.2">
      <c r="A91" s="7" t="s">
        <v>432</v>
      </c>
      <c r="B91" s="65">
        <v>769</v>
      </c>
      <c r="C91" s="34">
        <f>IF(B95=0, "-", B91/B95)</f>
        <v>0.20783783783783782</v>
      </c>
      <c r="D91" s="65">
        <v>536</v>
      </c>
      <c r="E91" s="9">
        <f>IF(D95=0, "-", D91/D95)</f>
        <v>0.1210752202394398</v>
      </c>
      <c r="F91" s="81">
        <v>9094</v>
      </c>
      <c r="G91" s="34">
        <f>IF(F95=0, "-", F91/F95)</f>
        <v>0.25598153465067836</v>
      </c>
      <c r="H91" s="65">
        <v>5953</v>
      </c>
      <c r="I91" s="9">
        <f>IF(H95=0, "-", H91/H95)</f>
        <v>0.14753407682775713</v>
      </c>
      <c r="J91" s="8">
        <f t="shared" si="6"/>
        <v>0.43470149253731344</v>
      </c>
      <c r="K91" s="9">
        <f t="shared" si="7"/>
        <v>0.52763312615487989</v>
      </c>
    </row>
    <row r="92" spans="1:11" x14ac:dyDescent="0.2">
      <c r="A92" s="7" t="s">
        <v>433</v>
      </c>
      <c r="B92" s="65">
        <v>9</v>
      </c>
      <c r="C92" s="34">
        <f>IF(B95=0, "-", B92/B95)</f>
        <v>2.4324324324324323E-3</v>
      </c>
      <c r="D92" s="65">
        <v>11</v>
      </c>
      <c r="E92" s="9">
        <f>IF(D95=0, "-", D92/D95)</f>
        <v>2.4847526541676079E-3</v>
      </c>
      <c r="F92" s="81">
        <v>110</v>
      </c>
      <c r="G92" s="34">
        <f>IF(F95=0, "-", F92/F95)</f>
        <v>3.0963238191746888E-3</v>
      </c>
      <c r="H92" s="65">
        <v>206</v>
      </c>
      <c r="I92" s="9">
        <f>IF(H95=0, "-", H92/H95)</f>
        <v>5.105328376703841E-3</v>
      </c>
      <c r="J92" s="8">
        <f t="shared" si="6"/>
        <v>-0.18181818181818182</v>
      </c>
      <c r="K92" s="9">
        <f t="shared" si="7"/>
        <v>-0.46601941747572817</v>
      </c>
    </row>
    <row r="93" spans="1:11" x14ac:dyDescent="0.2">
      <c r="A93" s="7" t="s">
        <v>434</v>
      </c>
      <c r="B93" s="65">
        <v>258</v>
      </c>
      <c r="C93" s="34">
        <f>IF(B95=0, "-", B93/B95)</f>
        <v>6.9729729729729725E-2</v>
      </c>
      <c r="D93" s="65">
        <v>268</v>
      </c>
      <c r="E93" s="9">
        <f>IF(D95=0, "-", D93/D95)</f>
        <v>6.0537610119719899E-2</v>
      </c>
      <c r="F93" s="81">
        <v>1790</v>
      </c>
      <c r="G93" s="34">
        <f>IF(F95=0, "-", F93/F95)</f>
        <v>5.0385633057479028E-2</v>
      </c>
      <c r="H93" s="65">
        <v>2205</v>
      </c>
      <c r="I93" s="9">
        <f>IF(H95=0, "-", H93/H95)</f>
        <v>5.4646840148698882E-2</v>
      </c>
      <c r="J93" s="8">
        <f t="shared" si="6"/>
        <v>-3.7313432835820892E-2</v>
      </c>
      <c r="K93" s="9">
        <f t="shared" si="7"/>
        <v>-0.18820861678004536</v>
      </c>
    </row>
    <row r="94" spans="1:11" x14ac:dyDescent="0.2">
      <c r="A94" s="2"/>
      <c r="B94" s="68"/>
      <c r="C94" s="33"/>
      <c r="D94" s="68"/>
      <c r="E94" s="6"/>
      <c r="F94" s="82"/>
      <c r="G94" s="33"/>
      <c r="H94" s="68"/>
      <c r="I94" s="6"/>
      <c r="J94" s="5"/>
      <c r="K94" s="6"/>
    </row>
    <row r="95" spans="1:11" s="43" customFormat="1" x14ac:dyDescent="0.2">
      <c r="A95" s="162" t="s">
        <v>633</v>
      </c>
      <c r="B95" s="71">
        <f>SUM(B71:B94)</f>
        <v>3700</v>
      </c>
      <c r="C95" s="40">
        <f>B95/26014</f>
        <v>0.14223110632736219</v>
      </c>
      <c r="D95" s="71">
        <f>SUM(D71:D94)</f>
        <v>4427</v>
      </c>
      <c r="E95" s="41">
        <f>D95/27682</f>
        <v>0.15992341593815476</v>
      </c>
      <c r="F95" s="77">
        <f>SUM(F71:F94)</f>
        <v>35526</v>
      </c>
      <c r="G95" s="42">
        <f>F95/214680</f>
        <v>0.16548351034097261</v>
      </c>
      <c r="H95" s="71">
        <f>SUM(H71:H94)</f>
        <v>40350</v>
      </c>
      <c r="I95" s="41">
        <f>H95/259958</f>
        <v>0.15521738126928197</v>
      </c>
      <c r="J95" s="37">
        <f>IF(D95=0, "-", IF((B95-D95)/D95&lt;10, (B95-D95)/D95, "&gt;999%"))</f>
        <v>-0.16421956177998645</v>
      </c>
      <c r="K95" s="38">
        <f>IF(H95=0, "-", IF((F95-H95)/H95&lt;10, (F95-H95)/H95, "&gt;999%"))</f>
        <v>-0.11955390334572491</v>
      </c>
    </row>
    <row r="96" spans="1:11" x14ac:dyDescent="0.2">
      <c r="B96" s="83"/>
      <c r="D96" s="83"/>
      <c r="F96" s="83"/>
      <c r="H96" s="83"/>
    </row>
    <row r="97" spans="1:11" x14ac:dyDescent="0.2">
      <c r="A97" s="163" t="s">
        <v>156</v>
      </c>
      <c r="B97" s="61" t="s">
        <v>12</v>
      </c>
      <c r="C97" s="62" t="s">
        <v>13</v>
      </c>
      <c r="D97" s="61" t="s">
        <v>12</v>
      </c>
      <c r="E97" s="63" t="s">
        <v>13</v>
      </c>
      <c r="F97" s="62" t="s">
        <v>12</v>
      </c>
      <c r="G97" s="62" t="s">
        <v>13</v>
      </c>
      <c r="H97" s="61" t="s">
        <v>12</v>
      </c>
      <c r="I97" s="63" t="s">
        <v>13</v>
      </c>
      <c r="J97" s="61"/>
      <c r="K97" s="63"/>
    </row>
    <row r="98" spans="1:11" x14ac:dyDescent="0.2">
      <c r="A98" s="7" t="s">
        <v>435</v>
      </c>
      <c r="B98" s="65">
        <v>23</v>
      </c>
      <c r="C98" s="34">
        <f>IF(B112=0, "-", B98/B112)</f>
        <v>2.4625267665952889E-2</v>
      </c>
      <c r="D98" s="65">
        <v>5</v>
      </c>
      <c r="E98" s="9">
        <f>IF(D112=0, "-", D98/D112)</f>
        <v>4.5045045045045045E-3</v>
      </c>
      <c r="F98" s="81">
        <v>127</v>
      </c>
      <c r="G98" s="34">
        <f>IF(F112=0, "-", F98/F112)</f>
        <v>1.6527850078084331E-2</v>
      </c>
      <c r="H98" s="65">
        <v>43</v>
      </c>
      <c r="I98" s="9">
        <f>IF(H112=0, "-", H98/H112)</f>
        <v>5.0540667606958157E-3</v>
      </c>
      <c r="J98" s="8">
        <f t="shared" ref="J98:J110" si="8">IF(D98=0, "-", IF((B98-D98)/D98&lt;10, (B98-D98)/D98, "&gt;999%"))</f>
        <v>3.6</v>
      </c>
      <c r="K98" s="9">
        <f t="shared" ref="K98:K110" si="9">IF(H98=0, "-", IF((F98-H98)/H98&lt;10, (F98-H98)/H98, "&gt;999%"))</f>
        <v>1.9534883720930232</v>
      </c>
    </row>
    <row r="99" spans="1:11" x14ac:dyDescent="0.2">
      <c r="A99" s="7" t="s">
        <v>436</v>
      </c>
      <c r="B99" s="65">
        <v>87</v>
      </c>
      <c r="C99" s="34">
        <f>IF(B112=0, "-", B99/B112)</f>
        <v>9.3147751605995713E-2</v>
      </c>
      <c r="D99" s="65">
        <v>202</v>
      </c>
      <c r="E99" s="9">
        <f>IF(D112=0, "-", D99/D112)</f>
        <v>0.18198198198198198</v>
      </c>
      <c r="F99" s="81">
        <v>937</v>
      </c>
      <c r="G99" s="34">
        <f>IF(F112=0, "-", F99/F112)</f>
        <v>0.12194169703279542</v>
      </c>
      <c r="H99" s="65">
        <v>1340</v>
      </c>
      <c r="I99" s="9">
        <f>IF(H112=0, "-", H99/H112)</f>
        <v>0.15749882463563705</v>
      </c>
      <c r="J99" s="8">
        <f t="shared" si="8"/>
        <v>-0.56930693069306926</v>
      </c>
      <c r="K99" s="9">
        <f t="shared" si="9"/>
        <v>-0.30074626865671644</v>
      </c>
    </row>
    <row r="100" spans="1:11" x14ac:dyDescent="0.2">
      <c r="A100" s="7" t="s">
        <v>437</v>
      </c>
      <c r="B100" s="65">
        <v>195</v>
      </c>
      <c r="C100" s="34">
        <f>IF(B112=0, "-", B100/B112)</f>
        <v>0.20877944325481798</v>
      </c>
      <c r="D100" s="65">
        <v>138</v>
      </c>
      <c r="E100" s="9">
        <f>IF(D112=0, "-", D100/D112)</f>
        <v>0.12432432432432433</v>
      </c>
      <c r="F100" s="81">
        <v>1177</v>
      </c>
      <c r="G100" s="34">
        <f>IF(F112=0, "-", F100/F112)</f>
        <v>0.15317542946382093</v>
      </c>
      <c r="H100" s="65">
        <v>955</v>
      </c>
      <c r="I100" s="9">
        <f>IF(H112=0, "-", H100/H112)</f>
        <v>0.11224729666196522</v>
      </c>
      <c r="J100" s="8">
        <f t="shared" si="8"/>
        <v>0.41304347826086957</v>
      </c>
      <c r="K100" s="9">
        <f t="shared" si="9"/>
        <v>0.23246073298429321</v>
      </c>
    </row>
    <row r="101" spans="1:11" x14ac:dyDescent="0.2">
      <c r="A101" s="7" t="s">
        <v>438</v>
      </c>
      <c r="B101" s="65">
        <v>14</v>
      </c>
      <c r="C101" s="34">
        <f>IF(B112=0, "-", B101/B112)</f>
        <v>1.4989293361884369E-2</v>
      </c>
      <c r="D101" s="65">
        <v>38</v>
      </c>
      <c r="E101" s="9">
        <f>IF(D112=0, "-", D101/D112)</f>
        <v>3.4234234234234232E-2</v>
      </c>
      <c r="F101" s="81">
        <v>310</v>
      </c>
      <c r="G101" s="34">
        <f>IF(F112=0, "-", F101/F112)</f>
        <v>4.034357105674128E-2</v>
      </c>
      <c r="H101" s="65">
        <v>374</v>
      </c>
      <c r="I101" s="9">
        <f>IF(H112=0, "-", H101/H112)</f>
        <v>4.3958627174424073E-2</v>
      </c>
      <c r="J101" s="8">
        <f t="shared" si="8"/>
        <v>-0.63157894736842102</v>
      </c>
      <c r="K101" s="9">
        <f t="shared" si="9"/>
        <v>-0.17112299465240641</v>
      </c>
    </row>
    <row r="102" spans="1:11" x14ac:dyDescent="0.2">
      <c r="A102" s="7" t="s">
        <v>439</v>
      </c>
      <c r="B102" s="65">
        <v>16</v>
      </c>
      <c r="C102" s="34">
        <f>IF(B112=0, "-", B102/B112)</f>
        <v>1.7130620985010708E-2</v>
      </c>
      <c r="D102" s="65">
        <v>92</v>
      </c>
      <c r="E102" s="9">
        <f>IF(D112=0, "-", D102/D112)</f>
        <v>8.2882882882882883E-2</v>
      </c>
      <c r="F102" s="81">
        <v>381</v>
      </c>
      <c r="G102" s="34">
        <f>IF(F112=0, "-", F102/F112)</f>
        <v>4.9583550234252996E-2</v>
      </c>
      <c r="H102" s="65">
        <v>750</v>
      </c>
      <c r="I102" s="9">
        <f>IF(H112=0, "-", H102/H112)</f>
        <v>8.8152327221438648E-2</v>
      </c>
      <c r="J102" s="8">
        <f t="shared" si="8"/>
        <v>-0.82608695652173914</v>
      </c>
      <c r="K102" s="9">
        <f t="shared" si="9"/>
        <v>-0.49199999999999999</v>
      </c>
    </row>
    <row r="103" spans="1:11" x14ac:dyDescent="0.2">
      <c r="A103" s="7" t="s">
        <v>440</v>
      </c>
      <c r="B103" s="65">
        <v>13</v>
      </c>
      <c r="C103" s="34">
        <f>IF(B112=0, "-", B103/B112)</f>
        <v>1.3918629550321198E-2</v>
      </c>
      <c r="D103" s="65">
        <v>44</v>
      </c>
      <c r="E103" s="9">
        <f>IF(D112=0, "-", D103/D112)</f>
        <v>3.9639639639639637E-2</v>
      </c>
      <c r="F103" s="81">
        <v>340</v>
      </c>
      <c r="G103" s="34">
        <f>IF(F112=0, "-", F103/F112)</f>
        <v>4.4247787610619468E-2</v>
      </c>
      <c r="H103" s="65">
        <v>503</v>
      </c>
      <c r="I103" s="9">
        <f>IF(H112=0, "-", H103/H112)</f>
        <v>5.9120827456511517E-2</v>
      </c>
      <c r="J103" s="8">
        <f t="shared" si="8"/>
        <v>-0.70454545454545459</v>
      </c>
      <c r="K103" s="9">
        <f t="shared" si="9"/>
        <v>-0.32405566600397612</v>
      </c>
    </row>
    <row r="104" spans="1:11" x14ac:dyDescent="0.2">
      <c r="A104" s="7" t="s">
        <v>441</v>
      </c>
      <c r="B104" s="65">
        <v>69</v>
      </c>
      <c r="C104" s="34">
        <f>IF(B112=0, "-", B104/B112)</f>
        <v>7.3875802997858675E-2</v>
      </c>
      <c r="D104" s="65">
        <v>158</v>
      </c>
      <c r="E104" s="9">
        <f>IF(D112=0, "-", D104/D112)</f>
        <v>0.14234234234234233</v>
      </c>
      <c r="F104" s="81">
        <v>1025</v>
      </c>
      <c r="G104" s="34">
        <f>IF(F112=0, "-", F104/F112)</f>
        <v>0.13339406559083811</v>
      </c>
      <c r="H104" s="65">
        <v>1056</v>
      </c>
      <c r="I104" s="9">
        <f>IF(H112=0, "-", H104/H112)</f>
        <v>0.12411847672778561</v>
      </c>
      <c r="J104" s="8">
        <f t="shared" si="8"/>
        <v>-0.56329113924050633</v>
      </c>
      <c r="K104" s="9">
        <f t="shared" si="9"/>
        <v>-2.9356060606060608E-2</v>
      </c>
    </row>
    <row r="105" spans="1:11" x14ac:dyDescent="0.2">
      <c r="A105" s="7" t="s">
        <v>442</v>
      </c>
      <c r="B105" s="65">
        <v>8</v>
      </c>
      <c r="C105" s="34">
        <f>IF(B112=0, "-", B105/B112)</f>
        <v>8.5653104925053538E-3</v>
      </c>
      <c r="D105" s="65">
        <v>0</v>
      </c>
      <c r="E105" s="9">
        <f>IF(D112=0, "-", D105/D112)</f>
        <v>0</v>
      </c>
      <c r="F105" s="81">
        <v>28</v>
      </c>
      <c r="G105" s="34">
        <f>IF(F112=0, "-", F105/F112)</f>
        <v>3.6439354502863092E-3</v>
      </c>
      <c r="H105" s="65">
        <v>0</v>
      </c>
      <c r="I105" s="9">
        <f>IF(H112=0, "-", H105/H112)</f>
        <v>0</v>
      </c>
      <c r="J105" s="8" t="str">
        <f t="shared" si="8"/>
        <v>-</v>
      </c>
      <c r="K105" s="9" t="str">
        <f t="shared" si="9"/>
        <v>-</v>
      </c>
    </row>
    <row r="106" spans="1:11" x14ac:dyDescent="0.2">
      <c r="A106" s="7" t="s">
        <v>443</v>
      </c>
      <c r="B106" s="65">
        <v>34</v>
      </c>
      <c r="C106" s="34">
        <f>IF(B112=0, "-", B106/B112)</f>
        <v>3.6402569593147749E-2</v>
      </c>
      <c r="D106" s="65">
        <v>0</v>
      </c>
      <c r="E106" s="9">
        <f>IF(D112=0, "-", D106/D112)</f>
        <v>0</v>
      </c>
      <c r="F106" s="81">
        <v>165</v>
      </c>
      <c r="G106" s="34">
        <f>IF(F112=0, "-", F106/F112)</f>
        <v>2.1473191046330036E-2</v>
      </c>
      <c r="H106" s="65">
        <v>0</v>
      </c>
      <c r="I106" s="9">
        <f>IF(H112=0, "-", H106/H112)</f>
        <v>0</v>
      </c>
      <c r="J106" s="8" t="str">
        <f t="shared" si="8"/>
        <v>-</v>
      </c>
      <c r="K106" s="9" t="str">
        <f t="shared" si="9"/>
        <v>-</v>
      </c>
    </row>
    <row r="107" spans="1:11" x14ac:dyDescent="0.2">
      <c r="A107" s="7" t="s">
        <v>444</v>
      </c>
      <c r="B107" s="65">
        <v>73</v>
      </c>
      <c r="C107" s="34">
        <f>IF(B112=0, "-", B107/B112)</f>
        <v>7.8158458244111342E-2</v>
      </c>
      <c r="D107" s="65">
        <v>28</v>
      </c>
      <c r="E107" s="9">
        <f>IF(D112=0, "-", D107/D112)</f>
        <v>2.5225225225225224E-2</v>
      </c>
      <c r="F107" s="81">
        <v>401</v>
      </c>
      <c r="G107" s="34">
        <f>IF(F112=0, "-", F107/F112)</f>
        <v>5.2186361270171788E-2</v>
      </c>
      <c r="H107" s="65">
        <v>274</v>
      </c>
      <c r="I107" s="9">
        <f>IF(H112=0, "-", H107/H112)</f>
        <v>3.2204983544898917E-2</v>
      </c>
      <c r="J107" s="8">
        <f t="shared" si="8"/>
        <v>1.6071428571428572</v>
      </c>
      <c r="K107" s="9">
        <f t="shared" si="9"/>
        <v>0.46350364963503649</v>
      </c>
    </row>
    <row r="108" spans="1:11" x14ac:dyDescent="0.2">
      <c r="A108" s="7" t="s">
        <v>445</v>
      </c>
      <c r="B108" s="65">
        <v>110</v>
      </c>
      <c r="C108" s="34">
        <f>IF(B112=0, "-", B108/B112)</f>
        <v>0.11777301927194861</v>
      </c>
      <c r="D108" s="65">
        <v>155</v>
      </c>
      <c r="E108" s="9">
        <f>IF(D112=0, "-", D108/D112)</f>
        <v>0.13963963963963963</v>
      </c>
      <c r="F108" s="81">
        <v>1244</v>
      </c>
      <c r="G108" s="34">
        <f>IF(F112=0, "-", F108/F112)</f>
        <v>0.16189484643414889</v>
      </c>
      <c r="H108" s="65">
        <v>1529</v>
      </c>
      <c r="I108" s="9">
        <f>IF(H112=0, "-", H108/H112)</f>
        <v>0.17971321109543958</v>
      </c>
      <c r="J108" s="8">
        <f t="shared" si="8"/>
        <v>-0.29032258064516131</v>
      </c>
      <c r="K108" s="9">
        <f t="shared" si="9"/>
        <v>-0.18639633747547416</v>
      </c>
    </row>
    <row r="109" spans="1:11" x14ac:dyDescent="0.2">
      <c r="A109" s="7" t="s">
        <v>446</v>
      </c>
      <c r="B109" s="65">
        <v>126</v>
      </c>
      <c r="C109" s="34">
        <f>IF(B112=0, "-", B109/B112)</f>
        <v>0.13490364025695931</v>
      </c>
      <c r="D109" s="65">
        <v>61</v>
      </c>
      <c r="E109" s="9">
        <f>IF(D112=0, "-", D109/D112)</f>
        <v>5.4954954954954956E-2</v>
      </c>
      <c r="F109" s="81">
        <v>591</v>
      </c>
      <c r="G109" s="34">
        <f>IF(F112=0, "-", F109/F112)</f>
        <v>7.6913066111400308E-2</v>
      </c>
      <c r="H109" s="65">
        <v>580</v>
      </c>
      <c r="I109" s="9">
        <f>IF(H112=0, "-", H109/H112)</f>
        <v>6.8171133051245891E-2</v>
      </c>
      <c r="J109" s="8">
        <f t="shared" si="8"/>
        <v>1.0655737704918034</v>
      </c>
      <c r="K109" s="9">
        <f t="shared" si="9"/>
        <v>1.896551724137931E-2</v>
      </c>
    </row>
    <row r="110" spans="1:11" x14ac:dyDescent="0.2">
      <c r="A110" s="7" t="s">
        <v>447</v>
      </c>
      <c r="B110" s="65">
        <v>166</v>
      </c>
      <c r="C110" s="34">
        <f>IF(B112=0, "-", B110/B112)</f>
        <v>0.17773019271948609</v>
      </c>
      <c r="D110" s="65">
        <v>189</v>
      </c>
      <c r="E110" s="9">
        <f>IF(D112=0, "-", D110/D112)</f>
        <v>0.17027027027027028</v>
      </c>
      <c r="F110" s="81">
        <v>958</v>
      </c>
      <c r="G110" s="34">
        <f>IF(F112=0, "-", F110/F112)</f>
        <v>0.12467464862051016</v>
      </c>
      <c r="H110" s="65">
        <v>1104</v>
      </c>
      <c r="I110" s="9">
        <f>IF(H112=0, "-", H110/H112)</f>
        <v>0.12976022566995768</v>
      </c>
      <c r="J110" s="8">
        <f t="shared" si="8"/>
        <v>-0.12169312169312169</v>
      </c>
      <c r="K110" s="9">
        <f t="shared" si="9"/>
        <v>-0.13224637681159421</v>
      </c>
    </row>
    <row r="111" spans="1:11" x14ac:dyDescent="0.2">
      <c r="A111" s="2"/>
      <c r="B111" s="68"/>
      <c r="C111" s="33"/>
      <c r="D111" s="68"/>
      <c r="E111" s="6"/>
      <c r="F111" s="82"/>
      <c r="G111" s="33"/>
      <c r="H111" s="68"/>
      <c r="I111" s="6"/>
      <c r="J111" s="5"/>
      <c r="K111" s="6"/>
    </row>
    <row r="112" spans="1:11" s="43" customFormat="1" x14ac:dyDescent="0.2">
      <c r="A112" s="162" t="s">
        <v>632</v>
      </c>
      <c r="B112" s="71">
        <f>SUM(B98:B111)</f>
        <v>934</v>
      </c>
      <c r="C112" s="40">
        <f>B112/26014</f>
        <v>3.5903744137771969E-2</v>
      </c>
      <c r="D112" s="71">
        <f>SUM(D98:D111)</f>
        <v>1110</v>
      </c>
      <c r="E112" s="41">
        <f>D112/27682</f>
        <v>4.0098258796329743E-2</v>
      </c>
      <c r="F112" s="77">
        <f>SUM(F98:F111)</f>
        <v>7684</v>
      </c>
      <c r="G112" s="42">
        <f>F112/214680</f>
        <v>3.5792807900130424E-2</v>
      </c>
      <c r="H112" s="71">
        <f>SUM(H98:H111)</f>
        <v>8508</v>
      </c>
      <c r="I112" s="41">
        <f>H112/259958</f>
        <v>3.2728363812615881E-2</v>
      </c>
      <c r="J112" s="37">
        <f>IF(D112=0, "-", IF((B112-D112)/D112&lt;10, (B112-D112)/D112, "&gt;999%"))</f>
        <v>-0.15855855855855855</v>
      </c>
      <c r="K112" s="38">
        <f>IF(H112=0, "-", IF((F112-H112)/H112&lt;10, (F112-H112)/H112, "&gt;999%"))</f>
        <v>-9.6850023507287261E-2</v>
      </c>
    </row>
    <row r="113" spans="1:11" x14ac:dyDescent="0.2">
      <c r="B113" s="83"/>
      <c r="D113" s="83"/>
      <c r="F113" s="83"/>
      <c r="H113" s="83"/>
    </row>
    <row r="114" spans="1:11" s="43" customFormat="1" x14ac:dyDescent="0.2">
      <c r="A114" s="162" t="s">
        <v>631</v>
      </c>
      <c r="B114" s="71">
        <v>4634</v>
      </c>
      <c r="C114" s="40">
        <f>B114/26014</f>
        <v>0.17813485046513416</v>
      </c>
      <c r="D114" s="71">
        <v>5537</v>
      </c>
      <c r="E114" s="41">
        <f>D114/27682</f>
        <v>0.20002167473448451</v>
      </c>
      <c r="F114" s="77">
        <v>43210</v>
      </c>
      <c r="G114" s="42">
        <f>F114/214680</f>
        <v>0.20127631824110304</v>
      </c>
      <c r="H114" s="71">
        <v>48858</v>
      </c>
      <c r="I114" s="41">
        <f>H114/259958</f>
        <v>0.18794574508189785</v>
      </c>
      <c r="J114" s="37">
        <f>IF(D114=0, "-", IF((B114-D114)/D114&lt;10, (B114-D114)/D114, "&gt;999%"))</f>
        <v>-0.16308470290771176</v>
      </c>
      <c r="K114" s="38">
        <f>IF(H114=0, "-", IF((F114-H114)/H114&lt;10, (F114-H114)/H114, "&gt;999%"))</f>
        <v>-0.11560031110565312</v>
      </c>
    </row>
    <row r="115" spans="1:11" x14ac:dyDescent="0.2">
      <c r="B115" s="83"/>
      <c r="D115" s="83"/>
      <c r="F115" s="83"/>
      <c r="H115" s="83"/>
    </row>
    <row r="116" spans="1:11" ht="15.75" x14ac:dyDescent="0.25">
      <c r="A116" s="164" t="s">
        <v>125</v>
      </c>
      <c r="B116" s="196" t="s">
        <v>1</v>
      </c>
      <c r="C116" s="200"/>
      <c r="D116" s="200"/>
      <c r="E116" s="197"/>
      <c r="F116" s="196" t="s">
        <v>14</v>
      </c>
      <c r="G116" s="200"/>
      <c r="H116" s="200"/>
      <c r="I116" s="197"/>
      <c r="J116" s="196" t="s">
        <v>15</v>
      </c>
      <c r="K116" s="197"/>
    </row>
    <row r="117" spans="1:11" x14ac:dyDescent="0.2">
      <c r="A117" s="22"/>
      <c r="B117" s="196">
        <f>VALUE(RIGHT($B$2, 4))</f>
        <v>2020</v>
      </c>
      <c r="C117" s="197"/>
      <c r="D117" s="196">
        <f>B117-1</f>
        <v>2019</v>
      </c>
      <c r="E117" s="204"/>
      <c r="F117" s="196">
        <f>B117</f>
        <v>2020</v>
      </c>
      <c r="G117" s="204"/>
      <c r="H117" s="196">
        <f>D117</f>
        <v>2019</v>
      </c>
      <c r="I117" s="204"/>
      <c r="J117" s="140" t="s">
        <v>4</v>
      </c>
      <c r="K117" s="141" t="s">
        <v>2</v>
      </c>
    </row>
    <row r="118" spans="1:11" x14ac:dyDescent="0.2">
      <c r="A118" s="163" t="s">
        <v>157</v>
      </c>
      <c r="B118" s="61" t="s">
        <v>12</v>
      </c>
      <c r="C118" s="62" t="s">
        <v>13</v>
      </c>
      <c r="D118" s="61" t="s">
        <v>12</v>
      </c>
      <c r="E118" s="63" t="s">
        <v>13</v>
      </c>
      <c r="F118" s="62" t="s">
        <v>12</v>
      </c>
      <c r="G118" s="62" t="s">
        <v>13</v>
      </c>
      <c r="H118" s="61" t="s">
        <v>12</v>
      </c>
      <c r="I118" s="63" t="s">
        <v>13</v>
      </c>
      <c r="J118" s="61"/>
      <c r="K118" s="63"/>
    </row>
    <row r="119" spans="1:11" x14ac:dyDescent="0.2">
      <c r="A119" s="7" t="s">
        <v>448</v>
      </c>
      <c r="B119" s="65">
        <v>8</v>
      </c>
      <c r="C119" s="34">
        <f>IF(B145=0, "-", B119/B145)</f>
        <v>3.4349506225848005E-3</v>
      </c>
      <c r="D119" s="65">
        <v>19</v>
      </c>
      <c r="E119" s="9">
        <f>IF(D145=0, "-", D119/D145)</f>
        <v>7.5009869719699961E-3</v>
      </c>
      <c r="F119" s="81">
        <v>165</v>
      </c>
      <c r="G119" s="34">
        <f>IF(F145=0, "-", F119/F145)</f>
        <v>8.4455136407841531E-3</v>
      </c>
      <c r="H119" s="65">
        <v>374</v>
      </c>
      <c r="I119" s="9">
        <f>IF(H145=0, "-", H119/H145)</f>
        <v>1.5760640539401603E-2</v>
      </c>
      <c r="J119" s="8">
        <f t="shared" ref="J119:J143" si="10">IF(D119=0, "-", IF((B119-D119)/D119&lt;10, (B119-D119)/D119, "&gt;999%"))</f>
        <v>-0.57894736842105265</v>
      </c>
      <c r="K119" s="9">
        <f t="shared" ref="K119:K143" si="11">IF(H119=0, "-", IF((F119-H119)/H119&lt;10, (F119-H119)/H119, "&gt;999%"))</f>
        <v>-0.55882352941176472</v>
      </c>
    </row>
    <row r="120" spans="1:11" x14ac:dyDescent="0.2">
      <c r="A120" s="7" t="s">
        <v>449</v>
      </c>
      <c r="B120" s="65">
        <v>176</v>
      </c>
      <c r="C120" s="34">
        <f>IF(B145=0, "-", B120/B145)</f>
        <v>7.5568913696865608E-2</v>
      </c>
      <c r="D120" s="65">
        <v>117</v>
      </c>
      <c r="E120" s="9">
        <f>IF(D145=0, "-", D120/D145)</f>
        <v>4.6190288195815242E-2</v>
      </c>
      <c r="F120" s="81">
        <v>1009</v>
      </c>
      <c r="G120" s="34">
        <f>IF(F145=0, "-", F120/F145)</f>
        <v>5.1645595536674006E-2</v>
      </c>
      <c r="H120" s="65">
        <v>874</v>
      </c>
      <c r="I120" s="9">
        <f>IF(H145=0, "-", H120/H145)</f>
        <v>3.6831015592077541E-2</v>
      </c>
      <c r="J120" s="8">
        <f t="shared" si="10"/>
        <v>0.50427350427350426</v>
      </c>
      <c r="K120" s="9">
        <f t="shared" si="11"/>
        <v>0.15446224256292906</v>
      </c>
    </row>
    <row r="121" spans="1:11" x14ac:dyDescent="0.2">
      <c r="A121" s="7" t="s">
        <v>450</v>
      </c>
      <c r="B121" s="65">
        <v>8</v>
      </c>
      <c r="C121" s="34">
        <f>IF(B145=0, "-", B121/B145)</f>
        <v>3.4349506225848005E-3</v>
      </c>
      <c r="D121" s="65">
        <v>12</v>
      </c>
      <c r="E121" s="9">
        <f>IF(D145=0, "-", D121/D145)</f>
        <v>4.7374654559810504E-3</v>
      </c>
      <c r="F121" s="81">
        <v>70</v>
      </c>
      <c r="G121" s="34">
        <f>IF(F145=0, "-", F121/F145)</f>
        <v>3.5829451809387316E-3</v>
      </c>
      <c r="H121" s="65">
        <v>65</v>
      </c>
      <c r="I121" s="9">
        <f>IF(H145=0, "-", H121/H145)</f>
        <v>2.739148756847872E-3</v>
      </c>
      <c r="J121" s="8">
        <f t="shared" si="10"/>
        <v>-0.33333333333333331</v>
      </c>
      <c r="K121" s="9">
        <f t="shared" si="11"/>
        <v>7.6923076923076927E-2</v>
      </c>
    </row>
    <row r="122" spans="1:11" x14ac:dyDescent="0.2">
      <c r="A122" s="7" t="s">
        <v>451</v>
      </c>
      <c r="B122" s="65">
        <v>30</v>
      </c>
      <c r="C122" s="34">
        <f>IF(B145=0, "-", B122/B145)</f>
        <v>1.2881064834693002E-2</v>
      </c>
      <c r="D122" s="65">
        <v>68</v>
      </c>
      <c r="E122" s="9">
        <f>IF(D145=0, "-", D122/D145)</f>
        <v>2.6845637583892617E-2</v>
      </c>
      <c r="F122" s="81">
        <v>371</v>
      </c>
      <c r="G122" s="34">
        <f>IF(F145=0, "-", F122/F145)</f>
        <v>1.8989609458975279E-2</v>
      </c>
      <c r="H122" s="65">
        <v>562</v>
      </c>
      <c r="I122" s="9">
        <f>IF(H145=0, "-", H122/H145)</f>
        <v>2.3683101559207755E-2</v>
      </c>
      <c r="J122" s="8">
        <f t="shared" si="10"/>
        <v>-0.55882352941176472</v>
      </c>
      <c r="K122" s="9">
        <f t="shared" si="11"/>
        <v>-0.33985765124555162</v>
      </c>
    </row>
    <row r="123" spans="1:11" x14ac:dyDescent="0.2">
      <c r="A123" s="7" t="s">
        <v>452</v>
      </c>
      <c r="B123" s="65">
        <v>0</v>
      </c>
      <c r="C123" s="34">
        <f>IF(B145=0, "-", B123/B145)</f>
        <v>0</v>
      </c>
      <c r="D123" s="65">
        <v>0</v>
      </c>
      <c r="E123" s="9">
        <f>IF(D145=0, "-", D123/D145)</f>
        <v>0</v>
      </c>
      <c r="F123" s="81">
        <v>0</v>
      </c>
      <c r="G123" s="34">
        <f>IF(F145=0, "-", F123/F145)</f>
        <v>0</v>
      </c>
      <c r="H123" s="65">
        <v>12</v>
      </c>
      <c r="I123" s="9">
        <f>IF(H145=0, "-", H123/H145)</f>
        <v>5.0568900126422248E-4</v>
      </c>
      <c r="J123" s="8" t="str">
        <f t="shared" si="10"/>
        <v>-</v>
      </c>
      <c r="K123" s="9">
        <f t="shared" si="11"/>
        <v>-1</v>
      </c>
    </row>
    <row r="124" spans="1:11" x14ac:dyDescent="0.2">
      <c r="A124" s="7" t="s">
        <v>453</v>
      </c>
      <c r="B124" s="65">
        <v>22</v>
      </c>
      <c r="C124" s="34">
        <f>IF(B145=0, "-", B124/B145)</f>
        <v>9.446114212108201E-3</v>
      </c>
      <c r="D124" s="65">
        <v>94</v>
      </c>
      <c r="E124" s="9">
        <f>IF(D145=0, "-", D124/D145)</f>
        <v>3.7110146071851556E-2</v>
      </c>
      <c r="F124" s="81">
        <v>409</v>
      </c>
      <c r="G124" s="34">
        <f>IF(F145=0, "-", F124/F145)</f>
        <v>2.0934636842913447E-2</v>
      </c>
      <c r="H124" s="65">
        <v>577</v>
      </c>
      <c r="I124" s="9">
        <f>IF(H145=0, "-", H124/H145)</f>
        <v>2.4315212810788033E-2</v>
      </c>
      <c r="J124" s="8">
        <f t="shared" si="10"/>
        <v>-0.76595744680851063</v>
      </c>
      <c r="K124" s="9">
        <f t="shared" si="11"/>
        <v>-0.29116117850953205</v>
      </c>
    </row>
    <row r="125" spans="1:11" x14ac:dyDescent="0.2">
      <c r="A125" s="7" t="s">
        <v>454</v>
      </c>
      <c r="B125" s="65">
        <v>146</v>
      </c>
      <c r="C125" s="34">
        <f>IF(B145=0, "-", B125/B145)</f>
        <v>6.2687848862172602E-2</v>
      </c>
      <c r="D125" s="65">
        <v>140</v>
      </c>
      <c r="E125" s="9">
        <f>IF(D145=0, "-", D125/D145)</f>
        <v>5.5270430319778921E-2</v>
      </c>
      <c r="F125" s="81">
        <v>1197</v>
      </c>
      <c r="G125" s="34">
        <f>IF(F145=0, "-", F125/F145)</f>
        <v>6.1268362594052314E-2</v>
      </c>
      <c r="H125" s="65">
        <v>1596</v>
      </c>
      <c r="I125" s="9">
        <f>IF(H145=0, "-", H125/H145)</f>
        <v>6.7256637168141592E-2</v>
      </c>
      <c r="J125" s="8">
        <f t="shared" si="10"/>
        <v>4.2857142857142858E-2</v>
      </c>
      <c r="K125" s="9">
        <f t="shared" si="11"/>
        <v>-0.25</v>
      </c>
    </row>
    <row r="126" spans="1:11" x14ac:dyDescent="0.2">
      <c r="A126" s="7" t="s">
        <v>455</v>
      </c>
      <c r="B126" s="65">
        <v>108</v>
      </c>
      <c r="C126" s="34">
        <f>IF(B145=0, "-", B126/B145)</f>
        <v>4.6371833404894806E-2</v>
      </c>
      <c r="D126" s="65">
        <v>209</v>
      </c>
      <c r="E126" s="9">
        <f>IF(D145=0, "-", D126/D145)</f>
        <v>8.2510856691669951E-2</v>
      </c>
      <c r="F126" s="81">
        <v>1339</v>
      </c>
      <c r="G126" s="34">
        <f>IF(F145=0, "-", F126/F145)</f>
        <v>6.8536622818242313E-2</v>
      </c>
      <c r="H126" s="65">
        <v>1791</v>
      </c>
      <c r="I126" s="9">
        <f>IF(H145=0, "-", H126/H145)</f>
        <v>7.5474083438685211E-2</v>
      </c>
      <c r="J126" s="8">
        <f t="shared" si="10"/>
        <v>-0.48325358851674644</v>
      </c>
      <c r="K126" s="9">
        <f t="shared" si="11"/>
        <v>-0.25237297599106645</v>
      </c>
    </row>
    <row r="127" spans="1:11" x14ac:dyDescent="0.2">
      <c r="A127" s="7" t="s">
        <v>456</v>
      </c>
      <c r="B127" s="65">
        <v>78</v>
      </c>
      <c r="C127" s="34">
        <f>IF(B145=0, "-", B127/B145)</f>
        <v>3.3490768570201807E-2</v>
      </c>
      <c r="D127" s="65">
        <v>83</v>
      </c>
      <c r="E127" s="9">
        <f>IF(D145=0, "-", D127/D145)</f>
        <v>3.2767469403868932E-2</v>
      </c>
      <c r="F127" s="81">
        <v>615</v>
      </c>
      <c r="G127" s="34">
        <f>IF(F145=0, "-", F127/F145)</f>
        <v>3.1478732661104569E-2</v>
      </c>
      <c r="H127" s="65">
        <v>688</v>
      </c>
      <c r="I127" s="9">
        <f>IF(H145=0, "-", H127/H145)</f>
        <v>2.8992836072482091E-2</v>
      </c>
      <c r="J127" s="8">
        <f t="shared" si="10"/>
        <v>-6.0240963855421686E-2</v>
      </c>
      <c r="K127" s="9">
        <f t="shared" si="11"/>
        <v>-0.10610465116279069</v>
      </c>
    </row>
    <row r="128" spans="1:11" x14ac:dyDescent="0.2">
      <c r="A128" s="7" t="s">
        <v>457</v>
      </c>
      <c r="B128" s="65">
        <v>37</v>
      </c>
      <c r="C128" s="34">
        <f>IF(B145=0, "-", B128/B145)</f>
        <v>1.5886646629454701E-2</v>
      </c>
      <c r="D128" s="65">
        <v>52</v>
      </c>
      <c r="E128" s="9">
        <f>IF(D145=0, "-", D128/D145)</f>
        <v>2.0529016975917885E-2</v>
      </c>
      <c r="F128" s="81">
        <v>296</v>
      </c>
      <c r="G128" s="34">
        <f>IF(F145=0, "-", F128/F145)</f>
        <v>1.5150739622255207E-2</v>
      </c>
      <c r="H128" s="65">
        <v>321</v>
      </c>
      <c r="I128" s="9">
        <f>IF(H145=0, "-", H128/H145)</f>
        <v>1.3527180783817951E-2</v>
      </c>
      <c r="J128" s="8">
        <f t="shared" si="10"/>
        <v>-0.28846153846153844</v>
      </c>
      <c r="K128" s="9">
        <f t="shared" si="11"/>
        <v>-7.7881619937694699E-2</v>
      </c>
    </row>
    <row r="129" spans="1:11" x14ac:dyDescent="0.2">
      <c r="A129" s="7" t="s">
        <v>458</v>
      </c>
      <c r="B129" s="65">
        <v>256</v>
      </c>
      <c r="C129" s="34">
        <f>IF(B145=0, "-", B129/B145)</f>
        <v>0.10991841992271362</v>
      </c>
      <c r="D129" s="65">
        <v>108</v>
      </c>
      <c r="E129" s="9">
        <f>IF(D145=0, "-", D129/D145)</f>
        <v>4.2637189103829451E-2</v>
      </c>
      <c r="F129" s="81">
        <v>969</v>
      </c>
      <c r="G129" s="34">
        <f>IF(F145=0, "-", F129/F145)</f>
        <v>4.95981982904233E-2</v>
      </c>
      <c r="H129" s="65">
        <v>1155</v>
      </c>
      <c r="I129" s="9">
        <f>IF(H145=0, "-", H129/H145)</f>
        <v>4.8672566371681415E-2</v>
      </c>
      <c r="J129" s="8">
        <f t="shared" si="10"/>
        <v>1.3703703703703705</v>
      </c>
      <c r="K129" s="9">
        <f t="shared" si="11"/>
        <v>-0.16103896103896104</v>
      </c>
    </row>
    <row r="130" spans="1:11" x14ac:dyDescent="0.2">
      <c r="A130" s="7" t="s">
        <v>459</v>
      </c>
      <c r="B130" s="65">
        <v>43</v>
      </c>
      <c r="C130" s="34">
        <f>IF(B145=0, "-", B130/B145)</f>
        <v>1.8462859596393301E-2</v>
      </c>
      <c r="D130" s="65">
        <v>24</v>
      </c>
      <c r="E130" s="9">
        <f>IF(D145=0, "-", D130/D145)</f>
        <v>9.4749309119621008E-3</v>
      </c>
      <c r="F130" s="81">
        <v>209</v>
      </c>
      <c r="G130" s="34">
        <f>IF(F145=0, "-", F130/F145)</f>
        <v>1.0697650611659927E-2</v>
      </c>
      <c r="H130" s="65">
        <v>98</v>
      </c>
      <c r="I130" s="9">
        <f>IF(H145=0, "-", H130/H145)</f>
        <v>4.1297935103244837E-3</v>
      </c>
      <c r="J130" s="8">
        <f t="shared" si="10"/>
        <v>0.79166666666666663</v>
      </c>
      <c r="K130" s="9">
        <f t="shared" si="11"/>
        <v>1.1326530612244898</v>
      </c>
    </row>
    <row r="131" spans="1:11" x14ac:dyDescent="0.2">
      <c r="A131" s="7" t="s">
        <v>460</v>
      </c>
      <c r="B131" s="65">
        <v>122</v>
      </c>
      <c r="C131" s="34">
        <f>IF(B145=0, "-", B131/B145)</f>
        <v>5.2382996994418209E-2</v>
      </c>
      <c r="D131" s="65">
        <v>68</v>
      </c>
      <c r="E131" s="9">
        <f>IF(D145=0, "-", D131/D145)</f>
        <v>2.6845637583892617E-2</v>
      </c>
      <c r="F131" s="81">
        <v>760</v>
      </c>
      <c r="G131" s="34">
        <f>IF(F145=0, "-", F131/F145)</f>
        <v>3.8900547678763372E-2</v>
      </c>
      <c r="H131" s="65">
        <v>638</v>
      </c>
      <c r="I131" s="9">
        <f>IF(H145=0, "-", H131/H145)</f>
        <v>2.6885798567214497E-2</v>
      </c>
      <c r="J131" s="8">
        <f t="shared" si="10"/>
        <v>0.79411764705882348</v>
      </c>
      <c r="K131" s="9">
        <f t="shared" si="11"/>
        <v>0.19122257053291536</v>
      </c>
    </row>
    <row r="132" spans="1:11" x14ac:dyDescent="0.2">
      <c r="A132" s="7" t="s">
        <v>461</v>
      </c>
      <c r="B132" s="65">
        <v>239</v>
      </c>
      <c r="C132" s="34">
        <f>IF(B145=0, "-", B132/B145)</f>
        <v>0.10261914984972091</v>
      </c>
      <c r="D132" s="65">
        <v>220</v>
      </c>
      <c r="E132" s="9">
        <f>IF(D145=0, "-", D132/D145)</f>
        <v>8.6853533359652582E-2</v>
      </c>
      <c r="F132" s="81">
        <v>1677</v>
      </c>
      <c r="G132" s="34">
        <f>IF(F145=0, "-", F132/F145)</f>
        <v>8.5837129549060753E-2</v>
      </c>
      <c r="H132" s="65">
        <v>1952</v>
      </c>
      <c r="I132" s="9">
        <f>IF(H145=0, "-", H132/H145)</f>
        <v>8.2258744205646855E-2</v>
      </c>
      <c r="J132" s="8">
        <f t="shared" si="10"/>
        <v>8.6363636363636365E-2</v>
      </c>
      <c r="K132" s="9">
        <f t="shared" si="11"/>
        <v>-0.1408811475409836</v>
      </c>
    </row>
    <row r="133" spans="1:11" x14ac:dyDescent="0.2">
      <c r="A133" s="7" t="s">
        <v>462</v>
      </c>
      <c r="B133" s="65">
        <v>37</v>
      </c>
      <c r="C133" s="34">
        <f>IF(B145=0, "-", B133/B145)</f>
        <v>1.5886646629454701E-2</v>
      </c>
      <c r="D133" s="65">
        <v>57</v>
      </c>
      <c r="E133" s="9">
        <f>IF(D145=0, "-", D133/D145)</f>
        <v>2.2502960915909989E-2</v>
      </c>
      <c r="F133" s="81">
        <v>377</v>
      </c>
      <c r="G133" s="34">
        <f>IF(F145=0, "-", F133/F145)</f>
        <v>1.9296719045912885E-2</v>
      </c>
      <c r="H133" s="65">
        <v>421</v>
      </c>
      <c r="I133" s="9">
        <f>IF(H145=0, "-", H133/H145)</f>
        <v>1.774125579435314E-2</v>
      </c>
      <c r="J133" s="8">
        <f t="shared" si="10"/>
        <v>-0.35087719298245612</v>
      </c>
      <c r="K133" s="9">
        <f t="shared" si="11"/>
        <v>-0.10451306413301663</v>
      </c>
    </row>
    <row r="134" spans="1:11" x14ac:dyDescent="0.2">
      <c r="A134" s="7" t="s">
        <v>463</v>
      </c>
      <c r="B134" s="65">
        <v>114</v>
      </c>
      <c r="C134" s="34">
        <f>IF(B145=0, "-", B134/B145)</f>
        <v>4.8948046371833406E-2</v>
      </c>
      <c r="D134" s="65">
        <v>188</v>
      </c>
      <c r="E134" s="9">
        <f>IF(D145=0, "-", D134/D145)</f>
        <v>7.4220292143703112E-2</v>
      </c>
      <c r="F134" s="81">
        <v>1093</v>
      </c>
      <c r="G134" s="34">
        <f>IF(F145=0, "-", F134/F145)</f>
        <v>5.5945129753800484E-2</v>
      </c>
      <c r="H134" s="65">
        <v>1079</v>
      </c>
      <c r="I134" s="9">
        <f>IF(H145=0, "-", H134/H145)</f>
        <v>4.5469869363674677E-2</v>
      </c>
      <c r="J134" s="8">
        <f t="shared" si="10"/>
        <v>-0.39361702127659576</v>
      </c>
      <c r="K134" s="9">
        <f t="shared" si="11"/>
        <v>1.2974976830398516E-2</v>
      </c>
    </row>
    <row r="135" spans="1:11" x14ac:dyDescent="0.2">
      <c r="A135" s="7" t="s">
        <v>464</v>
      </c>
      <c r="B135" s="65">
        <v>49</v>
      </c>
      <c r="C135" s="34">
        <f>IF(B145=0, "-", B135/B145)</f>
        <v>2.1039072563331901E-2</v>
      </c>
      <c r="D135" s="65">
        <v>56</v>
      </c>
      <c r="E135" s="9">
        <f>IF(D145=0, "-", D135/D145)</f>
        <v>2.2108172127911566E-2</v>
      </c>
      <c r="F135" s="81">
        <v>272</v>
      </c>
      <c r="G135" s="34">
        <f>IF(F145=0, "-", F135/F145)</f>
        <v>1.3922301274504785E-2</v>
      </c>
      <c r="H135" s="65">
        <v>510</v>
      </c>
      <c r="I135" s="9">
        <f>IF(H145=0, "-", H135/H145)</f>
        <v>2.1491782553729456E-2</v>
      </c>
      <c r="J135" s="8">
        <f t="shared" si="10"/>
        <v>-0.125</v>
      </c>
      <c r="K135" s="9">
        <f t="shared" si="11"/>
        <v>-0.46666666666666667</v>
      </c>
    </row>
    <row r="136" spans="1:11" x14ac:dyDescent="0.2">
      <c r="A136" s="7" t="s">
        <v>465</v>
      </c>
      <c r="B136" s="65">
        <v>55</v>
      </c>
      <c r="C136" s="34">
        <f>IF(B145=0, "-", B136/B145)</f>
        <v>2.3615285530270501E-2</v>
      </c>
      <c r="D136" s="65">
        <v>49</v>
      </c>
      <c r="E136" s="9">
        <f>IF(D145=0, "-", D136/D145)</f>
        <v>1.9344650611922622E-2</v>
      </c>
      <c r="F136" s="81">
        <v>566</v>
      </c>
      <c r="G136" s="34">
        <f>IF(F145=0, "-", F136/F145)</f>
        <v>2.8970671034447459E-2</v>
      </c>
      <c r="H136" s="65">
        <v>566</v>
      </c>
      <c r="I136" s="9">
        <f>IF(H145=0, "-", H136/H145)</f>
        <v>2.3851664559629161E-2</v>
      </c>
      <c r="J136" s="8">
        <f t="shared" si="10"/>
        <v>0.12244897959183673</v>
      </c>
      <c r="K136" s="9">
        <f t="shared" si="11"/>
        <v>0</v>
      </c>
    </row>
    <row r="137" spans="1:11" x14ac:dyDescent="0.2">
      <c r="A137" s="7" t="s">
        <v>466</v>
      </c>
      <c r="B137" s="65">
        <v>8</v>
      </c>
      <c r="C137" s="34">
        <f>IF(B145=0, "-", B137/B145)</f>
        <v>3.4349506225848005E-3</v>
      </c>
      <c r="D137" s="65">
        <v>10</v>
      </c>
      <c r="E137" s="9">
        <f>IF(D145=0, "-", D137/D145)</f>
        <v>3.9478878799842085E-3</v>
      </c>
      <c r="F137" s="81">
        <v>48</v>
      </c>
      <c r="G137" s="34">
        <f>IF(F145=0, "-", F137/F145)</f>
        <v>2.4568766955008446E-3</v>
      </c>
      <c r="H137" s="65">
        <v>33</v>
      </c>
      <c r="I137" s="9">
        <f>IF(H145=0, "-", H137/H145)</f>
        <v>1.390644753476612E-3</v>
      </c>
      <c r="J137" s="8">
        <f t="shared" si="10"/>
        <v>-0.2</v>
      </c>
      <c r="K137" s="9">
        <f t="shared" si="11"/>
        <v>0.45454545454545453</v>
      </c>
    </row>
    <row r="138" spans="1:11" x14ac:dyDescent="0.2">
      <c r="A138" s="7" t="s">
        <v>467</v>
      </c>
      <c r="B138" s="65">
        <v>138</v>
      </c>
      <c r="C138" s="34">
        <f>IF(B145=0, "-", B138/B145)</f>
        <v>5.9252898239587806E-2</v>
      </c>
      <c r="D138" s="65">
        <v>116</v>
      </c>
      <c r="E138" s="9">
        <f>IF(D145=0, "-", D138/D145)</f>
        <v>4.5795499407816818E-2</v>
      </c>
      <c r="F138" s="81">
        <v>1266</v>
      </c>
      <c r="G138" s="34">
        <f>IF(F145=0, "-", F138/F145)</f>
        <v>6.4800122843834781E-2</v>
      </c>
      <c r="H138" s="65">
        <v>1926</v>
      </c>
      <c r="I138" s="9">
        <f>IF(H145=0, "-", H138/H145)</f>
        <v>8.1163084702907715E-2</v>
      </c>
      <c r="J138" s="8">
        <f t="shared" si="10"/>
        <v>0.18965517241379309</v>
      </c>
      <c r="K138" s="9">
        <f t="shared" si="11"/>
        <v>-0.34267912772585668</v>
      </c>
    </row>
    <row r="139" spans="1:11" x14ac:dyDescent="0.2">
      <c r="A139" s="7" t="s">
        <v>468</v>
      </c>
      <c r="B139" s="65">
        <v>103</v>
      </c>
      <c r="C139" s="34">
        <f>IF(B145=0, "-", B139/B145)</f>
        <v>4.4224989265779308E-2</v>
      </c>
      <c r="D139" s="65">
        <v>67</v>
      </c>
      <c r="E139" s="9">
        <f>IF(D145=0, "-", D139/D145)</f>
        <v>2.6450848795894197E-2</v>
      </c>
      <c r="F139" s="81">
        <v>646</v>
      </c>
      <c r="G139" s="34">
        <f>IF(F145=0, "-", F139/F145)</f>
        <v>3.3065465526948869E-2</v>
      </c>
      <c r="H139" s="65">
        <v>777</v>
      </c>
      <c r="I139" s="9">
        <f>IF(H145=0, "-", H139/H145)</f>
        <v>3.2743362831858407E-2</v>
      </c>
      <c r="J139" s="8">
        <f t="shared" si="10"/>
        <v>0.53731343283582089</v>
      </c>
      <c r="K139" s="9">
        <f t="shared" si="11"/>
        <v>-0.16859716859716858</v>
      </c>
    </row>
    <row r="140" spans="1:11" x14ac:dyDescent="0.2">
      <c r="A140" s="7" t="s">
        <v>469</v>
      </c>
      <c r="B140" s="65">
        <v>278</v>
      </c>
      <c r="C140" s="34">
        <f>IF(B145=0, "-", B140/B145)</f>
        <v>0.11936453413482181</v>
      </c>
      <c r="D140" s="65">
        <v>274</v>
      </c>
      <c r="E140" s="9">
        <f>IF(D145=0, "-", D140/D145)</f>
        <v>0.10817212791156731</v>
      </c>
      <c r="F140" s="81">
        <v>2566</v>
      </c>
      <c r="G140" s="34">
        <f>IF(F145=0, "-", F140/F145)</f>
        <v>0.13134053334698265</v>
      </c>
      <c r="H140" s="65">
        <v>2771</v>
      </c>
      <c r="I140" s="9">
        <f>IF(H145=0, "-", H140/H145)</f>
        <v>0.11677201854193005</v>
      </c>
      <c r="J140" s="8">
        <f t="shared" si="10"/>
        <v>1.4598540145985401E-2</v>
      </c>
      <c r="K140" s="9">
        <f t="shared" si="11"/>
        <v>-7.3980512450378927E-2</v>
      </c>
    </row>
    <row r="141" spans="1:11" x14ac:dyDescent="0.2">
      <c r="A141" s="7" t="s">
        <v>470</v>
      </c>
      <c r="B141" s="65">
        <v>204</v>
      </c>
      <c r="C141" s="34">
        <f>IF(B145=0, "-", B141/B145)</f>
        <v>8.7591240875912413E-2</v>
      </c>
      <c r="D141" s="65">
        <v>335</v>
      </c>
      <c r="E141" s="9">
        <f>IF(D145=0, "-", D141/D145)</f>
        <v>0.13225424397947097</v>
      </c>
      <c r="F141" s="81">
        <v>2619</v>
      </c>
      <c r="G141" s="34">
        <f>IF(F145=0, "-", F141/F145)</f>
        <v>0.13405333469826483</v>
      </c>
      <c r="H141" s="65">
        <v>3518</v>
      </c>
      <c r="I141" s="9">
        <f>IF(H145=0, "-", H141/H145)</f>
        <v>0.1482511588706279</v>
      </c>
      <c r="J141" s="8">
        <f t="shared" si="10"/>
        <v>-0.39104477611940297</v>
      </c>
      <c r="K141" s="9">
        <f t="shared" si="11"/>
        <v>-0.25554292211483798</v>
      </c>
    </row>
    <row r="142" spans="1:11" x14ac:dyDescent="0.2">
      <c r="A142" s="7" t="s">
        <v>471</v>
      </c>
      <c r="B142" s="65">
        <v>0</v>
      </c>
      <c r="C142" s="34">
        <f>IF(B145=0, "-", B142/B145)</f>
        <v>0</v>
      </c>
      <c r="D142" s="65">
        <v>14</v>
      </c>
      <c r="E142" s="9">
        <f>IF(D145=0, "-", D142/D145)</f>
        <v>5.5270430319778914E-3</v>
      </c>
      <c r="F142" s="81">
        <v>1</v>
      </c>
      <c r="G142" s="34">
        <f>IF(F145=0, "-", F142/F145)</f>
        <v>5.1184931156267594E-5</v>
      </c>
      <c r="H142" s="65">
        <v>91</v>
      </c>
      <c r="I142" s="9">
        <f>IF(H145=0, "-", H142/H145)</f>
        <v>3.8348082595870206E-3</v>
      </c>
      <c r="J142" s="8">
        <f t="shared" si="10"/>
        <v>-1</v>
      </c>
      <c r="K142" s="9">
        <f t="shared" si="11"/>
        <v>-0.98901098901098905</v>
      </c>
    </row>
    <row r="143" spans="1:11" x14ac:dyDescent="0.2">
      <c r="A143" s="7" t="s">
        <v>472</v>
      </c>
      <c r="B143" s="65">
        <v>70</v>
      </c>
      <c r="C143" s="34">
        <f>IF(B145=0, "-", B143/B145)</f>
        <v>3.0055817947617004E-2</v>
      </c>
      <c r="D143" s="65">
        <v>153</v>
      </c>
      <c r="E143" s="9">
        <f>IF(D145=0, "-", D143/D145)</f>
        <v>6.0402684563758392E-2</v>
      </c>
      <c r="F143" s="81">
        <v>997</v>
      </c>
      <c r="G143" s="34">
        <f>IF(F145=0, "-", F143/F145)</f>
        <v>5.1031376362798794E-2</v>
      </c>
      <c r="H143" s="65">
        <v>1335</v>
      </c>
      <c r="I143" s="9">
        <f>IF(H145=0, "-", H143/H145)</f>
        <v>5.6257901390644752E-2</v>
      </c>
      <c r="J143" s="8">
        <f t="shared" si="10"/>
        <v>-0.54248366013071891</v>
      </c>
      <c r="K143" s="9">
        <f t="shared" si="11"/>
        <v>-0.25318352059925092</v>
      </c>
    </row>
    <row r="144" spans="1:11" x14ac:dyDescent="0.2">
      <c r="A144" s="2"/>
      <c r="B144" s="68"/>
      <c r="C144" s="33"/>
      <c r="D144" s="68"/>
      <c r="E144" s="6"/>
      <c r="F144" s="82"/>
      <c r="G144" s="33"/>
      <c r="H144" s="68"/>
      <c r="I144" s="6"/>
      <c r="J144" s="5"/>
      <c r="K144" s="6"/>
    </row>
    <row r="145" spans="1:11" s="43" customFormat="1" x14ac:dyDescent="0.2">
      <c r="A145" s="162" t="s">
        <v>630</v>
      </c>
      <c r="B145" s="71">
        <f>SUM(B119:B144)</f>
        <v>2329</v>
      </c>
      <c r="C145" s="40">
        <f>B145/26014</f>
        <v>8.9528715307142306E-2</v>
      </c>
      <c r="D145" s="71">
        <f>SUM(D119:D144)</f>
        <v>2533</v>
      </c>
      <c r="E145" s="41">
        <f>D145/27682</f>
        <v>9.1503504082074999E-2</v>
      </c>
      <c r="F145" s="77">
        <f>SUM(F119:F144)</f>
        <v>19537</v>
      </c>
      <c r="G145" s="42">
        <f>F145/214680</f>
        <v>9.1005217067262903E-2</v>
      </c>
      <c r="H145" s="71">
        <f>SUM(H119:H144)</f>
        <v>23730</v>
      </c>
      <c r="I145" s="41">
        <f>H145/259958</f>
        <v>9.1283976642380693E-2</v>
      </c>
      <c r="J145" s="37">
        <f>IF(D145=0, "-", IF((B145-D145)/D145&lt;10, (B145-D145)/D145, "&gt;999%"))</f>
        <v>-8.0536912751677847E-2</v>
      </c>
      <c r="K145" s="38">
        <f>IF(H145=0, "-", IF((F145-H145)/H145&lt;10, (F145-H145)/H145, "&gt;999%"))</f>
        <v>-0.17669616519174042</v>
      </c>
    </row>
    <row r="146" spans="1:11" x14ac:dyDescent="0.2">
      <c r="B146" s="83"/>
      <c r="D146" s="83"/>
      <c r="F146" s="83"/>
      <c r="H146" s="83"/>
    </row>
    <row r="147" spans="1:11" x14ac:dyDescent="0.2">
      <c r="A147" s="163" t="s">
        <v>158</v>
      </c>
      <c r="B147" s="61" t="s">
        <v>12</v>
      </c>
      <c r="C147" s="62" t="s">
        <v>13</v>
      </c>
      <c r="D147" s="61" t="s">
        <v>12</v>
      </c>
      <c r="E147" s="63" t="s">
        <v>13</v>
      </c>
      <c r="F147" s="62" t="s">
        <v>12</v>
      </c>
      <c r="G147" s="62" t="s">
        <v>13</v>
      </c>
      <c r="H147" s="61" t="s">
        <v>12</v>
      </c>
      <c r="I147" s="63" t="s">
        <v>13</v>
      </c>
      <c r="J147" s="61"/>
      <c r="K147" s="63"/>
    </row>
    <row r="148" spans="1:11" x14ac:dyDescent="0.2">
      <c r="A148" s="7" t="s">
        <v>473</v>
      </c>
      <c r="B148" s="65">
        <v>15</v>
      </c>
      <c r="C148" s="34">
        <f>IF(B167=0, "-", B148/B167)</f>
        <v>2.5210084033613446E-2</v>
      </c>
      <c r="D148" s="65">
        <v>0</v>
      </c>
      <c r="E148" s="9">
        <f>IF(D167=0, "-", D148/D167)</f>
        <v>0</v>
      </c>
      <c r="F148" s="81">
        <v>21</v>
      </c>
      <c r="G148" s="34">
        <f>IF(F167=0, "-", F148/F167)</f>
        <v>4.2778569973518027E-3</v>
      </c>
      <c r="H148" s="65">
        <v>0</v>
      </c>
      <c r="I148" s="9">
        <f>IF(H167=0, "-", H148/H167)</f>
        <v>0</v>
      </c>
      <c r="J148" s="8" t="str">
        <f t="shared" ref="J148:J165" si="12">IF(D148=0, "-", IF((B148-D148)/D148&lt;10, (B148-D148)/D148, "&gt;999%"))</f>
        <v>-</v>
      </c>
      <c r="K148" s="9" t="str">
        <f t="shared" ref="K148:K165" si="13">IF(H148=0, "-", IF((F148-H148)/H148&lt;10, (F148-H148)/H148, "&gt;999%"))</f>
        <v>-</v>
      </c>
    </row>
    <row r="149" spans="1:11" x14ac:dyDescent="0.2">
      <c r="A149" s="7" t="s">
        <v>474</v>
      </c>
      <c r="B149" s="65">
        <v>78</v>
      </c>
      <c r="C149" s="34">
        <f>IF(B167=0, "-", B149/B167)</f>
        <v>0.13109243697478992</v>
      </c>
      <c r="D149" s="65">
        <v>179</v>
      </c>
      <c r="E149" s="9">
        <f>IF(D167=0, "-", D149/D167)</f>
        <v>0.24189189189189189</v>
      </c>
      <c r="F149" s="81">
        <v>574</v>
      </c>
      <c r="G149" s="34">
        <f>IF(F167=0, "-", F149/F167)</f>
        <v>0.11692809126094927</v>
      </c>
      <c r="H149" s="65">
        <v>395</v>
      </c>
      <c r="I149" s="9">
        <f>IF(H167=0, "-", H149/H167)</f>
        <v>7.9317269076305222E-2</v>
      </c>
      <c r="J149" s="8">
        <f t="shared" si="12"/>
        <v>-0.56424581005586594</v>
      </c>
      <c r="K149" s="9">
        <f t="shared" si="13"/>
        <v>0.45316455696202529</v>
      </c>
    </row>
    <row r="150" spans="1:11" x14ac:dyDescent="0.2">
      <c r="A150" s="7" t="s">
        <v>475</v>
      </c>
      <c r="B150" s="65">
        <v>91</v>
      </c>
      <c r="C150" s="34">
        <f>IF(B167=0, "-", B150/B167)</f>
        <v>0.15294117647058825</v>
      </c>
      <c r="D150" s="65">
        <v>164</v>
      </c>
      <c r="E150" s="9">
        <f>IF(D167=0, "-", D150/D167)</f>
        <v>0.22162162162162163</v>
      </c>
      <c r="F150" s="81">
        <v>704</v>
      </c>
      <c r="G150" s="34">
        <f>IF(F167=0, "-", F150/F167)</f>
        <v>0.14341006314931759</v>
      </c>
      <c r="H150" s="65">
        <v>878</v>
      </c>
      <c r="I150" s="9">
        <f>IF(H167=0, "-", H150/H167)</f>
        <v>0.17630522088353415</v>
      </c>
      <c r="J150" s="8">
        <f t="shared" si="12"/>
        <v>-0.4451219512195122</v>
      </c>
      <c r="K150" s="9">
        <f t="shared" si="13"/>
        <v>-0.19817767653758542</v>
      </c>
    </row>
    <row r="151" spans="1:11" x14ac:dyDescent="0.2">
      <c r="A151" s="7" t="s">
        <v>476</v>
      </c>
      <c r="B151" s="65">
        <v>16</v>
      </c>
      <c r="C151" s="34">
        <f>IF(B167=0, "-", B151/B167)</f>
        <v>2.689075630252101E-2</v>
      </c>
      <c r="D151" s="65">
        <v>0</v>
      </c>
      <c r="E151" s="9">
        <f>IF(D167=0, "-", D151/D167)</f>
        <v>0</v>
      </c>
      <c r="F151" s="81">
        <v>186</v>
      </c>
      <c r="G151" s="34">
        <f>IF(F167=0, "-", F151/F167)</f>
        <v>3.7889590547973112E-2</v>
      </c>
      <c r="H151" s="65">
        <v>34</v>
      </c>
      <c r="I151" s="9">
        <f>IF(H167=0, "-", H151/H167)</f>
        <v>6.8273092369477914E-3</v>
      </c>
      <c r="J151" s="8" t="str">
        <f t="shared" si="12"/>
        <v>-</v>
      </c>
      <c r="K151" s="9">
        <f t="shared" si="13"/>
        <v>4.4705882352941178</v>
      </c>
    </row>
    <row r="152" spans="1:11" x14ac:dyDescent="0.2">
      <c r="A152" s="7" t="s">
        <v>477</v>
      </c>
      <c r="B152" s="65">
        <v>0</v>
      </c>
      <c r="C152" s="34">
        <f>IF(B167=0, "-", B152/B167)</f>
        <v>0</v>
      </c>
      <c r="D152" s="65">
        <v>1</v>
      </c>
      <c r="E152" s="9">
        <f>IF(D167=0, "-", D152/D167)</f>
        <v>1.3513513513513514E-3</v>
      </c>
      <c r="F152" s="81">
        <v>1</v>
      </c>
      <c r="G152" s="34">
        <f>IF(F167=0, "-", F152/F167)</f>
        <v>2.0370747606437156E-4</v>
      </c>
      <c r="H152" s="65">
        <v>32</v>
      </c>
      <c r="I152" s="9">
        <f>IF(H167=0, "-", H152/H167)</f>
        <v>6.4257028112449802E-3</v>
      </c>
      <c r="J152" s="8">
        <f t="shared" si="12"/>
        <v>-1</v>
      </c>
      <c r="K152" s="9">
        <f t="shared" si="13"/>
        <v>-0.96875</v>
      </c>
    </row>
    <row r="153" spans="1:11" x14ac:dyDescent="0.2">
      <c r="A153" s="7" t="s">
        <v>478</v>
      </c>
      <c r="B153" s="65">
        <v>4</v>
      </c>
      <c r="C153" s="34">
        <f>IF(B167=0, "-", B153/B167)</f>
        <v>6.7226890756302525E-3</v>
      </c>
      <c r="D153" s="65">
        <v>15</v>
      </c>
      <c r="E153" s="9">
        <f>IF(D167=0, "-", D153/D167)</f>
        <v>2.0270270270270271E-2</v>
      </c>
      <c r="F153" s="81">
        <v>104</v>
      </c>
      <c r="G153" s="34">
        <f>IF(F167=0, "-", F153/F167)</f>
        <v>2.1185577510694643E-2</v>
      </c>
      <c r="H153" s="65">
        <v>174</v>
      </c>
      <c r="I153" s="9">
        <f>IF(H167=0, "-", H153/H167)</f>
        <v>3.4939759036144581E-2</v>
      </c>
      <c r="J153" s="8">
        <f t="shared" si="12"/>
        <v>-0.73333333333333328</v>
      </c>
      <c r="K153" s="9">
        <f t="shared" si="13"/>
        <v>-0.40229885057471265</v>
      </c>
    </row>
    <row r="154" spans="1:11" x14ac:dyDescent="0.2">
      <c r="A154" s="7" t="s">
        <v>479</v>
      </c>
      <c r="B154" s="65">
        <v>3</v>
      </c>
      <c r="C154" s="34">
        <f>IF(B167=0, "-", B154/B167)</f>
        <v>5.0420168067226894E-3</v>
      </c>
      <c r="D154" s="65">
        <v>3</v>
      </c>
      <c r="E154" s="9">
        <f>IF(D167=0, "-", D154/D167)</f>
        <v>4.0540540540540543E-3</v>
      </c>
      <c r="F154" s="81">
        <v>22</v>
      </c>
      <c r="G154" s="34">
        <f>IF(F167=0, "-", F154/F167)</f>
        <v>4.4815644734161747E-3</v>
      </c>
      <c r="H154" s="65">
        <v>47</v>
      </c>
      <c r="I154" s="9">
        <f>IF(H167=0, "-", H154/H167)</f>
        <v>9.4377510040160647E-3</v>
      </c>
      <c r="J154" s="8">
        <f t="shared" si="12"/>
        <v>0</v>
      </c>
      <c r="K154" s="9">
        <f t="shared" si="13"/>
        <v>-0.53191489361702127</v>
      </c>
    </row>
    <row r="155" spans="1:11" x14ac:dyDescent="0.2">
      <c r="A155" s="7" t="s">
        <v>480</v>
      </c>
      <c r="B155" s="65">
        <v>38</v>
      </c>
      <c r="C155" s="34">
        <f>IF(B167=0, "-", B155/B167)</f>
        <v>6.386554621848739E-2</v>
      </c>
      <c r="D155" s="65">
        <v>0</v>
      </c>
      <c r="E155" s="9">
        <f>IF(D167=0, "-", D155/D167)</f>
        <v>0</v>
      </c>
      <c r="F155" s="81">
        <v>115</v>
      </c>
      <c r="G155" s="34">
        <f>IF(F167=0, "-", F155/F167)</f>
        <v>2.3426359747402731E-2</v>
      </c>
      <c r="H155" s="65">
        <v>0</v>
      </c>
      <c r="I155" s="9">
        <f>IF(H167=0, "-", H155/H167)</f>
        <v>0</v>
      </c>
      <c r="J155" s="8" t="str">
        <f t="shared" si="12"/>
        <v>-</v>
      </c>
      <c r="K155" s="9" t="str">
        <f t="shared" si="13"/>
        <v>-</v>
      </c>
    </row>
    <row r="156" spans="1:11" x14ac:dyDescent="0.2">
      <c r="A156" s="7" t="s">
        <v>481</v>
      </c>
      <c r="B156" s="65">
        <v>40</v>
      </c>
      <c r="C156" s="34">
        <f>IF(B167=0, "-", B156/B167)</f>
        <v>6.7226890756302518E-2</v>
      </c>
      <c r="D156" s="65">
        <v>56</v>
      </c>
      <c r="E156" s="9">
        <f>IF(D167=0, "-", D156/D167)</f>
        <v>7.567567567567568E-2</v>
      </c>
      <c r="F156" s="81">
        <v>528</v>
      </c>
      <c r="G156" s="34">
        <f>IF(F167=0, "-", F156/F167)</f>
        <v>0.10755754736198818</v>
      </c>
      <c r="H156" s="65">
        <v>757</v>
      </c>
      <c r="I156" s="9">
        <f>IF(H167=0, "-", H156/H167)</f>
        <v>0.15200803212851405</v>
      </c>
      <c r="J156" s="8">
        <f t="shared" si="12"/>
        <v>-0.2857142857142857</v>
      </c>
      <c r="K156" s="9">
        <f t="shared" si="13"/>
        <v>-0.30250990752972257</v>
      </c>
    </row>
    <row r="157" spans="1:11" x14ac:dyDescent="0.2">
      <c r="A157" s="7" t="s">
        <v>482</v>
      </c>
      <c r="B157" s="65">
        <v>14</v>
      </c>
      <c r="C157" s="34">
        <f>IF(B167=0, "-", B157/B167)</f>
        <v>2.3529411764705882E-2</v>
      </c>
      <c r="D157" s="65">
        <v>35</v>
      </c>
      <c r="E157" s="9">
        <f>IF(D167=0, "-", D157/D167)</f>
        <v>4.72972972972973E-2</v>
      </c>
      <c r="F157" s="81">
        <v>162</v>
      </c>
      <c r="G157" s="34">
        <f>IF(F167=0, "-", F157/F167)</f>
        <v>3.3000611122428192E-2</v>
      </c>
      <c r="H157" s="65">
        <v>369</v>
      </c>
      <c r="I157" s="9">
        <f>IF(H167=0, "-", H157/H167)</f>
        <v>7.4096385542168672E-2</v>
      </c>
      <c r="J157" s="8">
        <f t="shared" si="12"/>
        <v>-0.6</v>
      </c>
      <c r="K157" s="9">
        <f t="shared" si="13"/>
        <v>-0.56097560975609762</v>
      </c>
    </row>
    <row r="158" spans="1:11" x14ac:dyDescent="0.2">
      <c r="A158" s="7" t="s">
        <v>483</v>
      </c>
      <c r="B158" s="65">
        <v>40</v>
      </c>
      <c r="C158" s="34">
        <f>IF(B167=0, "-", B158/B167)</f>
        <v>6.7226890756302518E-2</v>
      </c>
      <c r="D158" s="65">
        <v>57</v>
      </c>
      <c r="E158" s="9">
        <f>IF(D167=0, "-", D158/D167)</f>
        <v>7.7027027027027031E-2</v>
      </c>
      <c r="F158" s="81">
        <v>588</v>
      </c>
      <c r="G158" s="34">
        <f>IF(F167=0, "-", F158/F167)</f>
        <v>0.11977999592585048</v>
      </c>
      <c r="H158" s="65">
        <v>590</v>
      </c>
      <c r="I158" s="9">
        <f>IF(H167=0, "-", H158/H167)</f>
        <v>0.11847389558232932</v>
      </c>
      <c r="J158" s="8">
        <f t="shared" si="12"/>
        <v>-0.2982456140350877</v>
      </c>
      <c r="K158" s="9">
        <f t="shared" si="13"/>
        <v>-3.3898305084745762E-3</v>
      </c>
    </row>
    <row r="159" spans="1:11" x14ac:dyDescent="0.2">
      <c r="A159" s="7" t="s">
        <v>484</v>
      </c>
      <c r="B159" s="65">
        <v>13</v>
      </c>
      <c r="C159" s="34">
        <f>IF(B167=0, "-", B159/B167)</f>
        <v>2.1848739495798318E-2</v>
      </c>
      <c r="D159" s="65">
        <v>7</v>
      </c>
      <c r="E159" s="9">
        <f>IF(D167=0, "-", D159/D167)</f>
        <v>9.45945945945946E-3</v>
      </c>
      <c r="F159" s="81">
        <v>97</v>
      </c>
      <c r="G159" s="34">
        <f>IF(F167=0, "-", F159/F167)</f>
        <v>1.975962517824404E-2</v>
      </c>
      <c r="H159" s="65">
        <v>103</v>
      </c>
      <c r="I159" s="9">
        <f>IF(H167=0, "-", H159/H167)</f>
        <v>2.068273092369478E-2</v>
      </c>
      <c r="J159" s="8">
        <f t="shared" si="12"/>
        <v>0.8571428571428571</v>
      </c>
      <c r="K159" s="9">
        <f t="shared" si="13"/>
        <v>-5.8252427184466021E-2</v>
      </c>
    </row>
    <row r="160" spans="1:11" x14ac:dyDescent="0.2">
      <c r="A160" s="7" t="s">
        <v>485</v>
      </c>
      <c r="B160" s="65">
        <v>25</v>
      </c>
      <c r="C160" s="34">
        <f>IF(B167=0, "-", B160/B167)</f>
        <v>4.2016806722689079E-2</v>
      </c>
      <c r="D160" s="65">
        <v>12</v>
      </c>
      <c r="E160" s="9">
        <f>IF(D167=0, "-", D160/D167)</f>
        <v>1.6216216216216217E-2</v>
      </c>
      <c r="F160" s="81">
        <v>66</v>
      </c>
      <c r="G160" s="34">
        <f>IF(F167=0, "-", F160/F167)</f>
        <v>1.3444693420248522E-2</v>
      </c>
      <c r="H160" s="65">
        <v>112</v>
      </c>
      <c r="I160" s="9">
        <f>IF(H167=0, "-", H160/H167)</f>
        <v>2.2489959839357431E-2</v>
      </c>
      <c r="J160" s="8">
        <f t="shared" si="12"/>
        <v>1.0833333333333333</v>
      </c>
      <c r="K160" s="9">
        <f t="shared" si="13"/>
        <v>-0.4107142857142857</v>
      </c>
    </row>
    <row r="161" spans="1:11" x14ac:dyDescent="0.2">
      <c r="A161" s="7" t="s">
        <v>486</v>
      </c>
      <c r="B161" s="65">
        <v>86</v>
      </c>
      <c r="C161" s="34">
        <f>IF(B167=0, "-", B161/B167)</f>
        <v>0.14453781512605043</v>
      </c>
      <c r="D161" s="65">
        <v>110</v>
      </c>
      <c r="E161" s="9">
        <f>IF(D167=0, "-", D161/D167)</f>
        <v>0.14864864864864866</v>
      </c>
      <c r="F161" s="81">
        <v>771</v>
      </c>
      <c r="G161" s="34">
        <f>IF(F167=0, "-", F161/F167)</f>
        <v>0.15705846404563048</v>
      </c>
      <c r="H161" s="65">
        <v>408</v>
      </c>
      <c r="I161" s="9">
        <f>IF(H167=0, "-", H161/H167)</f>
        <v>8.1927710843373497E-2</v>
      </c>
      <c r="J161" s="8">
        <f t="shared" si="12"/>
        <v>-0.21818181818181817</v>
      </c>
      <c r="K161" s="9">
        <f t="shared" si="13"/>
        <v>0.88970588235294112</v>
      </c>
    </row>
    <row r="162" spans="1:11" x14ac:dyDescent="0.2">
      <c r="A162" s="7" t="s">
        <v>487</v>
      </c>
      <c r="B162" s="65">
        <v>22</v>
      </c>
      <c r="C162" s="34">
        <f>IF(B167=0, "-", B162/B167)</f>
        <v>3.6974789915966387E-2</v>
      </c>
      <c r="D162" s="65">
        <v>0</v>
      </c>
      <c r="E162" s="9">
        <f>IF(D167=0, "-", D162/D167)</f>
        <v>0</v>
      </c>
      <c r="F162" s="81">
        <v>139</v>
      </c>
      <c r="G162" s="34">
        <f>IF(F167=0, "-", F162/F167)</f>
        <v>2.8315339172947648E-2</v>
      </c>
      <c r="H162" s="65">
        <v>0</v>
      </c>
      <c r="I162" s="9">
        <f>IF(H167=0, "-", H162/H167)</f>
        <v>0</v>
      </c>
      <c r="J162" s="8" t="str">
        <f t="shared" si="12"/>
        <v>-</v>
      </c>
      <c r="K162" s="9" t="str">
        <f t="shared" si="13"/>
        <v>-</v>
      </c>
    </row>
    <row r="163" spans="1:11" x14ac:dyDescent="0.2">
      <c r="A163" s="7" t="s">
        <v>488</v>
      </c>
      <c r="B163" s="65">
        <v>32</v>
      </c>
      <c r="C163" s="34">
        <f>IF(B167=0, "-", B163/B167)</f>
        <v>5.378151260504202E-2</v>
      </c>
      <c r="D163" s="65">
        <v>28</v>
      </c>
      <c r="E163" s="9">
        <f>IF(D167=0, "-", D163/D167)</f>
        <v>3.783783783783784E-2</v>
      </c>
      <c r="F163" s="81">
        <v>211</v>
      </c>
      <c r="G163" s="34">
        <f>IF(F167=0, "-", F163/F167)</f>
        <v>4.2982277449582398E-2</v>
      </c>
      <c r="H163" s="65">
        <v>393</v>
      </c>
      <c r="I163" s="9">
        <f>IF(H167=0, "-", H163/H167)</f>
        <v>7.8915662650602403E-2</v>
      </c>
      <c r="J163" s="8">
        <f t="shared" si="12"/>
        <v>0.14285714285714285</v>
      </c>
      <c r="K163" s="9">
        <f t="shared" si="13"/>
        <v>-0.46310432569974552</v>
      </c>
    </row>
    <row r="164" spans="1:11" x14ac:dyDescent="0.2">
      <c r="A164" s="7" t="s">
        <v>489</v>
      </c>
      <c r="B164" s="65">
        <v>50</v>
      </c>
      <c r="C164" s="34">
        <f>IF(B167=0, "-", B164/B167)</f>
        <v>8.4033613445378158E-2</v>
      </c>
      <c r="D164" s="65">
        <v>43</v>
      </c>
      <c r="E164" s="9">
        <f>IF(D167=0, "-", D164/D167)</f>
        <v>5.8108108108108111E-2</v>
      </c>
      <c r="F164" s="81">
        <v>311</v>
      </c>
      <c r="G164" s="34">
        <f>IF(F167=0, "-", F164/F167)</f>
        <v>6.3353025056019557E-2</v>
      </c>
      <c r="H164" s="65">
        <v>270</v>
      </c>
      <c r="I164" s="9">
        <f>IF(H167=0, "-", H164/H167)</f>
        <v>5.4216867469879519E-2</v>
      </c>
      <c r="J164" s="8">
        <f t="shared" si="12"/>
        <v>0.16279069767441862</v>
      </c>
      <c r="K164" s="9">
        <f t="shared" si="13"/>
        <v>0.15185185185185185</v>
      </c>
    </row>
    <row r="165" spans="1:11" x14ac:dyDescent="0.2">
      <c r="A165" s="7" t="s">
        <v>490</v>
      </c>
      <c r="B165" s="65">
        <v>28</v>
      </c>
      <c r="C165" s="34">
        <f>IF(B167=0, "-", B165/B167)</f>
        <v>4.7058823529411764E-2</v>
      </c>
      <c r="D165" s="65">
        <v>30</v>
      </c>
      <c r="E165" s="9">
        <f>IF(D167=0, "-", D165/D167)</f>
        <v>4.0540540540540543E-2</v>
      </c>
      <c r="F165" s="81">
        <v>309</v>
      </c>
      <c r="G165" s="34">
        <f>IF(F167=0, "-", F165/F167)</f>
        <v>6.2945610103890812E-2</v>
      </c>
      <c r="H165" s="65">
        <v>418</v>
      </c>
      <c r="I165" s="9">
        <f>IF(H167=0, "-", H165/H167)</f>
        <v>8.393574297188755E-2</v>
      </c>
      <c r="J165" s="8">
        <f t="shared" si="12"/>
        <v>-6.6666666666666666E-2</v>
      </c>
      <c r="K165" s="9">
        <f t="shared" si="13"/>
        <v>-0.26076555023923442</v>
      </c>
    </row>
    <row r="166" spans="1:11" x14ac:dyDescent="0.2">
      <c r="A166" s="2"/>
      <c r="B166" s="68"/>
      <c r="C166" s="33"/>
      <c r="D166" s="68"/>
      <c r="E166" s="6"/>
      <c r="F166" s="82"/>
      <c r="G166" s="33"/>
      <c r="H166" s="68"/>
      <c r="I166" s="6"/>
      <c r="J166" s="5"/>
      <c r="K166" s="6"/>
    </row>
    <row r="167" spans="1:11" s="43" customFormat="1" x14ac:dyDescent="0.2">
      <c r="A167" s="162" t="s">
        <v>629</v>
      </c>
      <c r="B167" s="71">
        <f>SUM(B148:B166)</f>
        <v>595</v>
      </c>
      <c r="C167" s="40">
        <f>B167/26014</f>
        <v>2.2872299531021757E-2</v>
      </c>
      <c r="D167" s="71">
        <f>SUM(D148:D166)</f>
        <v>740</v>
      </c>
      <c r="E167" s="41">
        <f>D167/27682</f>
        <v>2.6732172530886496E-2</v>
      </c>
      <c r="F167" s="77">
        <f>SUM(F148:F166)</f>
        <v>4909</v>
      </c>
      <c r="G167" s="42">
        <f>F167/214680</f>
        <v>2.286659213713434E-2</v>
      </c>
      <c r="H167" s="71">
        <f>SUM(H148:H166)</f>
        <v>4980</v>
      </c>
      <c r="I167" s="41">
        <f>H167/259958</f>
        <v>1.9156940736580523E-2</v>
      </c>
      <c r="J167" s="37">
        <f>IF(D167=0, "-", IF((B167-D167)/D167&lt;10, (B167-D167)/D167, "&gt;999%"))</f>
        <v>-0.19594594594594594</v>
      </c>
      <c r="K167" s="38">
        <f>IF(H167=0, "-", IF((F167-H167)/H167&lt;10, (F167-H167)/H167, "&gt;999%"))</f>
        <v>-1.4257028112449799E-2</v>
      </c>
    </row>
    <row r="168" spans="1:11" x14ac:dyDescent="0.2">
      <c r="B168" s="83"/>
      <c r="D168" s="83"/>
      <c r="F168" s="83"/>
      <c r="H168" s="83"/>
    </row>
    <row r="169" spans="1:11" s="43" customFormat="1" x14ac:dyDescent="0.2">
      <c r="A169" s="162" t="s">
        <v>628</v>
      </c>
      <c r="B169" s="71">
        <v>2924</v>
      </c>
      <c r="C169" s="40">
        <f>B169/26014</f>
        <v>0.11240101483816406</v>
      </c>
      <c r="D169" s="71">
        <v>3273</v>
      </c>
      <c r="E169" s="41">
        <f>D169/27682</f>
        <v>0.11823567661296149</v>
      </c>
      <c r="F169" s="77">
        <v>24446</v>
      </c>
      <c r="G169" s="42">
        <f>F169/214680</f>
        <v>0.11387180920439724</v>
      </c>
      <c r="H169" s="71">
        <v>28710</v>
      </c>
      <c r="I169" s="41">
        <f>H169/259958</f>
        <v>0.11044091737896122</v>
      </c>
      <c r="J169" s="37">
        <f>IF(D169=0, "-", IF((B169-D169)/D169&lt;10, (B169-D169)/D169, "&gt;999%"))</f>
        <v>-0.10663000305530095</v>
      </c>
      <c r="K169" s="38">
        <f>IF(H169=0, "-", IF((F169-H169)/H169&lt;10, (F169-H169)/H169, "&gt;999%"))</f>
        <v>-0.14851967955416231</v>
      </c>
    </row>
    <row r="170" spans="1:11" x14ac:dyDescent="0.2">
      <c r="B170" s="83"/>
      <c r="D170" s="83"/>
      <c r="F170" s="83"/>
      <c r="H170" s="83"/>
    </row>
    <row r="171" spans="1:11" ht="15.75" x14ac:dyDescent="0.25">
      <c r="A171" s="164" t="s">
        <v>126</v>
      </c>
      <c r="B171" s="196" t="s">
        <v>1</v>
      </c>
      <c r="C171" s="200"/>
      <c r="D171" s="200"/>
      <c r="E171" s="197"/>
      <c r="F171" s="196" t="s">
        <v>14</v>
      </c>
      <c r="G171" s="200"/>
      <c r="H171" s="200"/>
      <c r="I171" s="197"/>
      <c r="J171" s="196" t="s">
        <v>15</v>
      </c>
      <c r="K171" s="197"/>
    </row>
    <row r="172" spans="1:11" x14ac:dyDescent="0.2">
      <c r="A172" s="22"/>
      <c r="B172" s="196">
        <f>VALUE(RIGHT($B$2, 4))</f>
        <v>2020</v>
      </c>
      <c r="C172" s="197"/>
      <c r="D172" s="196">
        <f>B172-1</f>
        <v>2019</v>
      </c>
      <c r="E172" s="204"/>
      <c r="F172" s="196">
        <f>B172</f>
        <v>2020</v>
      </c>
      <c r="G172" s="204"/>
      <c r="H172" s="196">
        <f>D172</f>
        <v>2019</v>
      </c>
      <c r="I172" s="204"/>
      <c r="J172" s="140" t="s">
        <v>4</v>
      </c>
      <c r="K172" s="141" t="s">
        <v>2</v>
      </c>
    </row>
    <row r="173" spans="1:11" x14ac:dyDescent="0.2">
      <c r="A173" s="163" t="s">
        <v>159</v>
      </c>
      <c r="B173" s="61" t="s">
        <v>12</v>
      </c>
      <c r="C173" s="62" t="s">
        <v>13</v>
      </c>
      <c r="D173" s="61" t="s">
        <v>12</v>
      </c>
      <c r="E173" s="63" t="s">
        <v>13</v>
      </c>
      <c r="F173" s="62" t="s">
        <v>12</v>
      </c>
      <c r="G173" s="62" t="s">
        <v>13</v>
      </c>
      <c r="H173" s="61" t="s">
        <v>12</v>
      </c>
      <c r="I173" s="63" t="s">
        <v>13</v>
      </c>
      <c r="J173" s="61"/>
      <c r="K173" s="63"/>
    </row>
    <row r="174" spans="1:11" x14ac:dyDescent="0.2">
      <c r="A174" s="7" t="s">
        <v>491</v>
      </c>
      <c r="B174" s="65">
        <v>51</v>
      </c>
      <c r="C174" s="34">
        <f>IF(B177=0, "-", B174/B177)</f>
        <v>0.16776315789473684</v>
      </c>
      <c r="D174" s="65">
        <v>19</v>
      </c>
      <c r="E174" s="9">
        <f>IF(D177=0, "-", D174/D177)</f>
        <v>7.1698113207547168E-2</v>
      </c>
      <c r="F174" s="81">
        <v>387</v>
      </c>
      <c r="G174" s="34">
        <f>IF(F177=0, "-", F174/F177)</f>
        <v>0.13507853403141362</v>
      </c>
      <c r="H174" s="65">
        <v>341</v>
      </c>
      <c r="I174" s="9">
        <f>IF(H177=0, "-", H174/H177)</f>
        <v>0.1128391793514229</v>
      </c>
      <c r="J174" s="8">
        <f>IF(D174=0, "-", IF((B174-D174)/D174&lt;10, (B174-D174)/D174, "&gt;999%"))</f>
        <v>1.6842105263157894</v>
      </c>
      <c r="K174" s="9">
        <f>IF(H174=0, "-", IF((F174-H174)/H174&lt;10, (F174-H174)/H174, "&gt;999%"))</f>
        <v>0.13489736070381231</v>
      </c>
    </row>
    <row r="175" spans="1:11" x14ac:dyDescent="0.2">
      <c r="A175" s="7" t="s">
        <v>492</v>
      </c>
      <c r="B175" s="65">
        <v>253</v>
      </c>
      <c r="C175" s="34">
        <f>IF(B177=0, "-", B175/B177)</f>
        <v>0.83223684210526316</v>
      </c>
      <c r="D175" s="65">
        <v>246</v>
      </c>
      <c r="E175" s="9">
        <f>IF(D177=0, "-", D175/D177)</f>
        <v>0.92830188679245285</v>
      </c>
      <c r="F175" s="81">
        <v>2478</v>
      </c>
      <c r="G175" s="34">
        <f>IF(F177=0, "-", F175/F177)</f>
        <v>0.86492146596858643</v>
      </c>
      <c r="H175" s="65">
        <v>2681</v>
      </c>
      <c r="I175" s="9">
        <f>IF(H177=0, "-", H175/H177)</f>
        <v>0.88716082064857715</v>
      </c>
      <c r="J175" s="8">
        <f>IF(D175=0, "-", IF((B175-D175)/D175&lt;10, (B175-D175)/D175, "&gt;999%"))</f>
        <v>2.8455284552845527E-2</v>
      </c>
      <c r="K175" s="9">
        <f>IF(H175=0, "-", IF((F175-H175)/H175&lt;10, (F175-H175)/H175, "&gt;999%"))</f>
        <v>-7.5718015665796348E-2</v>
      </c>
    </row>
    <row r="176" spans="1:11" x14ac:dyDescent="0.2">
      <c r="A176" s="2"/>
      <c r="B176" s="68"/>
      <c r="C176" s="33"/>
      <c r="D176" s="68"/>
      <c r="E176" s="6"/>
      <c r="F176" s="82"/>
      <c r="G176" s="33"/>
      <c r="H176" s="68"/>
      <c r="I176" s="6"/>
      <c r="J176" s="5"/>
      <c r="K176" s="6"/>
    </row>
    <row r="177" spans="1:11" s="43" customFormat="1" x14ac:dyDescent="0.2">
      <c r="A177" s="162" t="s">
        <v>627</v>
      </c>
      <c r="B177" s="71">
        <f>SUM(B174:B176)</f>
        <v>304</v>
      </c>
      <c r="C177" s="40">
        <f>B177/26014</f>
        <v>1.1686015222572461E-2</v>
      </c>
      <c r="D177" s="71">
        <f>SUM(D174:D176)</f>
        <v>265</v>
      </c>
      <c r="E177" s="41">
        <f>D177/27682</f>
        <v>9.5730077306552998E-3</v>
      </c>
      <c r="F177" s="77">
        <f>SUM(F174:F176)</f>
        <v>2865</v>
      </c>
      <c r="G177" s="42">
        <f>F177/214680</f>
        <v>1.3345444382336501E-2</v>
      </c>
      <c r="H177" s="71">
        <f>SUM(H174:H176)</f>
        <v>3022</v>
      </c>
      <c r="I177" s="41">
        <f>H177/259958</f>
        <v>1.1624954800390832E-2</v>
      </c>
      <c r="J177" s="37">
        <f>IF(D177=0, "-", IF((B177-D177)/D177&lt;10, (B177-D177)/D177, "&gt;999%"))</f>
        <v>0.14716981132075471</v>
      </c>
      <c r="K177" s="38">
        <f>IF(H177=0, "-", IF((F177-H177)/H177&lt;10, (F177-H177)/H177, "&gt;999%"))</f>
        <v>-5.1952349437458634E-2</v>
      </c>
    </row>
    <row r="178" spans="1:11" x14ac:dyDescent="0.2">
      <c r="B178" s="83"/>
      <c r="D178" s="83"/>
      <c r="F178" s="83"/>
      <c r="H178" s="83"/>
    </row>
    <row r="179" spans="1:11" x14ac:dyDescent="0.2">
      <c r="A179" s="163" t="s">
        <v>160</v>
      </c>
      <c r="B179" s="61" t="s">
        <v>12</v>
      </c>
      <c r="C179" s="62" t="s">
        <v>13</v>
      </c>
      <c r="D179" s="61" t="s">
        <v>12</v>
      </c>
      <c r="E179" s="63" t="s">
        <v>13</v>
      </c>
      <c r="F179" s="62" t="s">
        <v>12</v>
      </c>
      <c r="G179" s="62" t="s">
        <v>13</v>
      </c>
      <c r="H179" s="61" t="s">
        <v>12</v>
      </c>
      <c r="I179" s="63" t="s">
        <v>13</v>
      </c>
      <c r="J179" s="61"/>
      <c r="K179" s="63"/>
    </row>
    <row r="180" spans="1:11" x14ac:dyDescent="0.2">
      <c r="A180" s="7" t="s">
        <v>493</v>
      </c>
      <c r="B180" s="65">
        <v>0</v>
      </c>
      <c r="C180" s="34">
        <f>IF(B194=0, "-", B180/B194)</f>
        <v>0</v>
      </c>
      <c r="D180" s="65">
        <v>0</v>
      </c>
      <c r="E180" s="9">
        <f>IF(D194=0, "-", D180/D194)</f>
        <v>0</v>
      </c>
      <c r="F180" s="81">
        <v>2</v>
      </c>
      <c r="G180" s="34">
        <f>IF(F194=0, "-", F180/F194)</f>
        <v>1.6891891891891893E-3</v>
      </c>
      <c r="H180" s="65">
        <v>0</v>
      </c>
      <c r="I180" s="9">
        <f>IF(H194=0, "-", H180/H194)</f>
        <v>0</v>
      </c>
      <c r="J180" s="8" t="str">
        <f t="shared" ref="J180:J192" si="14">IF(D180=0, "-", IF((B180-D180)/D180&lt;10, (B180-D180)/D180, "&gt;999%"))</f>
        <v>-</v>
      </c>
      <c r="K180" s="9" t="str">
        <f t="shared" ref="K180:K192" si="15">IF(H180=0, "-", IF((F180-H180)/H180&lt;10, (F180-H180)/H180, "&gt;999%"))</f>
        <v>-</v>
      </c>
    </row>
    <row r="181" spans="1:11" x14ac:dyDescent="0.2">
      <c r="A181" s="7" t="s">
        <v>494</v>
      </c>
      <c r="B181" s="65">
        <v>32</v>
      </c>
      <c r="C181" s="34">
        <f>IF(B194=0, "-", B181/B194)</f>
        <v>0.24427480916030533</v>
      </c>
      <c r="D181" s="65">
        <v>24</v>
      </c>
      <c r="E181" s="9">
        <f>IF(D194=0, "-", D181/D194)</f>
        <v>0.18604651162790697</v>
      </c>
      <c r="F181" s="81">
        <v>93</v>
      </c>
      <c r="G181" s="34">
        <f>IF(F194=0, "-", F181/F194)</f>
        <v>7.85472972972973E-2</v>
      </c>
      <c r="H181" s="65">
        <v>156</v>
      </c>
      <c r="I181" s="9">
        <f>IF(H194=0, "-", H181/H194)</f>
        <v>0.13817537643932684</v>
      </c>
      <c r="J181" s="8">
        <f t="shared" si="14"/>
        <v>0.33333333333333331</v>
      </c>
      <c r="K181" s="9">
        <f t="shared" si="15"/>
        <v>-0.40384615384615385</v>
      </c>
    </row>
    <row r="182" spans="1:11" x14ac:dyDescent="0.2">
      <c r="A182" s="7" t="s">
        <v>495</v>
      </c>
      <c r="B182" s="65">
        <v>0</v>
      </c>
      <c r="C182" s="34">
        <f>IF(B194=0, "-", B182/B194)</f>
        <v>0</v>
      </c>
      <c r="D182" s="65">
        <v>4</v>
      </c>
      <c r="E182" s="9">
        <f>IF(D194=0, "-", D182/D194)</f>
        <v>3.1007751937984496E-2</v>
      </c>
      <c r="F182" s="81">
        <v>17</v>
      </c>
      <c r="G182" s="34">
        <f>IF(F194=0, "-", F182/F194)</f>
        <v>1.4358108108108109E-2</v>
      </c>
      <c r="H182" s="65">
        <v>19</v>
      </c>
      <c r="I182" s="9">
        <f>IF(H194=0, "-", H182/H194)</f>
        <v>1.682905225863596E-2</v>
      </c>
      <c r="J182" s="8">
        <f t="shared" si="14"/>
        <v>-1</v>
      </c>
      <c r="K182" s="9">
        <f t="shared" si="15"/>
        <v>-0.10526315789473684</v>
      </c>
    </row>
    <row r="183" spans="1:11" x14ac:dyDescent="0.2">
      <c r="A183" s="7" t="s">
        <v>496</v>
      </c>
      <c r="B183" s="65">
        <v>36</v>
      </c>
      <c r="C183" s="34">
        <f>IF(B194=0, "-", B183/B194)</f>
        <v>0.27480916030534353</v>
      </c>
      <c r="D183" s="65">
        <v>36</v>
      </c>
      <c r="E183" s="9">
        <f>IF(D194=0, "-", D183/D194)</f>
        <v>0.27906976744186046</v>
      </c>
      <c r="F183" s="81">
        <v>305</v>
      </c>
      <c r="G183" s="34">
        <f>IF(F194=0, "-", F183/F194)</f>
        <v>0.25760135135135137</v>
      </c>
      <c r="H183" s="65">
        <v>168</v>
      </c>
      <c r="I183" s="9">
        <f>IF(H194=0, "-", H183/H194)</f>
        <v>0.14880425155004429</v>
      </c>
      <c r="J183" s="8">
        <f t="shared" si="14"/>
        <v>0</v>
      </c>
      <c r="K183" s="9">
        <f t="shared" si="15"/>
        <v>0.81547619047619047</v>
      </c>
    </row>
    <row r="184" spans="1:11" x14ac:dyDescent="0.2">
      <c r="A184" s="7" t="s">
        <v>497</v>
      </c>
      <c r="B184" s="65">
        <v>0</v>
      </c>
      <c r="C184" s="34">
        <f>IF(B194=0, "-", B184/B194)</f>
        <v>0</v>
      </c>
      <c r="D184" s="65">
        <v>2</v>
      </c>
      <c r="E184" s="9">
        <f>IF(D194=0, "-", D184/D194)</f>
        <v>1.5503875968992248E-2</v>
      </c>
      <c r="F184" s="81">
        <v>0</v>
      </c>
      <c r="G184" s="34">
        <f>IF(F194=0, "-", F184/F194)</f>
        <v>0</v>
      </c>
      <c r="H184" s="65">
        <v>31</v>
      </c>
      <c r="I184" s="9">
        <f>IF(H194=0, "-", H184/H194)</f>
        <v>2.7457927369353409E-2</v>
      </c>
      <c r="J184" s="8">
        <f t="shared" si="14"/>
        <v>-1</v>
      </c>
      <c r="K184" s="9">
        <f t="shared" si="15"/>
        <v>-1</v>
      </c>
    </row>
    <row r="185" spans="1:11" x14ac:dyDescent="0.2">
      <c r="A185" s="7" t="s">
        <v>498</v>
      </c>
      <c r="B185" s="65">
        <v>0</v>
      </c>
      <c r="C185" s="34">
        <f>IF(B194=0, "-", B185/B194)</f>
        <v>0</v>
      </c>
      <c r="D185" s="65">
        <v>3</v>
      </c>
      <c r="E185" s="9">
        <f>IF(D194=0, "-", D185/D194)</f>
        <v>2.3255813953488372E-2</v>
      </c>
      <c r="F185" s="81">
        <v>8</v>
      </c>
      <c r="G185" s="34">
        <f>IF(F194=0, "-", F185/F194)</f>
        <v>6.7567567567567571E-3</v>
      </c>
      <c r="H185" s="65">
        <v>11</v>
      </c>
      <c r="I185" s="9">
        <f>IF(H194=0, "-", H185/H194)</f>
        <v>9.7431355181576609E-3</v>
      </c>
      <c r="J185" s="8">
        <f t="shared" si="14"/>
        <v>-1</v>
      </c>
      <c r="K185" s="9">
        <f t="shared" si="15"/>
        <v>-0.27272727272727271</v>
      </c>
    </row>
    <row r="186" spans="1:11" x14ac:dyDescent="0.2">
      <c r="A186" s="7" t="s">
        <v>499</v>
      </c>
      <c r="B186" s="65">
        <v>25</v>
      </c>
      <c r="C186" s="34">
        <f>IF(B194=0, "-", B186/B194)</f>
        <v>0.19083969465648856</v>
      </c>
      <c r="D186" s="65">
        <v>33</v>
      </c>
      <c r="E186" s="9">
        <f>IF(D194=0, "-", D186/D194)</f>
        <v>0.2558139534883721</v>
      </c>
      <c r="F186" s="81">
        <v>271</v>
      </c>
      <c r="G186" s="34">
        <f>IF(F194=0, "-", F186/F194)</f>
        <v>0.22888513513513514</v>
      </c>
      <c r="H186" s="65">
        <v>337</v>
      </c>
      <c r="I186" s="9">
        <f>IF(H194=0, "-", H186/H194)</f>
        <v>0.29849424269264835</v>
      </c>
      <c r="J186" s="8">
        <f t="shared" si="14"/>
        <v>-0.24242424242424243</v>
      </c>
      <c r="K186" s="9">
        <f t="shared" si="15"/>
        <v>-0.19584569732937684</v>
      </c>
    </row>
    <row r="187" spans="1:11" x14ac:dyDescent="0.2">
      <c r="A187" s="7" t="s">
        <v>500</v>
      </c>
      <c r="B187" s="65">
        <v>3</v>
      </c>
      <c r="C187" s="34">
        <f>IF(B194=0, "-", B187/B194)</f>
        <v>2.2900763358778626E-2</v>
      </c>
      <c r="D187" s="65">
        <v>13</v>
      </c>
      <c r="E187" s="9">
        <f>IF(D194=0, "-", D187/D194)</f>
        <v>0.10077519379844961</v>
      </c>
      <c r="F187" s="81">
        <v>57</v>
      </c>
      <c r="G187" s="34">
        <f>IF(F194=0, "-", F187/F194)</f>
        <v>4.8141891891891893E-2</v>
      </c>
      <c r="H187" s="65">
        <v>142</v>
      </c>
      <c r="I187" s="9">
        <f>IF(H194=0, "-", H187/H194)</f>
        <v>0.12577502214348982</v>
      </c>
      <c r="J187" s="8">
        <f t="shared" si="14"/>
        <v>-0.76923076923076927</v>
      </c>
      <c r="K187" s="9">
        <f t="shared" si="15"/>
        <v>-0.59859154929577463</v>
      </c>
    </row>
    <row r="188" spans="1:11" x14ac:dyDescent="0.2">
      <c r="A188" s="7" t="s">
        <v>501</v>
      </c>
      <c r="B188" s="65">
        <v>6</v>
      </c>
      <c r="C188" s="34">
        <f>IF(B194=0, "-", B188/B194)</f>
        <v>4.5801526717557252E-2</v>
      </c>
      <c r="D188" s="65">
        <v>11</v>
      </c>
      <c r="E188" s="9">
        <f>IF(D194=0, "-", D188/D194)</f>
        <v>8.5271317829457363E-2</v>
      </c>
      <c r="F188" s="81">
        <v>87</v>
      </c>
      <c r="G188" s="34">
        <f>IF(F194=0, "-", F188/F194)</f>
        <v>7.3479729729729729E-2</v>
      </c>
      <c r="H188" s="65">
        <v>101</v>
      </c>
      <c r="I188" s="9">
        <f>IF(H194=0, "-", H188/H194)</f>
        <v>8.9459698848538535E-2</v>
      </c>
      <c r="J188" s="8">
        <f t="shared" si="14"/>
        <v>-0.45454545454545453</v>
      </c>
      <c r="K188" s="9">
        <f t="shared" si="15"/>
        <v>-0.13861386138613863</v>
      </c>
    </row>
    <row r="189" spans="1:11" x14ac:dyDescent="0.2">
      <c r="A189" s="7" t="s">
        <v>502</v>
      </c>
      <c r="B189" s="65">
        <v>9</v>
      </c>
      <c r="C189" s="34">
        <f>IF(B194=0, "-", B189/B194)</f>
        <v>6.8702290076335881E-2</v>
      </c>
      <c r="D189" s="65">
        <v>3</v>
      </c>
      <c r="E189" s="9">
        <f>IF(D194=0, "-", D189/D194)</f>
        <v>2.3255813953488372E-2</v>
      </c>
      <c r="F189" s="81">
        <v>74</v>
      </c>
      <c r="G189" s="34">
        <f>IF(F194=0, "-", F189/F194)</f>
        <v>6.25E-2</v>
      </c>
      <c r="H189" s="65">
        <v>90</v>
      </c>
      <c r="I189" s="9">
        <f>IF(H194=0, "-", H189/H194)</f>
        <v>7.9716563330380866E-2</v>
      </c>
      <c r="J189" s="8">
        <f t="shared" si="14"/>
        <v>2</v>
      </c>
      <c r="K189" s="9">
        <f t="shared" si="15"/>
        <v>-0.17777777777777778</v>
      </c>
    </row>
    <row r="190" spans="1:11" x14ac:dyDescent="0.2">
      <c r="A190" s="7" t="s">
        <v>503</v>
      </c>
      <c r="B190" s="65">
        <v>20</v>
      </c>
      <c r="C190" s="34">
        <f>IF(B194=0, "-", B190/B194)</f>
        <v>0.15267175572519084</v>
      </c>
      <c r="D190" s="65">
        <v>0</v>
      </c>
      <c r="E190" s="9">
        <f>IF(D194=0, "-", D190/D194)</f>
        <v>0</v>
      </c>
      <c r="F190" s="81">
        <v>265</v>
      </c>
      <c r="G190" s="34">
        <f>IF(F194=0, "-", F190/F194)</f>
        <v>0.22381756756756757</v>
      </c>
      <c r="H190" s="65">
        <v>53</v>
      </c>
      <c r="I190" s="9">
        <f>IF(H194=0, "-", H190/H194)</f>
        <v>4.6944198405668734E-2</v>
      </c>
      <c r="J190" s="8" t="str">
        <f t="shared" si="14"/>
        <v>-</v>
      </c>
      <c r="K190" s="9">
        <f t="shared" si="15"/>
        <v>4</v>
      </c>
    </row>
    <row r="191" spans="1:11" x14ac:dyDescent="0.2">
      <c r="A191" s="7" t="s">
        <v>504</v>
      </c>
      <c r="B191" s="65">
        <v>0</v>
      </c>
      <c r="C191" s="34">
        <f>IF(B194=0, "-", B191/B194)</f>
        <v>0</v>
      </c>
      <c r="D191" s="65">
        <v>0</v>
      </c>
      <c r="E191" s="9">
        <f>IF(D194=0, "-", D191/D194)</f>
        <v>0</v>
      </c>
      <c r="F191" s="81">
        <v>0</v>
      </c>
      <c r="G191" s="34">
        <f>IF(F194=0, "-", F191/F194)</f>
        <v>0</v>
      </c>
      <c r="H191" s="65">
        <v>16</v>
      </c>
      <c r="I191" s="9">
        <f>IF(H194=0, "-", H191/H194)</f>
        <v>1.4171833480956599E-2</v>
      </c>
      <c r="J191" s="8" t="str">
        <f t="shared" si="14"/>
        <v>-</v>
      </c>
      <c r="K191" s="9">
        <f t="shared" si="15"/>
        <v>-1</v>
      </c>
    </row>
    <row r="192" spans="1:11" x14ac:dyDescent="0.2">
      <c r="A192" s="7" t="s">
        <v>505</v>
      </c>
      <c r="B192" s="65">
        <v>0</v>
      </c>
      <c r="C192" s="34">
        <f>IF(B194=0, "-", B192/B194)</f>
        <v>0</v>
      </c>
      <c r="D192" s="65">
        <v>0</v>
      </c>
      <c r="E192" s="9">
        <f>IF(D194=0, "-", D192/D194)</f>
        <v>0</v>
      </c>
      <c r="F192" s="81">
        <v>5</v>
      </c>
      <c r="G192" s="34">
        <f>IF(F194=0, "-", F192/F194)</f>
        <v>4.2229729729729732E-3</v>
      </c>
      <c r="H192" s="65">
        <v>5</v>
      </c>
      <c r="I192" s="9">
        <f>IF(H194=0, "-", H192/H194)</f>
        <v>4.4286979627989375E-3</v>
      </c>
      <c r="J192" s="8" t="str">
        <f t="shared" si="14"/>
        <v>-</v>
      </c>
      <c r="K192" s="9">
        <f t="shared" si="15"/>
        <v>0</v>
      </c>
    </row>
    <row r="193" spans="1:11" x14ac:dyDescent="0.2">
      <c r="A193" s="2"/>
      <c r="B193" s="68"/>
      <c r="C193" s="33"/>
      <c r="D193" s="68"/>
      <c r="E193" s="6"/>
      <c r="F193" s="82"/>
      <c r="G193" s="33"/>
      <c r="H193" s="68"/>
      <c r="I193" s="6"/>
      <c r="J193" s="5"/>
      <c r="K193" s="6"/>
    </row>
    <row r="194" spans="1:11" s="43" customFormat="1" x14ac:dyDescent="0.2">
      <c r="A194" s="162" t="s">
        <v>626</v>
      </c>
      <c r="B194" s="71">
        <f>SUM(B180:B193)</f>
        <v>131</v>
      </c>
      <c r="C194" s="40">
        <f>B194/26014</f>
        <v>5.0357499807795799E-3</v>
      </c>
      <c r="D194" s="71">
        <f>SUM(D180:D193)</f>
        <v>129</v>
      </c>
      <c r="E194" s="41">
        <f>D194/27682</f>
        <v>4.6600679141680515E-3</v>
      </c>
      <c r="F194" s="77">
        <f>SUM(F180:F193)</f>
        <v>1184</v>
      </c>
      <c r="G194" s="42">
        <f>F194/214680</f>
        <v>5.5151853922116639E-3</v>
      </c>
      <c r="H194" s="71">
        <f>SUM(H180:H193)</f>
        <v>1129</v>
      </c>
      <c r="I194" s="41">
        <f>H194/259958</f>
        <v>4.3430092553412474E-3</v>
      </c>
      <c r="J194" s="37">
        <f>IF(D194=0, "-", IF((B194-D194)/D194&lt;10, (B194-D194)/D194, "&gt;999%"))</f>
        <v>1.5503875968992248E-2</v>
      </c>
      <c r="K194" s="38">
        <f>IF(H194=0, "-", IF((F194-H194)/H194&lt;10, (F194-H194)/H194, "&gt;999%"))</f>
        <v>4.8715677590788306E-2</v>
      </c>
    </row>
    <row r="195" spans="1:11" x14ac:dyDescent="0.2">
      <c r="B195" s="83"/>
      <c r="D195" s="83"/>
      <c r="F195" s="83"/>
      <c r="H195" s="83"/>
    </row>
    <row r="196" spans="1:11" s="43" customFormat="1" x14ac:dyDescent="0.2">
      <c r="A196" s="162" t="s">
        <v>625</v>
      </c>
      <c r="B196" s="71">
        <v>435</v>
      </c>
      <c r="C196" s="40">
        <f>B196/26014</f>
        <v>1.672176520335204E-2</v>
      </c>
      <c r="D196" s="71">
        <v>394</v>
      </c>
      <c r="E196" s="41">
        <f>D196/27682</f>
        <v>1.4233075644823351E-2</v>
      </c>
      <c r="F196" s="77">
        <v>4049</v>
      </c>
      <c r="G196" s="42">
        <f>F196/214680</f>
        <v>1.8860629774548165E-2</v>
      </c>
      <c r="H196" s="71">
        <v>4151</v>
      </c>
      <c r="I196" s="41">
        <f>H196/259958</f>
        <v>1.596796405573208E-2</v>
      </c>
      <c r="J196" s="37">
        <f>IF(D196=0, "-", IF((B196-D196)/D196&lt;10, (B196-D196)/D196, "&gt;999%"))</f>
        <v>0.10406091370558376</v>
      </c>
      <c r="K196" s="38">
        <f>IF(H196=0, "-", IF((F196-H196)/H196&lt;10, (F196-H196)/H196, "&gt;999%"))</f>
        <v>-2.457239219465189E-2</v>
      </c>
    </row>
    <row r="197" spans="1:11" x14ac:dyDescent="0.2">
      <c r="B197" s="83"/>
      <c r="D197" s="83"/>
      <c r="F197" s="83"/>
      <c r="H197" s="83"/>
    </row>
    <row r="198" spans="1:11" x14ac:dyDescent="0.2">
      <c r="A198" s="27" t="s">
        <v>623</v>
      </c>
      <c r="B198" s="71">
        <f>B202-B200</f>
        <v>9851</v>
      </c>
      <c r="C198" s="40">
        <f>B198/26014</f>
        <v>0.37868071038671486</v>
      </c>
      <c r="D198" s="71">
        <f>D202-D200</f>
        <v>10721</v>
      </c>
      <c r="E198" s="41">
        <f>D198/27682</f>
        <v>0.38729138068058666</v>
      </c>
      <c r="F198" s="77">
        <f>F202-F200</f>
        <v>85792</v>
      </c>
      <c r="G198" s="42">
        <f>F198/214680</f>
        <v>0.39962735233836405</v>
      </c>
      <c r="H198" s="71">
        <f>H202-H200</f>
        <v>95801</v>
      </c>
      <c r="I198" s="41">
        <f>H198/259958</f>
        <v>0.36852491556328332</v>
      </c>
      <c r="J198" s="37">
        <f>IF(D198=0, "-", IF((B198-D198)/D198&lt;10, (B198-D198)/D198, "&gt;999%"))</f>
        <v>-8.1149146534838165E-2</v>
      </c>
      <c r="K198" s="38">
        <f>IF(H198=0, "-", IF((F198-H198)/H198&lt;10, (F198-H198)/H198, "&gt;999%"))</f>
        <v>-0.10447698875794616</v>
      </c>
    </row>
    <row r="199" spans="1:11" x14ac:dyDescent="0.2">
      <c r="A199" s="27"/>
      <c r="B199" s="71"/>
      <c r="C199" s="40"/>
      <c r="D199" s="71"/>
      <c r="E199" s="41"/>
      <c r="F199" s="77"/>
      <c r="G199" s="42"/>
      <c r="H199" s="71"/>
      <c r="I199" s="41"/>
      <c r="J199" s="37"/>
      <c r="K199" s="38"/>
    </row>
    <row r="200" spans="1:11" x14ac:dyDescent="0.2">
      <c r="A200" s="27" t="s">
        <v>624</v>
      </c>
      <c r="B200" s="71">
        <v>2408</v>
      </c>
      <c r="C200" s="40">
        <f>B200/26014</f>
        <v>9.256554163142923E-2</v>
      </c>
      <c r="D200" s="71">
        <v>2398</v>
      </c>
      <c r="E200" s="41">
        <f>D200/27682</f>
        <v>8.6626688823061918E-2</v>
      </c>
      <c r="F200" s="77">
        <v>18655</v>
      </c>
      <c r="G200" s="42">
        <f>F200/214680</f>
        <v>8.6896776597726849E-2</v>
      </c>
      <c r="H200" s="71">
        <v>19055</v>
      </c>
      <c r="I200" s="41">
        <f>H200/259958</f>
        <v>7.3300302356534522E-2</v>
      </c>
      <c r="J200" s="37">
        <f>IF(D200=0, "-", IF((B200-D200)/D200&lt;10, (B200-D200)/D200, "&gt;999%"))</f>
        <v>4.1701417848206837E-3</v>
      </c>
      <c r="K200" s="38">
        <f>IF(H200=0, "-", IF((F200-H200)/H200&lt;10, (F200-H200)/H200, "&gt;999%"))</f>
        <v>-2.0991865652059828E-2</v>
      </c>
    </row>
    <row r="201" spans="1:11" x14ac:dyDescent="0.2">
      <c r="A201" s="27"/>
      <c r="B201" s="71"/>
      <c r="C201" s="40"/>
      <c r="D201" s="71"/>
      <c r="E201" s="41"/>
      <c r="F201" s="77"/>
      <c r="G201" s="42"/>
      <c r="H201" s="71"/>
      <c r="I201" s="41"/>
      <c r="J201" s="37"/>
      <c r="K201" s="38"/>
    </row>
    <row r="202" spans="1:11" x14ac:dyDescent="0.2">
      <c r="A202" s="27" t="s">
        <v>622</v>
      </c>
      <c r="B202" s="71">
        <v>12259</v>
      </c>
      <c r="C202" s="40">
        <f>B202/26014</f>
        <v>0.47124625201814407</v>
      </c>
      <c r="D202" s="71">
        <v>13119</v>
      </c>
      <c r="E202" s="41">
        <f>D202/27682</f>
        <v>0.47391806950364856</v>
      </c>
      <c r="F202" s="77">
        <v>104447</v>
      </c>
      <c r="G202" s="42">
        <f>F202/214680</f>
        <v>0.48652412893609093</v>
      </c>
      <c r="H202" s="71">
        <v>114856</v>
      </c>
      <c r="I202" s="41">
        <f>H202/259958</f>
        <v>0.44182521791981783</v>
      </c>
      <c r="J202" s="37">
        <f>IF(D202=0, "-", IF((B202-D202)/D202&lt;10, (B202-D202)/D202, "&gt;999%"))</f>
        <v>-6.5553776964707669E-2</v>
      </c>
      <c r="K202" s="38">
        <f>IF(H202=0, "-", IF((F202-H202)/H202&lt;10, (F202-H202)/H202, "&gt;999%"))</f>
        <v>-9.0626523647001467E-2</v>
      </c>
    </row>
  </sheetData>
  <mergeCells count="37">
    <mergeCell ref="B1:K1"/>
    <mergeCell ref="B2:K2"/>
    <mergeCell ref="B171:E171"/>
    <mergeCell ref="F171:I171"/>
    <mergeCell ref="J171:K171"/>
    <mergeCell ref="B172:C172"/>
    <mergeCell ref="D172:E172"/>
    <mergeCell ref="F172:G172"/>
    <mergeCell ref="H172:I172"/>
    <mergeCell ref="B116:E116"/>
    <mergeCell ref="F116:I116"/>
    <mergeCell ref="J116:K116"/>
    <mergeCell ref="B117:C117"/>
    <mergeCell ref="D117:E117"/>
    <mergeCell ref="F117:G117"/>
    <mergeCell ref="H117:I117"/>
    <mergeCell ref="B68:E68"/>
    <mergeCell ref="F68:I68"/>
    <mergeCell ref="J68:K68"/>
    <mergeCell ref="B69:C69"/>
    <mergeCell ref="D69:E69"/>
    <mergeCell ref="F69:G69"/>
    <mergeCell ref="H69:I69"/>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5" max="16383" man="1"/>
    <brk id="170"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650</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23</v>
      </c>
      <c r="C7" s="39">
        <f>IF(B47=0, "-", B7/B47)</f>
        <v>1.876172607879925E-3</v>
      </c>
      <c r="D7" s="65">
        <v>5</v>
      </c>
      <c r="E7" s="21">
        <f>IF(D47=0, "-", D7/D47)</f>
        <v>3.8112661025992833E-4</v>
      </c>
      <c r="F7" s="81">
        <v>127</v>
      </c>
      <c r="G7" s="39">
        <f>IF(F47=0, "-", F7/F47)</f>
        <v>1.2159276953861767E-3</v>
      </c>
      <c r="H7" s="65">
        <v>43</v>
      </c>
      <c r="I7" s="21">
        <f>IF(H47=0, "-", H7/H47)</f>
        <v>3.7438183464512083E-4</v>
      </c>
      <c r="J7" s="20">
        <f t="shared" ref="J7:J45" si="0">IF(D7=0, "-", IF((B7-D7)/D7&lt;10, (B7-D7)/D7, "&gt;999%"))</f>
        <v>3.6</v>
      </c>
      <c r="K7" s="21">
        <f t="shared" ref="K7:K45" si="1">IF(H7=0, "-", IF((F7-H7)/H7&lt;10, (F7-H7)/H7, "&gt;999%"))</f>
        <v>1.9534883720930232</v>
      </c>
    </row>
    <row r="8" spans="1:11" x14ac:dyDescent="0.2">
      <c r="A8" s="7" t="s">
        <v>33</v>
      </c>
      <c r="B8" s="65">
        <v>0</v>
      </c>
      <c r="C8" s="39">
        <f>IF(B47=0, "-", B8/B47)</f>
        <v>0</v>
      </c>
      <c r="D8" s="65">
        <v>0</v>
      </c>
      <c r="E8" s="21">
        <f>IF(D47=0, "-", D8/D47)</f>
        <v>0</v>
      </c>
      <c r="F8" s="81">
        <v>2</v>
      </c>
      <c r="G8" s="39">
        <f>IF(F47=0, "-", F8/F47)</f>
        <v>1.9148467643876799E-5</v>
      </c>
      <c r="H8" s="65">
        <v>0</v>
      </c>
      <c r="I8" s="21">
        <f>IF(H47=0, "-", H8/H47)</f>
        <v>0</v>
      </c>
      <c r="J8" s="20" t="str">
        <f t="shared" si="0"/>
        <v>-</v>
      </c>
      <c r="K8" s="21" t="str">
        <f t="shared" si="1"/>
        <v>-</v>
      </c>
    </row>
    <row r="9" spans="1:11" x14ac:dyDescent="0.2">
      <c r="A9" s="7" t="s">
        <v>34</v>
      </c>
      <c r="B9" s="65">
        <v>413</v>
      </c>
      <c r="C9" s="39">
        <f>IF(B47=0, "-", B9/B47)</f>
        <v>3.3689534219756914E-2</v>
      </c>
      <c r="D9" s="65">
        <v>481</v>
      </c>
      <c r="E9" s="21">
        <f>IF(D47=0, "-", D9/D47)</f>
        <v>3.6664379907005107E-2</v>
      </c>
      <c r="F9" s="81">
        <v>3084</v>
      </c>
      <c r="G9" s="39">
        <f>IF(F47=0, "-", F9/F47)</f>
        <v>2.9526937106858022E-2</v>
      </c>
      <c r="H9" s="65">
        <v>2647</v>
      </c>
      <c r="I9" s="21">
        <f>IF(H47=0, "-", H9/H47)</f>
        <v>2.3046249216410113E-2</v>
      </c>
      <c r="J9" s="20">
        <f t="shared" si="0"/>
        <v>-0.14137214137214138</v>
      </c>
      <c r="K9" s="21">
        <f t="shared" si="1"/>
        <v>0.16509255761239139</v>
      </c>
    </row>
    <row r="10" spans="1:11" x14ac:dyDescent="0.2">
      <c r="A10" s="7" t="s">
        <v>35</v>
      </c>
      <c r="B10" s="65">
        <v>0</v>
      </c>
      <c r="C10" s="39">
        <f>IF(B47=0, "-", B10/B47)</f>
        <v>0</v>
      </c>
      <c r="D10" s="65">
        <v>4</v>
      </c>
      <c r="E10" s="21">
        <f>IF(D47=0, "-", D10/D47)</f>
        <v>3.049012882079427E-4</v>
      </c>
      <c r="F10" s="81">
        <v>17</v>
      </c>
      <c r="G10" s="39">
        <f>IF(F47=0, "-", F10/F47)</f>
        <v>1.6276197497295278E-4</v>
      </c>
      <c r="H10" s="65">
        <v>19</v>
      </c>
      <c r="I10" s="21">
        <f>IF(H47=0, "-", H10/H47)</f>
        <v>1.6542453158737897E-4</v>
      </c>
      <c r="J10" s="20">
        <f t="shared" si="0"/>
        <v>-1</v>
      </c>
      <c r="K10" s="21">
        <f t="shared" si="1"/>
        <v>-0.10526315789473684</v>
      </c>
    </row>
    <row r="11" spans="1:11" x14ac:dyDescent="0.2">
      <c r="A11" s="7" t="s">
        <v>36</v>
      </c>
      <c r="B11" s="65">
        <v>508</v>
      </c>
      <c r="C11" s="39">
        <f>IF(B47=0, "-", B11/B47)</f>
        <v>4.1438942817521821E-2</v>
      </c>
      <c r="D11" s="65">
        <v>454</v>
      </c>
      <c r="E11" s="21">
        <f>IF(D47=0, "-", D11/D47)</f>
        <v>3.4606296211601495E-2</v>
      </c>
      <c r="F11" s="81">
        <v>3598</v>
      </c>
      <c r="G11" s="39">
        <f>IF(F47=0, "-", F11/F47)</f>
        <v>3.4448093291334358E-2</v>
      </c>
      <c r="H11" s="65">
        <v>3326</v>
      </c>
      <c r="I11" s="21">
        <f>IF(H47=0, "-", H11/H47)</f>
        <v>2.8957999582085395E-2</v>
      </c>
      <c r="J11" s="20">
        <f t="shared" si="0"/>
        <v>0.11894273127753303</v>
      </c>
      <c r="K11" s="21">
        <f t="shared" si="1"/>
        <v>8.1779915814792548E-2</v>
      </c>
    </row>
    <row r="12" spans="1:11" x14ac:dyDescent="0.2">
      <c r="A12" s="7" t="s">
        <v>39</v>
      </c>
      <c r="B12" s="65">
        <v>17</v>
      </c>
      <c r="C12" s="39">
        <f>IF(B47=0, "-", B12/B47)</f>
        <v>1.3867362753895098E-3</v>
      </c>
      <c r="D12" s="65">
        <v>10</v>
      </c>
      <c r="E12" s="21">
        <f>IF(D47=0, "-", D12/D47)</f>
        <v>7.6225322051985667E-4</v>
      </c>
      <c r="F12" s="81">
        <v>64</v>
      </c>
      <c r="G12" s="39">
        <f>IF(F47=0, "-", F12/F47)</f>
        <v>6.1275096460405756E-4</v>
      </c>
      <c r="H12" s="65">
        <v>87</v>
      </c>
      <c r="I12" s="21">
        <f>IF(H47=0, "-", H12/H47)</f>
        <v>7.5747022358431425E-4</v>
      </c>
      <c r="J12" s="20">
        <f t="shared" si="0"/>
        <v>0.7</v>
      </c>
      <c r="K12" s="21">
        <f t="shared" si="1"/>
        <v>-0.26436781609195403</v>
      </c>
    </row>
    <row r="13" spans="1:11" x14ac:dyDescent="0.2">
      <c r="A13" s="7" t="s">
        <v>43</v>
      </c>
      <c r="B13" s="65">
        <v>8</v>
      </c>
      <c r="C13" s="39">
        <f>IF(B47=0, "-", B13/B47)</f>
        <v>6.5258177665388699E-4</v>
      </c>
      <c r="D13" s="65">
        <v>5</v>
      </c>
      <c r="E13" s="21">
        <f>IF(D47=0, "-", D13/D47)</f>
        <v>3.8112661025992833E-4</v>
      </c>
      <c r="F13" s="81">
        <v>18</v>
      </c>
      <c r="G13" s="39">
        <f>IF(F47=0, "-", F13/F47)</f>
        <v>1.7233620879489119E-4</v>
      </c>
      <c r="H13" s="65">
        <v>35</v>
      </c>
      <c r="I13" s="21">
        <f>IF(H47=0, "-", H13/H47)</f>
        <v>3.0472940029254022E-4</v>
      </c>
      <c r="J13" s="20">
        <f t="shared" si="0"/>
        <v>0.6</v>
      </c>
      <c r="K13" s="21">
        <f t="shared" si="1"/>
        <v>-0.48571428571428571</v>
      </c>
    </row>
    <row r="14" spans="1:11" x14ac:dyDescent="0.2">
      <c r="A14" s="7" t="s">
        <v>45</v>
      </c>
      <c r="B14" s="65">
        <v>203</v>
      </c>
      <c r="C14" s="39">
        <f>IF(B47=0, "-", B14/B47)</f>
        <v>1.6559262582592382E-2</v>
      </c>
      <c r="D14" s="65">
        <v>194</v>
      </c>
      <c r="E14" s="21">
        <f>IF(D47=0, "-", D14/D47)</f>
        <v>1.478771247808522E-2</v>
      </c>
      <c r="F14" s="81">
        <v>1459</v>
      </c>
      <c r="G14" s="39">
        <f>IF(F47=0, "-", F14/F47)</f>
        <v>1.3968807146208125E-2</v>
      </c>
      <c r="H14" s="65">
        <v>1916</v>
      </c>
      <c r="I14" s="21">
        <f>IF(H47=0, "-", H14/H47)</f>
        <v>1.668175802744306E-2</v>
      </c>
      <c r="J14" s="20">
        <f t="shared" si="0"/>
        <v>4.6391752577319589E-2</v>
      </c>
      <c r="K14" s="21">
        <f t="shared" si="1"/>
        <v>-0.238517745302714</v>
      </c>
    </row>
    <row r="15" spans="1:11" x14ac:dyDescent="0.2">
      <c r="A15" s="7" t="s">
        <v>50</v>
      </c>
      <c r="B15" s="65">
        <v>135</v>
      </c>
      <c r="C15" s="39">
        <f>IF(B47=0, "-", B15/B47)</f>
        <v>1.1012317481034341E-2</v>
      </c>
      <c r="D15" s="65">
        <v>67</v>
      </c>
      <c r="E15" s="21">
        <f>IF(D47=0, "-", D15/D47)</f>
        <v>5.1070965774830399E-3</v>
      </c>
      <c r="F15" s="81">
        <v>792</v>
      </c>
      <c r="G15" s="39">
        <f>IF(F47=0, "-", F15/F47)</f>
        <v>7.5827931869752122E-3</v>
      </c>
      <c r="H15" s="65">
        <v>397</v>
      </c>
      <c r="I15" s="21">
        <f>IF(H47=0, "-", H15/H47)</f>
        <v>3.4565020547468136E-3</v>
      </c>
      <c r="J15" s="20">
        <f t="shared" si="0"/>
        <v>1.0149253731343284</v>
      </c>
      <c r="K15" s="21">
        <f t="shared" si="1"/>
        <v>0.99496221662468509</v>
      </c>
    </row>
    <row r="16" spans="1:11" x14ac:dyDescent="0.2">
      <c r="A16" s="7" t="s">
        <v>52</v>
      </c>
      <c r="B16" s="65">
        <v>86</v>
      </c>
      <c r="C16" s="39">
        <f>IF(B47=0, "-", B16/B47)</f>
        <v>7.0152540990292842E-3</v>
      </c>
      <c r="D16" s="65">
        <v>297</v>
      </c>
      <c r="E16" s="21">
        <f>IF(D47=0, "-", D16/D47)</f>
        <v>2.2638920649439745E-2</v>
      </c>
      <c r="F16" s="81">
        <v>1907</v>
      </c>
      <c r="G16" s="39">
        <f>IF(F47=0, "-", F16/F47)</f>
        <v>1.8258063898436528E-2</v>
      </c>
      <c r="H16" s="65">
        <v>2868</v>
      </c>
      <c r="I16" s="21">
        <f>IF(H47=0, "-", H16/H47)</f>
        <v>2.4970397715400154E-2</v>
      </c>
      <c r="J16" s="20">
        <f t="shared" si="0"/>
        <v>-0.71043771043771042</v>
      </c>
      <c r="K16" s="21">
        <f t="shared" si="1"/>
        <v>-0.33507670850767085</v>
      </c>
    </row>
    <row r="17" spans="1:11" x14ac:dyDescent="0.2">
      <c r="A17" s="7" t="s">
        <v>53</v>
      </c>
      <c r="B17" s="65">
        <v>377</v>
      </c>
      <c r="C17" s="39">
        <f>IF(B47=0, "-", B17/B47)</f>
        <v>3.0752916224814422E-2</v>
      </c>
      <c r="D17" s="65">
        <v>622</v>
      </c>
      <c r="E17" s="21">
        <f>IF(D47=0, "-", D17/D47)</f>
        <v>4.7412150316335083E-2</v>
      </c>
      <c r="F17" s="81">
        <v>4458</v>
      </c>
      <c r="G17" s="39">
        <f>IF(F47=0, "-", F17/F47)</f>
        <v>4.2681934378201385E-2</v>
      </c>
      <c r="H17" s="65">
        <v>6354</v>
      </c>
      <c r="I17" s="21">
        <f>IF(H47=0, "-", H17/H47)</f>
        <v>5.5321445984537157E-2</v>
      </c>
      <c r="J17" s="20">
        <f t="shared" si="0"/>
        <v>-0.39389067524115756</v>
      </c>
      <c r="K17" s="21">
        <f t="shared" si="1"/>
        <v>-0.29839471199244572</v>
      </c>
    </row>
    <row r="18" spans="1:11" x14ac:dyDescent="0.2">
      <c r="A18" s="7" t="s">
        <v>54</v>
      </c>
      <c r="B18" s="65">
        <v>1013</v>
      </c>
      <c r="C18" s="39">
        <f>IF(B47=0, "-", B18/B47)</f>
        <v>8.2633167468798438E-2</v>
      </c>
      <c r="D18" s="65">
        <v>1029</v>
      </c>
      <c r="E18" s="21">
        <f>IF(D47=0, "-", D18/D47)</f>
        <v>7.8435856391493253E-2</v>
      </c>
      <c r="F18" s="81">
        <v>7954</v>
      </c>
      <c r="G18" s="39">
        <f>IF(F47=0, "-", F18/F47)</f>
        <v>7.6153455819698027E-2</v>
      </c>
      <c r="H18" s="65">
        <v>8835</v>
      </c>
      <c r="I18" s="21">
        <f>IF(H47=0, "-", H18/H47)</f>
        <v>7.6922407188131231E-2</v>
      </c>
      <c r="J18" s="20">
        <f t="shared" si="0"/>
        <v>-1.5549076773566569E-2</v>
      </c>
      <c r="K18" s="21">
        <f t="shared" si="1"/>
        <v>-9.9717034521788345E-2</v>
      </c>
    </row>
    <row r="19" spans="1:11" x14ac:dyDescent="0.2">
      <c r="A19" s="7" t="s">
        <v>56</v>
      </c>
      <c r="B19" s="65">
        <v>0</v>
      </c>
      <c r="C19" s="39">
        <f>IF(B47=0, "-", B19/B47)</f>
        <v>0</v>
      </c>
      <c r="D19" s="65">
        <v>16</v>
      </c>
      <c r="E19" s="21">
        <f>IF(D47=0, "-", D19/D47)</f>
        <v>1.2196051528317708E-3</v>
      </c>
      <c r="F19" s="81">
        <v>10</v>
      </c>
      <c r="G19" s="39">
        <f>IF(F47=0, "-", F19/F47)</f>
        <v>9.5742338219383997E-5</v>
      </c>
      <c r="H19" s="65">
        <v>115</v>
      </c>
      <c r="I19" s="21">
        <f>IF(H47=0, "-", H19/H47)</f>
        <v>1.0012537438183465E-3</v>
      </c>
      <c r="J19" s="20">
        <f t="shared" si="0"/>
        <v>-1</v>
      </c>
      <c r="K19" s="21">
        <f t="shared" si="1"/>
        <v>-0.91304347826086951</v>
      </c>
    </row>
    <row r="20" spans="1:11" x14ac:dyDescent="0.2">
      <c r="A20" s="7" t="s">
        <v>59</v>
      </c>
      <c r="B20" s="65">
        <v>108</v>
      </c>
      <c r="C20" s="39">
        <f>IF(B47=0, "-", B20/B47)</f>
        <v>8.8098539848274742E-3</v>
      </c>
      <c r="D20" s="65">
        <v>209</v>
      </c>
      <c r="E20" s="21">
        <f>IF(D47=0, "-", D20/D47)</f>
        <v>1.5931092308865004E-2</v>
      </c>
      <c r="F20" s="81">
        <v>1339</v>
      </c>
      <c r="G20" s="39">
        <f>IF(F47=0, "-", F20/F47)</f>
        <v>1.2819899087575517E-2</v>
      </c>
      <c r="H20" s="65">
        <v>1791</v>
      </c>
      <c r="I20" s="21">
        <f>IF(H47=0, "-", H20/H47)</f>
        <v>1.5593438740683987E-2</v>
      </c>
      <c r="J20" s="20">
        <f t="shared" si="0"/>
        <v>-0.48325358851674644</v>
      </c>
      <c r="K20" s="21">
        <f t="shared" si="1"/>
        <v>-0.25237297599106645</v>
      </c>
    </row>
    <row r="21" spans="1:11" x14ac:dyDescent="0.2">
      <c r="A21" s="7" t="s">
        <v>62</v>
      </c>
      <c r="B21" s="65">
        <v>12</v>
      </c>
      <c r="C21" s="39">
        <f>IF(B47=0, "-", B21/B47)</f>
        <v>9.7887266498083037E-4</v>
      </c>
      <c r="D21" s="65">
        <v>58</v>
      </c>
      <c r="E21" s="21">
        <f>IF(D47=0, "-", D21/D47)</f>
        <v>4.421068679015169E-3</v>
      </c>
      <c r="F21" s="81">
        <v>321</v>
      </c>
      <c r="G21" s="39">
        <f>IF(F47=0, "-", F21/F47)</f>
        <v>3.0733290568422263E-3</v>
      </c>
      <c r="H21" s="65">
        <v>553</v>
      </c>
      <c r="I21" s="21">
        <f>IF(H47=0, "-", H21/H47)</f>
        <v>4.8147245246221359E-3</v>
      </c>
      <c r="J21" s="20">
        <f t="shared" si="0"/>
        <v>-0.7931034482758621</v>
      </c>
      <c r="K21" s="21">
        <f t="shared" si="1"/>
        <v>-0.41952983725135623</v>
      </c>
    </row>
    <row r="22" spans="1:11" x14ac:dyDescent="0.2">
      <c r="A22" s="7" t="s">
        <v>63</v>
      </c>
      <c r="B22" s="65">
        <v>154</v>
      </c>
      <c r="C22" s="39">
        <f>IF(B47=0, "-", B22/B47)</f>
        <v>1.2562199200587324E-2</v>
      </c>
      <c r="D22" s="65">
        <v>160</v>
      </c>
      <c r="E22" s="21">
        <f>IF(D47=0, "-", D22/D47)</f>
        <v>1.2196051528317707E-2</v>
      </c>
      <c r="F22" s="81">
        <v>1163</v>
      </c>
      <c r="G22" s="39">
        <f>IF(F47=0, "-", F22/F47)</f>
        <v>1.1134833934914358E-2</v>
      </c>
      <c r="H22" s="65">
        <v>1314</v>
      </c>
      <c r="I22" s="21">
        <f>IF(H47=0, "-", H22/H47)</f>
        <v>1.1440412342411367E-2</v>
      </c>
      <c r="J22" s="20">
        <f t="shared" si="0"/>
        <v>-3.7499999999999999E-2</v>
      </c>
      <c r="K22" s="21">
        <f t="shared" si="1"/>
        <v>-0.11491628614916286</v>
      </c>
    </row>
    <row r="23" spans="1:11" x14ac:dyDescent="0.2">
      <c r="A23" s="7" t="s">
        <v>65</v>
      </c>
      <c r="B23" s="65">
        <v>956</v>
      </c>
      <c r="C23" s="39">
        <f>IF(B47=0, "-", B23/B47)</f>
        <v>7.7983522310139483E-2</v>
      </c>
      <c r="D23" s="65">
        <v>417</v>
      </c>
      <c r="E23" s="21">
        <f>IF(D47=0, "-", D23/D47)</f>
        <v>3.1785959295678026E-2</v>
      </c>
      <c r="F23" s="81">
        <v>5805</v>
      </c>
      <c r="G23" s="39">
        <f>IF(F47=0, "-", F23/F47)</f>
        <v>5.5578427336352411E-2</v>
      </c>
      <c r="H23" s="65">
        <v>4520</v>
      </c>
      <c r="I23" s="21">
        <f>IF(H47=0, "-", H23/H47)</f>
        <v>3.9353625409208053E-2</v>
      </c>
      <c r="J23" s="20">
        <f t="shared" si="0"/>
        <v>1.2925659472422062</v>
      </c>
      <c r="K23" s="21">
        <f t="shared" si="1"/>
        <v>0.28429203539823011</v>
      </c>
    </row>
    <row r="24" spans="1:11" x14ac:dyDescent="0.2">
      <c r="A24" s="7" t="s">
        <v>66</v>
      </c>
      <c r="B24" s="65">
        <v>0</v>
      </c>
      <c r="C24" s="39">
        <f>IF(B47=0, "-", B24/B47)</f>
        <v>0</v>
      </c>
      <c r="D24" s="65">
        <v>3</v>
      </c>
      <c r="E24" s="21">
        <f>IF(D47=0, "-", D24/D47)</f>
        <v>2.2867596615595701E-4</v>
      </c>
      <c r="F24" s="81">
        <v>8</v>
      </c>
      <c r="G24" s="39">
        <f>IF(F47=0, "-", F24/F47)</f>
        <v>7.6593870575507195E-5</v>
      </c>
      <c r="H24" s="65">
        <v>11</v>
      </c>
      <c r="I24" s="21">
        <f>IF(H47=0, "-", H24/H47)</f>
        <v>9.5772097234798355E-5</v>
      </c>
      <c r="J24" s="20">
        <f t="shared" si="0"/>
        <v>-1</v>
      </c>
      <c r="K24" s="21">
        <f t="shared" si="1"/>
        <v>-0.27272727272727271</v>
      </c>
    </row>
    <row r="25" spans="1:11" x14ac:dyDescent="0.2">
      <c r="A25" s="7" t="s">
        <v>67</v>
      </c>
      <c r="B25" s="65">
        <v>149</v>
      </c>
      <c r="C25" s="39">
        <f>IF(B47=0, "-", B25/B47)</f>
        <v>1.2154335590178644E-2</v>
      </c>
      <c r="D25" s="65">
        <v>273</v>
      </c>
      <c r="E25" s="21">
        <f>IF(D47=0, "-", D25/D47)</f>
        <v>2.0809512920192088E-2</v>
      </c>
      <c r="F25" s="81">
        <v>1854</v>
      </c>
      <c r="G25" s="39">
        <f>IF(F47=0, "-", F25/F47)</f>
        <v>1.7750629505873791E-2</v>
      </c>
      <c r="H25" s="65">
        <v>2858</v>
      </c>
      <c r="I25" s="21">
        <f>IF(H47=0, "-", H25/H47)</f>
        <v>2.4883332172459426E-2</v>
      </c>
      <c r="J25" s="20">
        <f t="shared" si="0"/>
        <v>-0.45421245421245421</v>
      </c>
      <c r="K25" s="21">
        <f t="shared" si="1"/>
        <v>-0.35129461161651504</v>
      </c>
    </row>
    <row r="26" spans="1:11" x14ac:dyDescent="0.2">
      <c r="A26" s="7" t="s">
        <v>68</v>
      </c>
      <c r="B26" s="65">
        <v>43</v>
      </c>
      <c r="C26" s="39">
        <f>IF(B47=0, "-", B26/B47)</f>
        <v>3.5076270495146421E-3</v>
      </c>
      <c r="D26" s="65">
        <v>24</v>
      </c>
      <c r="E26" s="21">
        <f>IF(D47=0, "-", D26/D47)</f>
        <v>1.8294077292476561E-3</v>
      </c>
      <c r="F26" s="81">
        <v>209</v>
      </c>
      <c r="G26" s="39">
        <f>IF(F47=0, "-", F26/F47)</f>
        <v>2.0010148687851256E-3</v>
      </c>
      <c r="H26" s="65">
        <v>98</v>
      </c>
      <c r="I26" s="21">
        <f>IF(H47=0, "-", H26/H47)</f>
        <v>8.5324232081911264E-4</v>
      </c>
      <c r="J26" s="20">
        <f t="shared" si="0"/>
        <v>0.79166666666666663</v>
      </c>
      <c r="K26" s="21">
        <f t="shared" si="1"/>
        <v>1.1326530612244898</v>
      </c>
    </row>
    <row r="27" spans="1:11" x14ac:dyDescent="0.2">
      <c r="A27" s="7" t="s">
        <v>69</v>
      </c>
      <c r="B27" s="65">
        <v>145</v>
      </c>
      <c r="C27" s="39">
        <f>IF(B47=0, "-", B27/B47)</f>
        <v>1.1828044701851701E-2</v>
      </c>
      <c r="D27" s="65">
        <v>276</v>
      </c>
      <c r="E27" s="21">
        <f>IF(D47=0, "-", D27/D47)</f>
        <v>2.1038188886348046E-2</v>
      </c>
      <c r="F27" s="81">
        <v>2146</v>
      </c>
      <c r="G27" s="39">
        <f>IF(F47=0, "-", F27/F47)</f>
        <v>2.0546305781879805E-2</v>
      </c>
      <c r="H27" s="65">
        <v>2351</v>
      </c>
      <c r="I27" s="21">
        <f>IF(H47=0, "-", H27/H47)</f>
        <v>2.0469109145364629E-2</v>
      </c>
      <c r="J27" s="20">
        <f t="shared" si="0"/>
        <v>-0.47463768115942029</v>
      </c>
      <c r="K27" s="21">
        <f t="shared" si="1"/>
        <v>-8.7196937473415573E-2</v>
      </c>
    </row>
    <row r="28" spans="1:11" x14ac:dyDescent="0.2">
      <c r="A28" s="7" t="s">
        <v>73</v>
      </c>
      <c r="B28" s="65">
        <v>13</v>
      </c>
      <c r="C28" s="39">
        <f>IF(B47=0, "-", B28/B47)</f>
        <v>1.0604453870625664E-3</v>
      </c>
      <c r="D28" s="65">
        <v>7</v>
      </c>
      <c r="E28" s="21">
        <f>IF(D47=0, "-", D28/D47)</f>
        <v>5.3357725436389966E-4</v>
      </c>
      <c r="F28" s="81">
        <v>97</v>
      </c>
      <c r="G28" s="39">
        <f>IF(F47=0, "-", F28/F47)</f>
        <v>9.287006807280247E-4</v>
      </c>
      <c r="H28" s="65">
        <v>103</v>
      </c>
      <c r="I28" s="21">
        <f>IF(H47=0, "-", H28/H47)</f>
        <v>8.9677509228947548E-4</v>
      </c>
      <c r="J28" s="20">
        <f t="shared" si="0"/>
        <v>0.8571428571428571</v>
      </c>
      <c r="K28" s="21">
        <f t="shared" si="1"/>
        <v>-5.8252427184466021E-2</v>
      </c>
    </row>
    <row r="29" spans="1:11" x14ac:dyDescent="0.2">
      <c r="A29" s="7" t="s">
        <v>74</v>
      </c>
      <c r="B29" s="65">
        <v>1666</v>
      </c>
      <c r="C29" s="39">
        <f>IF(B47=0, "-", B29/B47)</f>
        <v>0.13590015498817196</v>
      </c>
      <c r="D29" s="65">
        <v>1367</v>
      </c>
      <c r="E29" s="21">
        <f>IF(D47=0, "-", D29/D47)</f>
        <v>0.10420001524506441</v>
      </c>
      <c r="F29" s="81">
        <v>12389</v>
      </c>
      <c r="G29" s="39">
        <f>IF(F47=0, "-", F29/F47)</f>
        <v>0.11861518281999484</v>
      </c>
      <c r="H29" s="65">
        <v>12404</v>
      </c>
      <c r="I29" s="21">
        <f>IF(H47=0, "-", H29/H47)</f>
        <v>0.10799609946367626</v>
      </c>
      <c r="J29" s="20">
        <f t="shared" si="0"/>
        <v>0.21872713972201902</v>
      </c>
      <c r="K29" s="21">
        <f t="shared" si="1"/>
        <v>-1.2092873266688164E-3</v>
      </c>
    </row>
    <row r="30" spans="1:11" x14ac:dyDescent="0.2">
      <c r="A30" s="7" t="s">
        <v>76</v>
      </c>
      <c r="B30" s="65">
        <v>494</v>
      </c>
      <c r="C30" s="39">
        <f>IF(B47=0, "-", B30/B47)</f>
        <v>4.0296924708377521E-2</v>
      </c>
      <c r="D30" s="65">
        <v>349</v>
      </c>
      <c r="E30" s="21">
        <f>IF(D47=0, "-", D30/D47)</f>
        <v>2.6602637396142999E-2</v>
      </c>
      <c r="F30" s="81">
        <v>3663</v>
      </c>
      <c r="G30" s="39">
        <f>IF(F47=0, "-", F30/F47)</f>
        <v>3.5070418489760356E-2</v>
      </c>
      <c r="H30" s="65">
        <v>3069</v>
      </c>
      <c r="I30" s="21">
        <f>IF(H47=0, "-", H30/H47)</f>
        <v>2.6720415128508743E-2</v>
      </c>
      <c r="J30" s="20">
        <f t="shared" si="0"/>
        <v>0.41547277936962751</v>
      </c>
      <c r="K30" s="21">
        <f t="shared" si="1"/>
        <v>0.19354838709677419</v>
      </c>
    </row>
    <row r="31" spans="1:11" x14ac:dyDescent="0.2">
      <c r="A31" s="7" t="s">
        <v>79</v>
      </c>
      <c r="B31" s="65">
        <v>314</v>
      </c>
      <c r="C31" s="39">
        <f>IF(B47=0, "-", B31/B47)</f>
        <v>2.5613834733665061E-2</v>
      </c>
      <c r="D31" s="65">
        <v>133</v>
      </c>
      <c r="E31" s="21">
        <f>IF(D47=0, "-", D31/D47)</f>
        <v>1.0137967832914095E-2</v>
      </c>
      <c r="F31" s="81">
        <v>1798</v>
      </c>
      <c r="G31" s="39">
        <f>IF(F47=0, "-", F31/F47)</f>
        <v>1.7214472411845243E-2</v>
      </c>
      <c r="H31" s="65">
        <v>842</v>
      </c>
      <c r="I31" s="21">
        <f>IF(H47=0, "-", H31/H47)</f>
        <v>7.3309187156091107E-3</v>
      </c>
      <c r="J31" s="20">
        <f t="shared" si="0"/>
        <v>1.3609022556390977</v>
      </c>
      <c r="K31" s="21">
        <f t="shared" si="1"/>
        <v>1.1353919239904988</v>
      </c>
    </row>
    <row r="32" spans="1:11" x14ac:dyDescent="0.2">
      <c r="A32" s="7" t="s">
        <v>80</v>
      </c>
      <c r="B32" s="65">
        <v>55</v>
      </c>
      <c r="C32" s="39">
        <f>IF(B47=0, "-", B32/B47)</f>
        <v>4.4864997144954729E-3</v>
      </c>
      <c r="D32" s="65">
        <v>22</v>
      </c>
      <c r="E32" s="21">
        <f>IF(D47=0, "-", D32/D47)</f>
        <v>1.6769570851436848E-3</v>
      </c>
      <c r="F32" s="81">
        <v>250</v>
      </c>
      <c r="G32" s="39">
        <f>IF(F47=0, "-", F32/F47)</f>
        <v>2.3935584554845997E-3</v>
      </c>
      <c r="H32" s="65">
        <v>220</v>
      </c>
      <c r="I32" s="21">
        <f>IF(H47=0, "-", H32/H47)</f>
        <v>1.9154419446959672E-3</v>
      </c>
      <c r="J32" s="20">
        <f t="shared" si="0"/>
        <v>1.5</v>
      </c>
      <c r="K32" s="21">
        <f t="shared" si="1"/>
        <v>0.13636363636363635</v>
      </c>
    </row>
    <row r="33" spans="1:11" x14ac:dyDescent="0.2">
      <c r="A33" s="7" t="s">
        <v>81</v>
      </c>
      <c r="B33" s="65">
        <v>816</v>
      </c>
      <c r="C33" s="39">
        <f>IF(B47=0, "-", B33/B47)</f>
        <v>6.6563341218696462E-2</v>
      </c>
      <c r="D33" s="65">
        <v>1615</v>
      </c>
      <c r="E33" s="21">
        <f>IF(D47=0, "-", D33/D47)</f>
        <v>0.12310389511395686</v>
      </c>
      <c r="F33" s="81">
        <v>7678</v>
      </c>
      <c r="G33" s="39">
        <f>IF(F47=0, "-", F33/F47)</f>
        <v>7.3510967284843035E-2</v>
      </c>
      <c r="H33" s="65">
        <v>11528</v>
      </c>
      <c r="I33" s="21">
        <f>IF(H47=0, "-", H33/H47)</f>
        <v>0.10036915790206868</v>
      </c>
      <c r="J33" s="20">
        <f t="shared" si="0"/>
        <v>-0.49473684210526314</v>
      </c>
      <c r="K33" s="21">
        <f t="shared" si="1"/>
        <v>-0.33396946564885494</v>
      </c>
    </row>
    <row r="34" spans="1:11" x14ac:dyDescent="0.2">
      <c r="A34" s="7" t="s">
        <v>83</v>
      </c>
      <c r="B34" s="65">
        <v>453</v>
      </c>
      <c r="C34" s="39">
        <f>IF(B47=0, "-", B34/B47)</f>
        <v>3.6952443103026346E-2</v>
      </c>
      <c r="D34" s="65">
        <v>906</v>
      </c>
      <c r="E34" s="21">
        <f>IF(D47=0, "-", D34/D47)</f>
        <v>6.9060141779099013E-2</v>
      </c>
      <c r="F34" s="81">
        <v>5283</v>
      </c>
      <c r="G34" s="39">
        <f>IF(F47=0, "-", F34/F47)</f>
        <v>5.0580677281300564E-2</v>
      </c>
      <c r="H34" s="65">
        <v>7546</v>
      </c>
      <c r="I34" s="21">
        <f>IF(H47=0, "-", H34/H47)</f>
        <v>6.5699658703071678E-2</v>
      </c>
      <c r="J34" s="20">
        <f t="shared" si="0"/>
        <v>-0.5</v>
      </c>
      <c r="K34" s="21">
        <f t="shared" si="1"/>
        <v>-0.29989398356745295</v>
      </c>
    </row>
    <row r="35" spans="1:11" x14ac:dyDescent="0.2">
      <c r="A35" s="7" t="s">
        <v>84</v>
      </c>
      <c r="B35" s="65">
        <v>40</v>
      </c>
      <c r="C35" s="39">
        <f>IF(B47=0, "-", B35/B47)</f>
        <v>3.2629088832694347E-3</v>
      </c>
      <c r="D35" s="65">
        <v>37</v>
      </c>
      <c r="E35" s="21">
        <f>IF(D47=0, "-", D35/D47)</f>
        <v>2.82033691592347E-3</v>
      </c>
      <c r="F35" s="81">
        <v>409</v>
      </c>
      <c r="G35" s="39">
        <f>IF(F47=0, "-", F35/F47)</f>
        <v>3.9158616331728055E-3</v>
      </c>
      <c r="H35" s="65">
        <v>472</v>
      </c>
      <c r="I35" s="21">
        <f>IF(H47=0, "-", H35/H47)</f>
        <v>4.1094936268022565E-3</v>
      </c>
      <c r="J35" s="20">
        <f t="shared" si="0"/>
        <v>8.1081081081081086E-2</v>
      </c>
      <c r="K35" s="21">
        <f t="shared" si="1"/>
        <v>-0.13347457627118645</v>
      </c>
    </row>
    <row r="36" spans="1:11" x14ac:dyDescent="0.2">
      <c r="A36" s="7" t="s">
        <v>85</v>
      </c>
      <c r="B36" s="65">
        <v>180</v>
      </c>
      <c r="C36" s="39">
        <f>IF(B47=0, "-", B36/B47)</f>
        <v>1.4683089974712456E-2</v>
      </c>
      <c r="D36" s="65">
        <v>89</v>
      </c>
      <c r="E36" s="21">
        <f>IF(D47=0, "-", D36/D47)</f>
        <v>6.7840536626267243E-3</v>
      </c>
      <c r="F36" s="81">
        <v>941</v>
      </c>
      <c r="G36" s="39">
        <f>IF(F47=0, "-", F36/F47)</f>
        <v>9.0093540264440334E-3</v>
      </c>
      <c r="H36" s="65">
        <v>973</v>
      </c>
      <c r="I36" s="21">
        <f>IF(H47=0, "-", H36/H47)</f>
        <v>8.4714773281326181E-3</v>
      </c>
      <c r="J36" s="20">
        <f t="shared" si="0"/>
        <v>1.0224719101123596</v>
      </c>
      <c r="K36" s="21">
        <f t="shared" si="1"/>
        <v>-3.28879753340185E-2</v>
      </c>
    </row>
    <row r="37" spans="1:11" x14ac:dyDescent="0.2">
      <c r="A37" s="7" t="s">
        <v>87</v>
      </c>
      <c r="B37" s="65">
        <v>99</v>
      </c>
      <c r="C37" s="39">
        <f>IF(B47=0, "-", B37/B47)</f>
        <v>8.0756994860918512E-3</v>
      </c>
      <c r="D37" s="65">
        <v>77</v>
      </c>
      <c r="E37" s="21">
        <f>IF(D47=0, "-", D37/D47)</f>
        <v>5.8693497980028967E-3</v>
      </c>
      <c r="F37" s="81">
        <v>382</v>
      </c>
      <c r="G37" s="39">
        <f>IF(F47=0, "-", F37/F47)</f>
        <v>3.6573573199804687E-3</v>
      </c>
      <c r="H37" s="65">
        <v>499</v>
      </c>
      <c r="I37" s="21">
        <f>IF(H47=0, "-", H37/H47)</f>
        <v>4.3445705927422163E-3</v>
      </c>
      <c r="J37" s="20">
        <f t="shared" si="0"/>
        <v>0.2857142857142857</v>
      </c>
      <c r="K37" s="21">
        <f t="shared" si="1"/>
        <v>-0.23446893787575152</v>
      </c>
    </row>
    <row r="38" spans="1:11" x14ac:dyDescent="0.2">
      <c r="A38" s="7" t="s">
        <v>88</v>
      </c>
      <c r="B38" s="65">
        <v>0</v>
      </c>
      <c r="C38" s="39">
        <f>IF(B47=0, "-", B38/B47)</f>
        <v>0</v>
      </c>
      <c r="D38" s="65">
        <v>0</v>
      </c>
      <c r="E38" s="21">
        <f>IF(D47=0, "-", D38/D47)</f>
        <v>0</v>
      </c>
      <c r="F38" s="81">
        <v>5</v>
      </c>
      <c r="G38" s="39">
        <f>IF(F47=0, "-", F38/F47)</f>
        <v>4.7871169109691998E-5</v>
      </c>
      <c r="H38" s="65">
        <v>5</v>
      </c>
      <c r="I38" s="21">
        <f>IF(H47=0, "-", H38/H47)</f>
        <v>4.3532771470362889E-5</v>
      </c>
      <c r="J38" s="20" t="str">
        <f t="shared" si="0"/>
        <v>-</v>
      </c>
      <c r="K38" s="21">
        <f t="shared" si="1"/>
        <v>0</v>
      </c>
    </row>
    <row r="39" spans="1:11" x14ac:dyDescent="0.2">
      <c r="A39" s="7" t="s">
        <v>90</v>
      </c>
      <c r="B39" s="65">
        <v>143</v>
      </c>
      <c r="C39" s="39">
        <f>IF(B47=0, "-", B39/B47)</f>
        <v>1.166489925768823E-2</v>
      </c>
      <c r="D39" s="65">
        <v>89</v>
      </c>
      <c r="E39" s="21">
        <f>IF(D47=0, "-", D39/D47)</f>
        <v>6.7840536626267243E-3</v>
      </c>
      <c r="F39" s="81">
        <v>1013</v>
      </c>
      <c r="G39" s="39">
        <f>IF(F47=0, "-", F39/F47)</f>
        <v>9.6986988616235992E-3</v>
      </c>
      <c r="H39" s="65">
        <v>897</v>
      </c>
      <c r="I39" s="21">
        <f>IF(H47=0, "-", H39/H47)</f>
        <v>7.8097792017831026E-3</v>
      </c>
      <c r="J39" s="20">
        <f t="shared" si="0"/>
        <v>0.6067415730337079</v>
      </c>
      <c r="K39" s="21">
        <f t="shared" si="1"/>
        <v>0.12931995540691194</v>
      </c>
    </row>
    <row r="40" spans="1:11" x14ac:dyDescent="0.2">
      <c r="A40" s="7" t="s">
        <v>91</v>
      </c>
      <c r="B40" s="65">
        <v>15</v>
      </c>
      <c r="C40" s="39">
        <f>IF(B47=0, "-", B40/B47)</f>
        <v>1.223590831226038E-3</v>
      </c>
      <c r="D40" s="65">
        <v>21</v>
      </c>
      <c r="E40" s="21">
        <f>IF(D47=0, "-", D40/D47)</f>
        <v>1.600731763091699E-3</v>
      </c>
      <c r="F40" s="81">
        <v>103</v>
      </c>
      <c r="G40" s="39">
        <f>IF(F47=0, "-", F40/F47)</f>
        <v>9.8614608365965519E-4</v>
      </c>
      <c r="H40" s="65">
        <v>53</v>
      </c>
      <c r="I40" s="21">
        <f>IF(H47=0, "-", H40/H47)</f>
        <v>4.6144737758584662E-4</v>
      </c>
      <c r="J40" s="20">
        <f t="shared" si="0"/>
        <v>-0.2857142857142857</v>
      </c>
      <c r="K40" s="21">
        <f t="shared" si="1"/>
        <v>0.94339622641509435</v>
      </c>
    </row>
    <row r="41" spans="1:11" x14ac:dyDescent="0.2">
      <c r="A41" s="7" t="s">
        <v>92</v>
      </c>
      <c r="B41" s="65">
        <v>663</v>
      </c>
      <c r="C41" s="39">
        <f>IF(B47=0, "-", B41/B47)</f>
        <v>5.4082714740190878E-2</v>
      </c>
      <c r="D41" s="65">
        <v>1024</v>
      </c>
      <c r="E41" s="21">
        <f>IF(D47=0, "-", D41/D47)</f>
        <v>7.8054729781233331E-2</v>
      </c>
      <c r="F41" s="81">
        <v>6571</v>
      </c>
      <c r="G41" s="39">
        <f>IF(F47=0, "-", F41/F47)</f>
        <v>6.2912290443957228E-2</v>
      </c>
      <c r="H41" s="65">
        <v>9065</v>
      </c>
      <c r="I41" s="21">
        <f>IF(H47=0, "-", H41/H47)</f>
        <v>7.8924914675767913E-2</v>
      </c>
      <c r="J41" s="20">
        <f t="shared" si="0"/>
        <v>-0.3525390625</v>
      </c>
      <c r="K41" s="21">
        <f t="shared" si="1"/>
        <v>-0.27512410369553225</v>
      </c>
    </row>
    <row r="42" spans="1:11" x14ac:dyDescent="0.2">
      <c r="A42" s="7" t="s">
        <v>93</v>
      </c>
      <c r="B42" s="65">
        <v>250</v>
      </c>
      <c r="C42" s="39">
        <f>IF(B47=0, "-", B42/B47)</f>
        <v>2.0393180520433967E-2</v>
      </c>
      <c r="D42" s="65">
        <v>216</v>
      </c>
      <c r="E42" s="21">
        <f>IF(D47=0, "-", D42/D47)</f>
        <v>1.6464669563228906E-2</v>
      </c>
      <c r="F42" s="81">
        <v>1840</v>
      </c>
      <c r="G42" s="39">
        <f>IF(F47=0, "-", F42/F47)</f>
        <v>1.7616590232366655E-2</v>
      </c>
      <c r="H42" s="65">
        <v>2170</v>
      </c>
      <c r="I42" s="21">
        <f>IF(H47=0, "-", H42/H47)</f>
        <v>1.8893222818137493E-2</v>
      </c>
      <c r="J42" s="20">
        <f t="shared" si="0"/>
        <v>0.15740740740740741</v>
      </c>
      <c r="K42" s="21">
        <f t="shared" si="1"/>
        <v>-0.15207373271889402</v>
      </c>
    </row>
    <row r="43" spans="1:11" x14ac:dyDescent="0.2">
      <c r="A43" s="7" t="s">
        <v>94</v>
      </c>
      <c r="B43" s="65">
        <v>1676</v>
      </c>
      <c r="C43" s="39">
        <f>IF(B47=0, "-", B43/B47)</f>
        <v>0.13671588220898931</v>
      </c>
      <c r="D43" s="65">
        <v>1756</v>
      </c>
      <c r="E43" s="21">
        <f>IF(D47=0, "-", D43/D47)</f>
        <v>0.13385166552328684</v>
      </c>
      <c r="F43" s="81">
        <v>19529</v>
      </c>
      <c r="G43" s="39">
        <f>IF(F47=0, "-", F43/F47)</f>
        <v>0.18697521230863501</v>
      </c>
      <c r="H43" s="65">
        <v>18273</v>
      </c>
      <c r="I43" s="21">
        <f>IF(H47=0, "-", H43/H47)</f>
        <v>0.15909486661558822</v>
      </c>
      <c r="J43" s="20">
        <f t="shared" si="0"/>
        <v>-4.5558086560364468E-2</v>
      </c>
      <c r="K43" s="21">
        <f t="shared" si="1"/>
        <v>6.8735292508072018E-2</v>
      </c>
    </row>
    <row r="44" spans="1:11" x14ac:dyDescent="0.2">
      <c r="A44" s="7" t="s">
        <v>96</v>
      </c>
      <c r="B44" s="65">
        <v>666</v>
      </c>
      <c r="C44" s="39">
        <f>IF(B47=0, "-", B44/B47)</f>
        <v>5.4327432906436088E-2</v>
      </c>
      <c r="D44" s="65">
        <v>489</v>
      </c>
      <c r="E44" s="21">
        <f>IF(D47=0, "-", D44/D47)</f>
        <v>3.7274182483420994E-2</v>
      </c>
      <c r="F44" s="81">
        <v>3940</v>
      </c>
      <c r="G44" s="39">
        <f>IF(F47=0, "-", F44/F47)</f>
        <v>3.7722481258437295E-2</v>
      </c>
      <c r="H44" s="65">
        <v>4107</v>
      </c>
      <c r="I44" s="21">
        <f>IF(H47=0, "-", H44/H47)</f>
        <v>3.5757818485756078E-2</v>
      </c>
      <c r="J44" s="20">
        <f t="shared" si="0"/>
        <v>0.3619631901840491</v>
      </c>
      <c r="K44" s="21">
        <f t="shared" si="1"/>
        <v>-4.0662283905527147E-2</v>
      </c>
    </row>
    <row r="45" spans="1:11" x14ac:dyDescent="0.2">
      <c r="A45" s="7" t="s">
        <v>97</v>
      </c>
      <c r="B45" s="65">
        <v>366</v>
      </c>
      <c r="C45" s="39">
        <f>IF(B47=0, "-", B45/B47)</f>
        <v>2.9855616281915326E-2</v>
      </c>
      <c r="D45" s="65">
        <v>318</v>
      </c>
      <c r="E45" s="21">
        <f>IF(D47=0, "-", D45/D47)</f>
        <v>2.4239652412531443E-2</v>
      </c>
      <c r="F45" s="81">
        <v>2221</v>
      </c>
      <c r="G45" s="39">
        <f>IF(F47=0, "-", F45/F47)</f>
        <v>2.1264373318525185E-2</v>
      </c>
      <c r="H45" s="65">
        <v>2492</v>
      </c>
      <c r="I45" s="21">
        <f>IF(H47=0, "-", H45/H47)</f>
        <v>2.1696733300828865E-2</v>
      </c>
      <c r="J45" s="20">
        <f t="shared" si="0"/>
        <v>0.15094339622641509</v>
      </c>
      <c r="K45" s="21">
        <f t="shared" si="1"/>
        <v>-0.10874799357945425</v>
      </c>
    </row>
    <row r="46" spans="1:11" x14ac:dyDescent="0.2">
      <c r="A46" s="2"/>
      <c r="B46" s="68"/>
      <c r="C46" s="33"/>
      <c r="D46" s="68"/>
      <c r="E46" s="6"/>
      <c r="F46" s="82"/>
      <c r="G46" s="33"/>
      <c r="H46" s="68"/>
      <c r="I46" s="6"/>
      <c r="J46" s="5"/>
      <c r="K46" s="6"/>
    </row>
    <row r="47" spans="1:11" s="43" customFormat="1" x14ac:dyDescent="0.2">
      <c r="A47" s="162" t="s">
        <v>622</v>
      </c>
      <c r="B47" s="71">
        <f>SUM(B7:B46)</f>
        <v>12259</v>
      </c>
      <c r="C47" s="40">
        <v>1</v>
      </c>
      <c r="D47" s="71">
        <f>SUM(D7:D46)</f>
        <v>13119</v>
      </c>
      <c r="E47" s="41">
        <v>1</v>
      </c>
      <c r="F47" s="77">
        <f>SUM(F7:F46)</f>
        <v>104447</v>
      </c>
      <c r="G47" s="42">
        <v>1</v>
      </c>
      <c r="H47" s="71">
        <f>SUM(H7:H46)</f>
        <v>114856</v>
      </c>
      <c r="I47" s="41">
        <v>1</v>
      </c>
      <c r="J47" s="37">
        <f>IF(D47=0, "-", (B47-D47)/D47)</f>
        <v>-6.5553776964707669E-2</v>
      </c>
      <c r="K47" s="38">
        <f>IF(H47=0, "-", (F47-H47)/H47)</f>
        <v>-9.0626523647001467E-2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129</v>
      </c>
      <c r="B6" s="61" t="s">
        <v>12</v>
      </c>
      <c r="C6" s="62" t="s">
        <v>13</v>
      </c>
      <c r="D6" s="61" t="s">
        <v>12</v>
      </c>
      <c r="E6" s="63" t="s">
        <v>13</v>
      </c>
      <c r="F6" s="62" t="s">
        <v>12</v>
      </c>
      <c r="G6" s="62" t="s">
        <v>13</v>
      </c>
      <c r="H6" s="61" t="s">
        <v>12</v>
      </c>
      <c r="I6" s="63" t="s">
        <v>13</v>
      </c>
      <c r="J6" s="61"/>
      <c r="K6" s="63"/>
    </row>
    <row r="7" spans="1:11" x14ac:dyDescent="0.2">
      <c r="A7" s="7" t="s">
        <v>506</v>
      </c>
      <c r="B7" s="65">
        <v>0</v>
      </c>
      <c r="C7" s="34">
        <f>IF(B13=0, "-", B7/B13)</f>
        <v>0</v>
      </c>
      <c r="D7" s="65">
        <v>0</v>
      </c>
      <c r="E7" s="9">
        <f>IF(D13=0, "-", D7/D13)</f>
        <v>0</v>
      </c>
      <c r="F7" s="81">
        <v>1</v>
      </c>
      <c r="G7" s="34">
        <f>IF(F13=0, "-", F7/F13)</f>
        <v>2.1881838074398249E-3</v>
      </c>
      <c r="H7" s="65">
        <v>0</v>
      </c>
      <c r="I7" s="9">
        <f>IF(H13=0, "-", H7/H13)</f>
        <v>0</v>
      </c>
      <c r="J7" s="8" t="str">
        <f>IF(D7=0, "-", IF((B7-D7)/D7&lt;10, (B7-D7)/D7, "&gt;999%"))</f>
        <v>-</v>
      </c>
      <c r="K7" s="9" t="str">
        <f>IF(H7=0, "-", IF((F7-H7)/H7&lt;10, (F7-H7)/H7, "&gt;999%"))</f>
        <v>-</v>
      </c>
    </row>
    <row r="8" spans="1:11" x14ac:dyDescent="0.2">
      <c r="A8" s="7" t="s">
        <v>507</v>
      </c>
      <c r="B8" s="65">
        <v>3</v>
      </c>
      <c r="C8" s="34">
        <f>IF(B13=0, "-", B8/B13)</f>
        <v>0.1</v>
      </c>
      <c r="D8" s="65">
        <v>0</v>
      </c>
      <c r="E8" s="9">
        <f>IF(D13=0, "-", D8/D13)</f>
        <v>0</v>
      </c>
      <c r="F8" s="81">
        <v>31</v>
      </c>
      <c r="G8" s="34">
        <f>IF(F13=0, "-", F8/F13)</f>
        <v>6.7833698030634576E-2</v>
      </c>
      <c r="H8" s="65">
        <v>5</v>
      </c>
      <c r="I8" s="9">
        <f>IF(H13=0, "-", H8/H13)</f>
        <v>0.01</v>
      </c>
      <c r="J8" s="8" t="str">
        <f>IF(D8=0, "-", IF((B8-D8)/D8&lt;10, (B8-D8)/D8, "&gt;999%"))</f>
        <v>-</v>
      </c>
      <c r="K8" s="9">
        <f>IF(H8=0, "-", IF((F8-H8)/H8&lt;10, (F8-H8)/H8, "&gt;999%"))</f>
        <v>5.2</v>
      </c>
    </row>
    <row r="9" spans="1:11" x14ac:dyDescent="0.2">
      <c r="A9" s="7" t="s">
        <v>508</v>
      </c>
      <c r="B9" s="65">
        <v>0</v>
      </c>
      <c r="C9" s="34">
        <f>IF(B13=0, "-", B9/B13)</f>
        <v>0</v>
      </c>
      <c r="D9" s="65">
        <v>0</v>
      </c>
      <c r="E9" s="9">
        <f>IF(D13=0, "-", D9/D13)</f>
        <v>0</v>
      </c>
      <c r="F9" s="81">
        <v>11</v>
      </c>
      <c r="G9" s="34">
        <f>IF(F13=0, "-", F9/F13)</f>
        <v>2.4070021881838075E-2</v>
      </c>
      <c r="H9" s="65">
        <v>20</v>
      </c>
      <c r="I9" s="9">
        <f>IF(H13=0, "-", H9/H13)</f>
        <v>0.04</v>
      </c>
      <c r="J9" s="8" t="str">
        <f>IF(D9=0, "-", IF((B9-D9)/D9&lt;10, (B9-D9)/D9, "&gt;999%"))</f>
        <v>-</v>
      </c>
      <c r="K9" s="9">
        <f>IF(H9=0, "-", IF((F9-H9)/H9&lt;10, (F9-H9)/H9, "&gt;999%"))</f>
        <v>-0.45</v>
      </c>
    </row>
    <row r="10" spans="1:11" x14ac:dyDescent="0.2">
      <c r="A10" s="7" t="s">
        <v>509</v>
      </c>
      <c r="B10" s="65">
        <v>23</v>
      </c>
      <c r="C10" s="34">
        <f>IF(B13=0, "-", B10/B13)</f>
        <v>0.76666666666666672</v>
      </c>
      <c r="D10" s="65">
        <v>67</v>
      </c>
      <c r="E10" s="9">
        <f>IF(D13=0, "-", D10/D13)</f>
        <v>0.97101449275362317</v>
      </c>
      <c r="F10" s="81">
        <v>408</v>
      </c>
      <c r="G10" s="34">
        <f>IF(F13=0, "-", F10/F13)</f>
        <v>0.89277899343544853</v>
      </c>
      <c r="H10" s="65">
        <v>473</v>
      </c>
      <c r="I10" s="9">
        <f>IF(H13=0, "-", H10/H13)</f>
        <v>0.94599999999999995</v>
      </c>
      <c r="J10" s="8">
        <f>IF(D10=0, "-", IF((B10-D10)/D10&lt;10, (B10-D10)/D10, "&gt;999%"))</f>
        <v>-0.65671641791044777</v>
      </c>
      <c r="K10" s="9">
        <f>IF(H10=0, "-", IF((F10-H10)/H10&lt;10, (F10-H10)/H10, "&gt;999%"))</f>
        <v>-0.13742071881606766</v>
      </c>
    </row>
    <row r="11" spans="1:11" x14ac:dyDescent="0.2">
      <c r="A11" s="7" t="s">
        <v>510</v>
      </c>
      <c r="B11" s="65">
        <v>4</v>
      </c>
      <c r="C11" s="34">
        <f>IF(B13=0, "-", B11/B13)</f>
        <v>0.13333333333333333</v>
      </c>
      <c r="D11" s="65">
        <v>2</v>
      </c>
      <c r="E11" s="9">
        <f>IF(D13=0, "-", D11/D13)</f>
        <v>2.8985507246376812E-2</v>
      </c>
      <c r="F11" s="81">
        <v>6</v>
      </c>
      <c r="G11" s="34">
        <f>IF(F13=0, "-", F11/F13)</f>
        <v>1.3129102844638949E-2</v>
      </c>
      <c r="H11" s="65">
        <v>2</v>
      </c>
      <c r="I11" s="9">
        <f>IF(H13=0, "-", H11/H13)</f>
        <v>4.0000000000000001E-3</v>
      </c>
      <c r="J11" s="8">
        <f>IF(D11=0, "-", IF((B11-D11)/D11&lt;10, (B11-D11)/D11, "&gt;999%"))</f>
        <v>1</v>
      </c>
      <c r="K11" s="9">
        <f>IF(H11=0, "-", IF((F11-H11)/H11&lt;10, (F11-H11)/H11, "&gt;999%"))</f>
        <v>2</v>
      </c>
    </row>
    <row r="12" spans="1:11" x14ac:dyDescent="0.2">
      <c r="A12" s="2"/>
      <c r="B12" s="68"/>
      <c r="C12" s="33"/>
      <c r="D12" s="68"/>
      <c r="E12" s="6"/>
      <c r="F12" s="82"/>
      <c r="G12" s="33"/>
      <c r="H12" s="68"/>
      <c r="I12" s="6"/>
      <c r="J12" s="5"/>
      <c r="K12" s="6"/>
    </row>
    <row r="13" spans="1:11" s="43" customFormat="1" x14ac:dyDescent="0.2">
      <c r="A13" s="162" t="s">
        <v>644</v>
      </c>
      <c r="B13" s="71">
        <f>SUM(B7:B12)</f>
        <v>30</v>
      </c>
      <c r="C13" s="40">
        <f>B13/26014</f>
        <v>1.1532251864380717E-3</v>
      </c>
      <c r="D13" s="71">
        <f>SUM(D7:D12)</f>
        <v>69</v>
      </c>
      <c r="E13" s="41">
        <f>D13/27682</f>
        <v>2.4925944657177949E-3</v>
      </c>
      <c r="F13" s="77">
        <f>SUM(F7:F12)</f>
        <v>457</v>
      </c>
      <c r="G13" s="42">
        <f>F13/214680</f>
        <v>2.1287497670952117E-3</v>
      </c>
      <c r="H13" s="71">
        <f>SUM(H7:H12)</f>
        <v>500</v>
      </c>
      <c r="I13" s="41">
        <f>H13/259958</f>
        <v>1.9233876241546712E-3</v>
      </c>
      <c r="J13" s="37">
        <f>IF(D13=0, "-", IF((B13-D13)/D13&lt;10, (B13-D13)/D13, "&gt;999%"))</f>
        <v>-0.56521739130434778</v>
      </c>
      <c r="K13" s="38">
        <f>IF(H13=0, "-", IF((F13-H13)/H13&lt;10, (F13-H13)/H13, "&gt;999%"))</f>
        <v>-8.5999999999999993E-2</v>
      </c>
    </row>
    <row r="14" spans="1:11" x14ac:dyDescent="0.2">
      <c r="B14" s="83"/>
      <c r="D14" s="83"/>
      <c r="F14" s="83"/>
      <c r="H14" s="83"/>
    </row>
    <row r="15" spans="1:11" x14ac:dyDescent="0.2">
      <c r="A15" s="163" t="s">
        <v>130</v>
      </c>
      <c r="B15" s="61" t="s">
        <v>12</v>
      </c>
      <c r="C15" s="62" t="s">
        <v>13</v>
      </c>
      <c r="D15" s="61" t="s">
        <v>12</v>
      </c>
      <c r="E15" s="63" t="s">
        <v>13</v>
      </c>
      <c r="F15" s="62" t="s">
        <v>12</v>
      </c>
      <c r="G15" s="62" t="s">
        <v>13</v>
      </c>
      <c r="H15" s="61" t="s">
        <v>12</v>
      </c>
      <c r="I15" s="63" t="s">
        <v>13</v>
      </c>
      <c r="J15" s="61"/>
      <c r="K15" s="63"/>
    </row>
    <row r="16" spans="1:11" x14ac:dyDescent="0.2">
      <c r="A16" s="7" t="s">
        <v>511</v>
      </c>
      <c r="B16" s="65">
        <v>3</v>
      </c>
      <c r="C16" s="34">
        <f>IF(B18=0, "-", B16/B18)</f>
        <v>1</v>
      </c>
      <c r="D16" s="65">
        <v>4</v>
      </c>
      <c r="E16" s="9">
        <f>IF(D18=0, "-", D16/D18)</f>
        <v>1</v>
      </c>
      <c r="F16" s="81">
        <v>47</v>
      </c>
      <c r="G16" s="34">
        <f>IF(F18=0, "-", F16/F18)</f>
        <v>1</v>
      </c>
      <c r="H16" s="65">
        <v>60</v>
      </c>
      <c r="I16" s="9">
        <f>IF(H18=0, "-", H16/H18)</f>
        <v>1</v>
      </c>
      <c r="J16" s="8">
        <f>IF(D16=0, "-", IF((B16-D16)/D16&lt;10, (B16-D16)/D16, "&gt;999%"))</f>
        <v>-0.25</v>
      </c>
      <c r="K16" s="9">
        <f>IF(H16=0, "-", IF((F16-H16)/H16&lt;10, (F16-H16)/H16, "&gt;999%"))</f>
        <v>-0.21666666666666667</v>
      </c>
    </row>
    <row r="17" spans="1:11" x14ac:dyDescent="0.2">
      <c r="A17" s="2"/>
      <c r="B17" s="68"/>
      <c r="C17" s="33"/>
      <c r="D17" s="68"/>
      <c r="E17" s="6"/>
      <c r="F17" s="82"/>
      <c r="G17" s="33"/>
      <c r="H17" s="68"/>
      <c r="I17" s="6"/>
      <c r="J17" s="5"/>
      <c r="K17" s="6"/>
    </row>
    <row r="18" spans="1:11" s="43" customFormat="1" x14ac:dyDescent="0.2">
      <c r="A18" s="162" t="s">
        <v>643</v>
      </c>
      <c r="B18" s="71">
        <f>SUM(B16:B17)</f>
        <v>3</v>
      </c>
      <c r="C18" s="40">
        <f>B18/26014</f>
        <v>1.1532251864380719E-4</v>
      </c>
      <c r="D18" s="71">
        <f>SUM(D16:D17)</f>
        <v>4</v>
      </c>
      <c r="E18" s="41">
        <f>D18/27682</f>
        <v>1.4449822989668376E-4</v>
      </c>
      <c r="F18" s="77">
        <f>SUM(F16:F17)</f>
        <v>47</v>
      </c>
      <c r="G18" s="42">
        <f>F18/214680</f>
        <v>2.1893050121110489E-4</v>
      </c>
      <c r="H18" s="71">
        <f>SUM(H16:H17)</f>
        <v>60</v>
      </c>
      <c r="I18" s="41">
        <f>H18/259958</f>
        <v>2.3080651489856054E-4</v>
      </c>
      <c r="J18" s="37">
        <f>IF(D18=0, "-", IF((B18-D18)/D18&lt;10, (B18-D18)/D18, "&gt;999%"))</f>
        <v>-0.25</v>
      </c>
      <c r="K18" s="38">
        <f>IF(H18=0, "-", IF((F18-H18)/H18&lt;10, (F18-H18)/H18, "&gt;999%"))</f>
        <v>-0.21666666666666667</v>
      </c>
    </row>
    <row r="19" spans="1:11" x14ac:dyDescent="0.2">
      <c r="B19" s="83"/>
      <c r="D19" s="83"/>
      <c r="F19" s="83"/>
      <c r="H19" s="83"/>
    </row>
    <row r="20" spans="1:11" x14ac:dyDescent="0.2">
      <c r="A20" s="163" t="s">
        <v>131</v>
      </c>
      <c r="B20" s="61" t="s">
        <v>12</v>
      </c>
      <c r="C20" s="62" t="s">
        <v>13</v>
      </c>
      <c r="D20" s="61" t="s">
        <v>12</v>
      </c>
      <c r="E20" s="63" t="s">
        <v>13</v>
      </c>
      <c r="F20" s="62" t="s">
        <v>12</v>
      </c>
      <c r="G20" s="62" t="s">
        <v>13</v>
      </c>
      <c r="H20" s="61" t="s">
        <v>12</v>
      </c>
      <c r="I20" s="63" t="s">
        <v>13</v>
      </c>
      <c r="J20" s="61"/>
      <c r="K20" s="63"/>
    </row>
    <row r="21" spans="1:11" x14ac:dyDescent="0.2">
      <c r="A21" s="7" t="s">
        <v>512</v>
      </c>
      <c r="B21" s="65">
        <v>0</v>
      </c>
      <c r="C21" s="34">
        <f>IF(B27=0, "-", B21/B27)</f>
        <v>0</v>
      </c>
      <c r="D21" s="65">
        <v>2</v>
      </c>
      <c r="E21" s="9">
        <f>IF(D27=0, "-", D21/D27)</f>
        <v>3.0303030303030304E-2</v>
      </c>
      <c r="F21" s="81">
        <v>0</v>
      </c>
      <c r="G21" s="34">
        <f>IF(F27=0, "-", F21/F27)</f>
        <v>0</v>
      </c>
      <c r="H21" s="65">
        <v>49</v>
      </c>
      <c r="I21" s="9">
        <f>IF(H27=0, "-", H21/H27)</f>
        <v>6.3307493540051676E-2</v>
      </c>
      <c r="J21" s="8">
        <f>IF(D21=0, "-", IF((B21-D21)/D21&lt;10, (B21-D21)/D21, "&gt;999%"))</f>
        <v>-1</v>
      </c>
      <c r="K21" s="9">
        <f>IF(H21=0, "-", IF((F21-H21)/H21&lt;10, (F21-H21)/H21, "&gt;999%"))</f>
        <v>-1</v>
      </c>
    </row>
    <row r="22" spans="1:11" x14ac:dyDescent="0.2">
      <c r="A22" s="7" t="s">
        <v>513</v>
      </c>
      <c r="B22" s="65">
        <v>1</v>
      </c>
      <c r="C22" s="34">
        <f>IF(B27=0, "-", B22/B27)</f>
        <v>1.1764705882352941E-2</v>
      </c>
      <c r="D22" s="65">
        <v>2</v>
      </c>
      <c r="E22" s="9">
        <f>IF(D27=0, "-", D22/D27)</f>
        <v>3.0303030303030304E-2</v>
      </c>
      <c r="F22" s="81">
        <v>11</v>
      </c>
      <c r="G22" s="34">
        <f>IF(F27=0, "-", F22/F27)</f>
        <v>1.6591251885369532E-2</v>
      </c>
      <c r="H22" s="65">
        <v>12</v>
      </c>
      <c r="I22" s="9">
        <f>IF(H27=0, "-", H22/H27)</f>
        <v>1.5503875968992248E-2</v>
      </c>
      <c r="J22" s="8">
        <f>IF(D22=0, "-", IF((B22-D22)/D22&lt;10, (B22-D22)/D22, "&gt;999%"))</f>
        <v>-0.5</v>
      </c>
      <c r="K22" s="9">
        <f>IF(H22=0, "-", IF((F22-H22)/H22&lt;10, (F22-H22)/H22, "&gt;999%"))</f>
        <v>-8.3333333333333329E-2</v>
      </c>
    </row>
    <row r="23" spans="1:11" x14ac:dyDescent="0.2">
      <c r="A23" s="7" t="s">
        <v>514</v>
      </c>
      <c r="B23" s="65">
        <v>11</v>
      </c>
      <c r="C23" s="34">
        <f>IF(B27=0, "-", B23/B27)</f>
        <v>0.12941176470588237</v>
      </c>
      <c r="D23" s="65">
        <v>1</v>
      </c>
      <c r="E23" s="9">
        <f>IF(D27=0, "-", D23/D27)</f>
        <v>1.5151515151515152E-2</v>
      </c>
      <c r="F23" s="81">
        <v>62</v>
      </c>
      <c r="G23" s="34">
        <f>IF(F27=0, "-", F23/F27)</f>
        <v>9.3514328808446456E-2</v>
      </c>
      <c r="H23" s="65">
        <v>1</v>
      </c>
      <c r="I23" s="9">
        <f>IF(H27=0, "-", H23/H27)</f>
        <v>1.2919896640826874E-3</v>
      </c>
      <c r="J23" s="8" t="str">
        <f>IF(D23=0, "-", IF((B23-D23)/D23&lt;10, (B23-D23)/D23, "&gt;999%"))</f>
        <v>&gt;999%</v>
      </c>
      <c r="K23" s="9" t="str">
        <f>IF(H23=0, "-", IF((F23-H23)/H23&lt;10, (F23-H23)/H23, "&gt;999%"))</f>
        <v>&gt;999%</v>
      </c>
    </row>
    <row r="24" spans="1:11" x14ac:dyDescent="0.2">
      <c r="A24" s="7" t="s">
        <v>515</v>
      </c>
      <c r="B24" s="65">
        <v>16</v>
      </c>
      <c r="C24" s="34">
        <f>IF(B27=0, "-", B24/B27)</f>
        <v>0.18823529411764706</v>
      </c>
      <c r="D24" s="65">
        <v>11</v>
      </c>
      <c r="E24" s="9">
        <f>IF(D27=0, "-", D24/D27)</f>
        <v>0.16666666666666666</v>
      </c>
      <c r="F24" s="81">
        <v>114</v>
      </c>
      <c r="G24" s="34">
        <f>IF(F27=0, "-", F24/F27)</f>
        <v>0.17194570135746606</v>
      </c>
      <c r="H24" s="65">
        <v>147</v>
      </c>
      <c r="I24" s="9">
        <f>IF(H27=0, "-", H24/H27)</f>
        <v>0.18992248062015504</v>
      </c>
      <c r="J24" s="8">
        <f>IF(D24=0, "-", IF((B24-D24)/D24&lt;10, (B24-D24)/D24, "&gt;999%"))</f>
        <v>0.45454545454545453</v>
      </c>
      <c r="K24" s="9">
        <f>IF(H24=0, "-", IF((F24-H24)/H24&lt;10, (F24-H24)/H24, "&gt;999%"))</f>
        <v>-0.22448979591836735</v>
      </c>
    </row>
    <row r="25" spans="1:11" x14ac:dyDescent="0.2">
      <c r="A25" s="7" t="s">
        <v>516</v>
      </c>
      <c r="B25" s="65">
        <v>57</v>
      </c>
      <c r="C25" s="34">
        <f>IF(B27=0, "-", B25/B27)</f>
        <v>0.6705882352941176</v>
      </c>
      <c r="D25" s="65">
        <v>50</v>
      </c>
      <c r="E25" s="9">
        <f>IF(D27=0, "-", D25/D27)</f>
        <v>0.75757575757575757</v>
      </c>
      <c r="F25" s="81">
        <v>476</v>
      </c>
      <c r="G25" s="34">
        <f>IF(F27=0, "-", F25/F27)</f>
        <v>0.71794871794871795</v>
      </c>
      <c r="H25" s="65">
        <v>565</v>
      </c>
      <c r="I25" s="9">
        <f>IF(H27=0, "-", H25/H27)</f>
        <v>0.72997416020671835</v>
      </c>
      <c r="J25" s="8">
        <f>IF(D25=0, "-", IF((B25-D25)/D25&lt;10, (B25-D25)/D25, "&gt;999%"))</f>
        <v>0.14000000000000001</v>
      </c>
      <c r="K25" s="9">
        <f>IF(H25=0, "-", IF((F25-H25)/H25&lt;10, (F25-H25)/H25, "&gt;999%"))</f>
        <v>-0.15752212389380532</v>
      </c>
    </row>
    <row r="26" spans="1:11" x14ac:dyDescent="0.2">
      <c r="A26" s="2"/>
      <c r="B26" s="68"/>
      <c r="C26" s="33"/>
      <c r="D26" s="68"/>
      <c r="E26" s="6"/>
      <c r="F26" s="82"/>
      <c r="G26" s="33"/>
      <c r="H26" s="68"/>
      <c r="I26" s="6"/>
      <c r="J26" s="5"/>
      <c r="K26" s="6"/>
    </row>
    <row r="27" spans="1:11" s="43" customFormat="1" x14ac:dyDescent="0.2">
      <c r="A27" s="162" t="s">
        <v>642</v>
      </c>
      <c r="B27" s="71">
        <f>SUM(B21:B26)</f>
        <v>85</v>
      </c>
      <c r="C27" s="40">
        <f>B27/26014</f>
        <v>3.2674713615745369E-3</v>
      </c>
      <c r="D27" s="71">
        <f>SUM(D21:D26)</f>
        <v>66</v>
      </c>
      <c r="E27" s="41">
        <f>D27/27682</f>
        <v>2.3842207932952822E-3</v>
      </c>
      <c r="F27" s="77">
        <f>SUM(F21:F26)</f>
        <v>663</v>
      </c>
      <c r="G27" s="42">
        <f>F27/214680</f>
        <v>3.0883174958077136E-3</v>
      </c>
      <c r="H27" s="71">
        <f>SUM(H21:H26)</f>
        <v>774</v>
      </c>
      <c r="I27" s="41">
        <f>H27/259958</f>
        <v>2.9774040421914308E-3</v>
      </c>
      <c r="J27" s="37">
        <f>IF(D27=0, "-", IF((B27-D27)/D27&lt;10, (B27-D27)/D27, "&gt;999%"))</f>
        <v>0.2878787878787879</v>
      </c>
      <c r="K27" s="38">
        <f>IF(H27=0, "-", IF((F27-H27)/H27&lt;10, (F27-H27)/H27, "&gt;999%"))</f>
        <v>-0.1434108527131783</v>
      </c>
    </row>
    <row r="28" spans="1:11" x14ac:dyDescent="0.2">
      <c r="B28" s="83"/>
      <c r="D28" s="83"/>
      <c r="F28" s="83"/>
      <c r="H28" s="83"/>
    </row>
    <row r="29" spans="1:11" x14ac:dyDescent="0.2">
      <c r="A29" s="163" t="s">
        <v>132</v>
      </c>
      <c r="B29" s="61" t="s">
        <v>12</v>
      </c>
      <c r="C29" s="62" t="s">
        <v>13</v>
      </c>
      <c r="D29" s="61" t="s">
        <v>12</v>
      </c>
      <c r="E29" s="63" t="s">
        <v>13</v>
      </c>
      <c r="F29" s="62" t="s">
        <v>12</v>
      </c>
      <c r="G29" s="62" t="s">
        <v>13</v>
      </c>
      <c r="H29" s="61" t="s">
        <v>12</v>
      </c>
      <c r="I29" s="63" t="s">
        <v>13</v>
      </c>
      <c r="J29" s="61"/>
      <c r="K29" s="63"/>
    </row>
    <row r="30" spans="1:11" x14ac:dyDescent="0.2">
      <c r="A30" s="7" t="s">
        <v>517</v>
      </c>
      <c r="B30" s="65">
        <v>28</v>
      </c>
      <c r="C30" s="34">
        <f>IF(B41=0, "-", B30/B41)</f>
        <v>6.2084257206208429E-2</v>
      </c>
      <c r="D30" s="65">
        <v>40</v>
      </c>
      <c r="E30" s="9">
        <f>IF(D41=0, "-", D30/D41)</f>
        <v>7.9522862823061632E-2</v>
      </c>
      <c r="F30" s="81">
        <v>451</v>
      </c>
      <c r="G30" s="34">
        <f>IF(F41=0, "-", F30/F41)</f>
        <v>0.10263996358670915</v>
      </c>
      <c r="H30" s="65">
        <v>441</v>
      </c>
      <c r="I30" s="9">
        <f>IF(H41=0, "-", H30/H41)</f>
        <v>8.7205853272691314E-2</v>
      </c>
      <c r="J30" s="8">
        <f t="shared" ref="J30:J39" si="0">IF(D30=0, "-", IF((B30-D30)/D30&lt;10, (B30-D30)/D30, "&gt;999%"))</f>
        <v>-0.3</v>
      </c>
      <c r="K30" s="9">
        <f t="shared" ref="K30:K39" si="1">IF(H30=0, "-", IF((F30-H30)/H30&lt;10, (F30-H30)/H30, "&gt;999%"))</f>
        <v>2.2675736961451247E-2</v>
      </c>
    </row>
    <row r="31" spans="1:11" x14ac:dyDescent="0.2">
      <c r="A31" s="7" t="s">
        <v>518</v>
      </c>
      <c r="B31" s="65">
        <v>152</v>
      </c>
      <c r="C31" s="34">
        <f>IF(B41=0, "-", B31/B41)</f>
        <v>0.33702882483370289</v>
      </c>
      <c r="D31" s="65">
        <v>103</v>
      </c>
      <c r="E31" s="9">
        <f>IF(D41=0, "-", D31/D41)</f>
        <v>0.2047713717693837</v>
      </c>
      <c r="F31" s="81">
        <v>907</v>
      </c>
      <c r="G31" s="34">
        <f>IF(F41=0, "-", F31/F41)</f>
        <v>0.20641784251251707</v>
      </c>
      <c r="H31" s="65">
        <v>1303</v>
      </c>
      <c r="I31" s="9">
        <f>IF(H41=0, "-", H31/H41)</f>
        <v>0.25766264583745302</v>
      </c>
      <c r="J31" s="8">
        <f t="shared" si="0"/>
        <v>0.47572815533980584</v>
      </c>
      <c r="K31" s="9">
        <f t="shared" si="1"/>
        <v>-0.30391404451266307</v>
      </c>
    </row>
    <row r="32" spans="1:11" x14ac:dyDescent="0.2">
      <c r="A32" s="7" t="s">
        <v>519</v>
      </c>
      <c r="B32" s="65">
        <v>58</v>
      </c>
      <c r="C32" s="34">
        <f>IF(B41=0, "-", B32/B41)</f>
        <v>0.12860310421286031</v>
      </c>
      <c r="D32" s="65">
        <v>62</v>
      </c>
      <c r="E32" s="9">
        <f>IF(D41=0, "-", D32/D41)</f>
        <v>0.12326043737574553</v>
      </c>
      <c r="F32" s="81">
        <v>375</v>
      </c>
      <c r="G32" s="34">
        <f>IF(F41=0, "-", F32/F41)</f>
        <v>8.5343650432407825E-2</v>
      </c>
      <c r="H32" s="65">
        <v>436</v>
      </c>
      <c r="I32" s="9">
        <f>IF(H41=0, "-", H32/H41)</f>
        <v>8.6217124777536083E-2</v>
      </c>
      <c r="J32" s="8">
        <f t="shared" si="0"/>
        <v>-6.4516129032258063E-2</v>
      </c>
      <c r="K32" s="9">
        <f t="shared" si="1"/>
        <v>-0.13990825688073394</v>
      </c>
    </row>
    <row r="33" spans="1:11" x14ac:dyDescent="0.2">
      <c r="A33" s="7" t="s">
        <v>520</v>
      </c>
      <c r="B33" s="65">
        <v>17</v>
      </c>
      <c r="C33" s="34">
        <f>IF(B41=0, "-", B33/B41)</f>
        <v>3.7694013303769404E-2</v>
      </c>
      <c r="D33" s="65">
        <v>17</v>
      </c>
      <c r="E33" s="9">
        <f>IF(D41=0, "-", D33/D41)</f>
        <v>3.3797216699801194E-2</v>
      </c>
      <c r="F33" s="81">
        <v>141</v>
      </c>
      <c r="G33" s="34">
        <f>IF(F41=0, "-", F33/F41)</f>
        <v>3.2089212562585345E-2</v>
      </c>
      <c r="H33" s="65">
        <v>167</v>
      </c>
      <c r="I33" s="9">
        <f>IF(H41=0, "-", H33/H41)</f>
        <v>3.3023531738184696E-2</v>
      </c>
      <c r="J33" s="8">
        <f t="shared" si="0"/>
        <v>0</v>
      </c>
      <c r="K33" s="9">
        <f t="shared" si="1"/>
        <v>-0.15568862275449102</v>
      </c>
    </row>
    <row r="34" spans="1:11" x14ac:dyDescent="0.2">
      <c r="A34" s="7" t="s">
        <v>521</v>
      </c>
      <c r="B34" s="65">
        <v>47</v>
      </c>
      <c r="C34" s="34">
        <f>IF(B41=0, "-", B34/B41)</f>
        <v>0.10421286031042129</v>
      </c>
      <c r="D34" s="65">
        <v>3</v>
      </c>
      <c r="E34" s="9">
        <f>IF(D41=0, "-", D34/D41)</f>
        <v>5.9642147117296221E-3</v>
      </c>
      <c r="F34" s="81">
        <v>249</v>
      </c>
      <c r="G34" s="34">
        <f>IF(F41=0, "-", F34/F41)</f>
        <v>5.6668183887118799E-2</v>
      </c>
      <c r="H34" s="65">
        <v>66</v>
      </c>
      <c r="I34" s="9">
        <f>IF(H41=0, "-", H34/H41)</f>
        <v>1.3051216136049041E-2</v>
      </c>
      <c r="J34" s="8" t="str">
        <f t="shared" si="0"/>
        <v>&gt;999%</v>
      </c>
      <c r="K34" s="9">
        <f t="shared" si="1"/>
        <v>2.7727272727272729</v>
      </c>
    </row>
    <row r="35" spans="1:11" x14ac:dyDescent="0.2">
      <c r="A35" s="7" t="s">
        <v>522</v>
      </c>
      <c r="B35" s="65">
        <v>18</v>
      </c>
      <c r="C35" s="34">
        <f>IF(B41=0, "-", B35/B41)</f>
        <v>3.9911308203991129E-2</v>
      </c>
      <c r="D35" s="65">
        <v>0</v>
      </c>
      <c r="E35" s="9">
        <f>IF(D41=0, "-", D35/D41)</f>
        <v>0</v>
      </c>
      <c r="F35" s="81">
        <v>67</v>
      </c>
      <c r="G35" s="34">
        <f>IF(F41=0, "-", F35/F41)</f>
        <v>1.5248065543923533E-2</v>
      </c>
      <c r="H35" s="65">
        <v>0</v>
      </c>
      <c r="I35" s="9">
        <f>IF(H41=0, "-", H35/H41)</f>
        <v>0</v>
      </c>
      <c r="J35" s="8" t="str">
        <f t="shared" si="0"/>
        <v>-</v>
      </c>
      <c r="K35" s="9" t="str">
        <f t="shared" si="1"/>
        <v>-</v>
      </c>
    </row>
    <row r="36" spans="1:11" x14ac:dyDescent="0.2">
      <c r="A36" s="7" t="s">
        <v>523</v>
      </c>
      <c r="B36" s="65">
        <v>8</v>
      </c>
      <c r="C36" s="34">
        <f>IF(B41=0, "-", B36/B41)</f>
        <v>1.7738359201773836E-2</v>
      </c>
      <c r="D36" s="65">
        <v>5</v>
      </c>
      <c r="E36" s="9">
        <f>IF(D41=0, "-", D36/D41)</f>
        <v>9.9403578528827041E-3</v>
      </c>
      <c r="F36" s="81">
        <v>126</v>
      </c>
      <c r="G36" s="34">
        <f>IF(F41=0, "-", F36/F41)</f>
        <v>2.8675466545289029E-2</v>
      </c>
      <c r="H36" s="65">
        <v>38</v>
      </c>
      <c r="I36" s="9">
        <f>IF(H41=0, "-", H36/H41)</f>
        <v>7.514336563179751E-3</v>
      </c>
      <c r="J36" s="8">
        <f t="shared" si="0"/>
        <v>0.6</v>
      </c>
      <c r="K36" s="9">
        <f t="shared" si="1"/>
        <v>2.3157894736842106</v>
      </c>
    </row>
    <row r="37" spans="1:11" x14ac:dyDescent="0.2">
      <c r="A37" s="7" t="s">
        <v>524</v>
      </c>
      <c r="B37" s="65">
        <v>23</v>
      </c>
      <c r="C37" s="34">
        <f>IF(B41=0, "-", B37/B41)</f>
        <v>5.0997782705099776E-2</v>
      </c>
      <c r="D37" s="65">
        <v>28</v>
      </c>
      <c r="E37" s="9">
        <f>IF(D41=0, "-", D37/D41)</f>
        <v>5.5666003976143144E-2</v>
      </c>
      <c r="F37" s="81">
        <v>257</v>
      </c>
      <c r="G37" s="34">
        <f>IF(F41=0, "-", F37/F41)</f>
        <v>5.8488848429676832E-2</v>
      </c>
      <c r="H37" s="65">
        <v>365</v>
      </c>
      <c r="I37" s="9">
        <f>IF(H41=0, "-", H37/H41)</f>
        <v>7.2177180146331815E-2</v>
      </c>
      <c r="J37" s="8">
        <f t="shared" si="0"/>
        <v>-0.17857142857142858</v>
      </c>
      <c r="K37" s="9">
        <f t="shared" si="1"/>
        <v>-0.29589041095890412</v>
      </c>
    </row>
    <row r="38" spans="1:11" x14ac:dyDescent="0.2">
      <c r="A38" s="7" t="s">
        <v>525</v>
      </c>
      <c r="B38" s="65">
        <v>98</v>
      </c>
      <c r="C38" s="34">
        <f>IF(B41=0, "-", B38/B41)</f>
        <v>0.21729490022172948</v>
      </c>
      <c r="D38" s="65">
        <v>186</v>
      </c>
      <c r="E38" s="9">
        <f>IF(D41=0, "-", D38/D41)</f>
        <v>0.36978131212723658</v>
      </c>
      <c r="F38" s="81">
        <v>1591</v>
      </c>
      <c r="G38" s="34">
        <f>IF(F41=0, "-", F38/F41)</f>
        <v>0.36208466090122893</v>
      </c>
      <c r="H38" s="65">
        <v>1654</v>
      </c>
      <c r="I38" s="9">
        <f>IF(H41=0, "-", H38/H41)</f>
        <v>0.32707138619735021</v>
      </c>
      <c r="J38" s="8">
        <f t="shared" si="0"/>
        <v>-0.4731182795698925</v>
      </c>
      <c r="K38" s="9">
        <f t="shared" si="1"/>
        <v>-3.8089480048367597E-2</v>
      </c>
    </row>
    <row r="39" spans="1:11" x14ac:dyDescent="0.2">
      <c r="A39" s="7" t="s">
        <v>526</v>
      </c>
      <c r="B39" s="65">
        <v>2</v>
      </c>
      <c r="C39" s="34">
        <f>IF(B41=0, "-", B39/B41)</f>
        <v>4.434589800443459E-3</v>
      </c>
      <c r="D39" s="65">
        <v>59</v>
      </c>
      <c r="E39" s="9">
        <f>IF(D41=0, "-", D39/D41)</f>
        <v>0.1172962226640159</v>
      </c>
      <c r="F39" s="81">
        <v>230</v>
      </c>
      <c r="G39" s="34">
        <f>IF(F41=0, "-", F39/F41)</f>
        <v>5.2344105598543467E-2</v>
      </c>
      <c r="H39" s="65">
        <v>587</v>
      </c>
      <c r="I39" s="9">
        <f>IF(H41=0, "-", H39/H41)</f>
        <v>0.11607672533122404</v>
      </c>
      <c r="J39" s="8">
        <f t="shared" si="0"/>
        <v>-0.96610169491525422</v>
      </c>
      <c r="K39" s="9">
        <f t="shared" si="1"/>
        <v>-0.60817717206132882</v>
      </c>
    </row>
    <row r="40" spans="1:11" x14ac:dyDescent="0.2">
      <c r="A40" s="2"/>
      <c r="B40" s="68"/>
      <c r="C40" s="33"/>
      <c r="D40" s="68"/>
      <c r="E40" s="6"/>
      <c r="F40" s="82"/>
      <c r="G40" s="33"/>
      <c r="H40" s="68"/>
      <c r="I40" s="6"/>
      <c r="J40" s="5"/>
      <c r="K40" s="6"/>
    </row>
    <row r="41" spans="1:11" s="43" customFormat="1" x14ac:dyDescent="0.2">
      <c r="A41" s="162" t="s">
        <v>641</v>
      </c>
      <c r="B41" s="71">
        <f>SUM(B30:B40)</f>
        <v>451</v>
      </c>
      <c r="C41" s="40">
        <f>B41/26014</f>
        <v>1.7336818636119012E-2</v>
      </c>
      <c r="D41" s="71">
        <f>SUM(D30:D40)</f>
        <v>503</v>
      </c>
      <c r="E41" s="41">
        <f>D41/27682</f>
        <v>1.8170652409507982E-2</v>
      </c>
      <c r="F41" s="77">
        <f>SUM(F30:F40)</f>
        <v>4394</v>
      </c>
      <c r="G41" s="42">
        <f>F41/214680</f>
        <v>2.0467672815353083E-2</v>
      </c>
      <c r="H41" s="71">
        <f>SUM(H30:H40)</f>
        <v>5057</v>
      </c>
      <c r="I41" s="41">
        <f>H41/259958</f>
        <v>1.9453142430700343E-2</v>
      </c>
      <c r="J41" s="37">
        <f>IF(D41=0, "-", IF((B41-D41)/D41&lt;10, (B41-D41)/D41, "&gt;999%"))</f>
        <v>-0.10337972166998012</v>
      </c>
      <c r="K41" s="38">
        <f>IF(H41=0, "-", IF((F41-H41)/H41&lt;10, (F41-H41)/H41, "&gt;999%"))</f>
        <v>-0.13110539845758354</v>
      </c>
    </row>
    <row r="42" spans="1:11" x14ac:dyDescent="0.2">
      <c r="B42" s="83"/>
      <c r="D42" s="83"/>
      <c r="F42" s="83"/>
      <c r="H42" s="83"/>
    </row>
    <row r="43" spans="1:11" x14ac:dyDescent="0.2">
      <c r="A43" s="163" t="s">
        <v>133</v>
      </c>
      <c r="B43" s="61" t="s">
        <v>12</v>
      </c>
      <c r="C43" s="62" t="s">
        <v>13</v>
      </c>
      <c r="D43" s="61" t="s">
        <v>12</v>
      </c>
      <c r="E43" s="63" t="s">
        <v>13</v>
      </c>
      <c r="F43" s="62" t="s">
        <v>12</v>
      </c>
      <c r="G43" s="62" t="s">
        <v>13</v>
      </c>
      <c r="H43" s="61" t="s">
        <v>12</v>
      </c>
      <c r="I43" s="63" t="s">
        <v>13</v>
      </c>
      <c r="J43" s="61"/>
      <c r="K43" s="63"/>
    </row>
    <row r="44" spans="1:11" x14ac:dyDescent="0.2">
      <c r="A44" s="7" t="s">
        <v>527</v>
      </c>
      <c r="B44" s="65">
        <v>91</v>
      </c>
      <c r="C44" s="34">
        <f>IF(B56=0, "-", B44/B56)</f>
        <v>0.12347354138398914</v>
      </c>
      <c r="D44" s="65">
        <v>86</v>
      </c>
      <c r="E44" s="9">
        <f>IF(D56=0, "-", D44/D56)</f>
        <v>0.1060419235511714</v>
      </c>
      <c r="F44" s="81">
        <v>442</v>
      </c>
      <c r="G44" s="34">
        <f>IF(F56=0, "-", F44/F56)</f>
        <v>7.2175048987589807E-2</v>
      </c>
      <c r="H44" s="65">
        <v>777</v>
      </c>
      <c r="I44" s="9">
        <f>IF(H56=0, "-", H44/H56)</f>
        <v>9.6246748420661471E-2</v>
      </c>
      <c r="J44" s="8">
        <f t="shared" ref="J44:J54" si="2">IF(D44=0, "-", IF((B44-D44)/D44&lt;10, (B44-D44)/D44, "&gt;999%"))</f>
        <v>5.8139534883720929E-2</v>
      </c>
      <c r="K44" s="9">
        <f t="shared" ref="K44:K54" si="3">IF(H44=0, "-", IF((F44-H44)/H44&lt;10, (F44-H44)/H44, "&gt;999%"))</f>
        <v>-0.43114543114543114</v>
      </c>
    </row>
    <row r="45" spans="1:11" x14ac:dyDescent="0.2">
      <c r="A45" s="7" t="s">
        <v>528</v>
      </c>
      <c r="B45" s="65">
        <v>51</v>
      </c>
      <c r="C45" s="34">
        <f>IF(B56=0, "-", B45/B56)</f>
        <v>6.9199457259158756E-2</v>
      </c>
      <c r="D45" s="65">
        <v>28</v>
      </c>
      <c r="E45" s="9">
        <f>IF(D56=0, "-", D45/D56)</f>
        <v>3.4525277435265102E-2</v>
      </c>
      <c r="F45" s="81">
        <v>298</v>
      </c>
      <c r="G45" s="34">
        <f>IF(F56=0, "-", F45/F56)</f>
        <v>4.8661005878510778E-2</v>
      </c>
      <c r="H45" s="65">
        <v>198</v>
      </c>
      <c r="I45" s="9">
        <f>IF(H56=0, "-", H45/H56)</f>
        <v>2.4526198439241916E-2</v>
      </c>
      <c r="J45" s="8">
        <f t="shared" si="2"/>
        <v>0.8214285714285714</v>
      </c>
      <c r="K45" s="9">
        <f t="shared" si="3"/>
        <v>0.50505050505050508</v>
      </c>
    </row>
    <row r="46" spans="1:11" x14ac:dyDescent="0.2">
      <c r="A46" s="7" t="s">
        <v>529</v>
      </c>
      <c r="B46" s="65">
        <v>4</v>
      </c>
      <c r="C46" s="34">
        <f>IF(B56=0, "-", B46/B56)</f>
        <v>5.4274084124830389E-3</v>
      </c>
      <c r="D46" s="65">
        <v>41</v>
      </c>
      <c r="E46" s="9">
        <f>IF(D56=0, "-", D46/D56)</f>
        <v>5.0554870530209621E-2</v>
      </c>
      <c r="F46" s="81">
        <v>215</v>
      </c>
      <c r="G46" s="34">
        <f>IF(F56=0, "-", F46/F56)</f>
        <v>3.5107772697583278E-2</v>
      </c>
      <c r="H46" s="65">
        <v>261</v>
      </c>
      <c r="I46" s="9">
        <f>IF(H56=0, "-", H46/H56)</f>
        <v>3.2329988851727984E-2</v>
      </c>
      <c r="J46" s="8">
        <f t="shared" si="2"/>
        <v>-0.90243902439024393</v>
      </c>
      <c r="K46" s="9">
        <f t="shared" si="3"/>
        <v>-0.17624521072796934</v>
      </c>
    </row>
    <row r="47" spans="1:11" x14ac:dyDescent="0.2">
      <c r="A47" s="7" t="s">
        <v>530</v>
      </c>
      <c r="B47" s="65">
        <v>0</v>
      </c>
      <c r="C47" s="34">
        <f>IF(B56=0, "-", B47/B56)</f>
        <v>0</v>
      </c>
      <c r="D47" s="65">
        <v>0</v>
      </c>
      <c r="E47" s="9">
        <f>IF(D56=0, "-", D47/D56)</f>
        <v>0</v>
      </c>
      <c r="F47" s="81">
        <v>0</v>
      </c>
      <c r="G47" s="34">
        <f>IF(F56=0, "-", F47/F56)</f>
        <v>0</v>
      </c>
      <c r="H47" s="65">
        <v>2</v>
      </c>
      <c r="I47" s="9">
        <f>IF(H56=0, "-", H47/H56)</f>
        <v>2.4773937817416079E-4</v>
      </c>
      <c r="J47" s="8" t="str">
        <f t="shared" si="2"/>
        <v>-</v>
      </c>
      <c r="K47" s="9">
        <f t="shared" si="3"/>
        <v>-1</v>
      </c>
    </row>
    <row r="48" spans="1:11" x14ac:dyDescent="0.2">
      <c r="A48" s="7" t="s">
        <v>531</v>
      </c>
      <c r="B48" s="65">
        <v>98</v>
      </c>
      <c r="C48" s="34">
        <f>IF(B56=0, "-", B48/B56)</f>
        <v>0.13297150610583447</v>
      </c>
      <c r="D48" s="65">
        <v>140</v>
      </c>
      <c r="E48" s="9">
        <f>IF(D56=0, "-", D48/D56)</f>
        <v>0.17262638717632553</v>
      </c>
      <c r="F48" s="81">
        <v>861</v>
      </c>
      <c r="G48" s="34">
        <f>IF(F56=0, "-", F48/F56)</f>
        <v>0.14059438275636837</v>
      </c>
      <c r="H48" s="65">
        <v>1270</v>
      </c>
      <c r="I48" s="9">
        <f>IF(H56=0, "-", H48/H56)</f>
        <v>0.15731450514059209</v>
      </c>
      <c r="J48" s="8">
        <f t="shared" si="2"/>
        <v>-0.3</v>
      </c>
      <c r="K48" s="9">
        <f t="shared" si="3"/>
        <v>-0.32204724409448821</v>
      </c>
    </row>
    <row r="49" spans="1:11" x14ac:dyDescent="0.2">
      <c r="A49" s="7" t="s">
        <v>532</v>
      </c>
      <c r="B49" s="65">
        <v>38</v>
      </c>
      <c r="C49" s="34">
        <f>IF(B56=0, "-", B49/B56)</f>
        <v>5.1560379918588875E-2</v>
      </c>
      <c r="D49" s="65">
        <v>106</v>
      </c>
      <c r="E49" s="9">
        <f>IF(D56=0, "-", D49/D56)</f>
        <v>0.13070283600493218</v>
      </c>
      <c r="F49" s="81">
        <v>766</v>
      </c>
      <c r="G49" s="34">
        <f>IF(F56=0, "-", F49/F56)</f>
        <v>0.12508164598301763</v>
      </c>
      <c r="H49" s="65">
        <v>1107</v>
      </c>
      <c r="I49" s="9">
        <f>IF(H56=0, "-", H49/H56)</f>
        <v>0.13712374581939799</v>
      </c>
      <c r="J49" s="8">
        <f t="shared" si="2"/>
        <v>-0.64150943396226412</v>
      </c>
      <c r="K49" s="9">
        <f t="shared" si="3"/>
        <v>-0.30803974706413728</v>
      </c>
    </row>
    <row r="50" spans="1:11" x14ac:dyDescent="0.2">
      <c r="A50" s="7" t="s">
        <v>533</v>
      </c>
      <c r="B50" s="65">
        <v>0</v>
      </c>
      <c r="C50" s="34">
        <f>IF(B56=0, "-", B50/B56)</f>
        <v>0</v>
      </c>
      <c r="D50" s="65">
        <v>0</v>
      </c>
      <c r="E50" s="9">
        <f>IF(D56=0, "-", D50/D56)</f>
        <v>0</v>
      </c>
      <c r="F50" s="81">
        <v>15</v>
      </c>
      <c r="G50" s="34">
        <f>IF(F56=0, "-", F50/F56)</f>
        <v>2.4493794905290659E-3</v>
      </c>
      <c r="H50" s="65">
        <v>8</v>
      </c>
      <c r="I50" s="9">
        <f>IF(H56=0, "-", H50/H56)</f>
        <v>9.9095751269664316E-4</v>
      </c>
      <c r="J50" s="8" t="str">
        <f t="shared" si="2"/>
        <v>-</v>
      </c>
      <c r="K50" s="9">
        <f t="shared" si="3"/>
        <v>0.875</v>
      </c>
    </row>
    <row r="51" spans="1:11" x14ac:dyDescent="0.2">
      <c r="A51" s="7" t="s">
        <v>534</v>
      </c>
      <c r="B51" s="65">
        <v>49</v>
      </c>
      <c r="C51" s="34">
        <f>IF(B56=0, "-", B51/B56)</f>
        <v>6.6485753052917235E-2</v>
      </c>
      <c r="D51" s="65">
        <v>60</v>
      </c>
      <c r="E51" s="9">
        <f>IF(D56=0, "-", D51/D56)</f>
        <v>7.3982737361282372E-2</v>
      </c>
      <c r="F51" s="81">
        <v>543</v>
      </c>
      <c r="G51" s="34">
        <f>IF(F56=0, "-", F51/F56)</f>
        <v>8.866753755715219E-2</v>
      </c>
      <c r="H51" s="65">
        <v>608</v>
      </c>
      <c r="I51" s="9">
        <f>IF(H56=0, "-", H51/H56)</f>
        <v>7.5312770964944875E-2</v>
      </c>
      <c r="J51" s="8">
        <f t="shared" si="2"/>
        <v>-0.18333333333333332</v>
      </c>
      <c r="K51" s="9">
        <f t="shared" si="3"/>
        <v>-0.1069078947368421</v>
      </c>
    </row>
    <row r="52" spans="1:11" x14ac:dyDescent="0.2">
      <c r="A52" s="7" t="s">
        <v>535</v>
      </c>
      <c r="B52" s="65">
        <v>47</v>
      </c>
      <c r="C52" s="34">
        <f>IF(B56=0, "-", B52/B56)</f>
        <v>6.3772048846675713E-2</v>
      </c>
      <c r="D52" s="65">
        <v>64</v>
      </c>
      <c r="E52" s="9">
        <f>IF(D56=0, "-", D52/D56)</f>
        <v>7.8914919852034526E-2</v>
      </c>
      <c r="F52" s="81">
        <v>433</v>
      </c>
      <c r="G52" s="34">
        <f>IF(F56=0, "-", F52/F56)</f>
        <v>7.0705421293272369E-2</v>
      </c>
      <c r="H52" s="65">
        <v>587</v>
      </c>
      <c r="I52" s="9">
        <f>IF(H56=0, "-", H52/H56)</f>
        <v>7.2711507494116187E-2</v>
      </c>
      <c r="J52" s="8">
        <f t="shared" si="2"/>
        <v>-0.265625</v>
      </c>
      <c r="K52" s="9">
        <f t="shared" si="3"/>
        <v>-0.26235093696763201</v>
      </c>
    </row>
    <row r="53" spans="1:11" x14ac:dyDescent="0.2">
      <c r="A53" s="7" t="s">
        <v>536</v>
      </c>
      <c r="B53" s="65">
        <v>350</v>
      </c>
      <c r="C53" s="34">
        <f>IF(B56=0, "-", B53/B56)</f>
        <v>0.47489823609226595</v>
      </c>
      <c r="D53" s="65">
        <v>285</v>
      </c>
      <c r="E53" s="9">
        <f>IF(D56=0, "-", D53/D56)</f>
        <v>0.35141800246609123</v>
      </c>
      <c r="F53" s="81">
        <v>2528</v>
      </c>
      <c r="G53" s="34">
        <f>IF(F56=0, "-", F53/F56)</f>
        <v>0.41280209013716523</v>
      </c>
      <c r="H53" s="65">
        <v>3241</v>
      </c>
      <c r="I53" s="9">
        <f>IF(H56=0, "-", H53/H56)</f>
        <v>0.40146166233122754</v>
      </c>
      <c r="J53" s="8">
        <f t="shared" si="2"/>
        <v>0.22807017543859648</v>
      </c>
      <c r="K53" s="9">
        <f t="shared" si="3"/>
        <v>-0.21999382906510337</v>
      </c>
    </row>
    <row r="54" spans="1:11" x14ac:dyDescent="0.2">
      <c r="A54" s="7" t="s">
        <v>537</v>
      </c>
      <c r="B54" s="65">
        <v>9</v>
      </c>
      <c r="C54" s="34">
        <f>IF(B56=0, "-", B54/B56)</f>
        <v>1.2211668928086838E-2</v>
      </c>
      <c r="D54" s="65">
        <v>1</v>
      </c>
      <c r="E54" s="9">
        <f>IF(D56=0, "-", D54/D56)</f>
        <v>1.2330456226880395E-3</v>
      </c>
      <c r="F54" s="81">
        <v>23</v>
      </c>
      <c r="G54" s="34">
        <f>IF(F56=0, "-", F54/F56)</f>
        <v>3.7557152188112345E-3</v>
      </c>
      <c r="H54" s="65">
        <v>14</v>
      </c>
      <c r="I54" s="9">
        <f>IF(H56=0, "-", H54/H56)</f>
        <v>1.7341756472191254E-3</v>
      </c>
      <c r="J54" s="8">
        <f t="shared" si="2"/>
        <v>8</v>
      </c>
      <c r="K54" s="9">
        <f t="shared" si="3"/>
        <v>0.6428571428571429</v>
      </c>
    </row>
    <row r="55" spans="1:11" x14ac:dyDescent="0.2">
      <c r="A55" s="2"/>
      <c r="B55" s="68"/>
      <c r="C55" s="33"/>
      <c r="D55" s="68"/>
      <c r="E55" s="6"/>
      <c r="F55" s="82"/>
      <c r="G55" s="33"/>
      <c r="H55" s="68"/>
      <c r="I55" s="6"/>
      <c r="J55" s="5"/>
      <c r="K55" s="6"/>
    </row>
    <row r="56" spans="1:11" s="43" customFormat="1" x14ac:dyDescent="0.2">
      <c r="A56" s="162" t="s">
        <v>640</v>
      </c>
      <c r="B56" s="71">
        <f>SUM(B44:B55)</f>
        <v>737</v>
      </c>
      <c r="C56" s="40">
        <f>B56/26014</f>
        <v>2.833089874682863E-2</v>
      </c>
      <c r="D56" s="71">
        <f>SUM(D44:D55)</f>
        <v>811</v>
      </c>
      <c r="E56" s="41">
        <f>D56/27682</f>
        <v>2.9297016111552634E-2</v>
      </c>
      <c r="F56" s="77">
        <f>SUM(F44:F55)</f>
        <v>6124</v>
      </c>
      <c r="G56" s="42">
        <f>F56/214680</f>
        <v>2.8526178498229925E-2</v>
      </c>
      <c r="H56" s="71">
        <f>SUM(H44:H55)</f>
        <v>8073</v>
      </c>
      <c r="I56" s="41">
        <f>H56/259958</f>
        <v>3.105501657960132E-2</v>
      </c>
      <c r="J56" s="37">
        <f>IF(D56=0, "-", IF((B56-D56)/D56&lt;10, (B56-D56)/D56, "&gt;999%"))</f>
        <v>-9.1245376078914919E-2</v>
      </c>
      <c r="K56" s="38">
        <f>IF(H56=0, "-", IF((F56-H56)/H56&lt;10, (F56-H56)/H56, "&gt;999%"))</f>
        <v>-0.24142202403071969</v>
      </c>
    </row>
    <row r="57" spans="1:11" x14ac:dyDescent="0.2">
      <c r="B57" s="83"/>
      <c r="D57" s="83"/>
      <c r="F57" s="83"/>
      <c r="H57" s="83"/>
    </row>
    <row r="58" spans="1:11" x14ac:dyDescent="0.2">
      <c r="A58" s="163" t="s">
        <v>134</v>
      </c>
      <c r="B58" s="61" t="s">
        <v>12</v>
      </c>
      <c r="C58" s="62" t="s">
        <v>13</v>
      </c>
      <c r="D58" s="61" t="s">
        <v>12</v>
      </c>
      <c r="E58" s="63" t="s">
        <v>13</v>
      </c>
      <c r="F58" s="62" t="s">
        <v>12</v>
      </c>
      <c r="G58" s="62" t="s">
        <v>13</v>
      </c>
      <c r="H58" s="61" t="s">
        <v>12</v>
      </c>
      <c r="I58" s="63" t="s">
        <v>13</v>
      </c>
      <c r="J58" s="61"/>
      <c r="K58" s="63"/>
    </row>
    <row r="59" spans="1:11" x14ac:dyDescent="0.2">
      <c r="A59" s="7" t="s">
        <v>538</v>
      </c>
      <c r="B59" s="65">
        <v>1142</v>
      </c>
      <c r="C59" s="34">
        <f>IF(B79=0, "-", B59/B79)</f>
        <v>0.2999737325978461</v>
      </c>
      <c r="D59" s="65">
        <v>791</v>
      </c>
      <c r="E59" s="9">
        <f>IF(D79=0, "-", D59/D79)</f>
        <v>0.21054032472717593</v>
      </c>
      <c r="F59" s="81">
        <v>7775</v>
      </c>
      <c r="G59" s="34">
        <f>IF(F79=0, "-", F59/F79)</f>
        <v>0.24971094552929085</v>
      </c>
      <c r="H59" s="65">
        <v>8100</v>
      </c>
      <c r="I59" s="9">
        <f>IF(H79=0, "-", H59/H79)</f>
        <v>0.22388678515160729</v>
      </c>
      <c r="J59" s="8">
        <f t="shared" ref="J59:J77" si="4">IF(D59=0, "-", IF((B59-D59)/D59&lt;10, (B59-D59)/D59, "&gt;999%"))</f>
        <v>0.44374209860935526</v>
      </c>
      <c r="K59" s="9">
        <f t="shared" ref="K59:K77" si="5">IF(H59=0, "-", IF((F59-H59)/H59&lt;10, (F59-H59)/H59, "&gt;999%"))</f>
        <v>-4.0123456790123455E-2</v>
      </c>
    </row>
    <row r="60" spans="1:11" x14ac:dyDescent="0.2">
      <c r="A60" s="7" t="s">
        <v>539</v>
      </c>
      <c r="B60" s="65">
        <v>17</v>
      </c>
      <c r="C60" s="34">
        <f>IF(B79=0, "-", B60/B79)</f>
        <v>4.4654583661675861E-3</v>
      </c>
      <c r="D60" s="65">
        <v>14</v>
      </c>
      <c r="E60" s="9">
        <f>IF(D79=0, "-", D60/D79)</f>
        <v>3.7263774287995743E-3</v>
      </c>
      <c r="F60" s="81">
        <v>161</v>
      </c>
      <c r="G60" s="34">
        <f>IF(F79=0, "-", F60/F79)</f>
        <v>5.1708633093525179E-3</v>
      </c>
      <c r="H60" s="65">
        <v>130</v>
      </c>
      <c r="I60" s="9">
        <f>IF(H79=0, "-", H60/H79)</f>
        <v>3.5932446999640674E-3</v>
      </c>
      <c r="J60" s="8">
        <f t="shared" si="4"/>
        <v>0.21428571428571427</v>
      </c>
      <c r="K60" s="9">
        <f t="shared" si="5"/>
        <v>0.23846153846153847</v>
      </c>
    </row>
    <row r="61" spans="1:11" x14ac:dyDescent="0.2">
      <c r="A61" s="7" t="s">
        <v>540</v>
      </c>
      <c r="B61" s="65">
        <v>18</v>
      </c>
      <c r="C61" s="34">
        <f>IF(B79=0, "-", B61/B79)</f>
        <v>4.7281323877068557E-3</v>
      </c>
      <c r="D61" s="65">
        <v>300</v>
      </c>
      <c r="E61" s="9">
        <f>IF(D79=0, "-", D61/D79)</f>
        <v>7.9850944902848012E-2</v>
      </c>
      <c r="F61" s="81">
        <v>1571</v>
      </c>
      <c r="G61" s="34">
        <f>IF(F79=0, "-", F61/F79)</f>
        <v>5.0456063720452207E-2</v>
      </c>
      <c r="H61" s="65">
        <v>3236</v>
      </c>
      <c r="I61" s="9">
        <f>IF(H79=0, "-", H61/H79)</f>
        <v>8.9444152685259404E-2</v>
      </c>
      <c r="J61" s="8">
        <f t="shared" si="4"/>
        <v>-0.94</v>
      </c>
      <c r="K61" s="9">
        <f t="shared" si="5"/>
        <v>-0.51452410383189118</v>
      </c>
    </row>
    <row r="62" spans="1:11" x14ac:dyDescent="0.2">
      <c r="A62" s="7" t="s">
        <v>541</v>
      </c>
      <c r="B62" s="65">
        <v>240</v>
      </c>
      <c r="C62" s="34">
        <f>IF(B79=0, "-", B62/B79)</f>
        <v>6.3041765169424738E-2</v>
      </c>
      <c r="D62" s="65">
        <v>243</v>
      </c>
      <c r="E62" s="9">
        <f>IF(D79=0, "-", D62/D79)</f>
        <v>6.4679265371306888E-2</v>
      </c>
      <c r="F62" s="81">
        <v>1802</v>
      </c>
      <c r="G62" s="34">
        <f>IF(F79=0, "-", F62/F79)</f>
        <v>5.7875128468653649E-2</v>
      </c>
      <c r="H62" s="65">
        <v>2355</v>
      </c>
      <c r="I62" s="9">
        <f>IF(H79=0, "-", H62/H79)</f>
        <v>6.5093009757041381E-2</v>
      </c>
      <c r="J62" s="8">
        <f t="shared" si="4"/>
        <v>-1.2345679012345678E-2</v>
      </c>
      <c r="K62" s="9">
        <f t="shared" si="5"/>
        <v>-0.23481953290870489</v>
      </c>
    </row>
    <row r="63" spans="1:11" x14ac:dyDescent="0.2">
      <c r="A63" s="7" t="s">
        <v>542</v>
      </c>
      <c r="B63" s="65">
        <v>33</v>
      </c>
      <c r="C63" s="34">
        <f>IF(B79=0, "-", B63/B79)</f>
        <v>8.6682427107959027E-3</v>
      </c>
      <c r="D63" s="65">
        <v>0</v>
      </c>
      <c r="E63" s="9">
        <f>IF(D79=0, "-", D63/D79)</f>
        <v>0</v>
      </c>
      <c r="F63" s="81">
        <v>109</v>
      </c>
      <c r="G63" s="34">
        <f>IF(F79=0, "-", F63/F79)</f>
        <v>3.5007708119218911E-3</v>
      </c>
      <c r="H63" s="65">
        <v>0</v>
      </c>
      <c r="I63" s="9">
        <f>IF(H79=0, "-", H63/H79)</f>
        <v>0</v>
      </c>
      <c r="J63" s="8" t="str">
        <f t="shared" si="4"/>
        <v>-</v>
      </c>
      <c r="K63" s="9" t="str">
        <f t="shared" si="5"/>
        <v>-</v>
      </c>
    </row>
    <row r="64" spans="1:11" x14ac:dyDescent="0.2">
      <c r="A64" s="7" t="s">
        <v>543</v>
      </c>
      <c r="B64" s="65">
        <v>240</v>
      </c>
      <c r="C64" s="34">
        <f>IF(B79=0, "-", B64/B79)</f>
        <v>6.3041765169424738E-2</v>
      </c>
      <c r="D64" s="65">
        <v>134</v>
      </c>
      <c r="E64" s="9">
        <f>IF(D79=0, "-", D64/D79)</f>
        <v>3.5666755389938784E-2</v>
      </c>
      <c r="F64" s="81">
        <v>1275</v>
      </c>
      <c r="G64" s="34">
        <f>IF(F79=0, "-", F64/F79)</f>
        <v>4.0949383350462484E-2</v>
      </c>
      <c r="H64" s="65">
        <v>1011</v>
      </c>
      <c r="I64" s="9">
        <f>IF(H79=0, "-", H64/H79)</f>
        <v>2.7944387628182094E-2</v>
      </c>
      <c r="J64" s="8">
        <f t="shared" si="4"/>
        <v>0.79104477611940294</v>
      </c>
      <c r="K64" s="9">
        <f t="shared" si="5"/>
        <v>0.26112759643916916</v>
      </c>
    </row>
    <row r="65" spans="1:11" x14ac:dyDescent="0.2">
      <c r="A65" s="7" t="s">
        <v>544</v>
      </c>
      <c r="B65" s="65">
        <v>123</v>
      </c>
      <c r="C65" s="34">
        <f>IF(B79=0, "-", B65/B79)</f>
        <v>3.2308904649330179E-2</v>
      </c>
      <c r="D65" s="65">
        <v>213</v>
      </c>
      <c r="E65" s="9">
        <f>IF(D79=0, "-", D65/D79)</f>
        <v>5.6694170881022091E-2</v>
      </c>
      <c r="F65" s="81">
        <v>1579</v>
      </c>
      <c r="G65" s="34">
        <f>IF(F79=0, "-", F65/F79)</f>
        <v>5.0713001027749227E-2</v>
      </c>
      <c r="H65" s="65">
        <v>1910</v>
      </c>
      <c r="I65" s="9">
        <f>IF(H79=0, "-", H65/H79)</f>
        <v>5.2793056745625913E-2</v>
      </c>
      <c r="J65" s="8">
        <f t="shared" si="4"/>
        <v>-0.42253521126760563</v>
      </c>
      <c r="K65" s="9">
        <f t="shared" si="5"/>
        <v>-0.17329842931937173</v>
      </c>
    </row>
    <row r="66" spans="1:11" x14ac:dyDescent="0.2">
      <c r="A66" s="7" t="s">
        <v>545</v>
      </c>
      <c r="B66" s="65">
        <v>0</v>
      </c>
      <c r="C66" s="34">
        <f>IF(B79=0, "-", B66/B79)</f>
        <v>0</v>
      </c>
      <c r="D66" s="65">
        <v>0</v>
      </c>
      <c r="E66" s="9">
        <f>IF(D79=0, "-", D66/D79)</f>
        <v>0</v>
      </c>
      <c r="F66" s="81">
        <v>1</v>
      </c>
      <c r="G66" s="34">
        <f>IF(F79=0, "-", F66/F79)</f>
        <v>3.2117163412127442E-5</v>
      </c>
      <c r="H66" s="65">
        <v>3</v>
      </c>
      <c r="I66" s="9">
        <f>IF(H79=0, "-", H66/H79)</f>
        <v>8.2921031537632329E-5</v>
      </c>
      <c r="J66" s="8" t="str">
        <f t="shared" si="4"/>
        <v>-</v>
      </c>
      <c r="K66" s="9">
        <f t="shared" si="5"/>
        <v>-0.66666666666666663</v>
      </c>
    </row>
    <row r="67" spans="1:11" x14ac:dyDescent="0.2">
      <c r="A67" s="7" t="s">
        <v>546</v>
      </c>
      <c r="B67" s="65">
        <v>47</v>
      </c>
      <c r="C67" s="34">
        <f>IF(B79=0, "-", B67/B79)</f>
        <v>1.2345679012345678E-2</v>
      </c>
      <c r="D67" s="65">
        <v>47</v>
      </c>
      <c r="E67" s="9">
        <f>IF(D79=0, "-", D67/D79)</f>
        <v>1.2509981368112856E-2</v>
      </c>
      <c r="F67" s="81">
        <v>463</v>
      </c>
      <c r="G67" s="34">
        <f>IF(F79=0, "-", F67/F79)</f>
        <v>1.4870246659815005E-2</v>
      </c>
      <c r="H67" s="65">
        <v>419</v>
      </c>
      <c r="I67" s="9">
        <f>IF(H79=0, "-", H67/H79)</f>
        <v>1.1581304071422648E-2</v>
      </c>
      <c r="J67" s="8">
        <f t="shared" si="4"/>
        <v>0</v>
      </c>
      <c r="K67" s="9">
        <f t="shared" si="5"/>
        <v>0.10501193317422435</v>
      </c>
    </row>
    <row r="68" spans="1:11" x14ac:dyDescent="0.2">
      <c r="A68" s="7" t="s">
        <v>547</v>
      </c>
      <c r="B68" s="65">
        <v>358</v>
      </c>
      <c r="C68" s="34">
        <f>IF(B79=0, "-", B68/B79)</f>
        <v>9.4037299711058578E-2</v>
      </c>
      <c r="D68" s="65">
        <v>577</v>
      </c>
      <c r="E68" s="9">
        <f>IF(D79=0, "-", D68/D79)</f>
        <v>0.15357998402981102</v>
      </c>
      <c r="F68" s="81">
        <v>3708</v>
      </c>
      <c r="G68" s="34">
        <f>IF(F79=0, "-", F68/F79)</f>
        <v>0.11909044193216856</v>
      </c>
      <c r="H68" s="65">
        <v>4711</v>
      </c>
      <c r="I68" s="9">
        <f>IF(H79=0, "-", H68/H79)</f>
        <v>0.13021365985792863</v>
      </c>
      <c r="J68" s="8">
        <f t="shared" si="4"/>
        <v>-0.37954939341421146</v>
      </c>
      <c r="K68" s="9">
        <f t="shared" si="5"/>
        <v>-0.21290596476331988</v>
      </c>
    </row>
    <row r="69" spans="1:11" x14ac:dyDescent="0.2">
      <c r="A69" s="7" t="s">
        <v>548</v>
      </c>
      <c r="B69" s="65">
        <v>277</v>
      </c>
      <c r="C69" s="34">
        <f>IF(B79=0, "-", B69/B79)</f>
        <v>7.2760703966377724E-2</v>
      </c>
      <c r="D69" s="65">
        <v>262</v>
      </c>
      <c r="E69" s="9">
        <f>IF(D79=0, "-", D69/D79)</f>
        <v>6.97364918818206E-2</v>
      </c>
      <c r="F69" s="81">
        <v>1933</v>
      </c>
      <c r="G69" s="34">
        <f>IF(F79=0, "-", F69/F79)</f>
        <v>6.2082476875642341E-2</v>
      </c>
      <c r="H69" s="65">
        <v>2132</v>
      </c>
      <c r="I69" s="9">
        <f>IF(H79=0, "-", H69/H79)</f>
        <v>5.8929213079410708E-2</v>
      </c>
      <c r="J69" s="8">
        <f t="shared" si="4"/>
        <v>5.7251908396946563E-2</v>
      </c>
      <c r="K69" s="9">
        <f t="shared" si="5"/>
        <v>-9.3339587242026262E-2</v>
      </c>
    </row>
    <row r="70" spans="1:11" x14ac:dyDescent="0.2">
      <c r="A70" s="7" t="s">
        <v>549</v>
      </c>
      <c r="B70" s="65">
        <v>50</v>
      </c>
      <c r="C70" s="34">
        <f>IF(B79=0, "-", B70/B79)</f>
        <v>1.3133701076963489E-2</v>
      </c>
      <c r="D70" s="65">
        <v>27</v>
      </c>
      <c r="E70" s="9">
        <f>IF(D79=0, "-", D70/D79)</f>
        <v>7.1865850412563218E-3</v>
      </c>
      <c r="F70" s="81">
        <v>349</v>
      </c>
      <c r="G70" s="34">
        <f>IF(F79=0, "-", F70/F79)</f>
        <v>1.1208890030832476E-2</v>
      </c>
      <c r="H70" s="65">
        <v>210</v>
      </c>
      <c r="I70" s="9">
        <f>IF(H79=0, "-", H70/H79)</f>
        <v>5.8044722076342628E-3</v>
      </c>
      <c r="J70" s="8">
        <f t="shared" si="4"/>
        <v>0.85185185185185186</v>
      </c>
      <c r="K70" s="9">
        <f t="shared" si="5"/>
        <v>0.66190476190476188</v>
      </c>
    </row>
    <row r="71" spans="1:11" x14ac:dyDescent="0.2">
      <c r="A71" s="7" t="s">
        <v>550</v>
      </c>
      <c r="B71" s="65">
        <v>28</v>
      </c>
      <c r="C71" s="34">
        <f>IF(B79=0, "-", B71/B79)</f>
        <v>7.3548726030995531E-3</v>
      </c>
      <c r="D71" s="65">
        <v>58</v>
      </c>
      <c r="E71" s="9">
        <f>IF(D79=0, "-", D71/D79)</f>
        <v>1.5437849347883949E-2</v>
      </c>
      <c r="F71" s="81">
        <v>336</v>
      </c>
      <c r="G71" s="34">
        <f>IF(F79=0, "-", F71/F79)</f>
        <v>1.0791366906474821E-2</v>
      </c>
      <c r="H71" s="65">
        <v>361</v>
      </c>
      <c r="I71" s="9">
        <f>IF(H79=0, "-", H71/H79)</f>
        <v>9.9781641283617564E-3</v>
      </c>
      <c r="J71" s="8">
        <f t="shared" si="4"/>
        <v>-0.51724137931034486</v>
      </c>
      <c r="K71" s="9">
        <f t="shared" si="5"/>
        <v>-6.9252077562326875E-2</v>
      </c>
    </row>
    <row r="72" spans="1:11" x14ac:dyDescent="0.2">
      <c r="A72" s="7" t="s">
        <v>551</v>
      </c>
      <c r="B72" s="65">
        <v>10</v>
      </c>
      <c r="C72" s="34">
        <f>IF(B79=0, "-", B72/B79)</f>
        <v>2.6267402153926978E-3</v>
      </c>
      <c r="D72" s="65">
        <v>0</v>
      </c>
      <c r="E72" s="9">
        <f>IF(D79=0, "-", D72/D79)</f>
        <v>0</v>
      </c>
      <c r="F72" s="81">
        <v>34</v>
      </c>
      <c r="G72" s="34">
        <f>IF(F79=0, "-", F72/F79)</f>
        <v>1.0919835560123329E-3</v>
      </c>
      <c r="H72" s="65">
        <v>0</v>
      </c>
      <c r="I72" s="9">
        <f>IF(H79=0, "-", H72/H79)</f>
        <v>0</v>
      </c>
      <c r="J72" s="8" t="str">
        <f t="shared" si="4"/>
        <v>-</v>
      </c>
      <c r="K72" s="9" t="str">
        <f t="shared" si="5"/>
        <v>-</v>
      </c>
    </row>
    <row r="73" spans="1:11" x14ac:dyDescent="0.2">
      <c r="A73" s="7" t="s">
        <v>552</v>
      </c>
      <c r="B73" s="65">
        <v>0</v>
      </c>
      <c r="C73" s="34">
        <f>IF(B79=0, "-", B73/B79)</f>
        <v>0</v>
      </c>
      <c r="D73" s="65">
        <v>5</v>
      </c>
      <c r="E73" s="9">
        <f>IF(D79=0, "-", D73/D79)</f>
        <v>1.3308490817141336E-3</v>
      </c>
      <c r="F73" s="81">
        <v>9</v>
      </c>
      <c r="G73" s="34">
        <f>IF(F79=0, "-", F73/F79)</f>
        <v>2.8905447070914697E-4</v>
      </c>
      <c r="H73" s="65">
        <v>69</v>
      </c>
      <c r="I73" s="9">
        <f>IF(H79=0, "-", H73/H79)</f>
        <v>1.9071837253655435E-3</v>
      </c>
      <c r="J73" s="8">
        <f t="shared" si="4"/>
        <v>-1</v>
      </c>
      <c r="K73" s="9">
        <f t="shared" si="5"/>
        <v>-0.86956521739130432</v>
      </c>
    </row>
    <row r="74" spans="1:11" x14ac:dyDescent="0.2">
      <c r="A74" s="7" t="s">
        <v>553</v>
      </c>
      <c r="B74" s="65">
        <v>16</v>
      </c>
      <c r="C74" s="34">
        <f>IF(B79=0, "-", B74/B79)</f>
        <v>4.2027843446283165E-3</v>
      </c>
      <c r="D74" s="65">
        <v>24</v>
      </c>
      <c r="E74" s="9">
        <f>IF(D79=0, "-", D74/D79)</f>
        <v>6.3880755922278414E-3</v>
      </c>
      <c r="F74" s="81">
        <v>158</v>
      </c>
      <c r="G74" s="34">
        <f>IF(F79=0, "-", F74/F79)</f>
        <v>5.0745118191161355E-3</v>
      </c>
      <c r="H74" s="65">
        <v>90</v>
      </c>
      <c r="I74" s="9">
        <f>IF(H79=0, "-", H74/H79)</f>
        <v>2.4876309461289697E-3</v>
      </c>
      <c r="J74" s="8">
        <f t="shared" si="4"/>
        <v>-0.33333333333333331</v>
      </c>
      <c r="K74" s="9">
        <f t="shared" si="5"/>
        <v>0.75555555555555554</v>
      </c>
    </row>
    <row r="75" spans="1:11" x14ac:dyDescent="0.2">
      <c r="A75" s="7" t="s">
        <v>554</v>
      </c>
      <c r="B75" s="65">
        <v>862</v>
      </c>
      <c r="C75" s="34">
        <f>IF(B79=0, "-", B75/B79)</f>
        <v>0.22642500656685055</v>
      </c>
      <c r="D75" s="65">
        <v>696</v>
      </c>
      <c r="E75" s="9">
        <f>IF(D79=0, "-", D75/D79)</f>
        <v>0.1852541921746074</v>
      </c>
      <c r="F75" s="81">
        <v>6429</v>
      </c>
      <c r="G75" s="34">
        <f>IF(F79=0, "-", F75/F79)</f>
        <v>0.20648124357656733</v>
      </c>
      <c r="H75" s="65">
        <v>7713</v>
      </c>
      <c r="I75" s="9">
        <f>IF(H79=0, "-", H75/H79)</f>
        <v>0.21318997208325272</v>
      </c>
      <c r="J75" s="8">
        <f t="shared" si="4"/>
        <v>0.23850574712643677</v>
      </c>
      <c r="K75" s="9">
        <f t="shared" si="5"/>
        <v>-0.16647218980941267</v>
      </c>
    </row>
    <row r="76" spans="1:11" x14ac:dyDescent="0.2">
      <c r="A76" s="7" t="s">
        <v>555</v>
      </c>
      <c r="B76" s="65">
        <v>157</v>
      </c>
      <c r="C76" s="34">
        <f>IF(B79=0, "-", B76/B79)</f>
        <v>4.1239821381665355E-2</v>
      </c>
      <c r="D76" s="65">
        <v>175</v>
      </c>
      <c r="E76" s="9">
        <f>IF(D79=0, "-", D76/D79)</f>
        <v>4.6579717859994679E-2</v>
      </c>
      <c r="F76" s="81">
        <v>1651</v>
      </c>
      <c r="G76" s="34">
        <f>IF(F79=0, "-", F76/F79)</f>
        <v>5.3025436793422406E-2</v>
      </c>
      <c r="H76" s="65">
        <v>1627</v>
      </c>
      <c r="I76" s="9">
        <f>IF(H79=0, "-", H76/H79)</f>
        <v>4.4970839437242602E-2</v>
      </c>
      <c r="J76" s="8">
        <f t="shared" si="4"/>
        <v>-0.10285714285714286</v>
      </c>
      <c r="K76" s="9">
        <f t="shared" si="5"/>
        <v>1.4751075599262446E-2</v>
      </c>
    </row>
    <row r="77" spans="1:11" x14ac:dyDescent="0.2">
      <c r="A77" s="7" t="s">
        <v>556</v>
      </c>
      <c r="B77" s="65">
        <v>189</v>
      </c>
      <c r="C77" s="34">
        <f>IF(B79=0, "-", B77/B79)</f>
        <v>4.9645390070921988E-2</v>
      </c>
      <c r="D77" s="65">
        <v>191</v>
      </c>
      <c r="E77" s="9">
        <f>IF(D79=0, "-", D77/D79)</f>
        <v>5.0838434921479901E-2</v>
      </c>
      <c r="F77" s="81">
        <v>1793</v>
      </c>
      <c r="G77" s="34">
        <f>IF(F79=0, "-", F77/F79)</f>
        <v>5.7586073997944499E-2</v>
      </c>
      <c r="H77" s="65">
        <v>2102</v>
      </c>
      <c r="I77" s="9">
        <f>IF(H79=0, "-", H77/H79)</f>
        <v>5.8100002764034382E-2</v>
      </c>
      <c r="J77" s="8">
        <f t="shared" si="4"/>
        <v>-1.0471204188481676E-2</v>
      </c>
      <c r="K77" s="9">
        <f t="shared" si="5"/>
        <v>-0.14700285442435776</v>
      </c>
    </row>
    <row r="78" spans="1:11" x14ac:dyDescent="0.2">
      <c r="A78" s="2"/>
      <c r="B78" s="68"/>
      <c r="C78" s="33"/>
      <c r="D78" s="68"/>
      <c r="E78" s="6"/>
      <c r="F78" s="82"/>
      <c r="G78" s="33"/>
      <c r="H78" s="68"/>
      <c r="I78" s="6"/>
      <c r="J78" s="5"/>
      <c r="K78" s="6"/>
    </row>
    <row r="79" spans="1:11" s="43" customFormat="1" x14ac:dyDescent="0.2">
      <c r="A79" s="162" t="s">
        <v>639</v>
      </c>
      <c r="B79" s="71">
        <f>SUM(B59:B78)</f>
        <v>3807</v>
      </c>
      <c r="C79" s="40">
        <f>B79/26014</f>
        <v>0.14634427615899132</v>
      </c>
      <c r="D79" s="71">
        <f>SUM(D59:D78)</f>
        <v>3757</v>
      </c>
      <c r="E79" s="41">
        <f>D79/27682</f>
        <v>0.13571996243046022</v>
      </c>
      <c r="F79" s="77">
        <f>SUM(F59:F78)</f>
        <v>31136</v>
      </c>
      <c r="G79" s="42">
        <f>F79/214680</f>
        <v>0.14503446990870134</v>
      </c>
      <c r="H79" s="71">
        <f>SUM(H59:H78)</f>
        <v>36179</v>
      </c>
      <c r="I79" s="41">
        <f>H79/259958</f>
        <v>0.13917248170858371</v>
      </c>
      <c r="J79" s="37">
        <f>IF(D79=0, "-", IF((B79-D79)/D79&lt;10, (B79-D79)/D79, "&gt;999%"))</f>
        <v>1.3308490817141336E-2</v>
      </c>
      <c r="K79" s="38">
        <f>IF(H79=0, "-", IF((F79-H79)/H79&lt;10, (F79-H79)/H79, "&gt;999%"))</f>
        <v>-0.13939025401475993</v>
      </c>
    </row>
    <row r="80" spans="1:11" x14ac:dyDescent="0.2">
      <c r="B80" s="83"/>
      <c r="D80" s="83"/>
      <c r="F80" s="83"/>
      <c r="H80" s="83"/>
    </row>
    <row r="81" spans="1:11" x14ac:dyDescent="0.2">
      <c r="A81" s="27" t="s">
        <v>638</v>
      </c>
      <c r="B81" s="71">
        <v>5113</v>
      </c>
      <c r="C81" s="40">
        <f>B81/26014</f>
        <v>0.19654801260859536</v>
      </c>
      <c r="D81" s="71">
        <v>5210</v>
      </c>
      <c r="E81" s="41">
        <f>D81/27682</f>
        <v>0.1882089444404306</v>
      </c>
      <c r="F81" s="77">
        <v>42821</v>
      </c>
      <c r="G81" s="42">
        <f>F81/214680</f>
        <v>0.19946431898639835</v>
      </c>
      <c r="H81" s="71">
        <v>50643</v>
      </c>
      <c r="I81" s="41">
        <f>H81/259958</f>
        <v>0.19481223890013002</v>
      </c>
      <c r="J81" s="37">
        <f>IF(D81=0, "-", IF((B81-D81)/D81&lt;10, (B81-D81)/D81, "&gt;999%"))</f>
        <v>-1.8618042226487524E-2</v>
      </c>
      <c r="K81" s="38">
        <f>IF(H81=0, "-", IF((F81-H81)/H81&lt;10, (F81-H81)/H81, "&gt;999%"))</f>
        <v>-0.15445372509527477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6" max="16383" man="1"/>
    <brk id="8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9"/>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651</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0</v>
      </c>
      <c r="C7" s="39">
        <f>IF(B29=0, "-", B7/B29)</f>
        <v>0</v>
      </c>
      <c r="D7" s="65">
        <v>2</v>
      </c>
      <c r="E7" s="21">
        <f>IF(D29=0, "-", D7/D29)</f>
        <v>3.8387715930902113E-4</v>
      </c>
      <c r="F7" s="81">
        <v>0</v>
      </c>
      <c r="G7" s="39">
        <f>IF(F29=0, "-", F7/F29)</f>
        <v>0</v>
      </c>
      <c r="H7" s="65">
        <v>49</v>
      </c>
      <c r="I7" s="21">
        <f>IF(H29=0, "-", H7/H29)</f>
        <v>9.675572142250656E-4</v>
      </c>
      <c r="J7" s="20">
        <f t="shared" ref="J7:J27" si="0">IF(D7=0, "-", IF((B7-D7)/D7&lt;10, (B7-D7)/D7, "&gt;999%"))</f>
        <v>-1</v>
      </c>
      <c r="K7" s="21">
        <f t="shared" ref="K7:K27" si="1">IF(H7=0, "-", IF((F7-H7)/H7&lt;10, (F7-H7)/H7, "&gt;999%"))</f>
        <v>-1</v>
      </c>
    </row>
    <row r="8" spans="1:11" x14ac:dyDescent="0.2">
      <c r="A8" s="7" t="s">
        <v>44</v>
      </c>
      <c r="B8" s="65">
        <v>1</v>
      </c>
      <c r="C8" s="39">
        <f>IF(B29=0, "-", B8/B29)</f>
        <v>1.9557989438685703E-4</v>
      </c>
      <c r="D8" s="65">
        <v>2</v>
      </c>
      <c r="E8" s="21">
        <f>IF(D29=0, "-", D8/D29)</f>
        <v>3.8387715930902113E-4</v>
      </c>
      <c r="F8" s="81">
        <v>11</v>
      </c>
      <c r="G8" s="39">
        <f>IF(F29=0, "-", F8/F29)</f>
        <v>2.5688330492048292E-4</v>
      </c>
      <c r="H8" s="65">
        <v>12</v>
      </c>
      <c r="I8" s="21">
        <f>IF(H29=0, "-", H8/H29)</f>
        <v>2.3695278715715894E-4</v>
      </c>
      <c r="J8" s="20">
        <f t="shared" si="0"/>
        <v>-0.5</v>
      </c>
      <c r="K8" s="21">
        <f t="shared" si="1"/>
        <v>-8.3333333333333329E-2</v>
      </c>
    </row>
    <row r="9" spans="1:11" x14ac:dyDescent="0.2">
      <c r="A9" s="7" t="s">
        <v>45</v>
      </c>
      <c r="B9" s="65">
        <v>1261</v>
      </c>
      <c r="C9" s="39">
        <f>IF(B29=0, "-", B9/B29)</f>
        <v>0.24662624682182671</v>
      </c>
      <c r="D9" s="65">
        <v>917</v>
      </c>
      <c r="E9" s="21">
        <f>IF(D29=0, "-", D9/D29)</f>
        <v>0.17600767754318619</v>
      </c>
      <c r="F9" s="81">
        <v>8668</v>
      </c>
      <c r="G9" s="39">
        <f>IF(F29=0, "-", F9/F29)</f>
        <v>0.20242404427734056</v>
      </c>
      <c r="H9" s="65">
        <v>9318</v>
      </c>
      <c r="I9" s="21">
        <f>IF(H29=0, "-", H9/H29)</f>
        <v>0.1839938392275339</v>
      </c>
      <c r="J9" s="20">
        <f t="shared" si="0"/>
        <v>0.37513631406761178</v>
      </c>
      <c r="K9" s="21">
        <f t="shared" si="1"/>
        <v>-6.9757458682120632E-2</v>
      </c>
    </row>
    <row r="10" spans="1:11" x14ac:dyDescent="0.2">
      <c r="A10" s="7" t="s">
        <v>49</v>
      </c>
      <c r="B10" s="65">
        <v>68</v>
      </c>
      <c r="C10" s="39">
        <f>IF(B29=0, "-", B10/B29)</f>
        <v>1.3299432818306279E-2</v>
      </c>
      <c r="D10" s="65">
        <v>42</v>
      </c>
      <c r="E10" s="21">
        <f>IF(D29=0, "-", D10/D29)</f>
        <v>8.061420345489444E-3</v>
      </c>
      <c r="F10" s="81">
        <v>459</v>
      </c>
      <c r="G10" s="39">
        <f>IF(F29=0, "-", F10/F29)</f>
        <v>1.0719039723500152E-2</v>
      </c>
      <c r="H10" s="65">
        <v>328</v>
      </c>
      <c r="I10" s="21">
        <f>IF(H29=0, "-", H10/H29)</f>
        <v>6.4767095156290106E-3</v>
      </c>
      <c r="J10" s="20">
        <f t="shared" si="0"/>
        <v>0.61904761904761907</v>
      </c>
      <c r="K10" s="21">
        <f t="shared" si="1"/>
        <v>0.39939024390243905</v>
      </c>
    </row>
    <row r="11" spans="1:11" x14ac:dyDescent="0.2">
      <c r="A11" s="7" t="s">
        <v>52</v>
      </c>
      <c r="B11" s="65">
        <v>22</v>
      </c>
      <c r="C11" s="39">
        <f>IF(B29=0, "-", B11/B29)</f>
        <v>4.3027576765108551E-3</v>
      </c>
      <c r="D11" s="65">
        <v>341</v>
      </c>
      <c r="E11" s="21">
        <f>IF(D29=0, "-", D11/D29)</f>
        <v>6.5451055662188104E-2</v>
      </c>
      <c r="F11" s="81">
        <v>1786</v>
      </c>
      <c r="G11" s="39">
        <f>IF(F29=0, "-", F11/F29)</f>
        <v>4.1708507507998413E-2</v>
      </c>
      <c r="H11" s="65">
        <v>3499</v>
      </c>
      <c r="I11" s="21">
        <f>IF(H29=0, "-", H11/H29)</f>
        <v>6.9091483521908262E-2</v>
      </c>
      <c r="J11" s="20">
        <f t="shared" si="0"/>
        <v>-0.93548387096774188</v>
      </c>
      <c r="K11" s="21">
        <f t="shared" si="1"/>
        <v>-0.48956844812803657</v>
      </c>
    </row>
    <row r="12" spans="1:11" x14ac:dyDescent="0.2">
      <c r="A12" s="7" t="s">
        <v>54</v>
      </c>
      <c r="B12" s="65">
        <v>152</v>
      </c>
      <c r="C12" s="39">
        <f>IF(B29=0, "-", B12/B29)</f>
        <v>2.9728143946802267E-2</v>
      </c>
      <c r="D12" s="65">
        <v>103</v>
      </c>
      <c r="E12" s="21">
        <f>IF(D29=0, "-", D12/D29)</f>
        <v>1.9769673704414587E-2</v>
      </c>
      <c r="F12" s="81">
        <v>907</v>
      </c>
      <c r="G12" s="39">
        <f>IF(F29=0, "-", F12/F29)</f>
        <v>2.1181196142079819E-2</v>
      </c>
      <c r="H12" s="65">
        <v>1303</v>
      </c>
      <c r="I12" s="21">
        <f>IF(H29=0, "-", H12/H29)</f>
        <v>2.5729123472148174E-2</v>
      </c>
      <c r="J12" s="20">
        <f t="shared" si="0"/>
        <v>0.47572815533980584</v>
      </c>
      <c r="K12" s="21">
        <f t="shared" si="1"/>
        <v>-0.30391404451266307</v>
      </c>
    </row>
    <row r="13" spans="1:11" x14ac:dyDescent="0.2">
      <c r="A13" s="7" t="s">
        <v>59</v>
      </c>
      <c r="B13" s="65">
        <v>338</v>
      </c>
      <c r="C13" s="39">
        <f>IF(B29=0, "-", B13/B29)</f>
        <v>6.6106004302757676E-2</v>
      </c>
      <c r="D13" s="65">
        <v>383</v>
      </c>
      <c r="E13" s="21">
        <f>IF(D29=0, "-", D13/D29)</f>
        <v>7.3512476007677546E-2</v>
      </c>
      <c r="F13" s="81">
        <v>2663</v>
      </c>
      <c r="G13" s="39">
        <f>IF(F29=0, "-", F13/F29)</f>
        <v>6.2189112818476916E-2</v>
      </c>
      <c r="H13" s="65">
        <v>3625</v>
      </c>
      <c r="I13" s="21">
        <f>IF(H29=0, "-", H13/H29)</f>
        <v>7.157948778705843E-2</v>
      </c>
      <c r="J13" s="20">
        <f t="shared" si="0"/>
        <v>-0.1174934725848564</v>
      </c>
      <c r="K13" s="21">
        <f t="shared" si="1"/>
        <v>-0.26537931034482759</v>
      </c>
    </row>
    <row r="14" spans="1:11" x14ac:dyDescent="0.2">
      <c r="A14" s="7" t="s">
        <v>60</v>
      </c>
      <c r="B14" s="65">
        <v>0</v>
      </c>
      <c r="C14" s="39">
        <f>IF(B29=0, "-", B14/B29)</f>
        <v>0</v>
      </c>
      <c r="D14" s="65">
        <v>0</v>
      </c>
      <c r="E14" s="21">
        <f>IF(D29=0, "-", D14/D29)</f>
        <v>0</v>
      </c>
      <c r="F14" s="81">
        <v>1</v>
      </c>
      <c r="G14" s="39">
        <f>IF(F29=0, "-", F14/F29)</f>
        <v>2.3353027720043903E-5</v>
      </c>
      <c r="H14" s="65">
        <v>0</v>
      </c>
      <c r="I14" s="21">
        <f>IF(H29=0, "-", H14/H29)</f>
        <v>0</v>
      </c>
      <c r="J14" s="20" t="str">
        <f t="shared" si="0"/>
        <v>-</v>
      </c>
      <c r="K14" s="21" t="str">
        <f t="shared" si="1"/>
        <v>-</v>
      </c>
    </row>
    <row r="15" spans="1:11" x14ac:dyDescent="0.2">
      <c r="A15" s="7" t="s">
        <v>63</v>
      </c>
      <c r="B15" s="65">
        <v>33</v>
      </c>
      <c r="C15" s="39">
        <f>IF(B29=0, "-", B15/B29)</f>
        <v>6.4541365147662818E-3</v>
      </c>
      <c r="D15" s="65">
        <v>0</v>
      </c>
      <c r="E15" s="21">
        <f>IF(D29=0, "-", D15/D29)</f>
        <v>0</v>
      </c>
      <c r="F15" s="81">
        <v>109</v>
      </c>
      <c r="G15" s="39">
        <f>IF(F29=0, "-", F15/F29)</f>
        <v>2.5454800214847854E-3</v>
      </c>
      <c r="H15" s="65">
        <v>0</v>
      </c>
      <c r="I15" s="21">
        <f>IF(H29=0, "-", H15/H29)</f>
        <v>0</v>
      </c>
      <c r="J15" s="20" t="str">
        <f t="shared" si="0"/>
        <v>-</v>
      </c>
      <c r="K15" s="21" t="str">
        <f t="shared" si="1"/>
        <v>-</v>
      </c>
    </row>
    <row r="16" spans="1:11" x14ac:dyDescent="0.2">
      <c r="A16" s="7" t="s">
        <v>68</v>
      </c>
      <c r="B16" s="65">
        <v>315</v>
      </c>
      <c r="C16" s="39">
        <f>IF(B29=0, "-", B16/B29)</f>
        <v>6.1607666731859967E-2</v>
      </c>
      <c r="D16" s="65">
        <v>213</v>
      </c>
      <c r="E16" s="21">
        <f>IF(D29=0, "-", D16/D29)</f>
        <v>4.0882917466410748E-2</v>
      </c>
      <c r="F16" s="81">
        <v>1791</v>
      </c>
      <c r="G16" s="39">
        <f>IF(F29=0, "-", F16/F29)</f>
        <v>4.1825272646598632E-2</v>
      </c>
      <c r="H16" s="65">
        <v>1614</v>
      </c>
      <c r="I16" s="21">
        <f>IF(H29=0, "-", H16/H29)</f>
        <v>3.1870149872637879E-2</v>
      </c>
      <c r="J16" s="20">
        <f t="shared" si="0"/>
        <v>0.47887323943661969</v>
      </c>
      <c r="K16" s="21">
        <f t="shared" si="1"/>
        <v>0.10966542750929369</v>
      </c>
    </row>
    <row r="17" spans="1:11" x14ac:dyDescent="0.2">
      <c r="A17" s="7" t="s">
        <v>74</v>
      </c>
      <c r="B17" s="65">
        <v>161</v>
      </c>
      <c r="C17" s="39">
        <f>IF(B29=0, "-", B17/B29)</f>
        <v>3.1488362996283985E-2</v>
      </c>
      <c r="D17" s="65">
        <v>319</v>
      </c>
      <c r="E17" s="21">
        <f>IF(D29=0, "-", D17/D29)</f>
        <v>6.1228406909788868E-2</v>
      </c>
      <c r="F17" s="81">
        <v>2345</v>
      </c>
      <c r="G17" s="39">
        <f>IF(F29=0, "-", F17/F29)</f>
        <v>5.4762850003502957E-2</v>
      </c>
      <c r="H17" s="65">
        <v>3017</v>
      </c>
      <c r="I17" s="21">
        <f>IF(H29=0, "-", H17/H29)</f>
        <v>5.9573879904429042E-2</v>
      </c>
      <c r="J17" s="20">
        <f t="shared" si="0"/>
        <v>-0.4952978056426332</v>
      </c>
      <c r="K17" s="21">
        <f t="shared" si="1"/>
        <v>-0.22273781902552203</v>
      </c>
    </row>
    <row r="18" spans="1:11" x14ac:dyDescent="0.2">
      <c r="A18" s="7" t="s">
        <v>76</v>
      </c>
      <c r="B18" s="65">
        <v>0</v>
      </c>
      <c r="C18" s="39">
        <f>IF(B29=0, "-", B18/B29)</f>
        <v>0</v>
      </c>
      <c r="D18" s="65">
        <v>0</v>
      </c>
      <c r="E18" s="21">
        <f>IF(D29=0, "-", D18/D29)</f>
        <v>0</v>
      </c>
      <c r="F18" s="81">
        <v>1</v>
      </c>
      <c r="G18" s="39">
        <f>IF(F29=0, "-", F18/F29)</f>
        <v>2.3353027720043903E-5</v>
      </c>
      <c r="H18" s="65">
        <v>3</v>
      </c>
      <c r="I18" s="21">
        <f>IF(H29=0, "-", H18/H29)</f>
        <v>5.9238196789289736E-5</v>
      </c>
      <c r="J18" s="20" t="str">
        <f t="shared" si="0"/>
        <v>-</v>
      </c>
      <c r="K18" s="21">
        <f t="shared" si="1"/>
        <v>-0.66666666666666663</v>
      </c>
    </row>
    <row r="19" spans="1:11" x14ac:dyDescent="0.2">
      <c r="A19" s="7" t="s">
        <v>78</v>
      </c>
      <c r="B19" s="65">
        <v>97</v>
      </c>
      <c r="C19" s="39">
        <f>IF(B29=0, "-", B19/B29)</f>
        <v>1.8971249755525131E-2</v>
      </c>
      <c r="D19" s="65">
        <v>50</v>
      </c>
      <c r="E19" s="21">
        <f>IF(D29=0, "-", D19/D29)</f>
        <v>9.5969289827255271E-3</v>
      </c>
      <c r="F19" s="81">
        <v>758</v>
      </c>
      <c r="G19" s="39">
        <f>IF(F29=0, "-", F19/F29)</f>
        <v>1.7701595011793279E-2</v>
      </c>
      <c r="H19" s="65">
        <v>498</v>
      </c>
      <c r="I19" s="21">
        <f>IF(H29=0, "-", H19/H29)</f>
        <v>9.8335406670220955E-3</v>
      </c>
      <c r="J19" s="20">
        <f t="shared" si="0"/>
        <v>0.94</v>
      </c>
      <c r="K19" s="21">
        <f t="shared" si="1"/>
        <v>0.52208835341365467</v>
      </c>
    </row>
    <row r="20" spans="1:11" x14ac:dyDescent="0.2">
      <c r="A20" s="7" t="s">
        <v>81</v>
      </c>
      <c r="B20" s="65">
        <v>425</v>
      </c>
      <c r="C20" s="39">
        <f>IF(B29=0, "-", B20/B29)</f>
        <v>8.3121455114414239E-2</v>
      </c>
      <c r="D20" s="65">
        <v>637</v>
      </c>
      <c r="E20" s="21">
        <f>IF(D29=0, "-", D20/D29)</f>
        <v>0.12226487523992323</v>
      </c>
      <c r="F20" s="81">
        <v>4318</v>
      </c>
      <c r="G20" s="39">
        <f>IF(F29=0, "-", F20/F29)</f>
        <v>0.10083837369514957</v>
      </c>
      <c r="H20" s="65">
        <v>5319</v>
      </c>
      <c r="I20" s="21">
        <f>IF(H29=0, "-", H20/H29)</f>
        <v>0.1050293229074107</v>
      </c>
      <c r="J20" s="20">
        <f t="shared" si="0"/>
        <v>-0.3328100470957614</v>
      </c>
      <c r="K20" s="21">
        <f t="shared" si="1"/>
        <v>-0.18819326941154352</v>
      </c>
    </row>
    <row r="21" spans="1:11" x14ac:dyDescent="0.2">
      <c r="A21" s="7" t="s">
        <v>83</v>
      </c>
      <c r="B21" s="65">
        <v>324</v>
      </c>
      <c r="C21" s="39">
        <f>IF(B29=0, "-", B21/B29)</f>
        <v>6.3367885781341685E-2</v>
      </c>
      <c r="D21" s="65">
        <v>326</v>
      </c>
      <c r="E21" s="21">
        <f>IF(D29=0, "-", D21/D29)</f>
        <v>6.2571976967370435E-2</v>
      </c>
      <c r="F21" s="81">
        <v>2366</v>
      </c>
      <c r="G21" s="39">
        <f>IF(F29=0, "-", F21/F29)</f>
        <v>5.5253263585623873E-2</v>
      </c>
      <c r="H21" s="65">
        <v>2719</v>
      </c>
      <c r="I21" s="21">
        <f>IF(H29=0, "-", H21/H29)</f>
        <v>5.3689552356692927E-2</v>
      </c>
      <c r="J21" s="20">
        <f t="shared" si="0"/>
        <v>-6.1349693251533744E-3</v>
      </c>
      <c r="K21" s="21">
        <f t="shared" si="1"/>
        <v>-0.12982714233173961</v>
      </c>
    </row>
    <row r="22" spans="1:11" x14ac:dyDescent="0.2">
      <c r="A22" s="7" t="s">
        <v>84</v>
      </c>
      <c r="B22" s="65">
        <v>19</v>
      </c>
      <c r="C22" s="39">
        <f>IF(B29=0, "-", B22/B29)</f>
        <v>3.7160179933502834E-3</v>
      </c>
      <c r="D22" s="65">
        <v>6</v>
      </c>
      <c r="E22" s="21">
        <f>IF(D29=0, "-", D22/D29)</f>
        <v>1.1516314779270633E-3</v>
      </c>
      <c r="F22" s="81">
        <v>188</v>
      </c>
      <c r="G22" s="39">
        <f>IF(F29=0, "-", F22/F29)</f>
        <v>4.3903692113682535E-3</v>
      </c>
      <c r="H22" s="65">
        <v>39</v>
      </c>
      <c r="I22" s="21">
        <f>IF(H29=0, "-", H22/H29)</f>
        <v>7.7009655826076656E-4</v>
      </c>
      <c r="J22" s="20">
        <f t="shared" si="0"/>
        <v>2.1666666666666665</v>
      </c>
      <c r="K22" s="21">
        <f t="shared" si="1"/>
        <v>3.8205128205128207</v>
      </c>
    </row>
    <row r="23" spans="1:11" x14ac:dyDescent="0.2">
      <c r="A23" s="7" t="s">
        <v>86</v>
      </c>
      <c r="B23" s="65">
        <v>88</v>
      </c>
      <c r="C23" s="39">
        <f>IF(B29=0, "-", B23/B29)</f>
        <v>1.721103070604342E-2</v>
      </c>
      <c r="D23" s="65">
        <v>90</v>
      </c>
      <c r="E23" s="21">
        <f>IF(D29=0, "-", D23/D29)</f>
        <v>1.7274472168905951E-2</v>
      </c>
      <c r="F23" s="81">
        <v>728</v>
      </c>
      <c r="G23" s="39">
        <f>IF(F29=0, "-", F23/F29)</f>
        <v>1.7001004180191962E-2</v>
      </c>
      <c r="H23" s="65">
        <v>640</v>
      </c>
      <c r="I23" s="21">
        <f>IF(H29=0, "-", H23/H29)</f>
        <v>1.2637481981715144E-2</v>
      </c>
      <c r="J23" s="20">
        <f t="shared" si="0"/>
        <v>-2.2222222222222223E-2</v>
      </c>
      <c r="K23" s="21">
        <f t="shared" si="1"/>
        <v>0.13750000000000001</v>
      </c>
    </row>
    <row r="24" spans="1:11" x14ac:dyDescent="0.2">
      <c r="A24" s="7" t="s">
        <v>87</v>
      </c>
      <c r="B24" s="65">
        <v>39</v>
      </c>
      <c r="C24" s="39">
        <f>IF(B29=0, "-", B24/B29)</f>
        <v>7.6276158810874243E-3</v>
      </c>
      <c r="D24" s="65">
        <v>39</v>
      </c>
      <c r="E24" s="21">
        <f>IF(D29=0, "-", D24/D29)</f>
        <v>7.4856046065259118E-3</v>
      </c>
      <c r="F24" s="81">
        <v>382</v>
      </c>
      <c r="G24" s="39">
        <f>IF(F29=0, "-", F24/F29)</f>
        <v>8.9208565890567717E-3</v>
      </c>
      <c r="H24" s="65">
        <v>532</v>
      </c>
      <c r="I24" s="21">
        <f>IF(H29=0, "-", H24/H29)</f>
        <v>1.0504906897300713E-2</v>
      </c>
      <c r="J24" s="20">
        <f t="shared" si="0"/>
        <v>0</v>
      </c>
      <c r="K24" s="21">
        <f t="shared" si="1"/>
        <v>-0.28195488721804512</v>
      </c>
    </row>
    <row r="25" spans="1:11" x14ac:dyDescent="0.2">
      <c r="A25" s="7" t="s">
        <v>91</v>
      </c>
      <c r="B25" s="65">
        <v>16</v>
      </c>
      <c r="C25" s="39">
        <f>IF(B29=0, "-", B25/B29)</f>
        <v>3.1292783101897126E-3</v>
      </c>
      <c r="D25" s="65">
        <v>24</v>
      </c>
      <c r="E25" s="21">
        <f>IF(D29=0, "-", D25/D29)</f>
        <v>4.6065259117082534E-3</v>
      </c>
      <c r="F25" s="81">
        <v>158</v>
      </c>
      <c r="G25" s="39">
        <f>IF(F29=0, "-", F25/F29)</f>
        <v>3.689778379766937E-3</v>
      </c>
      <c r="H25" s="65">
        <v>90</v>
      </c>
      <c r="I25" s="21">
        <f>IF(H29=0, "-", H25/H29)</f>
        <v>1.7771459036786919E-3</v>
      </c>
      <c r="J25" s="20">
        <f t="shared" si="0"/>
        <v>-0.33333333333333331</v>
      </c>
      <c r="K25" s="21">
        <f t="shared" si="1"/>
        <v>0.75555555555555554</v>
      </c>
    </row>
    <row r="26" spans="1:11" x14ac:dyDescent="0.2">
      <c r="A26" s="7" t="s">
        <v>94</v>
      </c>
      <c r="B26" s="65">
        <v>1493</v>
      </c>
      <c r="C26" s="39">
        <f>IF(B29=0, "-", B26/B29)</f>
        <v>0.29200078231957755</v>
      </c>
      <c r="D26" s="65">
        <v>1413</v>
      </c>
      <c r="E26" s="21">
        <f>IF(D29=0, "-", D26/D29)</f>
        <v>0.27120921305182344</v>
      </c>
      <c r="F26" s="81">
        <v>12654</v>
      </c>
      <c r="G26" s="39">
        <f>IF(F29=0, "-", F26/F29)</f>
        <v>0.29550921276943554</v>
      </c>
      <c r="H26" s="65">
        <v>14768</v>
      </c>
      <c r="I26" s="21">
        <f>IF(H29=0, "-", H26/H29)</f>
        <v>0.29160989672807691</v>
      </c>
      <c r="J26" s="20">
        <f t="shared" si="0"/>
        <v>5.6617126680820945E-2</v>
      </c>
      <c r="K26" s="21">
        <f t="shared" si="1"/>
        <v>-0.14314734561213435</v>
      </c>
    </row>
    <row r="27" spans="1:11" x14ac:dyDescent="0.2">
      <c r="A27" s="7" t="s">
        <v>96</v>
      </c>
      <c r="B27" s="65">
        <v>261</v>
      </c>
      <c r="C27" s="39">
        <f>IF(B29=0, "-", B27/B29)</f>
        <v>5.1046352434969688E-2</v>
      </c>
      <c r="D27" s="65">
        <v>303</v>
      </c>
      <c r="E27" s="21">
        <f>IF(D29=0, "-", D27/D29)</f>
        <v>5.8157389635316699E-2</v>
      </c>
      <c r="F27" s="81">
        <v>2528</v>
      </c>
      <c r="G27" s="39">
        <f>IF(F29=0, "-", F27/F29)</f>
        <v>5.9036454076270992E-2</v>
      </c>
      <c r="H27" s="65">
        <v>3270</v>
      </c>
      <c r="I27" s="21">
        <f>IF(H29=0, "-", H27/H29)</f>
        <v>6.4569634500325809E-2</v>
      </c>
      <c r="J27" s="20">
        <f t="shared" si="0"/>
        <v>-0.13861386138613863</v>
      </c>
      <c r="K27" s="21">
        <f t="shared" si="1"/>
        <v>-0.22691131498470948</v>
      </c>
    </row>
    <row r="28" spans="1:11" x14ac:dyDescent="0.2">
      <c r="A28" s="2"/>
      <c r="B28" s="68"/>
      <c r="C28" s="33"/>
      <c r="D28" s="68"/>
      <c r="E28" s="6"/>
      <c r="F28" s="82"/>
      <c r="G28" s="33"/>
      <c r="H28" s="68"/>
      <c r="I28" s="6"/>
      <c r="J28" s="5"/>
      <c r="K28" s="6"/>
    </row>
    <row r="29" spans="1:11" s="43" customFormat="1" x14ac:dyDescent="0.2">
      <c r="A29" s="162" t="s">
        <v>638</v>
      </c>
      <c r="B29" s="71">
        <f>SUM(B7:B28)</f>
        <v>5113</v>
      </c>
      <c r="C29" s="40">
        <v>1</v>
      </c>
      <c r="D29" s="71">
        <f>SUM(D7:D28)</f>
        <v>5210</v>
      </c>
      <c r="E29" s="41">
        <v>1</v>
      </c>
      <c r="F29" s="77">
        <f>SUM(F7:F28)</f>
        <v>42821</v>
      </c>
      <c r="G29" s="42">
        <v>1</v>
      </c>
      <c r="H29" s="71">
        <f>SUM(H7:H28)</f>
        <v>50643</v>
      </c>
      <c r="I29" s="41">
        <v>1</v>
      </c>
      <c r="J29" s="37">
        <f>IF(D29=0, "-", (B29-D29)/D29)</f>
        <v>-1.8618042226487524E-2</v>
      </c>
      <c r="K29" s="38">
        <f>IF(H29=0, "-", (F29-H29)/H29)</f>
        <v>-0.15445372509527477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9"/>
  <sheetViews>
    <sheetView tabSelected="1" zoomScaleNormal="100" workbookViewId="0">
      <selection activeCell="M1" sqref="M1"/>
    </sheetView>
  </sheetViews>
  <sheetFormatPr defaultRowHeight="12.75" x14ac:dyDescent="0.2"/>
  <cols>
    <col min="1" max="1" width="44.7109375"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128</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135</v>
      </c>
      <c r="B6" s="61" t="s">
        <v>12</v>
      </c>
      <c r="C6" s="62" t="s">
        <v>13</v>
      </c>
      <c r="D6" s="61" t="s">
        <v>12</v>
      </c>
      <c r="E6" s="63" t="s">
        <v>13</v>
      </c>
      <c r="F6" s="62" t="s">
        <v>12</v>
      </c>
      <c r="G6" s="62" t="s">
        <v>13</v>
      </c>
      <c r="H6" s="61" t="s">
        <v>12</v>
      </c>
      <c r="I6" s="63" t="s">
        <v>13</v>
      </c>
      <c r="J6" s="61"/>
      <c r="K6" s="63"/>
    </row>
    <row r="7" spans="1:11" x14ac:dyDescent="0.2">
      <c r="A7" s="7" t="s">
        <v>557</v>
      </c>
      <c r="B7" s="65">
        <v>23</v>
      </c>
      <c r="C7" s="34">
        <f>IF(B22=0, "-", B7/B22)</f>
        <v>4.8016701461377868E-2</v>
      </c>
      <c r="D7" s="65">
        <v>44</v>
      </c>
      <c r="E7" s="9">
        <f>IF(D22=0, "-", D7/D22)</f>
        <v>0.10280373831775701</v>
      </c>
      <c r="F7" s="81">
        <v>179</v>
      </c>
      <c r="G7" s="34">
        <f>IF(F22=0, "-", F7/F22)</f>
        <v>4.3991152617350697E-2</v>
      </c>
      <c r="H7" s="65">
        <v>223</v>
      </c>
      <c r="I7" s="9">
        <f>IF(H22=0, "-", H7/H22)</f>
        <v>5.1920838183934809E-2</v>
      </c>
      <c r="J7" s="8">
        <f t="shared" ref="J7:J20" si="0">IF(D7=0, "-", IF((B7-D7)/D7&lt;10, (B7-D7)/D7, "&gt;999%"))</f>
        <v>-0.47727272727272729</v>
      </c>
      <c r="K7" s="9">
        <f t="shared" ref="K7:K20" si="1">IF(H7=0, "-", IF((F7-H7)/H7&lt;10, (F7-H7)/H7, "&gt;999%"))</f>
        <v>-0.19730941704035873</v>
      </c>
    </row>
    <row r="8" spans="1:11" x14ac:dyDescent="0.2">
      <c r="A8" s="7" t="s">
        <v>558</v>
      </c>
      <c r="B8" s="65">
        <v>8</v>
      </c>
      <c r="C8" s="34">
        <f>IF(B22=0, "-", B8/B22)</f>
        <v>1.6701461377870562E-2</v>
      </c>
      <c r="D8" s="65">
        <v>15</v>
      </c>
      <c r="E8" s="9">
        <f>IF(D22=0, "-", D8/D22)</f>
        <v>3.5046728971962614E-2</v>
      </c>
      <c r="F8" s="81">
        <v>240</v>
      </c>
      <c r="G8" s="34">
        <f>IF(F22=0, "-", F8/F22)</f>
        <v>5.8982550995330549E-2</v>
      </c>
      <c r="H8" s="65">
        <v>194</v>
      </c>
      <c r="I8" s="9">
        <f>IF(H22=0, "-", H8/H22)</f>
        <v>4.5168800931315485E-2</v>
      </c>
      <c r="J8" s="8">
        <f t="shared" si="0"/>
        <v>-0.46666666666666667</v>
      </c>
      <c r="K8" s="9">
        <f t="shared" si="1"/>
        <v>0.23711340206185566</v>
      </c>
    </row>
    <row r="9" spans="1:11" x14ac:dyDescent="0.2">
      <c r="A9" s="7" t="s">
        <v>559</v>
      </c>
      <c r="B9" s="65">
        <v>63</v>
      </c>
      <c r="C9" s="34">
        <f>IF(B22=0, "-", B9/B22)</f>
        <v>0.13152400835073069</v>
      </c>
      <c r="D9" s="65">
        <v>41</v>
      </c>
      <c r="E9" s="9">
        <f>IF(D22=0, "-", D9/D22)</f>
        <v>9.5794392523364483E-2</v>
      </c>
      <c r="F9" s="81">
        <v>450</v>
      </c>
      <c r="G9" s="34">
        <f>IF(F22=0, "-", F9/F22)</f>
        <v>0.11059228311624478</v>
      </c>
      <c r="H9" s="65">
        <v>481</v>
      </c>
      <c r="I9" s="9">
        <f>IF(H22=0, "-", H9/H22)</f>
        <v>0.1119906868451688</v>
      </c>
      <c r="J9" s="8">
        <f t="shared" si="0"/>
        <v>0.53658536585365857</v>
      </c>
      <c r="K9" s="9">
        <f t="shared" si="1"/>
        <v>-6.4449064449064453E-2</v>
      </c>
    </row>
    <row r="10" spans="1:11" x14ac:dyDescent="0.2">
      <c r="A10" s="7" t="s">
        <v>560</v>
      </c>
      <c r="B10" s="65">
        <v>69</v>
      </c>
      <c r="C10" s="34">
        <f>IF(B22=0, "-", B10/B22)</f>
        <v>0.1440501043841336</v>
      </c>
      <c r="D10" s="65">
        <v>87</v>
      </c>
      <c r="E10" s="9">
        <f>IF(D22=0, "-", D10/D22)</f>
        <v>0.20327102803738317</v>
      </c>
      <c r="F10" s="81">
        <v>741</v>
      </c>
      <c r="G10" s="34">
        <f>IF(F22=0, "-", F10/F22)</f>
        <v>0.18210862619808307</v>
      </c>
      <c r="H10" s="65">
        <v>796</v>
      </c>
      <c r="I10" s="9">
        <f>IF(H22=0, "-", H10/H22)</f>
        <v>0.18533178114086146</v>
      </c>
      <c r="J10" s="8">
        <f t="shared" si="0"/>
        <v>-0.20689655172413793</v>
      </c>
      <c r="K10" s="9">
        <f t="shared" si="1"/>
        <v>-6.9095477386934667E-2</v>
      </c>
    </row>
    <row r="11" spans="1:11" x14ac:dyDescent="0.2">
      <c r="A11" s="7" t="s">
        <v>561</v>
      </c>
      <c r="B11" s="65">
        <v>4</v>
      </c>
      <c r="C11" s="34">
        <f>IF(B22=0, "-", B11/B22)</f>
        <v>8.350730688935281E-3</v>
      </c>
      <c r="D11" s="65">
        <v>4</v>
      </c>
      <c r="E11" s="9">
        <f>IF(D22=0, "-", D11/D22)</f>
        <v>9.3457943925233638E-3</v>
      </c>
      <c r="F11" s="81">
        <v>29</v>
      </c>
      <c r="G11" s="34">
        <f>IF(F22=0, "-", F11/F22)</f>
        <v>7.1270582452691075E-3</v>
      </c>
      <c r="H11" s="65">
        <v>28</v>
      </c>
      <c r="I11" s="9">
        <f>IF(H22=0, "-", H11/H22)</f>
        <v>6.5192083818393478E-3</v>
      </c>
      <c r="J11" s="8">
        <f t="shared" si="0"/>
        <v>0</v>
      </c>
      <c r="K11" s="9">
        <f t="shared" si="1"/>
        <v>3.5714285714285712E-2</v>
      </c>
    </row>
    <row r="12" spans="1:11" x14ac:dyDescent="0.2">
      <c r="A12" s="7" t="s">
        <v>562</v>
      </c>
      <c r="B12" s="65">
        <v>0</v>
      </c>
      <c r="C12" s="34">
        <f>IF(B22=0, "-", B12/B22)</f>
        <v>0</v>
      </c>
      <c r="D12" s="65">
        <v>0</v>
      </c>
      <c r="E12" s="9">
        <f>IF(D22=0, "-", D12/D22)</f>
        <v>0</v>
      </c>
      <c r="F12" s="81">
        <v>4</v>
      </c>
      <c r="G12" s="34">
        <f>IF(F22=0, "-", F12/F22)</f>
        <v>9.8304251658884239E-4</v>
      </c>
      <c r="H12" s="65">
        <v>3</v>
      </c>
      <c r="I12" s="9">
        <f>IF(H22=0, "-", H12/H22)</f>
        <v>6.9848661233993018E-4</v>
      </c>
      <c r="J12" s="8" t="str">
        <f t="shared" si="0"/>
        <v>-</v>
      </c>
      <c r="K12" s="9">
        <f t="shared" si="1"/>
        <v>0.33333333333333331</v>
      </c>
    </row>
    <row r="13" spans="1:11" x14ac:dyDescent="0.2">
      <c r="A13" s="7" t="s">
        <v>563</v>
      </c>
      <c r="B13" s="65">
        <v>110</v>
      </c>
      <c r="C13" s="34">
        <f>IF(B22=0, "-", B13/B22)</f>
        <v>0.22964509394572025</v>
      </c>
      <c r="D13" s="65">
        <v>88</v>
      </c>
      <c r="E13" s="9">
        <f>IF(D22=0, "-", D13/D22)</f>
        <v>0.20560747663551401</v>
      </c>
      <c r="F13" s="81">
        <v>1044</v>
      </c>
      <c r="G13" s="34">
        <f>IF(F22=0, "-", F13/F22)</f>
        <v>0.2565740968296879</v>
      </c>
      <c r="H13" s="65">
        <v>1066</v>
      </c>
      <c r="I13" s="9">
        <f>IF(H22=0, "-", H13/H22)</f>
        <v>0.24819557625145519</v>
      </c>
      <c r="J13" s="8">
        <f t="shared" si="0"/>
        <v>0.25</v>
      </c>
      <c r="K13" s="9">
        <f t="shared" si="1"/>
        <v>-2.0637898686679174E-2</v>
      </c>
    </row>
    <row r="14" spans="1:11" x14ac:dyDescent="0.2">
      <c r="A14" s="7" t="s">
        <v>564</v>
      </c>
      <c r="B14" s="65">
        <v>22</v>
      </c>
      <c r="C14" s="34">
        <f>IF(B22=0, "-", B14/B22)</f>
        <v>4.5929018789144051E-2</v>
      </c>
      <c r="D14" s="65">
        <v>19</v>
      </c>
      <c r="E14" s="9">
        <f>IF(D22=0, "-", D14/D22)</f>
        <v>4.4392523364485979E-2</v>
      </c>
      <c r="F14" s="81">
        <v>205</v>
      </c>
      <c r="G14" s="34">
        <f>IF(F22=0, "-", F14/F22)</f>
        <v>5.038092897517818E-2</v>
      </c>
      <c r="H14" s="65">
        <v>227</v>
      </c>
      <c r="I14" s="9">
        <f>IF(H22=0, "-", H14/H22)</f>
        <v>5.2852153667054716E-2</v>
      </c>
      <c r="J14" s="8">
        <f t="shared" si="0"/>
        <v>0.15789473684210525</v>
      </c>
      <c r="K14" s="9">
        <f t="shared" si="1"/>
        <v>-9.6916299559471369E-2</v>
      </c>
    </row>
    <row r="15" spans="1:11" x14ac:dyDescent="0.2">
      <c r="A15" s="7" t="s">
        <v>565</v>
      </c>
      <c r="B15" s="65">
        <v>7</v>
      </c>
      <c r="C15" s="34">
        <f>IF(B22=0, "-", B15/B22)</f>
        <v>1.4613778705636743E-2</v>
      </c>
      <c r="D15" s="65">
        <v>6</v>
      </c>
      <c r="E15" s="9">
        <f>IF(D22=0, "-", D15/D22)</f>
        <v>1.4018691588785047E-2</v>
      </c>
      <c r="F15" s="81">
        <v>45</v>
      </c>
      <c r="G15" s="34">
        <f>IF(F22=0, "-", F15/F22)</f>
        <v>1.1059228311624477E-2</v>
      </c>
      <c r="H15" s="65">
        <v>44</v>
      </c>
      <c r="I15" s="9">
        <f>IF(H22=0, "-", H15/H22)</f>
        <v>1.0244470314318976E-2</v>
      </c>
      <c r="J15" s="8">
        <f t="shared" si="0"/>
        <v>0.16666666666666666</v>
      </c>
      <c r="K15" s="9">
        <f t="shared" si="1"/>
        <v>2.2727272727272728E-2</v>
      </c>
    </row>
    <row r="16" spans="1:11" x14ac:dyDescent="0.2">
      <c r="A16" s="7" t="s">
        <v>566</v>
      </c>
      <c r="B16" s="65">
        <v>3</v>
      </c>
      <c r="C16" s="34">
        <f>IF(B22=0, "-", B16/B22)</f>
        <v>6.2630480167014616E-3</v>
      </c>
      <c r="D16" s="65">
        <v>0</v>
      </c>
      <c r="E16" s="9">
        <f>IF(D22=0, "-", D16/D22)</f>
        <v>0</v>
      </c>
      <c r="F16" s="81">
        <v>3</v>
      </c>
      <c r="G16" s="34">
        <f>IF(F22=0, "-", F16/F22)</f>
        <v>7.372818874416319E-4</v>
      </c>
      <c r="H16" s="65">
        <v>0</v>
      </c>
      <c r="I16" s="9">
        <f>IF(H22=0, "-", H16/H22)</f>
        <v>0</v>
      </c>
      <c r="J16" s="8" t="str">
        <f t="shared" si="0"/>
        <v>-</v>
      </c>
      <c r="K16" s="9" t="str">
        <f t="shared" si="1"/>
        <v>-</v>
      </c>
    </row>
    <row r="17" spans="1:11" x14ac:dyDescent="0.2">
      <c r="A17" s="7" t="s">
        <v>567</v>
      </c>
      <c r="B17" s="65">
        <v>91</v>
      </c>
      <c r="C17" s="34">
        <f>IF(B22=0, "-", B17/B22)</f>
        <v>0.18997912317327767</v>
      </c>
      <c r="D17" s="65">
        <v>78</v>
      </c>
      <c r="E17" s="9">
        <f>IF(D22=0, "-", D17/D22)</f>
        <v>0.1822429906542056</v>
      </c>
      <c r="F17" s="81">
        <v>564</v>
      </c>
      <c r="G17" s="34">
        <f>IF(F22=0, "-", F17/F22)</f>
        <v>0.13860899483902678</v>
      </c>
      <c r="H17" s="65">
        <v>769</v>
      </c>
      <c r="I17" s="9">
        <f>IF(H22=0, "-", H17/H22)</f>
        <v>0.17904540162980209</v>
      </c>
      <c r="J17" s="8">
        <f t="shared" si="0"/>
        <v>0.16666666666666666</v>
      </c>
      <c r="K17" s="9">
        <f t="shared" si="1"/>
        <v>-0.26657997399219768</v>
      </c>
    </row>
    <row r="18" spans="1:11" x14ac:dyDescent="0.2">
      <c r="A18" s="7" t="s">
        <v>568</v>
      </c>
      <c r="B18" s="65">
        <v>0</v>
      </c>
      <c r="C18" s="34">
        <f>IF(B22=0, "-", B18/B22)</f>
        <v>0</v>
      </c>
      <c r="D18" s="65">
        <v>0</v>
      </c>
      <c r="E18" s="9">
        <f>IF(D22=0, "-", D18/D22)</f>
        <v>0</v>
      </c>
      <c r="F18" s="81">
        <v>1</v>
      </c>
      <c r="G18" s="34">
        <f>IF(F22=0, "-", F18/F22)</f>
        <v>2.457606291472106E-4</v>
      </c>
      <c r="H18" s="65">
        <v>0</v>
      </c>
      <c r="I18" s="9">
        <f>IF(H22=0, "-", H18/H22)</f>
        <v>0</v>
      </c>
      <c r="J18" s="8" t="str">
        <f t="shared" si="0"/>
        <v>-</v>
      </c>
      <c r="K18" s="9" t="str">
        <f t="shared" si="1"/>
        <v>-</v>
      </c>
    </row>
    <row r="19" spans="1:11" x14ac:dyDescent="0.2">
      <c r="A19" s="7" t="s">
        <v>569</v>
      </c>
      <c r="B19" s="65">
        <v>42</v>
      </c>
      <c r="C19" s="34">
        <f>IF(B22=0, "-", B19/B22)</f>
        <v>8.7682672233820466E-2</v>
      </c>
      <c r="D19" s="65">
        <v>22</v>
      </c>
      <c r="E19" s="9">
        <f>IF(D22=0, "-", D19/D22)</f>
        <v>5.1401869158878503E-2</v>
      </c>
      <c r="F19" s="81">
        <v>265</v>
      </c>
      <c r="G19" s="34">
        <f>IF(F22=0, "-", F19/F22)</f>
        <v>6.512656672401082E-2</v>
      </c>
      <c r="H19" s="65">
        <v>245</v>
      </c>
      <c r="I19" s="9">
        <f>IF(H22=0, "-", H19/H22)</f>
        <v>5.7043073341094298E-2</v>
      </c>
      <c r="J19" s="8">
        <f t="shared" si="0"/>
        <v>0.90909090909090906</v>
      </c>
      <c r="K19" s="9">
        <f t="shared" si="1"/>
        <v>8.1632653061224483E-2</v>
      </c>
    </row>
    <row r="20" spans="1:11" x14ac:dyDescent="0.2">
      <c r="A20" s="7" t="s">
        <v>570</v>
      </c>
      <c r="B20" s="65">
        <v>37</v>
      </c>
      <c r="C20" s="34">
        <f>IF(B22=0, "-", B20/B22)</f>
        <v>7.724425887265135E-2</v>
      </c>
      <c r="D20" s="65">
        <v>24</v>
      </c>
      <c r="E20" s="9">
        <f>IF(D22=0, "-", D20/D22)</f>
        <v>5.6074766355140186E-2</v>
      </c>
      <c r="F20" s="81">
        <v>299</v>
      </c>
      <c r="G20" s="34">
        <f>IF(F22=0, "-", F20/F22)</f>
        <v>7.3482428115015971E-2</v>
      </c>
      <c r="H20" s="65">
        <v>219</v>
      </c>
      <c r="I20" s="9">
        <f>IF(H22=0, "-", H20/H22)</f>
        <v>5.0989522700814902E-2</v>
      </c>
      <c r="J20" s="8">
        <f t="shared" si="0"/>
        <v>0.54166666666666663</v>
      </c>
      <c r="K20" s="9">
        <f t="shared" si="1"/>
        <v>0.36529680365296802</v>
      </c>
    </row>
    <row r="21" spans="1:11" x14ac:dyDescent="0.2">
      <c r="A21" s="2"/>
      <c r="B21" s="68"/>
      <c r="C21" s="33"/>
      <c r="D21" s="68"/>
      <c r="E21" s="6"/>
      <c r="F21" s="82"/>
      <c r="G21" s="33"/>
      <c r="H21" s="68"/>
      <c r="I21" s="6"/>
      <c r="J21" s="5"/>
      <c r="K21" s="6"/>
    </row>
    <row r="22" spans="1:11" s="43" customFormat="1" x14ac:dyDescent="0.2">
      <c r="A22" s="162" t="s">
        <v>648</v>
      </c>
      <c r="B22" s="71">
        <f>SUM(B7:B21)</f>
        <v>479</v>
      </c>
      <c r="C22" s="40">
        <f>B22/26014</f>
        <v>1.8413162143461212E-2</v>
      </c>
      <c r="D22" s="71">
        <f>SUM(D7:D21)</f>
        <v>428</v>
      </c>
      <c r="E22" s="41">
        <f>D22/27682</f>
        <v>1.5461310598945163E-2</v>
      </c>
      <c r="F22" s="77">
        <f>SUM(F7:F21)</f>
        <v>4069</v>
      </c>
      <c r="G22" s="42">
        <f>F22/214680</f>
        <v>1.8953791689957145E-2</v>
      </c>
      <c r="H22" s="71">
        <f>SUM(H7:H21)</f>
        <v>4295</v>
      </c>
      <c r="I22" s="41">
        <f>H22/259958</f>
        <v>1.6521899691488626E-2</v>
      </c>
      <c r="J22" s="37">
        <f>IF(D22=0, "-", IF((B22-D22)/D22&lt;10, (B22-D22)/D22, "&gt;999%"))</f>
        <v>0.1191588785046729</v>
      </c>
      <c r="K22" s="38">
        <f>IF(H22=0, "-", IF((F22-H22)/H22&lt;10, (F22-H22)/H22, "&gt;999%"))</f>
        <v>-5.2619324796274736E-2</v>
      </c>
    </row>
    <row r="23" spans="1:11" x14ac:dyDescent="0.2">
      <c r="B23" s="83"/>
      <c r="D23" s="83"/>
      <c r="F23" s="83"/>
      <c r="H23" s="83"/>
    </row>
    <row r="24" spans="1:11" x14ac:dyDescent="0.2">
      <c r="A24" s="163" t="s">
        <v>136</v>
      </c>
      <c r="B24" s="61" t="s">
        <v>12</v>
      </c>
      <c r="C24" s="62" t="s">
        <v>13</v>
      </c>
      <c r="D24" s="61" t="s">
        <v>12</v>
      </c>
      <c r="E24" s="63" t="s">
        <v>13</v>
      </c>
      <c r="F24" s="62" t="s">
        <v>12</v>
      </c>
      <c r="G24" s="62" t="s">
        <v>13</v>
      </c>
      <c r="H24" s="61" t="s">
        <v>12</v>
      </c>
      <c r="I24" s="63" t="s">
        <v>13</v>
      </c>
      <c r="J24" s="61"/>
      <c r="K24" s="63"/>
    </row>
    <row r="25" spans="1:11" x14ac:dyDescent="0.2">
      <c r="A25" s="7" t="s">
        <v>571</v>
      </c>
      <c r="B25" s="65">
        <v>0</v>
      </c>
      <c r="C25" s="34">
        <f>IF(B36=0, "-", B25/B36)</f>
        <v>0</v>
      </c>
      <c r="D25" s="65">
        <v>1</v>
      </c>
      <c r="E25" s="9">
        <f>IF(D36=0, "-", D25/D36)</f>
        <v>5.681818181818182E-3</v>
      </c>
      <c r="F25" s="81">
        <v>4</v>
      </c>
      <c r="G25" s="34">
        <f>IF(F36=0, "-", F25/F36)</f>
        <v>2.6737967914438501E-3</v>
      </c>
      <c r="H25" s="65">
        <v>6</v>
      </c>
      <c r="I25" s="9">
        <f>IF(H36=0, "-", H25/H36)</f>
        <v>3.3917467495760316E-3</v>
      </c>
      <c r="J25" s="8">
        <f t="shared" ref="J25:J34" si="2">IF(D25=0, "-", IF((B25-D25)/D25&lt;10, (B25-D25)/D25, "&gt;999%"))</f>
        <v>-1</v>
      </c>
      <c r="K25" s="9">
        <f t="shared" ref="K25:K34" si="3">IF(H25=0, "-", IF((F25-H25)/H25&lt;10, (F25-H25)/H25, "&gt;999%"))</f>
        <v>-0.33333333333333331</v>
      </c>
    </row>
    <row r="26" spans="1:11" x14ac:dyDescent="0.2">
      <c r="A26" s="7" t="s">
        <v>572</v>
      </c>
      <c r="B26" s="65">
        <v>40</v>
      </c>
      <c r="C26" s="34">
        <f>IF(B36=0, "-", B26/B36)</f>
        <v>0.24390243902439024</v>
      </c>
      <c r="D26" s="65">
        <v>31</v>
      </c>
      <c r="E26" s="9">
        <f>IF(D36=0, "-", D26/D36)</f>
        <v>0.17613636363636365</v>
      </c>
      <c r="F26" s="81">
        <v>285</v>
      </c>
      <c r="G26" s="34">
        <f>IF(F36=0, "-", F26/F36)</f>
        <v>0.19050802139037434</v>
      </c>
      <c r="H26" s="65">
        <v>284</v>
      </c>
      <c r="I26" s="9">
        <f>IF(H36=0, "-", H26/H36)</f>
        <v>0.16054267947993217</v>
      </c>
      <c r="J26" s="8">
        <f t="shared" si="2"/>
        <v>0.29032258064516131</v>
      </c>
      <c r="K26" s="9">
        <f t="shared" si="3"/>
        <v>3.5211267605633804E-3</v>
      </c>
    </row>
    <row r="27" spans="1:11" x14ac:dyDescent="0.2">
      <c r="A27" s="7" t="s">
        <v>573</v>
      </c>
      <c r="B27" s="65">
        <v>49</v>
      </c>
      <c r="C27" s="34">
        <f>IF(B36=0, "-", B27/B36)</f>
        <v>0.29878048780487804</v>
      </c>
      <c r="D27" s="65">
        <v>58</v>
      </c>
      <c r="E27" s="9">
        <f>IF(D36=0, "-", D27/D36)</f>
        <v>0.32954545454545453</v>
      </c>
      <c r="F27" s="81">
        <v>513</v>
      </c>
      <c r="G27" s="34">
        <f>IF(F36=0, "-", F27/F36)</f>
        <v>0.34291443850267378</v>
      </c>
      <c r="H27" s="65">
        <v>585</v>
      </c>
      <c r="I27" s="9">
        <f>IF(H36=0, "-", H27/H36)</f>
        <v>0.3306953080836631</v>
      </c>
      <c r="J27" s="8">
        <f t="shared" si="2"/>
        <v>-0.15517241379310345</v>
      </c>
      <c r="K27" s="9">
        <f t="shared" si="3"/>
        <v>-0.12307692307692308</v>
      </c>
    </row>
    <row r="28" spans="1:11" x14ac:dyDescent="0.2">
      <c r="A28" s="7" t="s">
        <v>574</v>
      </c>
      <c r="B28" s="65">
        <v>2</v>
      </c>
      <c r="C28" s="34">
        <f>IF(B36=0, "-", B28/B36)</f>
        <v>1.2195121951219513E-2</v>
      </c>
      <c r="D28" s="65">
        <v>0</v>
      </c>
      <c r="E28" s="9">
        <f>IF(D36=0, "-", D28/D36)</f>
        <v>0</v>
      </c>
      <c r="F28" s="81">
        <v>2</v>
      </c>
      <c r="G28" s="34">
        <f>IF(F36=0, "-", F28/F36)</f>
        <v>1.3368983957219251E-3</v>
      </c>
      <c r="H28" s="65">
        <v>0</v>
      </c>
      <c r="I28" s="9">
        <f>IF(H36=0, "-", H28/H36)</f>
        <v>0</v>
      </c>
      <c r="J28" s="8" t="str">
        <f t="shared" si="2"/>
        <v>-</v>
      </c>
      <c r="K28" s="9" t="str">
        <f t="shared" si="3"/>
        <v>-</v>
      </c>
    </row>
    <row r="29" spans="1:11" x14ac:dyDescent="0.2">
      <c r="A29" s="7" t="s">
        <v>575</v>
      </c>
      <c r="B29" s="65">
        <v>61</v>
      </c>
      <c r="C29" s="34">
        <f>IF(B36=0, "-", B29/B36)</f>
        <v>0.37195121951219512</v>
      </c>
      <c r="D29" s="65">
        <v>78</v>
      </c>
      <c r="E29" s="9">
        <f>IF(D36=0, "-", D29/D36)</f>
        <v>0.44318181818181818</v>
      </c>
      <c r="F29" s="81">
        <v>596</v>
      </c>
      <c r="G29" s="34">
        <f>IF(F36=0, "-", F29/F36)</f>
        <v>0.39839572192513367</v>
      </c>
      <c r="H29" s="65">
        <v>784</v>
      </c>
      <c r="I29" s="9">
        <f>IF(H36=0, "-", H29/H36)</f>
        <v>0.44318824194460149</v>
      </c>
      <c r="J29" s="8">
        <f t="shared" si="2"/>
        <v>-0.21794871794871795</v>
      </c>
      <c r="K29" s="9">
        <f t="shared" si="3"/>
        <v>-0.23979591836734693</v>
      </c>
    </row>
    <row r="30" spans="1:11" x14ac:dyDescent="0.2">
      <c r="A30" s="7" t="s">
        <v>576</v>
      </c>
      <c r="B30" s="65">
        <v>7</v>
      </c>
      <c r="C30" s="34">
        <f>IF(B36=0, "-", B30/B36)</f>
        <v>4.2682926829268296E-2</v>
      </c>
      <c r="D30" s="65">
        <v>1</v>
      </c>
      <c r="E30" s="9">
        <f>IF(D36=0, "-", D30/D36)</f>
        <v>5.681818181818182E-3</v>
      </c>
      <c r="F30" s="81">
        <v>29</v>
      </c>
      <c r="G30" s="34">
        <f>IF(F36=0, "-", F30/F36)</f>
        <v>1.9385026737967916E-2</v>
      </c>
      <c r="H30" s="65">
        <v>33</v>
      </c>
      <c r="I30" s="9">
        <f>IF(H36=0, "-", H30/H36)</f>
        <v>1.8654607122668174E-2</v>
      </c>
      <c r="J30" s="8">
        <f t="shared" si="2"/>
        <v>6</v>
      </c>
      <c r="K30" s="9">
        <f t="shared" si="3"/>
        <v>-0.12121212121212122</v>
      </c>
    </row>
    <row r="31" spans="1:11" x14ac:dyDescent="0.2">
      <c r="A31" s="7" t="s">
        <v>577</v>
      </c>
      <c r="B31" s="65">
        <v>0</v>
      </c>
      <c r="C31" s="34">
        <f>IF(B36=0, "-", B31/B36)</f>
        <v>0</v>
      </c>
      <c r="D31" s="65">
        <v>2</v>
      </c>
      <c r="E31" s="9">
        <f>IF(D36=0, "-", D31/D36)</f>
        <v>1.1363636363636364E-2</v>
      </c>
      <c r="F31" s="81">
        <v>7</v>
      </c>
      <c r="G31" s="34">
        <f>IF(F36=0, "-", F31/F36)</f>
        <v>4.6791443850267376E-3</v>
      </c>
      <c r="H31" s="65">
        <v>12</v>
      </c>
      <c r="I31" s="9">
        <f>IF(H36=0, "-", H31/H36)</f>
        <v>6.7834934991520632E-3</v>
      </c>
      <c r="J31" s="8">
        <f t="shared" si="2"/>
        <v>-1</v>
      </c>
      <c r="K31" s="9">
        <f t="shared" si="3"/>
        <v>-0.41666666666666669</v>
      </c>
    </row>
    <row r="32" spans="1:11" x14ac:dyDescent="0.2">
      <c r="A32" s="7" t="s">
        <v>578</v>
      </c>
      <c r="B32" s="65">
        <v>0</v>
      </c>
      <c r="C32" s="34">
        <f>IF(B36=0, "-", B32/B36)</f>
        <v>0</v>
      </c>
      <c r="D32" s="65">
        <v>0</v>
      </c>
      <c r="E32" s="9">
        <f>IF(D36=0, "-", D32/D36)</f>
        <v>0</v>
      </c>
      <c r="F32" s="81">
        <v>8</v>
      </c>
      <c r="G32" s="34">
        <f>IF(F36=0, "-", F32/F36)</f>
        <v>5.3475935828877002E-3</v>
      </c>
      <c r="H32" s="65">
        <v>7</v>
      </c>
      <c r="I32" s="9">
        <f>IF(H36=0, "-", H32/H36)</f>
        <v>3.9570378745053701E-3</v>
      </c>
      <c r="J32" s="8" t="str">
        <f t="shared" si="2"/>
        <v>-</v>
      </c>
      <c r="K32" s="9">
        <f t="shared" si="3"/>
        <v>0.14285714285714285</v>
      </c>
    </row>
    <row r="33" spans="1:11" x14ac:dyDescent="0.2">
      <c r="A33" s="7" t="s">
        <v>579</v>
      </c>
      <c r="B33" s="65">
        <v>5</v>
      </c>
      <c r="C33" s="34">
        <f>IF(B36=0, "-", B33/B36)</f>
        <v>3.048780487804878E-2</v>
      </c>
      <c r="D33" s="65">
        <v>5</v>
      </c>
      <c r="E33" s="9">
        <f>IF(D36=0, "-", D33/D36)</f>
        <v>2.8409090909090908E-2</v>
      </c>
      <c r="F33" s="81">
        <v>20</v>
      </c>
      <c r="G33" s="34">
        <f>IF(F36=0, "-", F33/F36)</f>
        <v>1.3368983957219251E-2</v>
      </c>
      <c r="H33" s="65">
        <v>57</v>
      </c>
      <c r="I33" s="9">
        <f>IF(H36=0, "-", H33/H36)</f>
        <v>3.2221594120972301E-2</v>
      </c>
      <c r="J33" s="8">
        <f t="shared" si="2"/>
        <v>0</v>
      </c>
      <c r="K33" s="9">
        <f t="shared" si="3"/>
        <v>-0.64912280701754388</v>
      </c>
    </row>
    <row r="34" spans="1:11" x14ac:dyDescent="0.2">
      <c r="A34" s="7" t="s">
        <v>580</v>
      </c>
      <c r="B34" s="65">
        <v>0</v>
      </c>
      <c r="C34" s="34">
        <f>IF(B36=0, "-", B34/B36)</f>
        <v>0</v>
      </c>
      <c r="D34" s="65">
        <v>0</v>
      </c>
      <c r="E34" s="9">
        <f>IF(D36=0, "-", D34/D36)</f>
        <v>0</v>
      </c>
      <c r="F34" s="81">
        <v>32</v>
      </c>
      <c r="G34" s="34">
        <f>IF(F36=0, "-", F34/F36)</f>
        <v>2.1390374331550801E-2</v>
      </c>
      <c r="H34" s="65">
        <v>1</v>
      </c>
      <c r="I34" s="9">
        <f>IF(H36=0, "-", H34/H36)</f>
        <v>5.6529112492933857E-4</v>
      </c>
      <c r="J34" s="8" t="str">
        <f t="shared" si="2"/>
        <v>-</v>
      </c>
      <c r="K34" s="9" t="str">
        <f t="shared" si="3"/>
        <v>&gt;999%</v>
      </c>
    </row>
    <row r="35" spans="1:11" x14ac:dyDescent="0.2">
      <c r="A35" s="2"/>
      <c r="B35" s="68"/>
      <c r="C35" s="33"/>
      <c r="D35" s="68"/>
      <c r="E35" s="6"/>
      <c r="F35" s="82"/>
      <c r="G35" s="33"/>
      <c r="H35" s="68"/>
      <c r="I35" s="6"/>
      <c r="J35" s="5"/>
      <c r="K35" s="6"/>
    </row>
    <row r="36" spans="1:11" s="43" customFormat="1" x14ac:dyDescent="0.2">
      <c r="A36" s="162" t="s">
        <v>647</v>
      </c>
      <c r="B36" s="71">
        <f>SUM(B25:B35)</f>
        <v>164</v>
      </c>
      <c r="C36" s="40">
        <f>B36/26014</f>
        <v>6.3042976858614591E-3</v>
      </c>
      <c r="D36" s="71">
        <f>SUM(D25:D35)</f>
        <v>176</v>
      </c>
      <c r="E36" s="41">
        <f>D36/27682</f>
        <v>6.3579221154540858E-3</v>
      </c>
      <c r="F36" s="77">
        <f>SUM(F25:F35)</f>
        <v>1496</v>
      </c>
      <c r="G36" s="42">
        <f>F36/214680</f>
        <v>6.9685112725917644E-3</v>
      </c>
      <c r="H36" s="71">
        <f>SUM(H25:H35)</f>
        <v>1769</v>
      </c>
      <c r="I36" s="41">
        <f>H36/259958</f>
        <v>6.8049454142592265E-3</v>
      </c>
      <c r="J36" s="37">
        <f>IF(D36=0, "-", IF((B36-D36)/D36&lt;10, (B36-D36)/D36, "&gt;999%"))</f>
        <v>-6.8181818181818177E-2</v>
      </c>
      <c r="K36" s="38">
        <f>IF(H36=0, "-", IF((F36-H36)/H36&lt;10, (F36-H36)/H36, "&gt;999%"))</f>
        <v>-0.15432447710570943</v>
      </c>
    </row>
    <row r="37" spans="1:11" x14ac:dyDescent="0.2">
      <c r="B37" s="83"/>
      <c r="D37" s="83"/>
      <c r="F37" s="83"/>
      <c r="H37" s="83"/>
    </row>
    <row r="38" spans="1:11" x14ac:dyDescent="0.2">
      <c r="A38" s="163" t="s">
        <v>137</v>
      </c>
      <c r="B38" s="61" t="s">
        <v>12</v>
      </c>
      <c r="C38" s="62" t="s">
        <v>13</v>
      </c>
      <c r="D38" s="61" t="s">
        <v>12</v>
      </c>
      <c r="E38" s="63" t="s">
        <v>13</v>
      </c>
      <c r="F38" s="62" t="s">
        <v>12</v>
      </c>
      <c r="G38" s="62" t="s">
        <v>13</v>
      </c>
      <c r="H38" s="61" t="s">
        <v>12</v>
      </c>
      <c r="I38" s="63" t="s">
        <v>13</v>
      </c>
      <c r="J38" s="61"/>
      <c r="K38" s="63"/>
    </row>
    <row r="39" spans="1:11" x14ac:dyDescent="0.2">
      <c r="A39" s="7" t="s">
        <v>581</v>
      </c>
      <c r="B39" s="65">
        <v>7</v>
      </c>
      <c r="C39" s="34">
        <f>IF(B57=0, "-", B39/B57)</f>
        <v>3.0042918454935622E-2</v>
      </c>
      <c r="D39" s="65">
        <v>20</v>
      </c>
      <c r="E39" s="9">
        <f>IF(D57=0, "-", D39/D57)</f>
        <v>7.3529411764705885E-2</v>
      </c>
      <c r="F39" s="81">
        <v>92</v>
      </c>
      <c r="G39" s="34">
        <f>IF(F57=0, "-", F39/F57)</f>
        <v>4.9435787211176786E-2</v>
      </c>
      <c r="H39" s="65">
        <v>100</v>
      </c>
      <c r="I39" s="9">
        <f>IF(H57=0, "-", H39/H57)</f>
        <v>3.9494470774091628E-2</v>
      </c>
      <c r="J39" s="8">
        <f t="shared" ref="J39:J55" si="4">IF(D39=0, "-", IF((B39-D39)/D39&lt;10, (B39-D39)/D39, "&gt;999%"))</f>
        <v>-0.65</v>
      </c>
      <c r="K39" s="9">
        <f t="shared" ref="K39:K55" si="5">IF(H39=0, "-", IF((F39-H39)/H39&lt;10, (F39-H39)/H39, "&gt;999%"))</f>
        <v>-0.08</v>
      </c>
    </row>
    <row r="40" spans="1:11" x14ac:dyDescent="0.2">
      <c r="A40" s="7" t="s">
        <v>582</v>
      </c>
      <c r="B40" s="65">
        <v>12</v>
      </c>
      <c r="C40" s="34">
        <f>IF(B57=0, "-", B40/B57)</f>
        <v>5.1502145922746781E-2</v>
      </c>
      <c r="D40" s="65">
        <v>0</v>
      </c>
      <c r="E40" s="9">
        <f>IF(D57=0, "-", D40/D57)</f>
        <v>0</v>
      </c>
      <c r="F40" s="81">
        <v>31</v>
      </c>
      <c r="G40" s="34">
        <f>IF(F57=0, "-", F40/F57)</f>
        <v>1.6657710908113917E-2</v>
      </c>
      <c r="H40" s="65">
        <v>48</v>
      </c>
      <c r="I40" s="9">
        <f>IF(H57=0, "-", H40/H57)</f>
        <v>1.8957345971563982E-2</v>
      </c>
      <c r="J40" s="8" t="str">
        <f t="shared" si="4"/>
        <v>-</v>
      </c>
      <c r="K40" s="9">
        <f t="shared" si="5"/>
        <v>-0.35416666666666669</v>
      </c>
    </row>
    <row r="41" spans="1:11" x14ac:dyDescent="0.2">
      <c r="A41" s="7" t="s">
        <v>583</v>
      </c>
      <c r="B41" s="65">
        <v>11</v>
      </c>
      <c r="C41" s="34">
        <f>IF(B57=0, "-", B41/B57)</f>
        <v>4.7210300429184553E-2</v>
      </c>
      <c r="D41" s="65">
        <v>8</v>
      </c>
      <c r="E41" s="9">
        <f>IF(D57=0, "-", D41/D57)</f>
        <v>2.9411764705882353E-2</v>
      </c>
      <c r="F41" s="81">
        <v>65</v>
      </c>
      <c r="G41" s="34">
        <f>IF(F57=0, "-", F41/F57)</f>
        <v>3.4927458355722731E-2</v>
      </c>
      <c r="H41" s="65">
        <v>80</v>
      </c>
      <c r="I41" s="9">
        <f>IF(H57=0, "-", H41/H57)</f>
        <v>3.15955766192733E-2</v>
      </c>
      <c r="J41" s="8">
        <f t="shared" si="4"/>
        <v>0.375</v>
      </c>
      <c r="K41" s="9">
        <f t="shared" si="5"/>
        <v>-0.1875</v>
      </c>
    </row>
    <row r="42" spans="1:11" x14ac:dyDescent="0.2">
      <c r="A42" s="7" t="s">
        <v>584</v>
      </c>
      <c r="B42" s="65">
        <v>16</v>
      </c>
      <c r="C42" s="34">
        <f>IF(B57=0, "-", B42/B57)</f>
        <v>6.8669527896995708E-2</v>
      </c>
      <c r="D42" s="65">
        <v>3</v>
      </c>
      <c r="E42" s="9">
        <f>IF(D57=0, "-", D42/D57)</f>
        <v>1.1029411764705883E-2</v>
      </c>
      <c r="F42" s="81">
        <v>97</v>
      </c>
      <c r="G42" s="34">
        <f>IF(F57=0, "-", F42/F57)</f>
        <v>5.2122514777001611E-2</v>
      </c>
      <c r="H42" s="65">
        <v>83</v>
      </c>
      <c r="I42" s="9">
        <f>IF(H57=0, "-", H42/H57)</f>
        <v>3.2780410742496054E-2</v>
      </c>
      <c r="J42" s="8">
        <f t="shared" si="4"/>
        <v>4.333333333333333</v>
      </c>
      <c r="K42" s="9">
        <f t="shared" si="5"/>
        <v>0.16867469879518071</v>
      </c>
    </row>
    <row r="43" spans="1:11" x14ac:dyDescent="0.2">
      <c r="A43" s="7" t="s">
        <v>585</v>
      </c>
      <c r="B43" s="65">
        <v>5</v>
      </c>
      <c r="C43" s="34">
        <f>IF(B57=0, "-", B43/B57)</f>
        <v>2.1459227467811159E-2</v>
      </c>
      <c r="D43" s="65">
        <v>9</v>
      </c>
      <c r="E43" s="9">
        <f>IF(D57=0, "-", D43/D57)</f>
        <v>3.3088235294117647E-2</v>
      </c>
      <c r="F43" s="81">
        <v>86</v>
      </c>
      <c r="G43" s="34">
        <f>IF(F57=0, "-", F43/F57)</f>
        <v>4.6211714132186998E-2</v>
      </c>
      <c r="H43" s="65">
        <v>110</v>
      </c>
      <c r="I43" s="9">
        <f>IF(H57=0, "-", H43/H57)</f>
        <v>4.3443917851500792E-2</v>
      </c>
      <c r="J43" s="8">
        <f t="shared" si="4"/>
        <v>-0.44444444444444442</v>
      </c>
      <c r="K43" s="9">
        <f t="shared" si="5"/>
        <v>-0.21818181818181817</v>
      </c>
    </row>
    <row r="44" spans="1:11" x14ac:dyDescent="0.2">
      <c r="A44" s="7" t="s">
        <v>586</v>
      </c>
      <c r="B44" s="65">
        <v>0</v>
      </c>
      <c r="C44" s="34">
        <f>IF(B57=0, "-", B44/B57)</f>
        <v>0</v>
      </c>
      <c r="D44" s="65">
        <v>0</v>
      </c>
      <c r="E44" s="9">
        <f>IF(D57=0, "-", D44/D57)</f>
        <v>0</v>
      </c>
      <c r="F44" s="81">
        <v>0</v>
      </c>
      <c r="G44" s="34">
        <f>IF(F57=0, "-", F44/F57)</f>
        <v>0</v>
      </c>
      <c r="H44" s="65">
        <v>1</v>
      </c>
      <c r="I44" s="9">
        <f>IF(H57=0, "-", H44/H57)</f>
        <v>3.9494470774091627E-4</v>
      </c>
      <c r="J44" s="8" t="str">
        <f t="shared" si="4"/>
        <v>-</v>
      </c>
      <c r="K44" s="9">
        <f t="shared" si="5"/>
        <v>-1</v>
      </c>
    </row>
    <row r="45" spans="1:11" x14ac:dyDescent="0.2">
      <c r="A45" s="7" t="s">
        <v>57</v>
      </c>
      <c r="B45" s="65">
        <v>0</v>
      </c>
      <c r="C45" s="34">
        <f>IF(B57=0, "-", B45/B57)</f>
        <v>0</v>
      </c>
      <c r="D45" s="65">
        <v>1</v>
      </c>
      <c r="E45" s="9">
        <f>IF(D57=0, "-", D45/D57)</f>
        <v>3.6764705882352941E-3</v>
      </c>
      <c r="F45" s="81">
        <v>7</v>
      </c>
      <c r="G45" s="34">
        <f>IF(F57=0, "-", F45/F57)</f>
        <v>3.7614185921547557E-3</v>
      </c>
      <c r="H45" s="65">
        <v>13</v>
      </c>
      <c r="I45" s="9">
        <f>IF(H57=0, "-", H45/H57)</f>
        <v>5.1342812006319113E-3</v>
      </c>
      <c r="J45" s="8">
        <f t="shared" si="4"/>
        <v>-1</v>
      </c>
      <c r="K45" s="9">
        <f t="shared" si="5"/>
        <v>-0.46153846153846156</v>
      </c>
    </row>
    <row r="46" spans="1:11" x14ac:dyDescent="0.2">
      <c r="A46" s="7" t="s">
        <v>587</v>
      </c>
      <c r="B46" s="65">
        <v>18</v>
      </c>
      <c r="C46" s="34">
        <f>IF(B57=0, "-", B46/B57)</f>
        <v>7.7253218884120178E-2</v>
      </c>
      <c r="D46" s="65">
        <v>28</v>
      </c>
      <c r="E46" s="9">
        <f>IF(D57=0, "-", D46/D57)</f>
        <v>0.10294117647058823</v>
      </c>
      <c r="F46" s="81">
        <v>210</v>
      </c>
      <c r="G46" s="34">
        <f>IF(F57=0, "-", F46/F57)</f>
        <v>0.11284255776464266</v>
      </c>
      <c r="H46" s="65">
        <v>295</v>
      </c>
      <c r="I46" s="9">
        <f>IF(H57=0, "-", H46/H57)</f>
        <v>0.11650868878357031</v>
      </c>
      <c r="J46" s="8">
        <f t="shared" si="4"/>
        <v>-0.35714285714285715</v>
      </c>
      <c r="K46" s="9">
        <f t="shared" si="5"/>
        <v>-0.28813559322033899</v>
      </c>
    </row>
    <row r="47" spans="1:11" x14ac:dyDescent="0.2">
      <c r="A47" s="7" t="s">
        <v>588</v>
      </c>
      <c r="B47" s="65">
        <v>8</v>
      </c>
      <c r="C47" s="34">
        <f>IF(B57=0, "-", B47/B57)</f>
        <v>3.4334763948497854E-2</v>
      </c>
      <c r="D47" s="65">
        <v>17</v>
      </c>
      <c r="E47" s="9">
        <f>IF(D57=0, "-", D47/D57)</f>
        <v>6.25E-2</v>
      </c>
      <c r="F47" s="81">
        <v>66</v>
      </c>
      <c r="G47" s="34">
        <f>IF(F57=0, "-", F47/F57)</f>
        <v>3.5464803868887694E-2</v>
      </c>
      <c r="H47" s="65">
        <v>126</v>
      </c>
      <c r="I47" s="9">
        <f>IF(H57=0, "-", H47/H57)</f>
        <v>4.9763033175355451E-2</v>
      </c>
      <c r="J47" s="8">
        <f t="shared" si="4"/>
        <v>-0.52941176470588236</v>
      </c>
      <c r="K47" s="9">
        <f t="shared" si="5"/>
        <v>-0.47619047619047616</v>
      </c>
    </row>
    <row r="48" spans="1:11" x14ac:dyDescent="0.2">
      <c r="A48" s="7" t="s">
        <v>64</v>
      </c>
      <c r="B48" s="65">
        <v>60</v>
      </c>
      <c r="C48" s="34">
        <f>IF(B57=0, "-", B48/B57)</f>
        <v>0.25751072961373389</v>
      </c>
      <c r="D48" s="65">
        <v>65</v>
      </c>
      <c r="E48" s="9">
        <f>IF(D57=0, "-", D48/D57)</f>
        <v>0.23897058823529413</v>
      </c>
      <c r="F48" s="81">
        <v>340</v>
      </c>
      <c r="G48" s="34">
        <f>IF(F57=0, "-", F48/F57)</f>
        <v>0.18269747447608811</v>
      </c>
      <c r="H48" s="65">
        <v>546</v>
      </c>
      <c r="I48" s="9">
        <f>IF(H57=0, "-", H48/H57)</f>
        <v>0.21563981042654029</v>
      </c>
      <c r="J48" s="8">
        <f t="shared" si="4"/>
        <v>-7.6923076923076927E-2</v>
      </c>
      <c r="K48" s="9">
        <f t="shared" si="5"/>
        <v>-0.37728937728937728</v>
      </c>
    </row>
    <row r="49" spans="1:11" x14ac:dyDescent="0.2">
      <c r="A49" s="7" t="s">
        <v>589</v>
      </c>
      <c r="B49" s="65">
        <v>11</v>
      </c>
      <c r="C49" s="34">
        <f>IF(B57=0, "-", B49/B57)</f>
        <v>4.7210300429184553E-2</v>
      </c>
      <c r="D49" s="65">
        <v>25</v>
      </c>
      <c r="E49" s="9">
        <f>IF(D57=0, "-", D49/D57)</f>
        <v>9.1911764705882359E-2</v>
      </c>
      <c r="F49" s="81">
        <v>121</v>
      </c>
      <c r="G49" s="34">
        <f>IF(F57=0, "-", F49/F57)</f>
        <v>6.5018807092960776E-2</v>
      </c>
      <c r="H49" s="65">
        <v>198</v>
      </c>
      <c r="I49" s="9">
        <f>IF(H57=0, "-", H49/H57)</f>
        <v>7.8199052132701424E-2</v>
      </c>
      <c r="J49" s="8">
        <f t="shared" si="4"/>
        <v>-0.56000000000000005</v>
      </c>
      <c r="K49" s="9">
        <f t="shared" si="5"/>
        <v>-0.3888888888888889</v>
      </c>
    </row>
    <row r="50" spans="1:11" x14ac:dyDescent="0.2">
      <c r="A50" s="7" t="s">
        <v>590</v>
      </c>
      <c r="B50" s="65">
        <v>1</v>
      </c>
      <c r="C50" s="34">
        <f>IF(B57=0, "-", B50/B57)</f>
        <v>4.2918454935622317E-3</v>
      </c>
      <c r="D50" s="65">
        <v>5</v>
      </c>
      <c r="E50" s="9">
        <f>IF(D57=0, "-", D50/D57)</f>
        <v>1.8382352941176471E-2</v>
      </c>
      <c r="F50" s="81">
        <v>7</v>
      </c>
      <c r="G50" s="34">
        <f>IF(F57=0, "-", F50/F57)</f>
        <v>3.7614185921547557E-3</v>
      </c>
      <c r="H50" s="65">
        <v>29</v>
      </c>
      <c r="I50" s="9">
        <f>IF(H57=0, "-", H50/H57)</f>
        <v>1.1453396524486572E-2</v>
      </c>
      <c r="J50" s="8">
        <f t="shared" si="4"/>
        <v>-0.8</v>
      </c>
      <c r="K50" s="9">
        <f t="shared" si="5"/>
        <v>-0.75862068965517238</v>
      </c>
    </row>
    <row r="51" spans="1:11" x14ac:dyDescent="0.2">
      <c r="A51" s="7" t="s">
        <v>591</v>
      </c>
      <c r="B51" s="65">
        <v>14</v>
      </c>
      <c r="C51" s="34">
        <f>IF(B57=0, "-", B51/B57)</f>
        <v>6.0085836909871244E-2</v>
      </c>
      <c r="D51" s="65">
        <v>3</v>
      </c>
      <c r="E51" s="9">
        <f>IF(D57=0, "-", D51/D57)</f>
        <v>1.1029411764705883E-2</v>
      </c>
      <c r="F51" s="81">
        <v>181</v>
      </c>
      <c r="G51" s="34">
        <f>IF(F57=0, "-", F51/F57)</f>
        <v>9.7259537882858682E-2</v>
      </c>
      <c r="H51" s="65">
        <v>155</v>
      </c>
      <c r="I51" s="9">
        <f>IF(H57=0, "-", H51/H57)</f>
        <v>6.121642969984202E-2</v>
      </c>
      <c r="J51" s="8">
        <f t="shared" si="4"/>
        <v>3.6666666666666665</v>
      </c>
      <c r="K51" s="9">
        <f t="shared" si="5"/>
        <v>0.16774193548387098</v>
      </c>
    </row>
    <row r="52" spans="1:11" x14ac:dyDescent="0.2">
      <c r="A52" s="7" t="s">
        <v>592</v>
      </c>
      <c r="B52" s="65">
        <v>30</v>
      </c>
      <c r="C52" s="34">
        <f>IF(B57=0, "-", B52/B57)</f>
        <v>0.12875536480686695</v>
      </c>
      <c r="D52" s="65">
        <v>31</v>
      </c>
      <c r="E52" s="9">
        <f>IF(D57=0, "-", D52/D57)</f>
        <v>0.11397058823529412</v>
      </c>
      <c r="F52" s="81">
        <v>187</v>
      </c>
      <c r="G52" s="34">
        <f>IF(F57=0, "-", F52/F57)</f>
        <v>0.10048361096184846</v>
      </c>
      <c r="H52" s="65">
        <v>222</v>
      </c>
      <c r="I52" s="9">
        <f>IF(H57=0, "-", H52/H57)</f>
        <v>8.7677725118483416E-2</v>
      </c>
      <c r="J52" s="8">
        <f t="shared" si="4"/>
        <v>-3.2258064516129031E-2</v>
      </c>
      <c r="K52" s="9">
        <f t="shared" si="5"/>
        <v>-0.15765765765765766</v>
      </c>
    </row>
    <row r="53" spans="1:11" x14ac:dyDescent="0.2">
      <c r="A53" s="7" t="s">
        <v>593</v>
      </c>
      <c r="B53" s="65">
        <v>5</v>
      </c>
      <c r="C53" s="34">
        <f>IF(B57=0, "-", B53/B57)</f>
        <v>2.1459227467811159E-2</v>
      </c>
      <c r="D53" s="65">
        <v>8</v>
      </c>
      <c r="E53" s="9">
        <f>IF(D57=0, "-", D53/D57)</f>
        <v>2.9411764705882353E-2</v>
      </c>
      <c r="F53" s="81">
        <v>59</v>
      </c>
      <c r="G53" s="34">
        <f>IF(F57=0, "-", F53/F57)</f>
        <v>3.1703385276732943E-2</v>
      </c>
      <c r="H53" s="65">
        <v>60</v>
      </c>
      <c r="I53" s="9">
        <f>IF(H57=0, "-", H53/H57)</f>
        <v>2.3696682464454975E-2</v>
      </c>
      <c r="J53" s="8">
        <f t="shared" si="4"/>
        <v>-0.375</v>
      </c>
      <c r="K53" s="9">
        <f t="shared" si="5"/>
        <v>-1.6666666666666666E-2</v>
      </c>
    </row>
    <row r="54" spans="1:11" x14ac:dyDescent="0.2">
      <c r="A54" s="7" t="s">
        <v>594</v>
      </c>
      <c r="B54" s="65">
        <v>30</v>
      </c>
      <c r="C54" s="34">
        <f>IF(B57=0, "-", B54/B57)</f>
        <v>0.12875536480686695</v>
      </c>
      <c r="D54" s="65">
        <v>45</v>
      </c>
      <c r="E54" s="9">
        <f>IF(D57=0, "-", D54/D57)</f>
        <v>0.16544117647058823</v>
      </c>
      <c r="F54" s="81">
        <v>272</v>
      </c>
      <c r="G54" s="34">
        <f>IF(F57=0, "-", F54/F57)</f>
        <v>0.14615797958087051</v>
      </c>
      <c r="H54" s="65">
        <v>413</v>
      </c>
      <c r="I54" s="9">
        <f>IF(H57=0, "-", H54/H57)</f>
        <v>0.16311216429699843</v>
      </c>
      <c r="J54" s="8">
        <f t="shared" si="4"/>
        <v>-0.33333333333333331</v>
      </c>
      <c r="K54" s="9">
        <f t="shared" si="5"/>
        <v>-0.34140435835351091</v>
      </c>
    </row>
    <row r="55" spans="1:11" x14ac:dyDescent="0.2">
      <c r="A55" s="7" t="s">
        <v>595</v>
      </c>
      <c r="B55" s="65">
        <v>5</v>
      </c>
      <c r="C55" s="34">
        <f>IF(B57=0, "-", B55/B57)</f>
        <v>2.1459227467811159E-2</v>
      </c>
      <c r="D55" s="65">
        <v>4</v>
      </c>
      <c r="E55" s="9">
        <f>IF(D57=0, "-", D55/D57)</f>
        <v>1.4705882352941176E-2</v>
      </c>
      <c r="F55" s="81">
        <v>40</v>
      </c>
      <c r="G55" s="34">
        <f>IF(F57=0, "-", F55/F57)</f>
        <v>2.1493820526598602E-2</v>
      </c>
      <c r="H55" s="65">
        <v>53</v>
      </c>
      <c r="I55" s="9">
        <f>IF(H57=0, "-", H55/H57)</f>
        <v>2.0932069510268561E-2</v>
      </c>
      <c r="J55" s="8">
        <f t="shared" si="4"/>
        <v>0.25</v>
      </c>
      <c r="K55" s="9">
        <f t="shared" si="5"/>
        <v>-0.24528301886792453</v>
      </c>
    </row>
    <row r="56" spans="1:11" x14ac:dyDescent="0.2">
      <c r="A56" s="2"/>
      <c r="B56" s="68"/>
      <c r="C56" s="33"/>
      <c r="D56" s="68"/>
      <c r="E56" s="6"/>
      <c r="F56" s="82"/>
      <c r="G56" s="33"/>
      <c r="H56" s="68"/>
      <c r="I56" s="6"/>
      <c r="J56" s="5"/>
      <c r="K56" s="6"/>
    </row>
    <row r="57" spans="1:11" s="43" customFormat="1" x14ac:dyDescent="0.2">
      <c r="A57" s="162" t="s">
        <v>646</v>
      </c>
      <c r="B57" s="71">
        <f>SUM(B39:B56)</f>
        <v>233</v>
      </c>
      <c r="C57" s="40">
        <f>B57/26014</f>
        <v>8.9567156146690245E-3</v>
      </c>
      <c r="D57" s="71">
        <f>SUM(D39:D56)</f>
        <v>272</v>
      </c>
      <c r="E57" s="41">
        <f>D57/27682</f>
        <v>9.8258796329744966E-3</v>
      </c>
      <c r="F57" s="77">
        <f>SUM(F39:F56)</f>
        <v>1861</v>
      </c>
      <c r="G57" s="42">
        <f>F57/214680</f>
        <v>8.6687162288056636E-3</v>
      </c>
      <c r="H57" s="71">
        <f>SUM(H39:H56)</f>
        <v>2532</v>
      </c>
      <c r="I57" s="41">
        <f>H57/259958</f>
        <v>9.7400349287192541E-3</v>
      </c>
      <c r="J57" s="37">
        <f>IF(D57=0, "-", IF((B57-D57)/D57&lt;10, (B57-D57)/D57, "&gt;999%"))</f>
        <v>-0.14338235294117646</v>
      </c>
      <c r="K57" s="38">
        <f>IF(H57=0, "-", IF((F57-H57)/H57&lt;10, (F57-H57)/H57, "&gt;999%"))</f>
        <v>-0.26500789889415483</v>
      </c>
    </row>
    <row r="58" spans="1:11" x14ac:dyDescent="0.2">
      <c r="B58" s="83"/>
      <c r="D58" s="83"/>
      <c r="F58" s="83"/>
      <c r="H58" s="83"/>
    </row>
    <row r="59" spans="1:11" x14ac:dyDescent="0.2">
      <c r="A59" s="27" t="s">
        <v>645</v>
      </c>
      <c r="B59" s="71">
        <v>876</v>
      </c>
      <c r="C59" s="40">
        <f>B59/26014</f>
        <v>3.3674175443991698E-2</v>
      </c>
      <c r="D59" s="71">
        <v>876</v>
      </c>
      <c r="E59" s="41">
        <f>D59/27682</f>
        <v>3.1645112347373744E-2</v>
      </c>
      <c r="F59" s="77">
        <v>7426</v>
      </c>
      <c r="G59" s="42">
        <f>F59/214680</f>
        <v>3.4591019191354572E-2</v>
      </c>
      <c r="H59" s="71">
        <v>8596</v>
      </c>
      <c r="I59" s="41">
        <f>H59/259958</f>
        <v>3.306688003446711E-2</v>
      </c>
      <c r="J59" s="37">
        <f>IF(D59=0, "-", IF((B59-D59)/D59&lt;10, (B59-D59)/D59, "&gt;999%"))</f>
        <v>0</v>
      </c>
      <c r="K59" s="38">
        <f>IF(H59=0, "-", IF((F59-H59)/H59&lt;10, (F59-H59)/H59, "&gt;999%"))</f>
        <v>-0.13610981852024198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8.42578125" bestFit="1" customWidth="1"/>
    <col min="2" max="11" width="8.42578125" customWidth="1"/>
  </cols>
  <sheetData>
    <row r="1" spans="1:11" s="52" customFormat="1" ht="20.25" x14ac:dyDescent="0.3">
      <c r="A1" s="4" t="s">
        <v>10</v>
      </c>
      <c r="B1" s="198" t="s">
        <v>652</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7</v>
      </c>
      <c r="C7" s="39">
        <f>IF(B32=0, "-", B7/B32)</f>
        <v>7.9908675799086754E-3</v>
      </c>
      <c r="D7" s="65">
        <v>21</v>
      </c>
      <c r="E7" s="21">
        <f>IF(D32=0, "-", D7/D32)</f>
        <v>2.3972602739726026E-2</v>
      </c>
      <c r="F7" s="81">
        <v>96</v>
      </c>
      <c r="G7" s="39">
        <f>IF(F32=0, "-", F7/F32)</f>
        <v>1.2927551844869378E-2</v>
      </c>
      <c r="H7" s="65">
        <v>106</v>
      </c>
      <c r="I7" s="21">
        <f>IF(H32=0, "-", H7/H32)</f>
        <v>1.2331316891577479E-2</v>
      </c>
      <c r="J7" s="20">
        <f t="shared" ref="J7:J30" si="0">IF(D7=0, "-", IF((B7-D7)/D7&lt;10, (B7-D7)/D7, "&gt;999%"))</f>
        <v>-0.66666666666666663</v>
      </c>
      <c r="K7" s="21">
        <f t="shared" ref="K7:K30" si="1">IF(H7=0, "-", IF((F7-H7)/H7&lt;10, (F7-H7)/H7, "&gt;999%"))</f>
        <v>-9.4339622641509441E-2</v>
      </c>
    </row>
    <row r="8" spans="1:11" x14ac:dyDescent="0.2">
      <c r="A8" s="7" t="s">
        <v>41</v>
      </c>
      <c r="B8" s="65">
        <v>12</v>
      </c>
      <c r="C8" s="39">
        <f>IF(B32=0, "-", B8/B32)</f>
        <v>1.3698630136986301E-2</v>
      </c>
      <c r="D8" s="65">
        <v>0</v>
      </c>
      <c r="E8" s="21">
        <f>IF(D32=0, "-", D8/D32)</f>
        <v>0</v>
      </c>
      <c r="F8" s="81">
        <v>31</v>
      </c>
      <c r="G8" s="39">
        <f>IF(F32=0, "-", F8/F32)</f>
        <v>4.174521949905737E-3</v>
      </c>
      <c r="H8" s="65">
        <v>48</v>
      </c>
      <c r="I8" s="21">
        <f>IF(H32=0, "-", H8/H32)</f>
        <v>5.583992554676594E-3</v>
      </c>
      <c r="J8" s="20" t="str">
        <f t="shared" si="0"/>
        <v>-</v>
      </c>
      <c r="K8" s="21">
        <f t="shared" si="1"/>
        <v>-0.35416666666666669</v>
      </c>
    </row>
    <row r="9" spans="1:11" x14ac:dyDescent="0.2">
      <c r="A9" s="7" t="s">
        <v>44</v>
      </c>
      <c r="B9" s="65">
        <v>23</v>
      </c>
      <c r="C9" s="39">
        <f>IF(B32=0, "-", B9/B32)</f>
        <v>2.6255707762557076E-2</v>
      </c>
      <c r="D9" s="65">
        <v>44</v>
      </c>
      <c r="E9" s="21">
        <f>IF(D32=0, "-", D9/D32)</f>
        <v>5.0228310502283102E-2</v>
      </c>
      <c r="F9" s="81">
        <v>179</v>
      </c>
      <c r="G9" s="39">
        <f>IF(F32=0, "-", F9/F32)</f>
        <v>2.4104497710746027E-2</v>
      </c>
      <c r="H9" s="65">
        <v>223</v>
      </c>
      <c r="I9" s="21">
        <f>IF(H32=0, "-", H9/H32)</f>
        <v>2.5942298743601676E-2</v>
      </c>
      <c r="J9" s="20">
        <f t="shared" si="0"/>
        <v>-0.47727272727272729</v>
      </c>
      <c r="K9" s="21">
        <f t="shared" si="1"/>
        <v>-0.19730941704035873</v>
      </c>
    </row>
    <row r="10" spans="1:11" x14ac:dyDescent="0.2">
      <c r="A10" s="7" t="s">
        <v>45</v>
      </c>
      <c r="B10" s="65">
        <v>8</v>
      </c>
      <c r="C10" s="39">
        <f>IF(B32=0, "-", B10/B32)</f>
        <v>9.1324200913242004E-3</v>
      </c>
      <c r="D10" s="65">
        <v>15</v>
      </c>
      <c r="E10" s="21">
        <f>IF(D32=0, "-", D10/D32)</f>
        <v>1.7123287671232876E-2</v>
      </c>
      <c r="F10" s="81">
        <v>240</v>
      </c>
      <c r="G10" s="39">
        <f>IF(F32=0, "-", F10/F32)</f>
        <v>3.2318879612173446E-2</v>
      </c>
      <c r="H10" s="65">
        <v>194</v>
      </c>
      <c r="I10" s="21">
        <f>IF(H32=0, "-", H10/H32)</f>
        <v>2.2568636575151232E-2</v>
      </c>
      <c r="J10" s="20">
        <f t="shared" si="0"/>
        <v>-0.46666666666666667</v>
      </c>
      <c r="K10" s="21">
        <f t="shared" si="1"/>
        <v>0.23711340206185566</v>
      </c>
    </row>
    <row r="11" spans="1:11" x14ac:dyDescent="0.2">
      <c r="A11" s="7" t="s">
        <v>46</v>
      </c>
      <c r="B11" s="65">
        <v>11</v>
      </c>
      <c r="C11" s="39">
        <f>IF(B32=0, "-", B11/B32)</f>
        <v>1.2557077625570776E-2</v>
      </c>
      <c r="D11" s="65">
        <v>8</v>
      </c>
      <c r="E11" s="21">
        <f>IF(D32=0, "-", D11/D32)</f>
        <v>9.1324200913242004E-3</v>
      </c>
      <c r="F11" s="81">
        <v>65</v>
      </c>
      <c r="G11" s="39">
        <f>IF(F32=0, "-", F11/F32)</f>
        <v>8.7530298949636421E-3</v>
      </c>
      <c r="H11" s="65">
        <v>80</v>
      </c>
      <c r="I11" s="21">
        <f>IF(H32=0, "-", H11/H32)</f>
        <v>9.3066542577943234E-3</v>
      </c>
      <c r="J11" s="20">
        <f t="shared" si="0"/>
        <v>0.375</v>
      </c>
      <c r="K11" s="21">
        <f t="shared" si="1"/>
        <v>-0.1875</v>
      </c>
    </row>
    <row r="12" spans="1:11" x14ac:dyDescent="0.2">
      <c r="A12" s="7" t="s">
        <v>47</v>
      </c>
      <c r="B12" s="65">
        <v>119</v>
      </c>
      <c r="C12" s="39">
        <f>IF(B32=0, "-", B12/B32)</f>
        <v>0.13584474885844749</v>
      </c>
      <c r="D12" s="65">
        <v>75</v>
      </c>
      <c r="E12" s="21">
        <f>IF(D32=0, "-", D12/D32)</f>
        <v>8.5616438356164379E-2</v>
      </c>
      <c r="F12" s="81">
        <v>832</v>
      </c>
      <c r="G12" s="39">
        <f>IF(F32=0, "-", F12/F32)</f>
        <v>0.1120387826555346</v>
      </c>
      <c r="H12" s="65">
        <v>848</v>
      </c>
      <c r="I12" s="21">
        <f>IF(H32=0, "-", H12/H32)</f>
        <v>9.8650535132619829E-2</v>
      </c>
      <c r="J12" s="20">
        <f t="shared" si="0"/>
        <v>0.58666666666666667</v>
      </c>
      <c r="K12" s="21">
        <f t="shared" si="1"/>
        <v>-1.8867924528301886E-2</v>
      </c>
    </row>
    <row r="13" spans="1:11" x14ac:dyDescent="0.2">
      <c r="A13" s="7" t="s">
        <v>51</v>
      </c>
      <c r="B13" s="65">
        <v>123</v>
      </c>
      <c r="C13" s="39">
        <f>IF(B32=0, "-", B13/B32)</f>
        <v>0.1404109589041096</v>
      </c>
      <c r="D13" s="65">
        <v>154</v>
      </c>
      <c r="E13" s="21">
        <f>IF(D32=0, "-", D13/D32)</f>
        <v>0.17579908675799086</v>
      </c>
      <c r="F13" s="81">
        <v>1340</v>
      </c>
      <c r="G13" s="39">
        <f>IF(F32=0, "-", F13/F32)</f>
        <v>0.18044707783463507</v>
      </c>
      <c r="H13" s="65">
        <v>1491</v>
      </c>
      <c r="I13" s="21">
        <f>IF(H32=0, "-", H13/H32)</f>
        <v>0.17345276872964169</v>
      </c>
      <c r="J13" s="20">
        <f t="shared" si="0"/>
        <v>-0.20129870129870131</v>
      </c>
      <c r="K13" s="21">
        <f t="shared" si="1"/>
        <v>-0.10127431254191818</v>
      </c>
    </row>
    <row r="14" spans="1:11" x14ac:dyDescent="0.2">
      <c r="A14" s="7" t="s">
        <v>55</v>
      </c>
      <c r="B14" s="65">
        <v>6</v>
      </c>
      <c r="C14" s="39">
        <f>IF(B32=0, "-", B14/B32)</f>
        <v>6.8493150684931503E-3</v>
      </c>
      <c r="D14" s="65">
        <v>4</v>
      </c>
      <c r="E14" s="21">
        <f>IF(D32=0, "-", D14/D32)</f>
        <v>4.5662100456621002E-3</v>
      </c>
      <c r="F14" s="81">
        <v>35</v>
      </c>
      <c r="G14" s="39">
        <f>IF(F32=0, "-", F14/F32)</f>
        <v>4.7131699434419605E-3</v>
      </c>
      <c r="H14" s="65">
        <v>32</v>
      </c>
      <c r="I14" s="21">
        <f>IF(H32=0, "-", H14/H32)</f>
        <v>3.7226617031177293E-3</v>
      </c>
      <c r="J14" s="20">
        <f t="shared" si="0"/>
        <v>0.5</v>
      </c>
      <c r="K14" s="21">
        <f t="shared" si="1"/>
        <v>9.375E-2</v>
      </c>
    </row>
    <row r="15" spans="1:11" x14ac:dyDescent="0.2">
      <c r="A15" s="7" t="s">
        <v>57</v>
      </c>
      <c r="B15" s="65">
        <v>0</v>
      </c>
      <c r="C15" s="39">
        <f>IF(B32=0, "-", B15/B32)</f>
        <v>0</v>
      </c>
      <c r="D15" s="65">
        <v>1</v>
      </c>
      <c r="E15" s="21">
        <f>IF(D32=0, "-", D15/D32)</f>
        <v>1.1415525114155251E-3</v>
      </c>
      <c r="F15" s="81">
        <v>7</v>
      </c>
      <c r="G15" s="39">
        <f>IF(F32=0, "-", F15/F32)</f>
        <v>9.4263398868839213E-4</v>
      </c>
      <c r="H15" s="65">
        <v>13</v>
      </c>
      <c r="I15" s="21">
        <f>IF(H32=0, "-", H15/H32)</f>
        <v>1.5123313168915774E-3</v>
      </c>
      <c r="J15" s="20">
        <f t="shared" si="0"/>
        <v>-1</v>
      </c>
      <c r="K15" s="21">
        <f t="shared" si="1"/>
        <v>-0.46153846153846156</v>
      </c>
    </row>
    <row r="16" spans="1:11" x14ac:dyDescent="0.2">
      <c r="A16" s="7" t="s">
        <v>58</v>
      </c>
      <c r="B16" s="65">
        <v>189</v>
      </c>
      <c r="C16" s="39">
        <f>IF(B32=0, "-", B16/B32)</f>
        <v>0.21575342465753425</v>
      </c>
      <c r="D16" s="65">
        <v>194</v>
      </c>
      <c r="E16" s="21">
        <f>IF(D32=0, "-", D16/D32)</f>
        <v>0.22146118721461186</v>
      </c>
      <c r="F16" s="81">
        <v>1850</v>
      </c>
      <c r="G16" s="39">
        <f>IF(F32=0, "-", F16/F32)</f>
        <v>0.24912469701050363</v>
      </c>
      <c r="H16" s="65">
        <v>2145</v>
      </c>
      <c r="I16" s="21">
        <f>IF(H32=0, "-", H16/H32)</f>
        <v>0.2495346672871103</v>
      </c>
      <c r="J16" s="20">
        <f t="shared" si="0"/>
        <v>-2.5773195876288658E-2</v>
      </c>
      <c r="K16" s="21">
        <f t="shared" si="1"/>
        <v>-0.13752913752913754</v>
      </c>
    </row>
    <row r="17" spans="1:11" x14ac:dyDescent="0.2">
      <c r="A17" s="7" t="s">
        <v>61</v>
      </c>
      <c r="B17" s="65">
        <v>44</v>
      </c>
      <c r="C17" s="39">
        <f>IF(B32=0, "-", B17/B32)</f>
        <v>5.0228310502283102E-2</v>
      </c>
      <c r="D17" s="65">
        <v>43</v>
      </c>
      <c r="E17" s="21">
        <f>IF(D32=0, "-", D17/D32)</f>
        <v>4.9086757990867577E-2</v>
      </c>
      <c r="F17" s="81">
        <v>345</v>
      </c>
      <c r="G17" s="39">
        <f>IF(F32=0, "-", F17/F32)</f>
        <v>4.6458389442499325E-2</v>
      </c>
      <c r="H17" s="65">
        <v>430</v>
      </c>
      <c r="I17" s="21">
        <f>IF(H32=0, "-", H17/H32)</f>
        <v>5.0023266635644485E-2</v>
      </c>
      <c r="J17" s="20">
        <f t="shared" si="0"/>
        <v>2.3255813953488372E-2</v>
      </c>
      <c r="K17" s="21">
        <f t="shared" si="1"/>
        <v>-0.19767441860465115</v>
      </c>
    </row>
    <row r="18" spans="1:11" x14ac:dyDescent="0.2">
      <c r="A18" s="7" t="s">
        <v>64</v>
      </c>
      <c r="B18" s="65">
        <v>60</v>
      </c>
      <c r="C18" s="39">
        <f>IF(B32=0, "-", B18/B32)</f>
        <v>6.8493150684931503E-2</v>
      </c>
      <c r="D18" s="65">
        <v>65</v>
      </c>
      <c r="E18" s="21">
        <f>IF(D32=0, "-", D18/D32)</f>
        <v>7.4200913242009128E-2</v>
      </c>
      <c r="F18" s="81">
        <v>340</v>
      </c>
      <c r="G18" s="39">
        <f>IF(F32=0, "-", F18/F32)</f>
        <v>4.5785079450579046E-2</v>
      </c>
      <c r="H18" s="65">
        <v>546</v>
      </c>
      <c r="I18" s="21">
        <f>IF(H32=0, "-", H18/H32)</f>
        <v>6.3517915309446255E-2</v>
      </c>
      <c r="J18" s="20">
        <f t="shared" si="0"/>
        <v>-7.6923076923076927E-2</v>
      </c>
      <c r="K18" s="21">
        <f t="shared" si="1"/>
        <v>-0.37728937728937728</v>
      </c>
    </row>
    <row r="19" spans="1:11" x14ac:dyDescent="0.2">
      <c r="A19" s="7" t="s">
        <v>68</v>
      </c>
      <c r="B19" s="65">
        <v>3</v>
      </c>
      <c r="C19" s="39">
        <f>IF(B32=0, "-", B19/B32)</f>
        <v>3.4246575342465752E-3</v>
      </c>
      <c r="D19" s="65">
        <v>0</v>
      </c>
      <c r="E19" s="21">
        <f>IF(D32=0, "-", D19/D32)</f>
        <v>0</v>
      </c>
      <c r="F19" s="81">
        <v>3</v>
      </c>
      <c r="G19" s="39">
        <f>IF(F32=0, "-", F19/F32)</f>
        <v>4.0398599515216807E-4</v>
      </c>
      <c r="H19" s="65">
        <v>0</v>
      </c>
      <c r="I19" s="21">
        <f>IF(H32=0, "-", H19/H32)</f>
        <v>0</v>
      </c>
      <c r="J19" s="20" t="str">
        <f t="shared" si="0"/>
        <v>-</v>
      </c>
      <c r="K19" s="21" t="str">
        <f t="shared" si="1"/>
        <v>-</v>
      </c>
    </row>
    <row r="20" spans="1:11" x14ac:dyDescent="0.2">
      <c r="A20" s="7" t="s">
        <v>71</v>
      </c>
      <c r="B20" s="65">
        <v>11</v>
      </c>
      <c r="C20" s="39">
        <f>IF(B32=0, "-", B20/B32)</f>
        <v>1.2557077625570776E-2</v>
      </c>
      <c r="D20" s="65">
        <v>25</v>
      </c>
      <c r="E20" s="21">
        <f>IF(D32=0, "-", D20/D32)</f>
        <v>2.8538812785388126E-2</v>
      </c>
      <c r="F20" s="81">
        <v>121</v>
      </c>
      <c r="G20" s="39">
        <f>IF(F32=0, "-", F20/F32)</f>
        <v>1.629410180447078E-2</v>
      </c>
      <c r="H20" s="65">
        <v>198</v>
      </c>
      <c r="I20" s="21">
        <f>IF(H32=0, "-", H20/H32)</f>
        <v>2.303396928804095E-2</v>
      </c>
      <c r="J20" s="20">
        <f t="shared" si="0"/>
        <v>-0.56000000000000005</v>
      </c>
      <c r="K20" s="21">
        <f t="shared" si="1"/>
        <v>-0.3888888888888889</v>
      </c>
    </row>
    <row r="21" spans="1:11" x14ac:dyDescent="0.2">
      <c r="A21" s="7" t="s">
        <v>72</v>
      </c>
      <c r="B21" s="65">
        <v>1</v>
      </c>
      <c r="C21" s="39">
        <f>IF(B32=0, "-", B21/B32)</f>
        <v>1.1415525114155251E-3</v>
      </c>
      <c r="D21" s="65">
        <v>7</v>
      </c>
      <c r="E21" s="21">
        <f>IF(D32=0, "-", D21/D32)</f>
        <v>7.9908675799086754E-3</v>
      </c>
      <c r="F21" s="81">
        <v>14</v>
      </c>
      <c r="G21" s="39">
        <f>IF(F32=0, "-", F21/F32)</f>
        <v>1.8852679773767843E-3</v>
      </c>
      <c r="H21" s="65">
        <v>41</v>
      </c>
      <c r="I21" s="21">
        <f>IF(H32=0, "-", H21/H32)</f>
        <v>4.7696603071195904E-3</v>
      </c>
      <c r="J21" s="20">
        <f t="shared" si="0"/>
        <v>-0.8571428571428571</v>
      </c>
      <c r="K21" s="21">
        <f t="shared" si="1"/>
        <v>-0.65853658536585369</v>
      </c>
    </row>
    <row r="22" spans="1:11" x14ac:dyDescent="0.2">
      <c r="A22" s="7" t="s">
        <v>77</v>
      </c>
      <c r="B22" s="65">
        <v>14</v>
      </c>
      <c r="C22" s="39">
        <f>IF(B32=0, "-", B22/B32)</f>
        <v>1.5981735159817351E-2</v>
      </c>
      <c r="D22" s="65">
        <v>3</v>
      </c>
      <c r="E22" s="21">
        <f>IF(D32=0, "-", D22/D32)</f>
        <v>3.4246575342465752E-3</v>
      </c>
      <c r="F22" s="81">
        <v>189</v>
      </c>
      <c r="G22" s="39">
        <f>IF(F32=0, "-", F22/F32)</f>
        <v>2.5451117694586588E-2</v>
      </c>
      <c r="H22" s="65">
        <v>162</v>
      </c>
      <c r="I22" s="21">
        <f>IF(H32=0, "-", H22/H32)</f>
        <v>1.8845974872033502E-2</v>
      </c>
      <c r="J22" s="20">
        <f t="shared" si="0"/>
        <v>3.6666666666666665</v>
      </c>
      <c r="K22" s="21">
        <f t="shared" si="1"/>
        <v>0.16666666666666666</v>
      </c>
    </row>
    <row r="23" spans="1:11" x14ac:dyDescent="0.2">
      <c r="A23" s="7" t="s">
        <v>78</v>
      </c>
      <c r="B23" s="65">
        <v>91</v>
      </c>
      <c r="C23" s="39">
        <f>IF(B32=0, "-", B23/B32)</f>
        <v>0.10388127853881278</v>
      </c>
      <c r="D23" s="65">
        <v>78</v>
      </c>
      <c r="E23" s="21">
        <f>IF(D32=0, "-", D23/D32)</f>
        <v>8.9041095890410954E-2</v>
      </c>
      <c r="F23" s="81">
        <v>564</v>
      </c>
      <c r="G23" s="39">
        <f>IF(F32=0, "-", F23/F32)</f>
        <v>7.5949367088607597E-2</v>
      </c>
      <c r="H23" s="65">
        <v>769</v>
      </c>
      <c r="I23" s="21">
        <f>IF(H32=0, "-", H23/H32)</f>
        <v>8.9460214053047923E-2</v>
      </c>
      <c r="J23" s="20">
        <f t="shared" si="0"/>
        <v>0.16666666666666666</v>
      </c>
      <c r="K23" s="21">
        <f t="shared" si="1"/>
        <v>-0.26657997399219768</v>
      </c>
    </row>
    <row r="24" spans="1:11" x14ac:dyDescent="0.2">
      <c r="A24" s="7" t="s">
        <v>84</v>
      </c>
      <c r="B24" s="65">
        <v>0</v>
      </c>
      <c r="C24" s="39">
        <f>IF(B32=0, "-", B24/B32)</f>
        <v>0</v>
      </c>
      <c r="D24" s="65">
        <v>0</v>
      </c>
      <c r="E24" s="21">
        <f>IF(D32=0, "-", D24/D32)</f>
        <v>0</v>
      </c>
      <c r="F24" s="81">
        <v>1</v>
      </c>
      <c r="G24" s="39">
        <f>IF(F32=0, "-", F24/F32)</f>
        <v>1.3466199838405601E-4</v>
      </c>
      <c r="H24" s="65">
        <v>0</v>
      </c>
      <c r="I24" s="21">
        <f>IF(H32=0, "-", H24/H32)</f>
        <v>0</v>
      </c>
      <c r="J24" s="20" t="str">
        <f t="shared" si="0"/>
        <v>-</v>
      </c>
      <c r="K24" s="21" t="str">
        <f t="shared" si="1"/>
        <v>-</v>
      </c>
    </row>
    <row r="25" spans="1:11" x14ac:dyDescent="0.2">
      <c r="A25" s="7" t="s">
        <v>87</v>
      </c>
      <c r="B25" s="65">
        <v>42</v>
      </c>
      <c r="C25" s="39">
        <f>IF(B32=0, "-", B25/B32)</f>
        <v>4.7945205479452052E-2</v>
      </c>
      <c r="D25" s="65">
        <v>22</v>
      </c>
      <c r="E25" s="21">
        <f>IF(D32=0, "-", D25/D32)</f>
        <v>2.5114155251141551E-2</v>
      </c>
      <c r="F25" s="81">
        <v>265</v>
      </c>
      <c r="G25" s="39">
        <f>IF(F32=0, "-", F25/F32)</f>
        <v>3.5685429571774847E-2</v>
      </c>
      <c r="H25" s="65">
        <v>245</v>
      </c>
      <c r="I25" s="21">
        <f>IF(H32=0, "-", H25/H32)</f>
        <v>2.8501628664495113E-2</v>
      </c>
      <c r="J25" s="20">
        <f t="shared" si="0"/>
        <v>0.90909090909090906</v>
      </c>
      <c r="K25" s="21">
        <f t="shared" si="1"/>
        <v>8.1632653061224483E-2</v>
      </c>
    </row>
    <row r="26" spans="1:11" x14ac:dyDescent="0.2">
      <c r="A26" s="7" t="s">
        <v>89</v>
      </c>
      <c r="B26" s="65">
        <v>30</v>
      </c>
      <c r="C26" s="39">
        <f>IF(B32=0, "-", B26/B32)</f>
        <v>3.4246575342465752E-2</v>
      </c>
      <c r="D26" s="65">
        <v>31</v>
      </c>
      <c r="E26" s="21">
        <f>IF(D32=0, "-", D26/D32)</f>
        <v>3.5388127853881277E-2</v>
      </c>
      <c r="F26" s="81">
        <v>187</v>
      </c>
      <c r="G26" s="39">
        <f>IF(F32=0, "-", F26/F32)</f>
        <v>2.5181793697818474E-2</v>
      </c>
      <c r="H26" s="65">
        <v>222</v>
      </c>
      <c r="I26" s="21">
        <f>IF(H32=0, "-", H26/H32)</f>
        <v>2.5825965565379246E-2</v>
      </c>
      <c r="J26" s="20">
        <f t="shared" si="0"/>
        <v>-3.2258064516129031E-2</v>
      </c>
      <c r="K26" s="21">
        <f t="shared" si="1"/>
        <v>-0.15765765765765766</v>
      </c>
    </row>
    <row r="27" spans="1:11" x14ac:dyDescent="0.2">
      <c r="A27" s="7" t="s">
        <v>95</v>
      </c>
      <c r="B27" s="65">
        <v>10</v>
      </c>
      <c r="C27" s="39">
        <f>IF(B32=0, "-", B27/B32)</f>
        <v>1.1415525114155251E-2</v>
      </c>
      <c r="D27" s="65">
        <v>13</v>
      </c>
      <c r="E27" s="21">
        <f>IF(D32=0, "-", D27/D32)</f>
        <v>1.4840182648401826E-2</v>
      </c>
      <c r="F27" s="81">
        <v>79</v>
      </c>
      <c r="G27" s="39">
        <f>IF(F32=0, "-", F27/F32)</f>
        <v>1.0638297872340425E-2</v>
      </c>
      <c r="H27" s="65">
        <v>117</v>
      </c>
      <c r="I27" s="21">
        <f>IF(H32=0, "-", H27/H32)</f>
        <v>1.3610981852024197E-2</v>
      </c>
      <c r="J27" s="20">
        <f t="shared" si="0"/>
        <v>-0.23076923076923078</v>
      </c>
      <c r="K27" s="21">
        <f t="shared" si="1"/>
        <v>-0.3247863247863248</v>
      </c>
    </row>
    <row r="28" spans="1:11" x14ac:dyDescent="0.2">
      <c r="A28" s="7" t="s">
        <v>96</v>
      </c>
      <c r="B28" s="65">
        <v>37</v>
      </c>
      <c r="C28" s="39">
        <f>IF(B32=0, "-", B28/B32)</f>
        <v>4.2237442922374427E-2</v>
      </c>
      <c r="D28" s="65">
        <v>24</v>
      </c>
      <c r="E28" s="21">
        <f>IF(D32=0, "-", D28/D32)</f>
        <v>2.7397260273972601E-2</v>
      </c>
      <c r="F28" s="81">
        <v>299</v>
      </c>
      <c r="G28" s="39">
        <f>IF(F32=0, "-", F28/F32)</f>
        <v>4.026393751683275E-2</v>
      </c>
      <c r="H28" s="65">
        <v>219</v>
      </c>
      <c r="I28" s="21">
        <f>IF(H32=0, "-", H28/H32)</f>
        <v>2.5476966030711957E-2</v>
      </c>
      <c r="J28" s="20">
        <f t="shared" si="0"/>
        <v>0.54166666666666663</v>
      </c>
      <c r="K28" s="21">
        <f t="shared" si="1"/>
        <v>0.36529680365296802</v>
      </c>
    </row>
    <row r="29" spans="1:11" x14ac:dyDescent="0.2">
      <c r="A29" s="7" t="s">
        <v>98</v>
      </c>
      <c r="B29" s="65">
        <v>30</v>
      </c>
      <c r="C29" s="39">
        <f>IF(B32=0, "-", B29/B32)</f>
        <v>3.4246575342465752E-2</v>
      </c>
      <c r="D29" s="65">
        <v>45</v>
      </c>
      <c r="E29" s="21">
        <f>IF(D32=0, "-", D29/D32)</f>
        <v>5.1369863013698627E-2</v>
      </c>
      <c r="F29" s="81">
        <v>304</v>
      </c>
      <c r="G29" s="39">
        <f>IF(F32=0, "-", F29/F32)</f>
        <v>4.0937247508753029E-2</v>
      </c>
      <c r="H29" s="65">
        <v>414</v>
      </c>
      <c r="I29" s="21">
        <f>IF(H32=0, "-", H29/H32)</f>
        <v>4.8161935784085619E-2</v>
      </c>
      <c r="J29" s="20">
        <f t="shared" si="0"/>
        <v>-0.33333333333333331</v>
      </c>
      <c r="K29" s="21">
        <f t="shared" si="1"/>
        <v>-0.26570048309178745</v>
      </c>
    </row>
    <row r="30" spans="1:11" x14ac:dyDescent="0.2">
      <c r="A30" s="7" t="s">
        <v>99</v>
      </c>
      <c r="B30" s="65">
        <v>5</v>
      </c>
      <c r="C30" s="39">
        <f>IF(B32=0, "-", B30/B32)</f>
        <v>5.7077625570776253E-3</v>
      </c>
      <c r="D30" s="65">
        <v>4</v>
      </c>
      <c r="E30" s="21">
        <f>IF(D32=0, "-", D30/D32)</f>
        <v>4.5662100456621002E-3</v>
      </c>
      <c r="F30" s="81">
        <v>40</v>
      </c>
      <c r="G30" s="39">
        <f>IF(F32=0, "-", F30/F32)</f>
        <v>5.3864799353622404E-3</v>
      </c>
      <c r="H30" s="65">
        <v>53</v>
      </c>
      <c r="I30" s="21">
        <f>IF(H32=0, "-", H30/H32)</f>
        <v>6.1656584457887393E-3</v>
      </c>
      <c r="J30" s="20">
        <f t="shared" si="0"/>
        <v>0.25</v>
      </c>
      <c r="K30" s="21">
        <f t="shared" si="1"/>
        <v>-0.24528301886792453</v>
      </c>
    </row>
    <row r="31" spans="1:11" x14ac:dyDescent="0.2">
      <c r="A31" s="2"/>
      <c r="B31" s="68"/>
      <c r="C31" s="33"/>
      <c r="D31" s="68"/>
      <c r="E31" s="6"/>
      <c r="F31" s="82"/>
      <c r="G31" s="33"/>
      <c r="H31" s="68"/>
      <c r="I31" s="6"/>
      <c r="J31" s="5"/>
      <c r="K31" s="6"/>
    </row>
    <row r="32" spans="1:11" s="43" customFormat="1" x14ac:dyDescent="0.2">
      <c r="A32" s="162" t="s">
        <v>645</v>
      </c>
      <c r="B32" s="71">
        <f>SUM(B7:B31)</f>
        <v>876</v>
      </c>
      <c r="C32" s="40">
        <v>1</v>
      </c>
      <c r="D32" s="71">
        <f>SUM(D7:D31)</f>
        <v>876</v>
      </c>
      <c r="E32" s="41">
        <v>1</v>
      </c>
      <c r="F32" s="77">
        <f>SUM(F7:F31)</f>
        <v>7426</v>
      </c>
      <c r="G32" s="42">
        <v>1</v>
      </c>
      <c r="H32" s="71">
        <f>SUM(H7:H31)</f>
        <v>8596</v>
      </c>
      <c r="I32" s="41">
        <v>1</v>
      </c>
      <c r="J32" s="37">
        <f>IF(D32=0, "-", (B32-D32)/D32)</f>
        <v>0</v>
      </c>
      <c r="K32" s="38">
        <f>IF(H32=0, "-", (F32-H32)/H32)</f>
        <v>-0.13610981852024198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615"/>
  <sheetViews>
    <sheetView tabSelected="1" zoomScaleNormal="100"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331</v>
      </c>
      <c r="B8" s="65">
        <v>0</v>
      </c>
      <c r="C8" s="66">
        <v>0</v>
      </c>
      <c r="D8" s="65">
        <v>3</v>
      </c>
      <c r="E8" s="66">
        <v>7</v>
      </c>
      <c r="F8" s="67"/>
      <c r="G8" s="65">
        <f>B8-C8</f>
        <v>0</v>
      </c>
      <c r="H8" s="66">
        <f>D8-E8</f>
        <v>-4</v>
      </c>
      <c r="I8" s="20" t="str">
        <f>IF(C8=0, "-", IF(G8/C8&lt;10, G8/C8, "&gt;999%"))</f>
        <v>-</v>
      </c>
      <c r="J8" s="21">
        <f>IF(E8=0, "-", IF(H8/E8&lt;10, H8/E8, "&gt;999%"))</f>
        <v>-0.5714285714285714</v>
      </c>
    </row>
    <row r="9" spans="1:10" x14ac:dyDescent="0.2">
      <c r="A9" s="158" t="s">
        <v>266</v>
      </c>
      <c r="B9" s="65">
        <v>9</v>
      </c>
      <c r="C9" s="66">
        <v>5</v>
      </c>
      <c r="D9" s="65">
        <v>27</v>
      </c>
      <c r="E9" s="66">
        <v>56</v>
      </c>
      <c r="F9" s="67"/>
      <c r="G9" s="65">
        <f>B9-C9</f>
        <v>4</v>
      </c>
      <c r="H9" s="66">
        <f>D9-E9</f>
        <v>-29</v>
      </c>
      <c r="I9" s="20">
        <f>IF(C9=0, "-", IF(G9/C9&lt;10, G9/C9, "&gt;999%"))</f>
        <v>0.8</v>
      </c>
      <c r="J9" s="21">
        <f>IF(E9=0, "-", IF(H9/E9&lt;10, H9/E9, "&gt;999%"))</f>
        <v>-0.5178571428571429</v>
      </c>
    </row>
    <row r="10" spans="1:10" x14ac:dyDescent="0.2">
      <c r="A10" s="158" t="s">
        <v>221</v>
      </c>
      <c r="B10" s="65">
        <v>7</v>
      </c>
      <c r="C10" s="66">
        <v>4</v>
      </c>
      <c r="D10" s="65">
        <v>19</v>
      </c>
      <c r="E10" s="66">
        <v>51</v>
      </c>
      <c r="F10" s="67"/>
      <c r="G10" s="65">
        <f>B10-C10</f>
        <v>3</v>
      </c>
      <c r="H10" s="66">
        <f>D10-E10</f>
        <v>-32</v>
      </c>
      <c r="I10" s="20">
        <f>IF(C10=0, "-", IF(G10/C10&lt;10, G10/C10, "&gt;999%"))</f>
        <v>0.75</v>
      </c>
      <c r="J10" s="21">
        <f>IF(E10=0, "-", IF(H10/E10&lt;10, H10/E10, "&gt;999%"))</f>
        <v>-0.62745098039215685</v>
      </c>
    </row>
    <row r="11" spans="1:10" x14ac:dyDescent="0.2">
      <c r="A11" s="158" t="s">
        <v>435</v>
      </c>
      <c r="B11" s="65">
        <v>23</v>
      </c>
      <c r="C11" s="66">
        <v>5</v>
      </c>
      <c r="D11" s="65">
        <v>127</v>
      </c>
      <c r="E11" s="66">
        <v>43</v>
      </c>
      <c r="F11" s="67"/>
      <c r="G11" s="65">
        <f>B11-C11</f>
        <v>18</v>
      </c>
      <c r="H11" s="66">
        <f>D11-E11</f>
        <v>84</v>
      </c>
      <c r="I11" s="20">
        <f>IF(C11=0, "-", IF(G11/C11&lt;10, G11/C11, "&gt;999%"))</f>
        <v>3.6</v>
      </c>
      <c r="J11" s="21">
        <f>IF(E11=0, "-", IF(H11/E11&lt;10, H11/E11, "&gt;999%"))</f>
        <v>1.9534883720930232</v>
      </c>
    </row>
    <row r="12" spans="1:10" s="160" customFormat="1" x14ac:dyDescent="0.2">
      <c r="A12" s="178" t="s">
        <v>653</v>
      </c>
      <c r="B12" s="71">
        <v>39</v>
      </c>
      <c r="C12" s="72">
        <v>14</v>
      </c>
      <c r="D12" s="71">
        <v>176</v>
      </c>
      <c r="E12" s="72">
        <v>157</v>
      </c>
      <c r="F12" s="73"/>
      <c r="G12" s="71">
        <f>B12-C12</f>
        <v>25</v>
      </c>
      <c r="H12" s="72">
        <f>D12-E12</f>
        <v>19</v>
      </c>
      <c r="I12" s="37">
        <f>IF(C12=0, "-", IF(G12/C12&lt;10, G12/C12, "&gt;999%"))</f>
        <v>1.7857142857142858</v>
      </c>
      <c r="J12" s="38">
        <f>IF(E12=0, "-", IF(H12/E12&lt;10, H12/E12, "&gt;999%"))</f>
        <v>0.12101910828025478</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332</v>
      </c>
      <c r="B15" s="65">
        <v>0</v>
      </c>
      <c r="C15" s="66">
        <v>0</v>
      </c>
      <c r="D15" s="65">
        <v>1</v>
      </c>
      <c r="E15" s="66">
        <v>2</v>
      </c>
      <c r="F15" s="67"/>
      <c r="G15" s="65">
        <f>B15-C15</f>
        <v>0</v>
      </c>
      <c r="H15" s="66">
        <f>D15-E15</f>
        <v>-1</v>
      </c>
      <c r="I15" s="20" t="str">
        <f>IF(C15=0, "-", IF(G15/C15&lt;10, G15/C15, "&gt;999%"))</f>
        <v>-</v>
      </c>
      <c r="J15" s="21">
        <f>IF(E15=0, "-", IF(H15/E15&lt;10, H15/E15, "&gt;999%"))</f>
        <v>-0.5</v>
      </c>
    </row>
    <row r="16" spans="1:10" s="160" customFormat="1" x14ac:dyDescent="0.2">
      <c r="A16" s="178" t="s">
        <v>654</v>
      </c>
      <c r="B16" s="71">
        <v>0</v>
      </c>
      <c r="C16" s="72">
        <v>0</v>
      </c>
      <c r="D16" s="71">
        <v>1</v>
      </c>
      <c r="E16" s="72">
        <v>2</v>
      </c>
      <c r="F16" s="73"/>
      <c r="G16" s="71">
        <f>B16-C16</f>
        <v>0</v>
      </c>
      <c r="H16" s="72">
        <f>D16-E16</f>
        <v>-1</v>
      </c>
      <c r="I16" s="37" t="str">
        <f>IF(C16=0, "-", IF(G16/C16&lt;10, G16/C16, "&gt;999%"))</f>
        <v>-</v>
      </c>
      <c r="J16" s="38">
        <f>IF(E16=0, "-", IF(H16/E16&lt;10, H16/E16, "&gt;999%"))</f>
        <v>-0.5</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351</v>
      </c>
      <c r="B19" s="65">
        <v>4</v>
      </c>
      <c r="C19" s="66">
        <v>5</v>
      </c>
      <c r="D19" s="65">
        <v>34</v>
      </c>
      <c r="E19" s="66">
        <v>45</v>
      </c>
      <c r="F19" s="67"/>
      <c r="G19" s="65">
        <f>B19-C19</f>
        <v>-1</v>
      </c>
      <c r="H19" s="66">
        <f>D19-E19</f>
        <v>-11</v>
      </c>
      <c r="I19" s="20">
        <f>IF(C19=0, "-", IF(G19/C19&lt;10, G19/C19, "&gt;999%"))</f>
        <v>-0.2</v>
      </c>
      <c r="J19" s="21">
        <f>IF(E19=0, "-", IF(H19/E19&lt;10, H19/E19, "&gt;999%"))</f>
        <v>-0.24444444444444444</v>
      </c>
    </row>
    <row r="20" spans="1:10" x14ac:dyDescent="0.2">
      <c r="A20" s="158" t="s">
        <v>493</v>
      </c>
      <c r="B20" s="65">
        <v>0</v>
      </c>
      <c r="C20" s="66">
        <v>0</v>
      </c>
      <c r="D20" s="65">
        <v>2</v>
      </c>
      <c r="E20" s="66">
        <v>0</v>
      </c>
      <c r="F20" s="67"/>
      <c r="G20" s="65">
        <f>B20-C20</f>
        <v>0</v>
      </c>
      <c r="H20" s="66">
        <f>D20-E20</f>
        <v>2</v>
      </c>
      <c r="I20" s="20" t="str">
        <f>IF(C20=0, "-", IF(G20/C20&lt;10, G20/C20, "&gt;999%"))</f>
        <v>-</v>
      </c>
      <c r="J20" s="21" t="str">
        <f>IF(E20=0, "-", IF(H20/E20&lt;10, H20/E20, "&gt;999%"))</f>
        <v>-</v>
      </c>
    </row>
    <row r="21" spans="1:10" s="160" customFormat="1" x14ac:dyDescent="0.2">
      <c r="A21" s="178" t="s">
        <v>655</v>
      </c>
      <c r="B21" s="71">
        <v>4</v>
      </c>
      <c r="C21" s="72">
        <v>5</v>
      </c>
      <c r="D21" s="71">
        <v>36</v>
      </c>
      <c r="E21" s="72">
        <v>45</v>
      </c>
      <c r="F21" s="73"/>
      <c r="G21" s="71">
        <f>B21-C21</f>
        <v>-1</v>
      </c>
      <c r="H21" s="72">
        <f>D21-E21</f>
        <v>-9</v>
      </c>
      <c r="I21" s="37">
        <f>IF(C21=0, "-", IF(G21/C21&lt;10, G21/C21, "&gt;999%"))</f>
        <v>-0.2</v>
      </c>
      <c r="J21" s="38">
        <f>IF(E21=0, "-", IF(H21/E21&lt;10, H21/E21, "&gt;999%"))</f>
        <v>-0.2</v>
      </c>
    </row>
    <row r="22" spans="1:10" x14ac:dyDescent="0.2">
      <c r="A22" s="177"/>
      <c r="B22" s="143"/>
      <c r="C22" s="144"/>
      <c r="D22" s="143"/>
      <c r="E22" s="144"/>
      <c r="F22" s="145"/>
      <c r="G22" s="143"/>
      <c r="H22" s="144"/>
      <c r="I22" s="151"/>
      <c r="J22" s="152"/>
    </row>
    <row r="23" spans="1:10" s="139" customFormat="1" x14ac:dyDescent="0.2">
      <c r="A23" s="159" t="s">
        <v>34</v>
      </c>
      <c r="B23" s="65"/>
      <c r="C23" s="66"/>
      <c r="D23" s="65"/>
      <c r="E23" s="66"/>
      <c r="F23" s="67"/>
      <c r="G23" s="65"/>
      <c r="H23" s="66"/>
      <c r="I23" s="20"/>
      <c r="J23" s="21"/>
    </row>
    <row r="24" spans="1:10" x14ac:dyDescent="0.2">
      <c r="A24" s="158" t="s">
        <v>216</v>
      </c>
      <c r="B24" s="65">
        <v>19</v>
      </c>
      <c r="C24" s="66">
        <v>10</v>
      </c>
      <c r="D24" s="65">
        <v>187</v>
      </c>
      <c r="E24" s="66">
        <v>64</v>
      </c>
      <c r="F24" s="67"/>
      <c r="G24" s="65">
        <f t="shared" ref="G24:G41" si="0">B24-C24</f>
        <v>9</v>
      </c>
      <c r="H24" s="66">
        <f t="shared" ref="H24:H41" si="1">D24-E24</f>
        <v>123</v>
      </c>
      <c r="I24" s="20">
        <f t="shared" ref="I24:I41" si="2">IF(C24=0, "-", IF(G24/C24&lt;10, G24/C24, "&gt;999%"))</f>
        <v>0.9</v>
      </c>
      <c r="J24" s="21">
        <f t="shared" ref="J24:J41" si="3">IF(E24=0, "-", IF(H24/E24&lt;10, H24/E24, "&gt;999%"))</f>
        <v>1.921875</v>
      </c>
    </row>
    <row r="25" spans="1:10" x14ac:dyDescent="0.2">
      <c r="A25" s="158" t="s">
        <v>244</v>
      </c>
      <c r="B25" s="65">
        <v>141</v>
      </c>
      <c r="C25" s="66">
        <v>166</v>
      </c>
      <c r="D25" s="65">
        <v>1018</v>
      </c>
      <c r="E25" s="66">
        <v>1207</v>
      </c>
      <c r="F25" s="67"/>
      <c r="G25" s="65">
        <f t="shared" si="0"/>
        <v>-25</v>
      </c>
      <c r="H25" s="66">
        <f t="shared" si="1"/>
        <v>-189</v>
      </c>
      <c r="I25" s="20">
        <f t="shared" si="2"/>
        <v>-0.15060240963855423</v>
      </c>
      <c r="J25" s="21">
        <f t="shared" si="3"/>
        <v>-0.15658657829328915</v>
      </c>
    </row>
    <row r="26" spans="1:10" x14ac:dyDescent="0.2">
      <c r="A26" s="158" t="s">
        <v>322</v>
      </c>
      <c r="B26" s="65">
        <v>6</v>
      </c>
      <c r="C26" s="66">
        <v>9</v>
      </c>
      <c r="D26" s="65">
        <v>49</v>
      </c>
      <c r="E26" s="66">
        <v>85</v>
      </c>
      <c r="F26" s="67"/>
      <c r="G26" s="65">
        <f t="shared" si="0"/>
        <v>-3</v>
      </c>
      <c r="H26" s="66">
        <f t="shared" si="1"/>
        <v>-36</v>
      </c>
      <c r="I26" s="20">
        <f t="shared" si="2"/>
        <v>-0.33333333333333331</v>
      </c>
      <c r="J26" s="21">
        <f t="shared" si="3"/>
        <v>-0.42352941176470588</v>
      </c>
    </row>
    <row r="27" spans="1:10" x14ac:dyDescent="0.2">
      <c r="A27" s="158" t="s">
        <v>267</v>
      </c>
      <c r="B27" s="65">
        <v>32</v>
      </c>
      <c r="C27" s="66">
        <v>37</v>
      </c>
      <c r="D27" s="65">
        <v>296</v>
      </c>
      <c r="E27" s="66">
        <v>419</v>
      </c>
      <c r="F27" s="67"/>
      <c r="G27" s="65">
        <f t="shared" si="0"/>
        <v>-5</v>
      </c>
      <c r="H27" s="66">
        <f t="shared" si="1"/>
        <v>-123</v>
      </c>
      <c r="I27" s="20">
        <f t="shared" si="2"/>
        <v>-0.13513513513513514</v>
      </c>
      <c r="J27" s="21">
        <f t="shared" si="3"/>
        <v>-0.2935560859188544</v>
      </c>
    </row>
    <row r="28" spans="1:10" x14ac:dyDescent="0.2">
      <c r="A28" s="158" t="s">
        <v>333</v>
      </c>
      <c r="B28" s="65">
        <v>8</v>
      </c>
      <c r="C28" s="66">
        <v>16</v>
      </c>
      <c r="D28" s="65">
        <v>65</v>
      </c>
      <c r="E28" s="66">
        <v>146</v>
      </c>
      <c r="F28" s="67"/>
      <c r="G28" s="65">
        <f t="shared" si="0"/>
        <v>-8</v>
      </c>
      <c r="H28" s="66">
        <f t="shared" si="1"/>
        <v>-81</v>
      </c>
      <c r="I28" s="20">
        <f t="shared" si="2"/>
        <v>-0.5</v>
      </c>
      <c r="J28" s="21">
        <f t="shared" si="3"/>
        <v>-0.5547945205479452</v>
      </c>
    </row>
    <row r="29" spans="1:10" x14ac:dyDescent="0.2">
      <c r="A29" s="158" t="s">
        <v>268</v>
      </c>
      <c r="B29" s="65">
        <v>20</v>
      </c>
      <c r="C29" s="66">
        <v>26</v>
      </c>
      <c r="D29" s="65">
        <v>224</v>
      </c>
      <c r="E29" s="66">
        <v>274</v>
      </c>
      <c r="F29" s="67"/>
      <c r="G29" s="65">
        <f t="shared" si="0"/>
        <v>-6</v>
      </c>
      <c r="H29" s="66">
        <f t="shared" si="1"/>
        <v>-50</v>
      </c>
      <c r="I29" s="20">
        <f t="shared" si="2"/>
        <v>-0.23076923076923078</v>
      </c>
      <c r="J29" s="21">
        <f t="shared" si="3"/>
        <v>-0.18248175182481752</v>
      </c>
    </row>
    <row r="30" spans="1:10" x14ac:dyDescent="0.2">
      <c r="A30" s="158" t="s">
        <v>285</v>
      </c>
      <c r="B30" s="65">
        <v>11</v>
      </c>
      <c r="C30" s="66">
        <v>3</v>
      </c>
      <c r="D30" s="65">
        <v>69</v>
      </c>
      <c r="E30" s="66">
        <v>25</v>
      </c>
      <c r="F30" s="67"/>
      <c r="G30" s="65">
        <f t="shared" si="0"/>
        <v>8</v>
      </c>
      <c r="H30" s="66">
        <f t="shared" si="1"/>
        <v>44</v>
      </c>
      <c r="I30" s="20">
        <f t="shared" si="2"/>
        <v>2.6666666666666665</v>
      </c>
      <c r="J30" s="21">
        <f t="shared" si="3"/>
        <v>1.76</v>
      </c>
    </row>
    <row r="31" spans="1:10" x14ac:dyDescent="0.2">
      <c r="A31" s="158" t="s">
        <v>286</v>
      </c>
      <c r="B31" s="65">
        <v>8</v>
      </c>
      <c r="C31" s="66">
        <v>4</v>
      </c>
      <c r="D31" s="65">
        <v>41</v>
      </c>
      <c r="E31" s="66">
        <v>31</v>
      </c>
      <c r="F31" s="67"/>
      <c r="G31" s="65">
        <f t="shared" si="0"/>
        <v>4</v>
      </c>
      <c r="H31" s="66">
        <f t="shared" si="1"/>
        <v>10</v>
      </c>
      <c r="I31" s="20">
        <f t="shared" si="2"/>
        <v>1</v>
      </c>
      <c r="J31" s="21">
        <f t="shared" si="3"/>
        <v>0.32258064516129031</v>
      </c>
    </row>
    <row r="32" spans="1:10" x14ac:dyDescent="0.2">
      <c r="A32" s="158" t="s">
        <v>296</v>
      </c>
      <c r="B32" s="65">
        <v>1</v>
      </c>
      <c r="C32" s="66">
        <v>2</v>
      </c>
      <c r="D32" s="65">
        <v>6</v>
      </c>
      <c r="E32" s="66">
        <v>18</v>
      </c>
      <c r="F32" s="67"/>
      <c r="G32" s="65">
        <f t="shared" si="0"/>
        <v>-1</v>
      </c>
      <c r="H32" s="66">
        <f t="shared" si="1"/>
        <v>-12</v>
      </c>
      <c r="I32" s="20">
        <f t="shared" si="2"/>
        <v>-0.5</v>
      </c>
      <c r="J32" s="21">
        <f t="shared" si="3"/>
        <v>-0.66666666666666663</v>
      </c>
    </row>
    <row r="33" spans="1:10" x14ac:dyDescent="0.2">
      <c r="A33" s="158" t="s">
        <v>473</v>
      </c>
      <c r="B33" s="65">
        <v>15</v>
      </c>
      <c r="C33" s="66">
        <v>0</v>
      </c>
      <c r="D33" s="65">
        <v>21</v>
      </c>
      <c r="E33" s="66">
        <v>0</v>
      </c>
      <c r="F33" s="67"/>
      <c r="G33" s="65">
        <f t="shared" si="0"/>
        <v>15</v>
      </c>
      <c r="H33" s="66">
        <f t="shared" si="1"/>
        <v>21</v>
      </c>
      <c r="I33" s="20" t="str">
        <f t="shared" si="2"/>
        <v>-</v>
      </c>
      <c r="J33" s="21" t="str">
        <f t="shared" si="3"/>
        <v>-</v>
      </c>
    </row>
    <row r="34" spans="1:10" x14ac:dyDescent="0.2">
      <c r="A34" s="158" t="s">
        <v>402</v>
      </c>
      <c r="B34" s="65">
        <v>39</v>
      </c>
      <c r="C34" s="66">
        <v>65</v>
      </c>
      <c r="D34" s="65">
        <v>385</v>
      </c>
      <c r="E34" s="66">
        <v>667</v>
      </c>
      <c r="F34" s="67"/>
      <c r="G34" s="65">
        <f t="shared" si="0"/>
        <v>-26</v>
      </c>
      <c r="H34" s="66">
        <f t="shared" si="1"/>
        <v>-282</v>
      </c>
      <c r="I34" s="20">
        <f t="shared" si="2"/>
        <v>-0.4</v>
      </c>
      <c r="J34" s="21">
        <f t="shared" si="3"/>
        <v>-0.42278860569715143</v>
      </c>
    </row>
    <row r="35" spans="1:10" x14ac:dyDescent="0.2">
      <c r="A35" s="158" t="s">
        <v>403</v>
      </c>
      <c r="B35" s="65">
        <v>162</v>
      </c>
      <c r="C35" s="66">
        <v>11</v>
      </c>
      <c r="D35" s="65">
        <v>1074</v>
      </c>
      <c r="E35" s="66">
        <v>89</v>
      </c>
      <c r="F35" s="67"/>
      <c r="G35" s="65">
        <f t="shared" si="0"/>
        <v>151</v>
      </c>
      <c r="H35" s="66">
        <f t="shared" si="1"/>
        <v>985</v>
      </c>
      <c r="I35" s="20" t="str">
        <f t="shared" si="2"/>
        <v>&gt;999%</v>
      </c>
      <c r="J35" s="21" t="str">
        <f t="shared" si="3"/>
        <v>&gt;999%</v>
      </c>
    </row>
    <row r="36" spans="1:10" x14ac:dyDescent="0.2">
      <c r="A36" s="158" t="s">
        <v>436</v>
      </c>
      <c r="B36" s="65">
        <v>87</v>
      </c>
      <c r="C36" s="66">
        <v>202</v>
      </c>
      <c r="D36" s="65">
        <v>937</v>
      </c>
      <c r="E36" s="66">
        <v>1340</v>
      </c>
      <c r="F36" s="67"/>
      <c r="G36" s="65">
        <f t="shared" si="0"/>
        <v>-115</v>
      </c>
      <c r="H36" s="66">
        <f t="shared" si="1"/>
        <v>-403</v>
      </c>
      <c r="I36" s="20">
        <f t="shared" si="2"/>
        <v>-0.56930693069306926</v>
      </c>
      <c r="J36" s="21">
        <f t="shared" si="3"/>
        <v>-0.30074626865671644</v>
      </c>
    </row>
    <row r="37" spans="1:10" x14ac:dyDescent="0.2">
      <c r="A37" s="158" t="s">
        <v>474</v>
      </c>
      <c r="B37" s="65">
        <v>78</v>
      </c>
      <c r="C37" s="66">
        <v>179</v>
      </c>
      <c r="D37" s="65">
        <v>574</v>
      </c>
      <c r="E37" s="66">
        <v>395</v>
      </c>
      <c r="F37" s="67"/>
      <c r="G37" s="65">
        <f t="shared" si="0"/>
        <v>-101</v>
      </c>
      <c r="H37" s="66">
        <f t="shared" si="1"/>
        <v>179</v>
      </c>
      <c r="I37" s="20">
        <f t="shared" si="2"/>
        <v>-0.56424581005586594</v>
      </c>
      <c r="J37" s="21">
        <f t="shared" si="3"/>
        <v>0.45316455696202529</v>
      </c>
    </row>
    <row r="38" spans="1:10" x14ac:dyDescent="0.2">
      <c r="A38" s="158" t="s">
        <v>494</v>
      </c>
      <c r="B38" s="65">
        <v>32</v>
      </c>
      <c r="C38" s="66">
        <v>24</v>
      </c>
      <c r="D38" s="65">
        <v>93</v>
      </c>
      <c r="E38" s="66">
        <v>156</v>
      </c>
      <c r="F38" s="67"/>
      <c r="G38" s="65">
        <f t="shared" si="0"/>
        <v>8</v>
      </c>
      <c r="H38" s="66">
        <f t="shared" si="1"/>
        <v>-63</v>
      </c>
      <c r="I38" s="20">
        <f t="shared" si="2"/>
        <v>0.33333333333333331</v>
      </c>
      <c r="J38" s="21">
        <f t="shared" si="3"/>
        <v>-0.40384615384615385</v>
      </c>
    </row>
    <row r="39" spans="1:10" x14ac:dyDescent="0.2">
      <c r="A39" s="158" t="s">
        <v>352</v>
      </c>
      <c r="B39" s="65">
        <v>2</v>
      </c>
      <c r="C39" s="66">
        <v>0</v>
      </c>
      <c r="D39" s="65">
        <v>6</v>
      </c>
      <c r="E39" s="66">
        <v>7</v>
      </c>
      <c r="F39" s="67"/>
      <c r="G39" s="65">
        <f t="shared" si="0"/>
        <v>2</v>
      </c>
      <c r="H39" s="66">
        <f t="shared" si="1"/>
        <v>-1</v>
      </c>
      <c r="I39" s="20" t="str">
        <f t="shared" si="2"/>
        <v>-</v>
      </c>
      <c r="J39" s="21">
        <f t="shared" si="3"/>
        <v>-0.14285714285714285</v>
      </c>
    </row>
    <row r="40" spans="1:10" x14ac:dyDescent="0.2">
      <c r="A40" s="158" t="s">
        <v>334</v>
      </c>
      <c r="B40" s="65">
        <v>3</v>
      </c>
      <c r="C40" s="66">
        <v>8</v>
      </c>
      <c r="D40" s="65">
        <v>26</v>
      </c>
      <c r="E40" s="66">
        <v>25</v>
      </c>
      <c r="F40" s="67"/>
      <c r="G40" s="65">
        <f t="shared" si="0"/>
        <v>-5</v>
      </c>
      <c r="H40" s="66">
        <f t="shared" si="1"/>
        <v>1</v>
      </c>
      <c r="I40" s="20">
        <f t="shared" si="2"/>
        <v>-0.625</v>
      </c>
      <c r="J40" s="21">
        <f t="shared" si="3"/>
        <v>0.04</v>
      </c>
    </row>
    <row r="41" spans="1:10" s="160" customFormat="1" x14ac:dyDescent="0.2">
      <c r="A41" s="178" t="s">
        <v>656</v>
      </c>
      <c r="B41" s="71">
        <v>664</v>
      </c>
      <c r="C41" s="72">
        <v>762</v>
      </c>
      <c r="D41" s="71">
        <v>5071</v>
      </c>
      <c r="E41" s="72">
        <v>4948</v>
      </c>
      <c r="F41" s="73"/>
      <c r="G41" s="71">
        <f t="shared" si="0"/>
        <v>-98</v>
      </c>
      <c r="H41" s="72">
        <f t="shared" si="1"/>
        <v>123</v>
      </c>
      <c r="I41" s="37">
        <f t="shared" si="2"/>
        <v>-0.12860892388451445</v>
      </c>
      <c r="J41" s="38">
        <f t="shared" si="3"/>
        <v>2.4858528698464027E-2</v>
      </c>
    </row>
    <row r="42" spans="1:10" x14ac:dyDescent="0.2">
      <c r="A42" s="177"/>
      <c r="B42" s="143"/>
      <c r="C42" s="144"/>
      <c r="D42" s="143"/>
      <c r="E42" s="144"/>
      <c r="F42" s="145"/>
      <c r="G42" s="143"/>
      <c r="H42" s="144"/>
      <c r="I42" s="151"/>
      <c r="J42" s="152"/>
    </row>
    <row r="43" spans="1:10" s="139" customFormat="1" x14ac:dyDescent="0.2">
      <c r="A43" s="159" t="s">
        <v>35</v>
      </c>
      <c r="B43" s="65"/>
      <c r="C43" s="66"/>
      <c r="D43" s="65"/>
      <c r="E43" s="66"/>
      <c r="F43" s="67"/>
      <c r="G43" s="65"/>
      <c r="H43" s="66"/>
      <c r="I43" s="20"/>
      <c r="J43" s="21"/>
    </row>
    <row r="44" spans="1:10" x14ac:dyDescent="0.2">
      <c r="A44" s="158" t="s">
        <v>495</v>
      </c>
      <c r="B44" s="65">
        <v>0</v>
      </c>
      <c r="C44" s="66">
        <v>4</v>
      </c>
      <c r="D44" s="65">
        <v>17</v>
      </c>
      <c r="E44" s="66">
        <v>19</v>
      </c>
      <c r="F44" s="67"/>
      <c r="G44" s="65">
        <f>B44-C44</f>
        <v>-4</v>
      </c>
      <c r="H44" s="66">
        <f>D44-E44</f>
        <v>-2</v>
      </c>
      <c r="I44" s="20">
        <f>IF(C44=0, "-", IF(G44/C44&lt;10, G44/C44, "&gt;999%"))</f>
        <v>-1</v>
      </c>
      <c r="J44" s="21">
        <f>IF(E44=0, "-", IF(H44/E44&lt;10, H44/E44, "&gt;999%"))</f>
        <v>-0.10526315789473684</v>
      </c>
    </row>
    <row r="45" spans="1:10" x14ac:dyDescent="0.2">
      <c r="A45" s="158" t="s">
        <v>353</v>
      </c>
      <c r="B45" s="65">
        <v>2</v>
      </c>
      <c r="C45" s="66">
        <v>4</v>
      </c>
      <c r="D45" s="65">
        <v>16</v>
      </c>
      <c r="E45" s="66">
        <v>34</v>
      </c>
      <c r="F45" s="67"/>
      <c r="G45" s="65">
        <f>B45-C45</f>
        <v>-2</v>
      </c>
      <c r="H45" s="66">
        <f>D45-E45</f>
        <v>-18</v>
      </c>
      <c r="I45" s="20">
        <f>IF(C45=0, "-", IF(G45/C45&lt;10, G45/C45, "&gt;999%"))</f>
        <v>-0.5</v>
      </c>
      <c r="J45" s="21">
        <f>IF(E45=0, "-", IF(H45/E45&lt;10, H45/E45, "&gt;999%"))</f>
        <v>-0.52941176470588236</v>
      </c>
    </row>
    <row r="46" spans="1:10" x14ac:dyDescent="0.2">
      <c r="A46" s="158" t="s">
        <v>297</v>
      </c>
      <c r="B46" s="65">
        <v>1</v>
      </c>
      <c r="C46" s="66">
        <v>2</v>
      </c>
      <c r="D46" s="65">
        <v>3</v>
      </c>
      <c r="E46" s="66">
        <v>2</v>
      </c>
      <c r="F46" s="67"/>
      <c r="G46" s="65">
        <f>B46-C46</f>
        <v>-1</v>
      </c>
      <c r="H46" s="66">
        <f>D46-E46</f>
        <v>1</v>
      </c>
      <c r="I46" s="20">
        <f>IF(C46=0, "-", IF(G46/C46&lt;10, G46/C46, "&gt;999%"))</f>
        <v>-0.5</v>
      </c>
      <c r="J46" s="21">
        <f>IF(E46=0, "-", IF(H46/E46&lt;10, H46/E46, "&gt;999%"))</f>
        <v>0.5</v>
      </c>
    </row>
    <row r="47" spans="1:10" s="160" customFormat="1" x14ac:dyDescent="0.2">
      <c r="A47" s="178" t="s">
        <v>657</v>
      </c>
      <c r="B47" s="71">
        <v>3</v>
      </c>
      <c r="C47" s="72">
        <v>10</v>
      </c>
      <c r="D47" s="71">
        <v>36</v>
      </c>
      <c r="E47" s="72">
        <v>55</v>
      </c>
      <c r="F47" s="73"/>
      <c r="G47" s="71">
        <f>B47-C47</f>
        <v>-7</v>
      </c>
      <c r="H47" s="72">
        <f>D47-E47</f>
        <v>-19</v>
      </c>
      <c r="I47" s="37">
        <f>IF(C47=0, "-", IF(G47/C47&lt;10, G47/C47, "&gt;999%"))</f>
        <v>-0.7</v>
      </c>
      <c r="J47" s="38">
        <f>IF(E47=0, "-", IF(H47/E47&lt;10, H47/E47, "&gt;999%"))</f>
        <v>-0.34545454545454546</v>
      </c>
    </row>
    <row r="48" spans="1:10" x14ac:dyDescent="0.2">
      <c r="A48" s="177"/>
      <c r="B48" s="143"/>
      <c r="C48" s="144"/>
      <c r="D48" s="143"/>
      <c r="E48" s="144"/>
      <c r="F48" s="145"/>
      <c r="G48" s="143"/>
      <c r="H48" s="144"/>
      <c r="I48" s="151"/>
      <c r="J48" s="152"/>
    </row>
    <row r="49" spans="1:10" s="139" customFormat="1" x14ac:dyDescent="0.2">
      <c r="A49" s="159" t="s">
        <v>36</v>
      </c>
      <c r="B49" s="65"/>
      <c r="C49" s="66"/>
      <c r="D49" s="65"/>
      <c r="E49" s="66"/>
      <c r="F49" s="67"/>
      <c r="G49" s="65"/>
      <c r="H49" s="66"/>
      <c r="I49" s="20"/>
      <c r="J49" s="21"/>
    </row>
    <row r="50" spans="1:10" x14ac:dyDescent="0.2">
      <c r="A50" s="158" t="s">
        <v>245</v>
      </c>
      <c r="B50" s="65">
        <v>105</v>
      </c>
      <c r="C50" s="66">
        <v>40</v>
      </c>
      <c r="D50" s="65">
        <v>740</v>
      </c>
      <c r="E50" s="66">
        <v>575</v>
      </c>
      <c r="F50" s="67"/>
      <c r="G50" s="65">
        <f t="shared" ref="G50:G74" si="4">B50-C50</f>
        <v>65</v>
      </c>
      <c r="H50" s="66">
        <f t="shared" ref="H50:H74" si="5">D50-E50</f>
        <v>165</v>
      </c>
      <c r="I50" s="20">
        <f t="shared" ref="I50:I74" si="6">IF(C50=0, "-", IF(G50/C50&lt;10, G50/C50, "&gt;999%"))</f>
        <v>1.625</v>
      </c>
      <c r="J50" s="21">
        <f t="shared" ref="J50:J74" si="7">IF(E50=0, "-", IF(H50/E50&lt;10, H50/E50, "&gt;999%"))</f>
        <v>0.28695652173913044</v>
      </c>
    </row>
    <row r="51" spans="1:10" x14ac:dyDescent="0.2">
      <c r="A51" s="158" t="s">
        <v>246</v>
      </c>
      <c r="B51" s="65">
        <v>0</v>
      </c>
      <c r="C51" s="66">
        <v>1</v>
      </c>
      <c r="D51" s="65">
        <v>6</v>
      </c>
      <c r="E51" s="66">
        <v>2</v>
      </c>
      <c r="F51" s="67"/>
      <c r="G51" s="65">
        <f t="shared" si="4"/>
        <v>-1</v>
      </c>
      <c r="H51" s="66">
        <f t="shared" si="5"/>
        <v>4</v>
      </c>
      <c r="I51" s="20">
        <f t="shared" si="6"/>
        <v>-1</v>
      </c>
      <c r="J51" s="21">
        <f t="shared" si="7"/>
        <v>2</v>
      </c>
    </row>
    <row r="52" spans="1:10" x14ac:dyDescent="0.2">
      <c r="A52" s="158" t="s">
        <v>323</v>
      </c>
      <c r="B52" s="65">
        <v>21</v>
      </c>
      <c r="C52" s="66">
        <v>28</v>
      </c>
      <c r="D52" s="65">
        <v>176</v>
      </c>
      <c r="E52" s="66">
        <v>242</v>
      </c>
      <c r="F52" s="67"/>
      <c r="G52" s="65">
        <f t="shared" si="4"/>
        <v>-7</v>
      </c>
      <c r="H52" s="66">
        <f t="shared" si="5"/>
        <v>-66</v>
      </c>
      <c r="I52" s="20">
        <f t="shared" si="6"/>
        <v>-0.25</v>
      </c>
      <c r="J52" s="21">
        <f t="shared" si="7"/>
        <v>-0.27272727272727271</v>
      </c>
    </row>
    <row r="53" spans="1:10" x14ac:dyDescent="0.2">
      <c r="A53" s="158" t="s">
        <v>247</v>
      </c>
      <c r="B53" s="65">
        <v>87</v>
      </c>
      <c r="C53" s="66">
        <v>0</v>
      </c>
      <c r="D53" s="65">
        <v>397</v>
      </c>
      <c r="E53" s="66">
        <v>0</v>
      </c>
      <c r="F53" s="67"/>
      <c r="G53" s="65">
        <f t="shared" si="4"/>
        <v>87</v>
      </c>
      <c r="H53" s="66">
        <f t="shared" si="5"/>
        <v>397</v>
      </c>
      <c r="I53" s="20" t="str">
        <f t="shared" si="6"/>
        <v>-</v>
      </c>
      <c r="J53" s="21" t="str">
        <f t="shared" si="7"/>
        <v>-</v>
      </c>
    </row>
    <row r="54" spans="1:10" x14ac:dyDescent="0.2">
      <c r="A54" s="158" t="s">
        <v>269</v>
      </c>
      <c r="B54" s="65">
        <v>104</v>
      </c>
      <c r="C54" s="66">
        <v>91</v>
      </c>
      <c r="D54" s="65">
        <v>872</v>
      </c>
      <c r="E54" s="66">
        <v>722</v>
      </c>
      <c r="F54" s="67"/>
      <c r="G54" s="65">
        <f t="shared" si="4"/>
        <v>13</v>
      </c>
      <c r="H54" s="66">
        <f t="shared" si="5"/>
        <v>150</v>
      </c>
      <c r="I54" s="20">
        <f t="shared" si="6"/>
        <v>0.14285714285714285</v>
      </c>
      <c r="J54" s="21">
        <f t="shared" si="7"/>
        <v>0.2077562326869806</v>
      </c>
    </row>
    <row r="55" spans="1:10" x14ac:dyDescent="0.2">
      <c r="A55" s="158" t="s">
        <v>270</v>
      </c>
      <c r="B55" s="65">
        <v>0</v>
      </c>
      <c r="C55" s="66">
        <v>0</v>
      </c>
      <c r="D55" s="65">
        <v>0</v>
      </c>
      <c r="E55" s="66">
        <v>4</v>
      </c>
      <c r="F55" s="67"/>
      <c r="G55" s="65">
        <f t="shared" si="4"/>
        <v>0</v>
      </c>
      <c r="H55" s="66">
        <f t="shared" si="5"/>
        <v>-4</v>
      </c>
      <c r="I55" s="20" t="str">
        <f t="shared" si="6"/>
        <v>-</v>
      </c>
      <c r="J55" s="21">
        <f t="shared" si="7"/>
        <v>-1</v>
      </c>
    </row>
    <row r="56" spans="1:10" x14ac:dyDescent="0.2">
      <c r="A56" s="158" t="s">
        <v>335</v>
      </c>
      <c r="B56" s="65">
        <v>6</v>
      </c>
      <c r="C56" s="66">
        <v>3</v>
      </c>
      <c r="D56" s="65">
        <v>90</v>
      </c>
      <c r="E56" s="66">
        <v>99</v>
      </c>
      <c r="F56" s="67"/>
      <c r="G56" s="65">
        <f t="shared" si="4"/>
        <v>3</v>
      </c>
      <c r="H56" s="66">
        <f t="shared" si="5"/>
        <v>-9</v>
      </c>
      <c r="I56" s="20">
        <f t="shared" si="6"/>
        <v>1</v>
      </c>
      <c r="J56" s="21">
        <f t="shared" si="7"/>
        <v>-9.0909090909090912E-2</v>
      </c>
    </row>
    <row r="57" spans="1:10" x14ac:dyDescent="0.2">
      <c r="A57" s="158" t="s">
        <v>271</v>
      </c>
      <c r="B57" s="65">
        <v>0</v>
      </c>
      <c r="C57" s="66">
        <v>9</v>
      </c>
      <c r="D57" s="65">
        <v>18</v>
      </c>
      <c r="E57" s="66">
        <v>91</v>
      </c>
      <c r="F57" s="67"/>
      <c r="G57" s="65">
        <f t="shared" si="4"/>
        <v>-9</v>
      </c>
      <c r="H57" s="66">
        <f t="shared" si="5"/>
        <v>-73</v>
      </c>
      <c r="I57" s="20">
        <f t="shared" si="6"/>
        <v>-1</v>
      </c>
      <c r="J57" s="21">
        <f t="shared" si="7"/>
        <v>-0.80219780219780223</v>
      </c>
    </row>
    <row r="58" spans="1:10" x14ac:dyDescent="0.2">
      <c r="A58" s="158" t="s">
        <v>287</v>
      </c>
      <c r="B58" s="65">
        <v>15</v>
      </c>
      <c r="C58" s="66">
        <v>8</v>
      </c>
      <c r="D58" s="65">
        <v>80</v>
      </c>
      <c r="E58" s="66">
        <v>126</v>
      </c>
      <c r="F58" s="67"/>
      <c r="G58" s="65">
        <f t="shared" si="4"/>
        <v>7</v>
      </c>
      <c r="H58" s="66">
        <f t="shared" si="5"/>
        <v>-46</v>
      </c>
      <c r="I58" s="20">
        <f t="shared" si="6"/>
        <v>0.875</v>
      </c>
      <c r="J58" s="21">
        <f t="shared" si="7"/>
        <v>-0.36507936507936506</v>
      </c>
    </row>
    <row r="59" spans="1:10" x14ac:dyDescent="0.2">
      <c r="A59" s="158" t="s">
        <v>354</v>
      </c>
      <c r="B59" s="65">
        <v>0</v>
      </c>
      <c r="C59" s="66">
        <v>0</v>
      </c>
      <c r="D59" s="65">
        <v>0</v>
      </c>
      <c r="E59" s="66">
        <v>1</v>
      </c>
      <c r="F59" s="67"/>
      <c r="G59" s="65">
        <f t="shared" si="4"/>
        <v>0</v>
      </c>
      <c r="H59" s="66">
        <f t="shared" si="5"/>
        <v>-1</v>
      </c>
      <c r="I59" s="20" t="str">
        <f t="shared" si="6"/>
        <v>-</v>
      </c>
      <c r="J59" s="21">
        <f t="shared" si="7"/>
        <v>-1</v>
      </c>
    </row>
    <row r="60" spans="1:10" x14ac:dyDescent="0.2">
      <c r="A60" s="158" t="s">
        <v>298</v>
      </c>
      <c r="B60" s="65">
        <v>0</v>
      </c>
      <c r="C60" s="66">
        <v>0</v>
      </c>
      <c r="D60" s="65">
        <v>3</v>
      </c>
      <c r="E60" s="66">
        <v>7</v>
      </c>
      <c r="F60" s="67"/>
      <c r="G60" s="65">
        <f t="shared" si="4"/>
        <v>0</v>
      </c>
      <c r="H60" s="66">
        <f t="shared" si="5"/>
        <v>-4</v>
      </c>
      <c r="I60" s="20" t="str">
        <f t="shared" si="6"/>
        <v>-</v>
      </c>
      <c r="J60" s="21">
        <f t="shared" si="7"/>
        <v>-0.5714285714285714</v>
      </c>
    </row>
    <row r="61" spans="1:10" x14ac:dyDescent="0.2">
      <c r="A61" s="158" t="s">
        <v>299</v>
      </c>
      <c r="B61" s="65">
        <v>2</v>
      </c>
      <c r="C61" s="66">
        <v>11</v>
      </c>
      <c r="D61" s="65">
        <v>22</v>
      </c>
      <c r="E61" s="66">
        <v>32</v>
      </c>
      <c r="F61" s="67"/>
      <c r="G61" s="65">
        <f t="shared" si="4"/>
        <v>-9</v>
      </c>
      <c r="H61" s="66">
        <f t="shared" si="5"/>
        <v>-10</v>
      </c>
      <c r="I61" s="20">
        <f t="shared" si="6"/>
        <v>-0.81818181818181823</v>
      </c>
      <c r="J61" s="21">
        <f t="shared" si="7"/>
        <v>-0.3125</v>
      </c>
    </row>
    <row r="62" spans="1:10" x14ac:dyDescent="0.2">
      <c r="A62" s="158" t="s">
        <v>355</v>
      </c>
      <c r="B62" s="65">
        <v>2</v>
      </c>
      <c r="C62" s="66">
        <v>2</v>
      </c>
      <c r="D62" s="65">
        <v>30</v>
      </c>
      <c r="E62" s="66">
        <v>18</v>
      </c>
      <c r="F62" s="67"/>
      <c r="G62" s="65">
        <f t="shared" si="4"/>
        <v>0</v>
      </c>
      <c r="H62" s="66">
        <f t="shared" si="5"/>
        <v>12</v>
      </c>
      <c r="I62" s="20">
        <f t="shared" si="6"/>
        <v>0</v>
      </c>
      <c r="J62" s="21">
        <f t="shared" si="7"/>
        <v>0.66666666666666663</v>
      </c>
    </row>
    <row r="63" spans="1:10" x14ac:dyDescent="0.2">
      <c r="A63" s="158" t="s">
        <v>300</v>
      </c>
      <c r="B63" s="65">
        <v>2</v>
      </c>
      <c r="C63" s="66">
        <v>0</v>
      </c>
      <c r="D63" s="65">
        <v>29</v>
      </c>
      <c r="E63" s="66">
        <v>0</v>
      </c>
      <c r="F63" s="67"/>
      <c r="G63" s="65">
        <f t="shared" si="4"/>
        <v>2</v>
      </c>
      <c r="H63" s="66">
        <f t="shared" si="5"/>
        <v>29</v>
      </c>
      <c r="I63" s="20" t="str">
        <f t="shared" si="6"/>
        <v>-</v>
      </c>
      <c r="J63" s="21" t="str">
        <f t="shared" si="7"/>
        <v>-</v>
      </c>
    </row>
    <row r="64" spans="1:10" x14ac:dyDescent="0.2">
      <c r="A64" s="158" t="s">
        <v>248</v>
      </c>
      <c r="B64" s="65">
        <v>1</v>
      </c>
      <c r="C64" s="66">
        <v>1</v>
      </c>
      <c r="D64" s="65">
        <v>19</v>
      </c>
      <c r="E64" s="66">
        <v>22</v>
      </c>
      <c r="F64" s="67"/>
      <c r="G64" s="65">
        <f t="shared" si="4"/>
        <v>0</v>
      </c>
      <c r="H64" s="66">
        <f t="shared" si="5"/>
        <v>-3</v>
      </c>
      <c r="I64" s="20">
        <f t="shared" si="6"/>
        <v>0</v>
      </c>
      <c r="J64" s="21">
        <f t="shared" si="7"/>
        <v>-0.13636363636363635</v>
      </c>
    </row>
    <row r="65" spans="1:10" x14ac:dyDescent="0.2">
      <c r="A65" s="158" t="s">
        <v>356</v>
      </c>
      <c r="B65" s="65">
        <v>0</v>
      </c>
      <c r="C65" s="66">
        <v>0</v>
      </c>
      <c r="D65" s="65">
        <v>4</v>
      </c>
      <c r="E65" s="66">
        <v>2</v>
      </c>
      <c r="F65" s="67"/>
      <c r="G65" s="65">
        <f t="shared" si="4"/>
        <v>0</v>
      </c>
      <c r="H65" s="66">
        <f t="shared" si="5"/>
        <v>2</v>
      </c>
      <c r="I65" s="20" t="str">
        <f t="shared" si="6"/>
        <v>-</v>
      </c>
      <c r="J65" s="21">
        <f t="shared" si="7"/>
        <v>1</v>
      </c>
    </row>
    <row r="66" spans="1:10" x14ac:dyDescent="0.2">
      <c r="A66" s="158" t="s">
        <v>404</v>
      </c>
      <c r="B66" s="65">
        <v>127</v>
      </c>
      <c r="C66" s="66">
        <v>49</v>
      </c>
      <c r="D66" s="65">
        <v>706</v>
      </c>
      <c r="E66" s="66">
        <v>654</v>
      </c>
      <c r="F66" s="67"/>
      <c r="G66" s="65">
        <f t="shared" si="4"/>
        <v>78</v>
      </c>
      <c r="H66" s="66">
        <f t="shared" si="5"/>
        <v>52</v>
      </c>
      <c r="I66" s="20">
        <f t="shared" si="6"/>
        <v>1.5918367346938775</v>
      </c>
      <c r="J66" s="21">
        <f t="shared" si="7"/>
        <v>7.9510703363914373E-2</v>
      </c>
    </row>
    <row r="67" spans="1:10" x14ac:dyDescent="0.2">
      <c r="A67" s="158" t="s">
        <v>405</v>
      </c>
      <c r="B67" s="65">
        <v>29</v>
      </c>
      <c r="C67" s="66">
        <v>29</v>
      </c>
      <c r="D67" s="65">
        <v>210</v>
      </c>
      <c r="E67" s="66">
        <v>263</v>
      </c>
      <c r="F67" s="67"/>
      <c r="G67" s="65">
        <f t="shared" si="4"/>
        <v>0</v>
      </c>
      <c r="H67" s="66">
        <f t="shared" si="5"/>
        <v>-53</v>
      </c>
      <c r="I67" s="20">
        <f t="shared" si="6"/>
        <v>0</v>
      </c>
      <c r="J67" s="21">
        <f t="shared" si="7"/>
        <v>-0.20152091254752852</v>
      </c>
    </row>
    <row r="68" spans="1:10" x14ac:dyDescent="0.2">
      <c r="A68" s="158" t="s">
        <v>437</v>
      </c>
      <c r="B68" s="65">
        <v>195</v>
      </c>
      <c r="C68" s="66">
        <v>138</v>
      </c>
      <c r="D68" s="65">
        <v>1177</v>
      </c>
      <c r="E68" s="66">
        <v>955</v>
      </c>
      <c r="F68" s="67"/>
      <c r="G68" s="65">
        <f t="shared" si="4"/>
        <v>57</v>
      </c>
      <c r="H68" s="66">
        <f t="shared" si="5"/>
        <v>222</v>
      </c>
      <c r="I68" s="20">
        <f t="shared" si="6"/>
        <v>0.41304347826086957</v>
      </c>
      <c r="J68" s="21">
        <f t="shared" si="7"/>
        <v>0.23246073298429321</v>
      </c>
    </row>
    <row r="69" spans="1:10" x14ac:dyDescent="0.2">
      <c r="A69" s="158" t="s">
        <v>438</v>
      </c>
      <c r="B69" s="65">
        <v>14</v>
      </c>
      <c r="C69" s="66">
        <v>38</v>
      </c>
      <c r="D69" s="65">
        <v>310</v>
      </c>
      <c r="E69" s="66">
        <v>374</v>
      </c>
      <c r="F69" s="67"/>
      <c r="G69" s="65">
        <f t="shared" si="4"/>
        <v>-24</v>
      </c>
      <c r="H69" s="66">
        <f t="shared" si="5"/>
        <v>-64</v>
      </c>
      <c r="I69" s="20">
        <f t="shared" si="6"/>
        <v>-0.63157894736842102</v>
      </c>
      <c r="J69" s="21">
        <f t="shared" si="7"/>
        <v>-0.17112299465240641</v>
      </c>
    </row>
    <row r="70" spans="1:10" x14ac:dyDescent="0.2">
      <c r="A70" s="158" t="s">
        <v>475</v>
      </c>
      <c r="B70" s="65">
        <v>91</v>
      </c>
      <c r="C70" s="66">
        <v>164</v>
      </c>
      <c r="D70" s="65">
        <v>704</v>
      </c>
      <c r="E70" s="66">
        <v>878</v>
      </c>
      <c r="F70" s="67"/>
      <c r="G70" s="65">
        <f t="shared" si="4"/>
        <v>-73</v>
      </c>
      <c r="H70" s="66">
        <f t="shared" si="5"/>
        <v>-174</v>
      </c>
      <c r="I70" s="20">
        <f t="shared" si="6"/>
        <v>-0.4451219512195122</v>
      </c>
      <c r="J70" s="21">
        <f t="shared" si="7"/>
        <v>-0.19817767653758542</v>
      </c>
    </row>
    <row r="71" spans="1:10" x14ac:dyDescent="0.2">
      <c r="A71" s="158" t="s">
        <v>476</v>
      </c>
      <c r="B71" s="65">
        <v>16</v>
      </c>
      <c r="C71" s="66">
        <v>0</v>
      </c>
      <c r="D71" s="65">
        <v>186</v>
      </c>
      <c r="E71" s="66">
        <v>34</v>
      </c>
      <c r="F71" s="67"/>
      <c r="G71" s="65">
        <f t="shared" si="4"/>
        <v>16</v>
      </c>
      <c r="H71" s="66">
        <f t="shared" si="5"/>
        <v>152</v>
      </c>
      <c r="I71" s="20" t="str">
        <f t="shared" si="6"/>
        <v>-</v>
      </c>
      <c r="J71" s="21">
        <f t="shared" si="7"/>
        <v>4.4705882352941178</v>
      </c>
    </row>
    <row r="72" spans="1:10" x14ac:dyDescent="0.2">
      <c r="A72" s="158" t="s">
        <v>496</v>
      </c>
      <c r="B72" s="65">
        <v>36</v>
      </c>
      <c r="C72" s="66">
        <v>36</v>
      </c>
      <c r="D72" s="65">
        <v>305</v>
      </c>
      <c r="E72" s="66">
        <v>168</v>
      </c>
      <c r="F72" s="67"/>
      <c r="G72" s="65">
        <f t="shared" si="4"/>
        <v>0</v>
      </c>
      <c r="H72" s="66">
        <f t="shared" si="5"/>
        <v>137</v>
      </c>
      <c r="I72" s="20">
        <f t="shared" si="6"/>
        <v>0</v>
      </c>
      <c r="J72" s="21">
        <f t="shared" si="7"/>
        <v>0.81547619047619047</v>
      </c>
    </row>
    <row r="73" spans="1:10" x14ac:dyDescent="0.2">
      <c r="A73" s="158" t="s">
        <v>336</v>
      </c>
      <c r="B73" s="65">
        <v>0</v>
      </c>
      <c r="C73" s="66">
        <v>3</v>
      </c>
      <c r="D73" s="65">
        <v>50</v>
      </c>
      <c r="E73" s="66">
        <v>34</v>
      </c>
      <c r="F73" s="67"/>
      <c r="G73" s="65">
        <f t="shared" si="4"/>
        <v>-3</v>
      </c>
      <c r="H73" s="66">
        <f t="shared" si="5"/>
        <v>16</v>
      </c>
      <c r="I73" s="20">
        <f t="shared" si="6"/>
        <v>-1</v>
      </c>
      <c r="J73" s="21">
        <f t="shared" si="7"/>
        <v>0.47058823529411764</v>
      </c>
    </row>
    <row r="74" spans="1:10" s="160" customFormat="1" x14ac:dyDescent="0.2">
      <c r="A74" s="178" t="s">
        <v>658</v>
      </c>
      <c r="B74" s="71">
        <v>853</v>
      </c>
      <c r="C74" s="72">
        <v>651</v>
      </c>
      <c r="D74" s="71">
        <v>6134</v>
      </c>
      <c r="E74" s="72">
        <v>5303</v>
      </c>
      <c r="F74" s="73"/>
      <c r="G74" s="71">
        <f t="shared" si="4"/>
        <v>202</v>
      </c>
      <c r="H74" s="72">
        <f t="shared" si="5"/>
        <v>831</v>
      </c>
      <c r="I74" s="37">
        <f t="shared" si="6"/>
        <v>0.31029185867895548</v>
      </c>
      <c r="J74" s="38">
        <f t="shared" si="7"/>
        <v>0.15670375259287195</v>
      </c>
    </row>
    <row r="75" spans="1:10" x14ac:dyDescent="0.2">
      <c r="A75" s="177"/>
      <c r="B75" s="143"/>
      <c r="C75" s="144"/>
      <c r="D75" s="143"/>
      <c r="E75" s="144"/>
      <c r="F75" s="145"/>
      <c r="G75" s="143"/>
      <c r="H75" s="144"/>
      <c r="I75" s="151"/>
      <c r="J75" s="152"/>
    </row>
    <row r="76" spans="1:10" s="139" customFormat="1" x14ac:dyDescent="0.2">
      <c r="A76" s="159" t="s">
        <v>37</v>
      </c>
      <c r="B76" s="65"/>
      <c r="C76" s="66"/>
      <c r="D76" s="65"/>
      <c r="E76" s="66"/>
      <c r="F76" s="67"/>
      <c r="G76" s="65"/>
      <c r="H76" s="66"/>
      <c r="I76" s="20"/>
      <c r="J76" s="21"/>
    </row>
    <row r="77" spans="1:10" x14ac:dyDescent="0.2">
      <c r="A77" s="158" t="s">
        <v>37</v>
      </c>
      <c r="B77" s="65">
        <v>0</v>
      </c>
      <c r="C77" s="66">
        <v>0</v>
      </c>
      <c r="D77" s="65">
        <v>1</v>
      </c>
      <c r="E77" s="66">
        <v>0</v>
      </c>
      <c r="F77" s="67"/>
      <c r="G77" s="65">
        <f>B77-C77</f>
        <v>0</v>
      </c>
      <c r="H77" s="66">
        <f>D77-E77</f>
        <v>1</v>
      </c>
      <c r="I77" s="20" t="str">
        <f>IF(C77=0, "-", IF(G77/C77&lt;10, G77/C77, "&gt;999%"))</f>
        <v>-</v>
      </c>
      <c r="J77" s="21" t="str">
        <f>IF(E77=0, "-", IF(H77/E77&lt;10, H77/E77, "&gt;999%"))</f>
        <v>-</v>
      </c>
    </row>
    <row r="78" spans="1:10" s="160" customFormat="1" x14ac:dyDescent="0.2">
      <c r="A78" s="178" t="s">
        <v>659</v>
      </c>
      <c r="B78" s="71">
        <v>0</v>
      </c>
      <c r="C78" s="72">
        <v>0</v>
      </c>
      <c r="D78" s="71">
        <v>1</v>
      </c>
      <c r="E78" s="72">
        <v>0</v>
      </c>
      <c r="F78" s="73"/>
      <c r="G78" s="71">
        <f>B78-C78</f>
        <v>0</v>
      </c>
      <c r="H78" s="72">
        <f>D78-E78</f>
        <v>1</v>
      </c>
      <c r="I78" s="37" t="str">
        <f>IF(C78=0, "-", IF(G78/C78&lt;10, G78/C78, "&gt;999%"))</f>
        <v>-</v>
      </c>
      <c r="J78" s="38" t="str">
        <f>IF(E78=0, "-", IF(H78/E78&lt;10, H78/E78, "&gt;999%"))</f>
        <v>-</v>
      </c>
    </row>
    <row r="79" spans="1:10" x14ac:dyDescent="0.2">
      <c r="A79" s="177"/>
      <c r="B79" s="143"/>
      <c r="C79" s="144"/>
      <c r="D79" s="143"/>
      <c r="E79" s="144"/>
      <c r="F79" s="145"/>
      <c r="G79" s="143"/>
      <c r="H79" s="144"/>
      <c r="I79" s="151"/>
      <c r="J79" s="152"/>
    </row>
    <row r="80" spans="1:10" s="139" customFormat="1" x14ac:dyDescent="0.2">
      <c r="A80" s="159" t="s">
        <v>38</v>
      </c>
      <c r="B80" s="65"/>
      <c r="C80" s="66"/>
      <c r="D80" s="65"/>
      <c r="E80" s="66"/>
      <c r="F80" s="67"/>
      <c r="G80" s="65"/>
      <c r="H80" s="66"/>
      <c r="I80" s="20"/>
      <c r="J80" s="21"/>
    </row>
    <row r="81" spans="1:10" x14ac:dyDescent="0.2">
      <c r="A81" s="158" t="s">
        <v>295</v>
      </c>
      <c r="B81" s="65">
        <v>6</v>
      </c>
      <c r="C81" s="66">
        <v>13</v>
      </c>
      <c r="D81" s="65">
        <v>90</v>
      </c>
      <c r="E81" s="66">
        <v>133</v>
      </c>
      <c r="F81" s="67"/>
      <c r="G81" s="65">
        <f>B81-C81</f>
        <v>-7</v>
      </c>
      <c r="H81" s="66">
        <f>D81-E81</f>
        <v>-43</v>
      </c>
      <c r="I81" s="20">
        <f>IF(C81=0, "-", IF(G81/C81&lt;10, G81/C81, "&gt;999%"))</f>
        <v>-0.53846153846153844</v>
      </c>
      <c r="J81" s="21">
        <f>IF(E81=0, "-", IF(H81/E81&lt;10, H81/E81, "&gt;999%"))</f>
        <v>-0.32330827067669171</v>
      </c>
    </row>
    <row r="82" spans="1:10" s="160" customFormat="1" x14ac:dyDescent="0.2">
      <c r="A82" s="178" t="s">
        <v>660</v>
      </c>
      <c r="B82" s="71">
        <v>6</v>
      </c>
      <c r="C82" s="72">
        <v>13</v>
      </c>
      <c r="D82" s="71">
        <v>90</v>
      </c>
      <c r="E82" s="72">
        <v>133</v>
      </c>
      <c r="F82" s="73"/>
      <c r="G82" s="71">
        <f>B82-C82</f>
        <v>-7</v>
      </c>
      <c r="H82" s="72">
        <f>D82-E82</f>
        <v>-43</v>
      </c>
      <c r="I82" s="37">
        <f>IF(C82=0, "-", IF(G82/C82&lt;10, G82/C82, "&gt;999%"))</f>
        <v>-0.53846153846153844</v>
      </c>
      <c r="J82" s="38">
        <f>IF(E82=0, "-", IF(H82/E82&lt;10, H82/E82, "&gt;999%"))</f>
        <v>-0.32330827067669171</v>
      </c>
    </row>
    <row r="83" spans="1:10" x14ac:dyDescent="0.2">
      <c r="A83" s="177"/>
      <c r="B83" s="143"/>
      <c r="C83" s="144"/>
      <c r="D83" s="143"/>
      <c r="E83" s="144"/>
      <c r="F83" s="145"/>
      <c r="G83" s="143"/>
      <c r="H83" s="144"/>
      <c r="I83" s="151"/>
      <c r="J83" s="152"/>
    </row>
    <row r="84" spans="1:10" s="139" customFormat="1" x14ac:dyDescent="0.2">
      <c r="A84" s="159" t="s">
        <v>39</v>
      </c>
      <c r="B84" s="65"/>
      <c r="C84" s="66"/>
      <c r="D84" s="65"/>
      <c r="E84" s="66"/>
      <c r="F84" s="67"/>
      <c r="G84" s="65"/>
      <c r="H84" s="66"/>
      <c r="I84" s="20"/>
      <c r="J84" s="21"/>
    </row>
    <row r="85" spans="1:10" x14ac:dyDescent="0.2">
      <c r="A85" s="158" t="s">
        <v>512</v>
      </c>
      <c r="B85" s="65">
        <v>0</v>
      </c>
      <c r="C85" s="66">
        <v>2</v>
      </c>
      <c r="D85" s="65">
        <v>0</v>
      </c>
      <c r="E85" s="66">
        <v>49</v>
      </c>
      <c r="F85" s="67"/>
      <c r="G85" s="65">
        <f t="shared" ref="G85:G90" si="8">B85-C85</f>
        <v>-2</v>
      </c>
      <c r="H85" s="66">
        <f t="shared" ref="H85:H90" si="9">D85-E85</f>
        <v>-49</v>
      </c>
      <c r="I85" s="20">
        <f t="shared" ref="I85:I90" si="10">IF(C85=0, "-", IF(G85/C85&lt;10, G85/C85, "&gt;999%"))</f>
        <v>-1</v>
      </c>
      <c r="J85" s="21">
        <f t="shared" ref="J85:J90" si="11">IF(E85=0, "-", IF(H85/E85&lt;10, H85/E85, "&gt;999%"))</f>
        <v>-1</v>
      </c>
    </row>
    <row r="86" spans="1:10" x14ac:dyDescent="0.2">
      <c r="A86" s="158" t="s">
        <v>217</v>
      </c>
      <c r="B86" s="65">
        <v>2</v>
      </c>
      <c r="C86" s="66">
        <v>0</v>
      </c>
      <c r="D86" s="65">
        <v>12</v>
      </c>
      <c r="E86" s="66">
        <v>25</v>
      </c>
      <c r="F86" s="67"/>
      <c r="G86" s="65">
        <f t="shared" si="8"/>
        <v>2</v>
      </c>
      <c r="H86" s="66">
        <f t="shared" si="9"/>
        <v>-13</v>
      </c>
      <c r="I86" s="20" t="str">
        <f t="shared" si="10"/>
        <v>-</v>
      </c>
      <c r="J86" s="21">
        <f t="shared" si="11"/>
        <v>-0.52</v>
      </c>
    </row>
    <row r="87" spans="1:10" x14ac:dyDescent="0.2">
      <c r="A87" s="158" t="s">
        <v>368</v>
      </c>
      <c r="B87" s="65">
        <v>11</v>
      </c>
      <c r="C87" s="66">
        <v>4</v>
      </c>
      <c r="D87" s="65">
        <v>34</v>
      </c>
      <c r="E87" s="66">
        <v>25</v>
      </c>
      <c r="F87" s="67"/>
      <c r="G87" s="65">
        <f t="shared" si="8"/>
        <v>7</v>
      </c>
      <c r="H87" s="66">
        <f t="shared" si="9"/>
        <v>9</v>
      </c>
      <c r="I87" s="20">
        <f t="shared" si="10"/>
        <v>1.75</v>
      </c>
      <c r="J87" s="21">
        <f t="shared" si="11"/>
        <v>0.36</v>
      </c>
    </row>
    <row r="88" spans="1:10" x14ac:dyDescent="0.2">
      <c r="A88" s="158" t="s">
        <v>369</v>
      </c>
      <c r="B88" s="65">
        <v>0</v>
      </c>
      <c r="C88" s="66">
        <v>0</v>
      </c>
      <c r="D88" s="65">
        <v>0</v>
      </c>
      <c r="E88" s="66">
        <v>43</v>
      </c>
      <c r="F88" s="67"/>
      <c r="G88" s="65">
        <f t="shared" si="8"/>
        <v>0</v>
      </c>
      <c r="H88" s="66">
        <f t="shared" si="9"/>
        <v>-43</v>
      </c>
      <c r="I88" s="20" t="str">
        <f t="shared" si="10"/>
        <v>-</v>
      </c>
      <c r="J88" s="21">
        <f t="shared" si="11"/>
        <v>-1</v>
      </c>
    </row>
    <row r="89" spans="1:10" x14ac:dyDescent="0.2">
      <c r="A89" s="158" t="s">
        <v>412</v>
      </c>
      <c r="B89" s="65">
        <v>6</v>
      </c>
      <c r="C89" s="66">
        <v>6</v>
      </c>
      <c r="D89" s="65">
        <v>30</v>
      </c>
      <c r="E89" s="66">
        <v>19</v>
      </c>
      <c r="F89" s="67"/>
      <c r="G89" s="65">
        <f t="shared" si="8"/>
        <v>0</v>
      </c>
      <c r="H89" s="66">
        <f t="shared" si="9"/>
        <v>11</v>
      </c>
      <c r="I89" s="20">
        <f t="shared" si="10"/>
        <v>0</v>
      </c>
      <c r="J89" s="21">
        <f t="shared" si="11"/>
        <v>0.57894736842105265</v>
      </c>
    </row>
    <row r="90" spans="1:10" s="160" customFormat="1" x14ac:dyDescent="0.2">
      <c r="A90" s="178" t="s">
        <v>661</v>
      </c>
      <c r="B90" s="71">
        <v>19</v>
      </c>
      <c r="C90" s="72">
        <v>12</v>
      </c>
      <c r="D90" s="71">
        <v>76</v>
      </c>
      <c r="E90" s="72">
        <v>161</v>
      </c>
      <c r="F90" s="73"/>
      <c r="G90" s="71">
        <f t="shared" si="8"/>
        <v>7</v>
      </c>
      <c r="H90" s="72">
        <f t="shared" si="9"/>
        <v>-85</v>
      </c>
      <c r="I90" s="37">
        <f t="shared" si="10"/>
        <v>0.58333333333333337</v>
      </c>
      <c r="J90" s="38">
        <f t="shared" si="11"/>
        <v>-0.52795031055900621</v>
      </c>
    </row>
    <row r="91" spans="1:10" x14ac:dyDescent="0.2">
      <c r="A91" s="177"/>
      <c r="B91" s="143"/>
      <c r="C91" s="144"/>
      <c r="D91" s="143"/>
      <c r="E91" s="144"/>
      <c r="F91" s="145"/>
      <c r="G91" s="143"/>
      <c r="H91" s="144"/>
      <c r="I91" s="151"/>
      <c r="J91" s="152"/>
    </row>
    <row r="92" spans="1:10" s="139" customFormat="1" x14ac:dyDescent="0.2">
      <c r="A92" s="159" t="s">
        <v>40</v>
      </c>
      <c r="B92" s="65"/>
      <c r="C92" s="66"/>
      <c r="D92" s="65"/>
      <c r="E92" s="66"/>
      <c r="F92" s="67"/>
      <c r="G92" s="65"/>
      <c r="H92" s="66"/>
      <c r="I92" s="20"/>
      <c r="J92" s="21"/>
    </row>
    <row r="93" spans="1:10" x14ac:dyDescent="0.2">
      <c r="A93" s="158" t="s">
        <v>581</v>
      </c>
      <c r="B93" s="65">
        <v>7</v>
      </c>
      <c r="C93" s="66">
        <v>20</v>
      </c>
      <c r="D93" s="65">
        <v>92</v>
      </c>
      <c r="E93" s="66">
        <v>100</v>
      </c>
      <c r="F93" s="67"/>
      <c r="G93" s="65">
        <f>B93-C93</f>
        <v>-13</v>
      </c>
      <c r="H93" s="66">
        <f>D93-E93</f>
        <v>-8</v>
      </c>
      <c r="I93" s="20">
        <f>IF(C93=0, "-", IF(G93/C93&lt;10, G93/C93, "&gt;999%"))</f>
        <v>-0.65</v>
      </c>
      <c r="J93" s="21">
        <f>IF(E93=0, "-", IF(H93/E93&lt;10, H93/E93, "&gt;999%"))</f>
        <v>-0.08</v>
      </c>
    </row>
    <row r="94" spans="1:10" x14ac:dyDescent="0.2">
      <c r="A94" s="158" t="s">
        <v>571</v>
      </c>
      <c r="B94" s="65">
        <v>0</v>
      </c>
      <c r="C94" s="66">
        <v>1</v>
      </c>
      <c r="D94" s="65">
        <v>4</v>
      </c>
      <c r="E94" s="66">
        <v>6</v>
      </c>
      <c r="F94" s="67"/>
      <c r="G94" s="65">
        <f>B94-C94</f>
        <v>-1</v>
      </c>
      <c r="H94" s="66">
        <f>D94-E94</f>
        <v>-2</v>
      </c>
      <c r="I94" s="20">
        <f>IF(C94=0, "-", IF(G94/C94&lt;10, G94/C94, "&gt;999%"))</f>
        <v>-1</v>
      </c>
      <c r="J94" s="21">
        <f>IF(E94=0, "-", IF(H94/E94&lt;10, H94/E94, "&gt;999%"))</f>
        <v>-0.33333333333333331</v>
      </c>
    </row>
    <row r="95" spans="1:10" s="160" customFormat="1" x14ac:dyDescent="0.2">
      <c r="A95" s="178" t="s">
        <v>662</v>
      </c>
      <c r="B95" s="71">
        <v>7</v>
      </c>
      <c r="C95" s="72">
        <v>21</v>
      </c>
      <c r="D95" s="71">
        <v>96</v>
      </c>
      <c r="E95" s="72">
        <v>106</v>
      </c>
      <c r="F95" s="73"/>
      <c r="G95" s="71">
        <f>B95-C95</f>
        <v>-14</v>
      </c>
      <c r="H95" s="72">
        <f>D95-E95</f>
        <v>-10</v>
      </c>
      <c r="I95" s="37">
        <f>IF(C95=0, "-", IF(G95/C95&lt;10, G95/C95, "&gt;999%"))</f>
        <v>-0.66666666666666663</v>
      </c>
      <c r="J95" s="38">
        <f>IF(E95=0, "-", IF(H95/E95&lt;10, H95/E95, "&gt;999%"))</f>
        <v>-9.4339622641509441E-2</v>
      </c>
    </row>
    <row r="96" spans="1:10" x14ac:dyDescent="0.2">
      <c r="A96" s="177"/>
      <c r="B96" s="143"/>
      <c r="C96" s="144"/>
      <c r="D96" s="143"/>
      <c r="E96" s="144"/>
      <c r="F96" s="145"/>
      <c r="G96" s="143"/>
      <c r="H96" s="144"/>
      <c r="I96" s="151"/>
      <c r="J96" s="152"/>
    </row>
    <row r="97" spans="1:10" s="139" customFormat="1" x14ac:dyDescent="0.2">
      <c r="A97" s="159" t="s">
        <v>41</v>
      </c>
      <c r="B97" s="65"/>
      <c r="C97" s="66"/>
      <c r="D97" s="65"/>
      <c r="E97" s="66"/>
      <c r="F97" s="67"/>
      <c r="G97" s="65"/>
      <c r="H97" s="66"/>
      <c r="I97" s="20"/>
      <c r="J97" s="21"/>
    </row>
    <row r="98" spans="1:10" x14ac:dyDescent="0.2">
      <c r="A98" s="158" t="s">
        <v>582</v>
      </c>
      <c r="B98" s="65">
        <v>12</v>
      </c>
      <c r="C98" s="66">
        <v>0</v>
      </c>
      <c r="D98" s="65">
        <v>31</v>
      </c>
      <c r="E98" s="66">
        <v>48</v>
      </c>
      <c r="F98" s="67"/>
      <c r="G98" s="65">
        <f>B98-C98</f>
        <v>12</v>
      </c>
      <c r="H98" s="66">
        <f>D98-E98</f>
        <v>-17</v>
      </c>
      <c r="I98" s="20" t="str">
        <f>IF(C98=0, "-", IF(G98/C98&lt;10, G98/C98, "&gt;999%"))</f>
        <v>-</v>
      </c>
      <c r="J98" s="21">
        <f>IF(E98=0, "-", IF(H98/E98&lt;10, H98/E98, "&gt;999%"))</f>
        <v>-0.35416666666666669</v>
      </c>
    </row>
    <row r="99" spans="1:10" s="160" customFormat="1" x14ac:dyDescent="0.2">
      <c r="A99" s="178" t="s">
        <v>663</v>
      </c>
      <c r="B99" s="71">
        <v>12</v>
      </c>
      <c r="C99" s="72">
        <v>0</v>
      </c>
      <c r="D99" s="71">
        <v>31</v>
      </c>
      <c r="E99" s="72">
        <v>48</v>
      </c>
      <c r="F99" s="73"/>
      <c r="G99" s="71">
        <f>B99-C99</f>
        <v>12</v>
      </c>
      <c r="H99" s="72">
        <f>D99-E99</f>
        <v>-17</v>
      </c>
      <c r="I99" s="37" t="str">
        <f>IF(C99=0, "-", IF(G99/C99&lt;10, G99/C99, "&gt;999%"))</f>
        <v>-</v>
      </c>
      <c r="J99" s="38">
        <f>IF(E99=0, "-", IF(H99/E99&lt;10, H99/E99, "&gt;999%"))</f>
        <v>-0.35416666666666669</v>
      </c>
    </row>
    <row r="100" spans="1:10" x14ac:dyDescent="0.2">
      <c r="A100" s="177"/>
      <c r="B100" s="143"/>
      <c r="C100" s="144"/>
      <c r="D100" s="143"/>
      <c r="E100" s="144"/>
      <c r="F100" s="145"/>
      <c r="G100" s="143"/>
      <c r="H100" s="144"/>
      <c r="I100" s="151"/>
      <c r="J100" s="152"/>
    </row>
    <row r="101" spans="1:10" s="139" customFormat="1" x14ac:dyDescent="0.2">
      <c r="A101" s="159" t="s">
        <v>42</v>
      </c>
      <c r="B101" s="65"/>
      <c r="C101" s="66"/>
      <c r="D101" s="65"/>
      <c r="E101" s="66"/>
      <c r="F101" s="67"/>
      <c r="G101" s="65"/>
      <c r="H101" s="66"/>
      <c r="I101" s="20"/>
      <c r="J101" s="21"/>
    </row>
    <row r="102" spans="1:10" x14ac:dyDescent="0.2">
      <c r="A102" s="158" t="s">
        <v>357</v>
      </c>
      <c r="B102" s="65">
        <v>8</v>
      </c>
      <c r="C102" s="66">
        <v>7</v>
      </c>
      <c r="D102" s="65">
        <v>58</v>
      </c>
      <c r="E102" s="66">
        <v>66</v>
      </c>
      <c r="F102" s="67"/>
      <c r="G102" s="65">
        <f>B102-C102</f>
        <v>1</v>
      </c>
      <c r="H102" s="66">
        <f>D102-E102</f>
        <v>-8</v>
      </c>
      <c r="I102" s="20">
        <f>IF(C102=0, "-", IF(G102/C102&lt;10, G102/C102, "&gt;999%"))</f>
        <v>0.14285714285714285</v>
      </c>
      <c r="J102" s="21">
        <f>IF(E102=0, "-", IF(H102/E102&lt;10, H102/E102, "&gt;999%"))</f>
        <v>-0.12121212121212122</v>
      </c>
    </row>
    <row r="103" spans="1:10" s="160" customFormat="1" x14ac:dyDescent="0.2">
      <c r="A103" s="178" t="s">
        <v>664</v>
      </c>
      <c r="B103" s="71">
        <v>8</v>
      </c>
      <c r="C103" s="72">
        <v>7</v>
      </c>
      <c r="D103" s="71">
        <v>58</v>
      </c>
      <c r="E103" s="72">
        <v>66</v>
      </c>
      <c r="F103" s="73"/>
      <c r="G103" s="71">
        <f>B103-C103</f>
        <v>1</v>
      </c>
      <c r="H103" s="72">
        <f>D103-E103</f>
        <v>-8</v>
      </c>
      <c r="I103" s="37">
        <f>IF(C103=0, "-", IF(G103/C103&lt;10, G103/C103, "&gt;999%"))</f>
        <v>0.14285714285714285</v>
      </c>
      <c r="J103" s="38">
        <f>IF(E103=0, "-", IF(H103/E103&lt;10, H103/E103, "&gt;999%"))</f>
        <v>-0.12121212121212122</v>
      </c>
    </row>
    <row r="104" spans="1:10" x14ac:dyDescent="0.2">
      <c r="A104" s="177"/>
      <c r="B104" s="143"/>
      <c r="C104" s="144"/>
      <c r="D104" s="143"/>
      <c r="E104" s="144"/>
      <c r="F104" s="145"/>
      <c r="G104" s="143"/>
      <c r="H104" s="144"/>
      <c r="I104" s="151"/>
      <c r="J104" s="152"/>
    </row>
    <row r="105" spans="1:10" s="139" customFormat="1" x14ac:dyDescent="0.2">
      <c r="A105" s="159" t="s">
        <v>43</v>
      </c>
      <c r="B105" s="65"/>
      <c r="C105" s="66"/>
      <c r="D105" s="65"/>
      <c r="E105" s="66"/>
      <c r="F105" s="67"/>
      <c r="G105" s="65"/>
      <c r="H105" s="66"/>
      <c r="I105" s="20"/>
      <c r="J105" s="21"/>
    </row>
    <row r="106" spans="1:10" x14ac:dyDescent="0.2">
      <c r="A106" s="158" t="s">
        <v>321</v>
      </c>
      <c r="B106" s="65">
        <v>1</v>
      </c>
      <c r="C106" s="66">
        <v>2</v>
      </c>
      <c r="D106" s="65">
        <v>21</v>
      </c>
      <c r="E106" s="66">
        <v>27</v>
      </c>
      <c r="F106" s="67"/>
      <c r="G106" s="65">
        <f>B106-C106</f>
        <v>-1</v>
      </c>
      <c r="H106" s="66">
        <f>D106-E106</f>
        <v>-6</v>
      </c>
      <c r="I106" s="20">
        <f>IF(C106=0, "-", IF(G106/C106&lt;10, G106/C106, "&gt;999%"))</f>
        <v>-0.5</v>
      </c>
      <c r="J106" s="21">
        <f>IF(E106=0, "-", IF(H106/E106&lt;10, H106/E106, "&gt;999%"))</f>
        <v>-0.22222222222222221</v>
      </c>
    </row>
    <row r="107" spans="1:10" x14ac:dyDescent="0.2">
      <c r="A107" s="158" t="s">
        <v>198</v>
      </c>
      <c r="B107" s="65">
        <v>15</v>
      </c>
      <c r="C107" s="66">
        <v>16</v>
      </c>
      <c r="D107" s="65">
        <v>142</v>
      </c>
      <c r="E107" s="66">
        <v>222</v>
      </c>
      <c r="F107" s="67"/>
      <c r="G107" s="65">
        <f>B107-C107</f>
        <v>-1</v>
      </c>
      <c r="H107" s="66">
        <f>D107-E107</f>
        <v>-80</v>
      </c>
      <c r="I107" s="20">
        <f>IF(C107=0, "-", IF(G107/C107&lt;10, G107/C107, "&gt;999%"))</f>
        <v>-6.25E-2</v>
      </c>
      <c r="J107" s="21">
        <f>IF(E107=0, "-", IF(H107/E107&lt;10, H107/E107, "&gt;999%"))</f>
        <v>-0.36036036036036034</v>
      </c>
    </row>
    <row r="108" spans="1:10" x14ac:dyDescent="0.2">
      <c r="A108" s="158" t="s">
        <v>381</v>
      </c>
      <c r="B108" s="65">
        <v>8</v>
      </c>
      <c r="C108" s="66">
        <v>5</v>
      </c>
      <c r="D108" s="65">
        <v>18</v>
      </c>
      <c r="E108" s="66">
        <v>35</v>
      </c>
      <c r="F108" s="67"/>
      <c r="G108" s="65">
        <f>B108-C108</f>
        <v>3</v>
      </c>
      <c r="H108" s="66">
        <f>D108-E108</f>
        <v>-17</v>
      </c>
      <c r="I108" s="20">
        <f>IF(C108=0, "-", IF(G108/C108&lt;10, G108/C108, "&gt;999%"))</f>
        <v>0.6</v>
      </c>
      <c r="J108" s="21">
        <f>IF(E108=0, "-", IF(H108/E108&lt;10, H108/E108, "&gt;999%"))</f>
        <v>-0.48571428571428571</v>
      </c>
    </row>
    <row r="109" spans="1:10" s="160" customFormat="1" x14ac:dyDescent="0.2">
      <c r="A109" s="178" t="s">
        <v>665</v>
      </c>
      <c r="B109" s="71">
        <v>24</v>
      </c>
      <c r="C109" s="72">
        <v>23</v>
      </c>
      <c r="D109" s="71">
        <v>181</v>
      </c>
      <c r="E109" s="72">
        <v>284</v>
      </c>
      <c r="F109" s="73"/>
      <c r="G109" s="71">
        <f>B109-C109</f>
        <v>1</v>
      </c>
      <c r="H109" s="72">
        <f>D109-E109</f>
        <v>-103</v>
      </c>
      <c r="I109" s="37">
        <f>IF(C109=0, "-", IF(G109/C109&lt;10, G109/C109, "&gt;999%"))</f>
        <v>4.3478260869565216E-2</v>
      </c>
      <c r="J109" s="38">
        <f>IF(E109=0, "-", IF(H109/E109&lt;10, H109/E109, "&gt;999%"))</f>
        <v>-0.36267605633802819</v>
      </c>
    </row>
    <row r="110" spans="1:10" x14ac:dyDescent="0.2">
      <c r="A110" s="177"/>
      <c r="B110" s="143"/>
      <c r="C110" s="144"/>
      <c r="D110" s="143"/>
      <c r="E110" s="144"/>
      <c r="F110" s="145"/>
      <c r="G110" s="143"/>
      <c r="H110" s="144"/>
      <c r="I110" s="151"/>
      <c r="J110" s="152"/>
    </row>
    <row r="111" spans="1:10" s="139" customFormat="1" x14ac:dyDescent="0.2">
      <c r="A111" s="159" t="s">
        <v>44</v>
      </c>
      <c r="B111" s="65"/>
      <c r="C111" s="66"/>
      <c r="D111" s="65"/>
      <c r="E111" s="66"/>
      <c r="F111" s="67"/>
      <c r="G111" s="65"/>
      <c r="H111" s="66"/>
      <c r="I111" s="20"/>
      <c r="J111" s="21"/>
    </row>
    <row r="112" spans="1:10" x14ac:dyDescent="0.2">
      <c r="A112" s="158" t="s">
        <v>513</v>
      </c>
      <c r="B112" s="65">
        <v>1</v>
      </c>
      <c r="C112" s="66">
        <v>2</v>
      </c>
      <c r="D112" s="65">
        <v>11</v>
      </c>
      <c r="E112" s="66">
        <v>12</v>
      </c>
      <c r="F112" s="67"/>
      <c r="G112" s="65">
        <f>B112-C112</f>
        <v>-1</v>
      </c>
      <c r="H112" s="66">
        <f>D112-E112</f>
        <v>-1</v>
      </c>
      <c r="I112" s="20">
        <f>IF(C112=0, "-", IF(G112/C112&lt;10, G112/C112, "&gt;999%"))</f>
        <v>-0.5</v>
      </c>
      <c r="J112" s="21">
        <f>IF(E112=0, "-", IF(H112/E112&lt;10, H112/E112, "&gt;999%"))</f>
        <v>-8.3333333333333329E-2</v>
      </c>
    </row>
    <row r="113" spans="1:10" x14ac:dyDescent="0.2">
      <c r="A113" s="158" t="s">
        <v>557</v>
      </c>
      <c r="B113" s="65">
        <v>23</v>
      </c>
      <c r="C113" s="66">
        <v>44</v>
      </c>
      <c r="D113" s="65">
        <v>179</v>
      </c>
      <c r="E113" s="66">
        <v>223</v>
      </c>
      <c r="F113" s="67"/>
      <c r="G113" s="65">
        <f>B113-C113</f>
        <v>-21</v>
      </c>
      <c r="H113" s="66">
        <f>D113-E113</f>
        <v>-44</v>
      </c>
      <c r="I113" s="20">
        <f>IF(C113=0, "-", IF(G113/C113&lt;10, G113/C113, "&gt;999%"))</f>
        <v>-0.47727272727272729</v>
      </c>
      <c r="J113" s="21">
        <f>IF(E113=0, "-", IF(H113/E113&lt;10, H113/E113, "&gt;999%"))</f>
        <v>-0.19730941704035873</v>
      </c>
    </row>
    <row r="114" spans="1:10" s="160" customFormat="1" x14ac:dyDescent="0.2">
      <c r="A114" s="178" t="s">
        <v>666</v>
      </c>
      <c r="B114" s="71">
        <v>24</v>
      </c>
      <c r="C114" s="72">
        <v>46</v>
      </c>
      <c r="D114" s="71">
        <v>190</v>
      </c>
      <c r="E114" s="72">
        <v>235</v>
      </c>
      <c r="F114" s="73"/>
      <c r="G114" s="71">
        <f>B114-C114</f>
        <v>-22</v>
      </c>
      <c r="H114" s="72">
        <f>D114-E114</f>
        <v>-45</v>
      </c>
      <c r="I114" s="37">
        <f>IF(C114=0, "-", IF(G114/C114&lt;10, G114/C114, "&gt;999%"))</f>
        <v>-0.47826086956521741</v>
      </c>
      <c r="J114" s="38">
        <f>IF(E114=0, "-", IF(H114/E114&lt;10, H114/E114, "&gt;999%"))</f>
        <v>-0.19148936170212766</v>
      </c>
    </row>
    <row r="115" spans="1:10" x14ac:dyDescent="0.2">
      <c r="A115" s="177"/>
      <c r="B115" s="143"/>
      <c r="C115" s="144"/>
      <c r="D115" s="143"/>
      <c r="E115" s="144"/>
      <c r="F115" s="145"/>
      <c r="G115" s="143"/>
      <c r="H115" s="144"/>
      <c r="I115" s="151"/>
      <c r="J115" s="152"/>
    </row>
    <row r="116" spans="1:10" s="139" customFormat="1" x14ac:dyDescent="0.2">
      <c r="A116" s="159" t="s">
        <v>45</v>
      </c>
      <c r="B116" s="65"/>
      <c r="C116" s="66"/>
      <c r="D116" s="65"/>
      <c r="E116" s="66"/>
      <c r="F116" s="67"/>
      <c r="G116" s="65"/>
      <c r="H116" s="66"/>
      <c r="I116" s="20"/>
      <c r="J116" s="21"/>
    </row>
    <row r="117" spans="1:10" x14ac:dyDescent="0.2">
      <c r="A117" s="158" t="s">
        <v>370</v>
      </c>
      <c r="B117" s="65">
        <v>0</v>
      </c>
      <c r="C117" s="66">
        <v>6</v>
      </c>
      <c r="D117" s="65">
        <v>14</v>
      </c>
      <c r="E117" s="66">
        <v>53</v>
      </c>
      <c r="F117" s="67"/>
      <c r="G117" s="65">
        <f t="shared" ref="G117:G130" si="12">B117-C117</f>
        <v>-6</v>
      </c>
      <c r="H117" s="66">
        <f t="shared" ref="H117:H130" si="13">D117-E117</f>
        <v>-39</v>
      </c>
      <c r="I117" s="20">
        <f t="shared" ref="I117:I130" si="14">IF(C117=0, "-", IF(G117/C117&lt;10, G117/C117, "&gt;999%"))</f>
        <v>-1</v>
      </c>
      <c r="J117" s="21">
        <f t="shared" ref="J117:J130" si="15">IF(E117=0, "-", IF(H117/E117&lt;10, H117/E117, "&gt;999%"))</f>
        <v>-0.73584905660377353</v>
      </c>
    </row>
    <row r="118" spans="1:10" x14ac:dyDescent="0.2">
      <c r="A118" s="158" t="s">
        <v>448</v>
      </c>
      <c r="B118" s="65">
        <v>8</v>
      </c>
      <c r="C118" s="66">
        <v>19</v>
      </c>
      <c r="D118" s="65">
        <v>165</v>
      </c>
      <c r="E118" s="66">
        <v>374</v>
      </c>
      <c r="F118" s="67"/>
      <c r="G118" s="65">
        <f t="shared" si="12"/>
        <v>-11</v>
      </c>
      <c r="H118" s="66">
        <f t="shared" si="13"/>
        <v>-209</v>
      </c>
      <c r="I118" s="20">
        <f t="shared" si="14"/>
        <v>-0.57894736842105265</v>
      </c>
      <c r="J118" s="21">
        <f t="shared" si="15"/>
        <v>-0.55882352941176472</v>
      </c>
    </row>
    <row r="119" spans="1:10" x14ac:dyDescent="0.2">
      <c r="A119" s="158" t="s">
        <v>413</v>
      </c>
      <c r="B119" s="65">
        <v>3</v>
      </c>
      <c r="C119" s="66">
        <v>52</v>
      </c>
      <c r="D119" s="65">
        <v>255</v>
      </c>
      <c r="E119" s="66">
        <v>615</v>
      </c>
      <c r="F119" s="67"/>
      <c r="G119" s="65">
        <f t="shared" si="12"/>
        <v>-49</v>
      </c>
      <c r="H119" s="66">
        <f t="shared" si="13"/>
        <v>-360</v>
      </c>
      <c r="I119" s="20">
        <f t="shared" si="14"/>
        <v>-0.94230769230769229</v>
      </c>
      <c r="J119" s="21">
        <f t="shared" si="15"/>
        <v>-0.58536585365853655</v>
      </c>
    </row>
    <row r="120" spans="1:10" x14ac:dyDescent="0.2">
      <c r="A120" s="158" t="s">
        <v>449</v>
      </c>
      <c r="B120" s="65">
        <v>176</v>
      </c>
      <c r="C120" s="66">
        <v>117</v>
      </c>
      <c r="D120" s="65">
        <v>1009</v>
      </c>
      <c r="E120" s="66">
        <v>874</v>
      </c>
      <c r="F120" s="67"/>
      <c r="G120" s="65">
        <f t="shared" si="12"/>
        <v>59</v>
      </c>
      <c r="H120" s="66">
        <f t="shared" si="13"/>
        <v>135</v>
      </c>
      <c r="I120" s="20">
        <f t="shared" si="14"/>
        <v>0.50427350427350426</v>
      </c>
      <c r="J120" s="21">
        <f t="shared" si="15"/>
        <v>0.15446224256292906</v>
      </c>
    </row>
    <row r="121" spans="1:10" x14ac:dyDescent="0.2">
      <c r="A121" s="158" t="s">
        <v>201</v>
      </c>
      <c r="B121" s="65">
        <v>10</v>
      </c>
      <c r="C121" s="66">
        <v>0</v>
      </c>
      <c r="D121" s="65">
        <v>52</v>
      </c>
      <c r="E121" s="66">
        <v>0</v>
      </c>
      <c r="F121" s="67"/>
      <c r="G121" s="65">
        <f t="shared" si="12"/>
        <v>10</v>
      </c>
      <c r="H121" s="66">
        <f t="shared" si="13"/>
        <v>52</v>
      </c>
      <c r="I121" s="20" t="str">
        <f t="shared" si="14"/>
        <v>-</v>
      </c>
      <c r="J121" s="21" t="str">
        <f t="shared" si="15"/>
        <v>-</v>
      </c>
    </row>
    <row r="122" spans="1:10" x14ac:dyDescent="0.2">
      <c r="A122" s="158" t="s">
        <v>222</v>
      </c>
      <c r="B122" s="65">
        <v>41</v>
      </c>
      <c r="C122" s="66">
        <v>31</v>
      </c>
      <c r="D122" s="65">
        <v>361</v>
      </c>
      <c r="E122" s="66">
        <v>686</v>
      </c>
      <c r="F122" s="67"/>
      <c r="G122" s="65">
        <f t="shared" si="12"/>
        <v>10</v>
      </c>
      <c r="H122" s="66">
        <f t="shared" si="13"/>
        <v>-325</v>
      </c>
      <c r="I122" s="20">
        <f t="shared" si="14"/>
        <v>0.32258064516129031</v>
      </c>
      <c r="J122" s="21">
        <f t="shared" si="15"/>
        <v>-0.47376093294460642</v>
      </c>
    </row>
    <row r="123" spans="1:10" x14ac:dyDescent="0.2">
      <c r="A123" s="158" t="s">
        <v>254</v>
      </c>
      <c r="B123" s="65">
        <v>0</v>
      </c>
      <c r="C123" s="66">
        <v>18</v>
      </c>
      <c r="D123" s="65">
        <v>37</v>
      </c>
      <c r="E123" s="66">
        <v>176</v>
      </c>
      <c r="F123" s="67"/>
      <c r="G123" s="65">
        <f t="shared" si="12"/>
        <v>-18</v>
      </c>
      <c r="H123" s="66">
        <f t="shared" si="13"/>
        <v>-139</v>
      </c>
      <c r="I123" s="20">
        <f t="shared" si="14"/>
        <v>-1</v>
      </c>
      <c r="J123" s="21">
        <f t="shared" si="15"/>
        <v>-0.78977272727272729</v>
      </c>
    </row>
    <row r="124" spans="1:10" x14ac:dyDescent="0.2">
      <c r="A124" s="158" t="s">
        <v>324</v>
      </c>
      <c r="B124" s="65">
        <v>52</v>
      </c>
      <c r="C124" s="66">
        <v>54</v>
      </c>
      <c r="D124" s="65">
        <v>627</v>
      </c>
      <c r="E124" s="66">
        <v>813</v>
      </c>
      <c r="F124" s="67"/>
      <c r="G124" s="65">
        <f t="shared" si="12"/>
        <v>-2</v>
      </c>
      <c r="H124" s="66">
        <f t="shared" si="13"/>
        <v>-186</v>
      </c>
      <c r="I124" s="20">
        <f t="shared" si="14"/>
        <v>-3.7037037037037035E-2</v>
      </c>
      <c r="J124" s="21">
        <f t="shared" si="15"/>
        <v>-0.22878228782287824</v>
      </c>
    </row>
    <row r="125" spans="1:10" x14ac:dyDescent="0.2">
      <c r="A125" s="158" t="s">
        <v>371</v>
      </c>
      <c r="B125" s="65">
        <v>16</v>
      </c>
      <c r="C125" s="66">
        <v>0</v>
      </c>
      <c r="D125" s="65">
        <v>16</v>
      </c>
      <c r="E125" s="66">
        <v>0</v>
      </c>
      <c r="F125" s="67"/>
      <c r="G125" s="65">
        <f t="shared" si="12"/>
        <v>16</v>
      </c>
      <c r="H125" s="66">
        <f t="shared" si="13"/>
        <v>16</v>
      </c>
      <c r="I125" s="20" t="str">
        <f t="shared" si="14"/>
        <v>-</v>
      </c>
      <c r="J125" s="21" t="str">
        <f t="shared" si="15"/>
        <v>-</v>
      </c>
    </row>
    <row r="126" spans="1:10" x14ac:dyDescent="0.2">
      <c r="A126" s="158" t="s">
        <v>527</v>
      </c>
      <c r="B126" s="65">
        <v>91</v>
      </c>
      <c r="C126" s="66">
        <v>86</v>
      </c>
      <c r="D126" s="65">
        <v>442</v>
      </c>
      <c r="E126" s="66">
        <v>777</v>
      </c>
      <c r="F126" s="67"/>
      <c r="G126" s="65">
        <f t="shared" si="12"/>
        <v>5</v>
      </c>
      <c r="H126" s="66">
        <f t="shared" si="13"/>
        <v>-335</v>
      </c>
      <c r="I126" s="20">
        <f t="shared" si="14"/>
        <v>5.8139534883720929E-2</v>
      </c>
      <c r="J126" s="21">
        <f t="shared" si="15"/>
        <v>-0.43114543114543114</v>
      </c>
    </row>
    <row r="127" spans="1:10" x14ac:dyDescent="0.2">
      <c r="A127" s="158" t="s">
        <v>538</v>
      </c>
      <c r="B127" s="65">
        <v>1142</v>
      </c>
      <c r="C127" s="66">
        <v>791</v>
      </c>
      <c r="D127" s="65">
        <v>7775</v>
      </c>
      <c r="E127" s="66">
        <v>8100</v>
      </c>
      <c r="F127" s="67"/>
      <c r="G127" s="65">
        <f t="shared" si="12"/>
        <v>351</v>
      </c>
      <c r="H127" s="66">
        <f t="shared" si="13"/>
        <v>-325</v>
      </c>
      <c r="I127" s="20">
        <f t="shared" si="14"/>
        <v>0.44374209860935526</v>
      </c>
      <c r="J127" s="21">
        <f t="shared" si="15"/>
        <v>-4.0123456790123455E-2</v>
      </c>
    </row>
    <row r="128" spans="1:10" x14ac:dyDescent="0.2">
      <c r="A128" s="158" t="s">
        <v>517</v>
      </c>
      <c r="B128" s="65">
        <v>28</v>
      </c>
      <c r="C128" s="66">
        <v>40</v>
      </c>
      <c r="D128" s="65">
        <v>451</v>
      </c>
      <c r="E128" s="66">
        <v>441</v>
      </c>
      <c r="F128" s="67"/>
      <c r="G128" s="65">
        <f t="shared" si="12"/>
        <v>-12</v>
      </c>
      <c r="H128" s="66">
        <f t="shared" si="13"/>
        <v>10</v>
      </c>
      <c r="I128" s="20">
        <f t="shared" si="14"/>
        <v>-0.3</v>
      </c>
      <c r="J128" s="21">
        <f t="shared" si="15"/>
        <v>2.2675736961451247E-2</v>
      </c>
    </row>
    <row r="129" spans="1:10" x14ac:dyDescent="0.2">
      <c r="A129" s="158" t="s">
        <v>558</v>
      </c>
      <c r="B129" s="65">
        <v>8</v>
      </c>
      <c r="C129" s="66">
        <v>15</v>
      </c>
      <c r="D129" s="65">
        <v>240</v>
      </c>
      <c r="E129" s="66">
        <v>194</v>
      </c>
      <c r="F129" s="67"/>
      <c r="G129" s="65">
        <f t="shared" si="12"/>
        <v>-7</v>
      </c>
      <c r="H129" s="66">
        <f t="shared" si="13"/>
        <v>46</v>
      </c>
      <c r="I129" s="20">
        <f t="shared" si="14"/>
        <v>-0.46666666666666667</v>
      </c>
      <c r="J129" s="21">
        <f t="shared" si="15"/>
        <v>0.23711340206185566</v>
      </c>
    </row>
    <row r="130" spans="1:10" s="160" customFormat="1" x14ac:dyDescent="0.2">
      <c r="A130" s="178" t="s">
        <v>667</v>
      </c>
      <c r="B130" s="71">
        <v>1575</v>
      </c>
      <c r="C130" s="72">
        <v>1229</v>
      </c>
      <c r="D130" s="71">
        <v>11444</v>
      </c>
      <c r="E130" s="72">
        <v>13103</v>
      </c>
      <c r="F130" s="73"/>
      <c r="G130" s="71">
        <f t="shared" si="12"/>
        <v>346</v>
      </c>
      <c r="H130" s="72">
        <f t="shared" si="13"/>
        <v>-1659</v>
      </c>
      <c r="I130" s="37">
        <f t="shared" si="14"/>
        <v>0.28152969894222946</v>
      </c>
      <c r="J130" s="38">
        <f t="shared" si="15"/>
        <v>-0.12661222620773868</v>
      </c>
    </row>
    <row r="131" spans="1:10" x14ac:dyDescent="0.2">
      <c r="A131" s="177"/>
      <c r="B131" s="143"/>
      <c r="C131" s="144"/>
      <c r="D131" s="143"/>
      <c r="E131" s="144"/>
      <c r="F131" s="145"/>
      <c r="G131" s="143"/>
      <c r="H131" s="144"/>
      <c r="I131" s="151"/>
      <c r="J131" s="152"/>
    </row>
    <row r="132" spans="1:10" s="139" customFormat="1" x14ac:dyDescent="0.2">
      <c r="A132" s="159" t="s">
        <v>46</v>
      </c>
      <c r="B132" s="65"/>
      <c r="C132" s="66"/>
      <c r="D132" s="65"/>
      <c r="E132" s="66"/>
      <c r="F132" s="67"/>
      <c r="G132" s="65"/>
      <c r="H132" s="66"/>
      <c r="I132" s="20"/>
      <c r="J132" s="21"/>
    </row>
    <row r="133" spans="1:10" x14ac:dyDescent="0.2">
      <c r="A133" s="158" t="s">
        <v>583</v>
      </c>
      <c r="B133" s="65">
        <v>11</v>
      </c>
      <c r="C133" s="66">
        <v>8</v>
      </c>
      <c r="D133" s="65">
        <v>65</v>
      </c>
      <c r="E133" s="66">
        <v>80</v>
      </c>
      <c r="F133" s="67"/>
      <c r="G133" s="65">
        <f>B133-C133</f>
        <v>3</v>
      </c>
      <c r="H133" s="66">
        <f>D133-E133</f>
        <v>-15</v>
      </c>
      <c r="I133" s="20">
        <f>IF(C133=0, "-", IF(G133/C133&lt;10, G133/C133, "&gt;999%"))</f>
        <v>0.375</v>
      </c>
      <c r="J133" s="21">
        <f>IF(E133=0, "-", IF(H133/E133&lt;10, H133/E133, "&gt;999%"))</f>
        <v>-0.1875</v>
      </c>
    </row>
    <row r="134" spans="1:10" s="160" customFormat="1" x14ac:dyDescent="0.2">
      <c r="A134" s="178" t="s">
        <v>668</v>
      </c>
      <c r="B134" s="71">
        <v>11</v>
      </c>
      <c r="C134" s="72">
        <v>8</v>
      </c>
      <c r="D134" s="71">
        <v>65</v>
      </c>
      <c r="E134" s="72">
        <v>80</v>
      </c>
      <c r="F134" s="73"/>
      <c r="G134" s="71">
        <f>B134-C134</f>
        <v>3</v>
      </c>
      <c r="H134" s="72">
        <f>D134-E134</f>
        <v>-15</v>
      </c>
      <c r="I134" s="37">
        <f>IF(C134=0, "-", IF(G134/C134&lt;10, G134/C134, "&gt;999%"))</f>
        <v>0.375</v>
      </c>
      <c r="J134" s="38">
        <f>IF(E134=0, "-", IF(H134/E134&lt;10, H134/E134, "&gt;999%"))</f>
        <v>-0.1875</v>
      </c>
    </row>
    <row r="135" spans="1:10" x14ac:dyDescent="0.2">
      <c r="A135" s="177"/>
      <c r="B135" s="143"/>
      <c r="C135" s="144"/>
      <c r="D135" s="143"/>
      <c r="E135" s="144"/>
      <c r="F135" s="145"/>
      <c r="G135" s="143"/>
      <c r="H135" s="144"/>
      <c r="I135" s="151"/>
      <c r="J135" s="152"/>
    </row>
    <row r="136" spans="1:10" s="139" customFormat="1" x14ac:dyDescent="0.2">
      <c r="A136" s="159" t="s">
        <v>47</v>
      </c>
      <c r="B136" s="65"/>
      <c r="C136" s="66"/>
      <c r="D136" s="65"/>
      <c r="E136" s="66"/>
      <c r="F136" s="67"/>
      <c r="G136" s="65"/>
      <c r="H136" s="66"/>
      <c r="I136" s="20"/>
      <c r="J136" s="21"/>
    </row>
    <row r="137" spans="1:10" x14ac:dyDescent="0.2">
      <c r="A137" s="158" t="s">
        <v>559</v>
      </c>
      <c r="B137" s="65">
        <v>63</v>
      </c>
      <c r="C137" s="66">
        <v>41</v>
      </c>
      <c r="D137" s="65">
        <v>450</v>
      </c>
      <c r="E137" s="66">
        <v>481</v>
      </c>
      <c r="F137" s="67"/>
      <c r="G137" s="65">
        <f>B137-C137</f>
        <v>22</v>
      </c>
      <c r="H137" s="66">
        <f>D137-E137</f>
        <v>-31</v>
      </c>
      <c r="I137" s="20">
        <f>IF(C137=0, "-", IF(G137/C137&lt;10, G137/C137, "&gt;999%"))</f>
        <v>0.53658536585365857</v>
      </c>
      <c r="J137" s="21">
        <f>IF(E137=0, "-", IF(H137/E137&lt;10, H137/E137, "&gt;999%"))</f>
        <v>-6.4449064449064453E-2</v>
      </c>
    </row>
    <row r="138" spans="1:10" x14ac:dyDescent="0.2">
      <c r="A138" s="158" t="s">
        <v>572</v>
      </c>
      <c r="B138" s="65">
        <v>40</v>
      </c>
      <c r="C138" s="66">
        <v>31</v>
      </c>
      <c r="D138" s="65">
        <v>285</v>
      </c>
      <c r="E138" s="66">
        <v>284</v>
      </c>
      <c r="F138" s="67"/>
      <c r="G138" s="65">
        <f>B138-C138</f>
        <v>9</v>
      </c>
      <c r="H138" s="66">
        <f>D138-E138</f>
        <v>1</v>
      </c>
      <c r="I138" s="20">
        <f>IF(C138=0, "-", IF(G138/C138&lt;10, G138/C138, "&gt;999%"))</f>
        <v>0.29032258064516131</v>
      </c>
      <c r="J138" s="21">
        <f>IF(E138=0, "-", IF(H138/E138&lt;10, H138/E138, "&gt;999%"))</f>
        <v>3.5211267605633804E-3</v>
      </c>
    </row>
    <row r="139" spans="1:10" x14ac:dyDescent="0.2">
      <c r="A139" s="158" t="s">
        <v>584</v>
      </c>
      <c r="B139" s="65">
        <v>16</v>
      </c>
      <c r="C139" s="66">
        <v>3</v>
      </c>
      <c r="D139" s="65">
        <v>97</v>
      </c>
      <c r="E139" s="66">
        <v>83</v>
      </c>
      <c r="F139" s="67"/>
      <c r="G139" s="65">
        <f>B139-C139</f>
        <v>13</v>
      </c>
      <c r="H139" s="66">
        <f>D139-E139</f>
        <v>14</v>
      </c>
      <c r="I139" s="20">
        <f>IF(C139=0, "-", IF(G139/C139&lt;10, G139/C139, "&gt;999%"))</f>
        <v>4.333333333333333</v>
      </c>
      <c r="J139" s="21">
        <f>IF(E139=0, "-", IF(H139/E139&lt;10, H139/E139, "&gt;999%"))</f>
        <v>0.16867469879518071</v>
      </c>
    </row>
    <row r="140" spans="1:10" s="160" customFormat="1" x14ac:dyDescent="0.2">
      <c r="A140" s="178" t="s">
        <v>669</v>
      </c>
      <c r="B140" s="71">
        <v>119</v>
      </c>
      <c r="C140" s="72">
        <v>75</v>
      </c>
      <c r="D140" s="71">
        <v>832</v>
      </c>
      <c r="E140" s="72">
        <v>848</v>
      </c>
      <c r="F140" s="73"/>
      <c r="G140" s="71">
        <f>B140-C140</f>
        <v>44</v>
      </c>
      <c r="H140" s="72">
        <f>D140-E140</f>
        <v>-16</v>
      </c>
      <c r="I140" s="37">
        <f>IF(C140=0, "-", IF(G140/C140&lt;10, G140/C140, "&gt;999%"))</f>
        <v>0.58666666666666667</v>
      </c>
      <c r="J140" s="38">
        <f>IF(E140=0, "-", IF(H140/E140&lt;10, H140/E140, "&gt;999%"))</f>
        <v>-1.8867924528301886E-2</v>
      </c>
    </row>
    <row r="141" spans="1:10" x14ac:dyDescent="0.2">
      <c r="A141" s="177"/>
      <c r="B141" s="143"/>
      <c r="C141" s="144"/>
      <c r="D141" s="143"/>
      <c r="E141" s="144"/>
      <c r="F141" s="145"/>
      <c r="G141" s="143"/>
      <c r="H141" s="144"/>
      <c r="I141" s="151"/>
      <c r="J141" s="152"/>
    </row>
    <row r="142" spans="1:10" s="139" customFormat="1" x14ac:dyDescent="0.2">
      <c r="A142" s="159" t="s">
        <v>48</v>
      </c>
      <c r="B142" s="65"/>
      <c r="C142" s="66"/>
      <c r="D142" s="65"/>
      <c r="E142" s="66"/>
      <c r="F142" s="67"/>
      <c r="G142" s="65"/>
      <c r="H142" s="66"/>
      <c r="I142" s="20"/>
      <c r="J142" s="21"/>
    </row>
    <row r="143" spans="1:10" x14ac:dyDescent="0.2">
      <c r="A143" s="158" t="s">
        <v>272</v>
      </c>
      <c r="B143" s="65">
        <v>14</v>
      </c>
      <c r="C143" s="66">
        <v>1</v>
      </c>
      <c r="D143" s="65">
        <v>77</v>
      </c>
      <c r="E143" s="66">
        <v>31</v>
      </c>
      <c r="F143" s="67"/>
      <c r="G143" s="65">
        <f>B143-C143</f>
        <v>13</v>
      </c>
      <c r="H143" s="66">
        <f>D143-E143</f>
        <v>46</v>
      </c>
      <c r="I143" s="20" t="str">
        <f>IF(C143=0, "-", IF(G143/C143&lt;10, G143/C143, "&gt;999%"))</f>
        <v>&gt;999%</v>
      </c>
      <c r="J143" s="21">
        <f>IF(E143=0, "-", IF(H143/E143&lt;10, H143/E143, "&gt;999%"))</f>
        <v>1.4838709677419355</v>
      </c>
    </row>
    <row r="144" spans="1:10" x14ac:dyDescent="0.2">
      <c r="A144" s="158" t="s">
        <v>288</v>
      </c>
      <c r="B144" s="65">
        <v>4</v>
      </c>
      <c r="C144" s="66">
        <v>0</v>
      </c>
      <c r="D144" s="65">
        <v>15</v>
      </c>
      <c r="E144" s="66">
        <v>30</v>
      </c>
      <c r="F144" s="67"/>
      <c r="G144" s="65">
        <f>B144-C144</f>
        <v>4</v>
      </c>
      <c r="H144" s="66">
        <f>D144-E144</f>
        <v>-15</v>
      </c>
      <c r="I144" s="20" t="str">
        <f>IF(C144=0, "-", IF(G144/C144&lt;10, G144/C144, "&gt;999%"))</f>
        <v>-</v>
      </c>
      <c r="J144" s="21">
        <f>IF(E144=0, "-", IF(H144/E144&lt;10, H144/E144, "&gt;999%"))</f>
        <v>-0.5</v>
      </c>
    </row>
    <row r="145" spans="1:10" s="160" customFormat="1" x14ac:dyDescent="0.2">
      <c r="A145" s="178" t="s">
        <v>670</v>
      </c>
      <c r="B145" s="71">
        <v>18</v>
      </c>
      <c r="C145" s="72">
        <v>1</v>
      </c>
      <c r="D145" s="71">
        <v>92</v>
      </c>
      <c r="E145" s="72">
        <v>61</v>
      </c>
      <c r="F145" s="73"/>
      <c r="G145" s="71">
        <f>B145-C145</f>
        <v>17</v>
      </c>
      <c r="H145" s="72">
        <f>D145-E145</f>
        <v>31</v>
      </c>
      <c r="I145" s="37" t="str">
        <f>IF(C145=0, "-", IF(G145/C145&lt;10, G145/C145, "&gt;999%"))</f>
        <v>&gt;999%</v>
      </c>
      <c r="J145" s="38">
        <f>IF(E145=0, "-", IF(H145/E145&lt;10, H145/E145, "&gt;999%"))</f>
        <v>0.50819672131147542</v>
      </c>
    </row>
    <row r="146" spans="1:10" x14ac:dyDescent="0.2">
      <c r="A146" s="177"/>
      <c r="B146" s="143"/>
      <c r="C146" s="144"/>
      <c r="D146" s="143"/>
      <c r="E146" s="144"/>
      <c r="F146" s="145"/>
      <c r="G146" s="143"/>
      <c r="H146" s="144"/>
      <c r="I146" s="151"/>
      <c r="J146" s="152"/>
    </row>
    <row r="147" spans="1:10" s="139" customFormat="1" x14ac:dyDescent="0.2">
      <c r="A147" s="159" t="s">
        <v>49</v>
      </c>
      <c r="B147" s="65"/>
      <c r="C147" s="66"/>
      <c r="D147" s="65"/>
      <c r="E147" s="66"/>
      <c r="F147" s="67"/>
      <c r="G147" s="65"/>
      <c r="H147" s="66"/>
      <c r="I147" s="20"/>
      <c r="J147" s="21"/>
    </row>
    <row r="148" spans="1:10" x14ac:dyDescent="0.2">
      <c r="A148" s="158" t="s">
        <v>528</v>
      </c>
      <c r="B148" s="65">
        <v>51</v>
      </c>
      <c r="C148" s="66">
        <v>28</v>
      </c>
      <c r="D148" s="65">
        <v>298</v>
      </c>
      <c r="E148" s="66">
        <v>198</v>
      </c>
      <c r="F148" s="67"/>
      <c r="G148" s="65">
        <f>B148-C148</f>
        <v>23</v>
      </c>
      <c r="H148" s="66">
        <f>D148-E148</f>
        <v>100</v>
      </c>
      <c r="I148" s="20">
        <f>IF(C148=0, "-", IF(G148/C148&lt;10, G148/C148, "&gt;999%"))</f>
        <v>0.8214285714285714</v>
      </c>
      <c r="J148" s="21">
        <f>IF(E148=0, "-", IF(H148/E148&lt;10, H148/E148, "&gt;999%"))</f>
        <v>0.50505050505050508</v>
      </c>
    </row>
    <row r="149" spans="1:10" x14ac:dyDescent="0.2">
      <c r="A149" s="158" t="s">
        <v>539</v>
      </c>
      <c r="B149" s="65">
        <v>17</v>
      </c>
      <c r="C149" s="66">
        <v>14</v>
      </c>
      <c r="D149" s="65">
        <v>161</v>
      </c>
      <c r="E149" s="66">
        <v>130</v>
      </c>
      <c r="F149" s="67"/>
      <c r="G149" s="65">
        <f>B149-C149</f>
        <v>3</v>
      </c>
      <c r="H149" s="66">
        <f>D149-E149</f>
        <v>31</v>
      </c>
      <c r="I149" s="20">
        <f>IF(C149=0, "-", IF(G149/C149&lt;10, G149/C149, "&gt;999%"))</f>
        <v>0.21428571428571427</v>
      </c>
      <c r="J149" s="21">
        <f>IF(E149=0, "-", IF(H149/E149&lt;10, H149/E149, "&gt;999%"))</f>
        <v>0.23846153846153847</v>
      </c>
    </row>
    <row r="150" spans="1:10" s="160" customFormat="1" x14ac:dyDescent="0.2">
      <c r="A150" s="178" t="s">
        <v>671</v>
      </c>
      <c r="B150" s="71">
        <v>68</v>
      </c>
      <c r="C150" s="72">
        <v>42</v>
      </c>
      <c r="D150" s="71">
        <v>459</v>
      </c>
      <c r="E150" s="72">
        <v>328</v>
      </c>
      <c r="F150" s="73"/>
      <c r="G150" s="71">
        <f>B150-C150</f>
        <v>26</v>
      </c>
      <c r="H150" s="72">
        <f>D150-E150</f>
        <v>131</v>
      </c>
      <c r="I150" s="37">
        <f>IF(C150=0, "-", IF(G150/C150&lt;10, G150/C150, "&gt;999%"))</f>
        <v>0.61904761904761907</v>
      </c>
      <c r="J150" s="38">
        <f>IF(E150=0, "-", IF(H150/E150&lt;10, H150/E150, "&gt;999%"))</f>
        <v>0.39939024390243905</v>
      </c>
    </row>
    <row r="151" spans="1:10" x14ac:dyDescent="0.2">
      <c r="A151" s="177"/>
      <c r="B151" s="143"/>
      <c r="C151" s="144"/>
      <c r="D151" s="143"/>
      <c r="E151" s="144"/>
      <c r="F151" s="145"/>
      <c r="G151" s="143"/>
      <c r="H151" s="144"/>
      <c r="I151" s="151"/>
      <c r="J151" s="152"/>
    </row>
    <row r="152" spans="1:10" s="139" customFormat="1" x14ac:dyDescent="0.2">
      <c r="A152" s="159" t="s">
        <v>50</v>
      </c>
      <c r="B152" s="65"/>
      <c r="C152" s="66"/>
      <c r="D152" s="65"/>
      <c r="E152" s="66"/>
      <c r="F152" s="67"/>
      <c r="G152" s="65"/>
      <c r="H152" s="66"/>
      <c r="I152" s="20"/>
      <c r="J152" s="21"/>
    </row>
    <row r="153" spans="1:10" x14ac:dyDescent="0.2">
      <c r="A153" s="158" t="s">
        <v>382</v>
      </c>
      <c r="B153" s="65">
        <v>80</v>
      </c>
      <c r="C153" s="66">
        <v>38</v>
      </c>
      <c r="D153" s="65">
        <v>500</v>
      </c>
      <c r="E153" s="66">
        <v>216</v>
      </c>
      <c r="F153" s="67"/>
      <c r="G153" s="65">
        <f>B153-C153</f>
        <v>42</v>
      </c>
      <c r="H153" s="66">
        <f>D153-E153</f>
        <v>284</v>
      </c>
      <c r="I153" s="20">
        <f>IF(C153=0, "-", IF(G153/C153&lt;10, G153/C153, "&gt;999%"))</f>
        <v>1.1052631578947369</v>
      </c>
      <c r="J153" s="21">
        <f>IF(E153=0, "-", IF(H153/E153&lt;10, H153/E153, "&gt;999%"))</f>
        <v>1.3148148148148149</v>
      </c>
    </row>
    <row r="154" spans="1:10" x14ac:dyDescent="0.2">
      <c r="A154" s="158" t="s">
        <v>414</v>
      </c>
      <c r="B154" s="65">
        <v>47</v>
      </c>
      <c r="C154" s="66">
        <v>17</v>
      </c>
      <c r="D154" s="65">
        <v>222</v>
      </c>
      <c r="E154" s="66">
        <v>116</v>
      </c>
      <c r="F154" s="67"/>
      <c r="G154" s="65">
        <f>B154-C154</f>
        <v>30</v>
      </c>
      <c r="H154" s="66">
        <f>D154-E154</f>
        <v>106</v>
      </c>
      <c r="I154" s="20">
        <f>IF(C154=0, "-", IF(G154/C154&lt;10, G154/C154, "&gt;999%"))</f>
        <v>1.7647058823529411</v>
      </c>
      <c r="J154" s="21">
        <f>IF(E154=0, "-", IF(H154/E154&lt;10, H154/E154, "&gt;999%"))</f>
        <v>0.91379310344827591</v>
      </c>
    </row>
    <row r="155" spans="1:10" x14ac:dyDescent="0.2">
      <c r="A155" s="158" t="s">
        <v>450</v>
      </c>
      <c r="B155" s="65">
        <v>8</v>
      </c>
      <c r="C155" s="66">
        <v>12</v>
      </c>
      <c r="D155" s="65">
        <v>70</v>
      </c>
      <c r="E155" s="66">
        <v>65</v>
      </c>
      <c r="F155" s="67"/>
      <c r="G155" s="65">
        <f>B155-C155</f>
        <v>-4</v>
      </c>
      <c r="H155" s="66">
        <f>D155-E155</f>
        <v>5</v>
      </c>
      <c r="I155" s="20">
        <f>IF(C155=0, "-", IF(G155/C155&lt;10, G155/C155, "&gt;999%"))</f>
        <v>-0.33333333333333331</v>
      </c>
      <c r="J155" s="21">
        <f>IF(E155=0, "-", IF(H155/E155&lt;10, H155/E155, "&gt;999%"))</f>
        <v>7.6923076923076927E-2</v>
      </c>
    </row>
    <row r="156" spans="1:10" s="160" customFormat="1" x14ac:dyDescent="0.2">
      <c r="A156" s="178" t="s">
        <v>672</v>
      </c>
      <c r="B156" s="71">
        <v>135</v>
      </c>
      <c r="C156" s="72">
        <v>67</v>
      </c>
      <c r="D156" s="71">
        <v>792</v>
      </c>
      <c r="E156" s="72">
        <v>397</v>
      </c>
      <c r="F156" s="73"/>
      <c r="G156" s="71">
        <f>B156-C156</f>
        <v>68</v>
      </c>
      <c r="H156" s="72">
        <f>D156-E156</f>
        <v>395</v>
      </c>
      <c r="I156" s="37">
        <f>IF(C156=0, "-", IF(G156/C156&lt;10, G156/C156, "&gt;999%"))</f>
        <v>1.0149253731343284</v>
      </c>
      <c r="J156" s="38">
        <f>IF(E156=0, "-", IF(H156/E156&lt;10, H156/E156, "&gt;999%"))</f>
        <v>0.99496221662468509</v>
      </c>
    </row>
    <row r="157" spans="1:10" x14ac:dyDescent="0.2">
      <c r="A157" s="177"/>
      <c r="B157" s="143"/>
      <c r="C157" s="144"/>
      <c r="D157" s="143"/>
      <c r="E157" s="144"/>
      <c r="F157" s="145"/>
      <c r="G157" s="143"/>
      <c r="H157" s="144"/>
      <c r="I157" s="151"/>
      <c r="J157" s="152"/>
    </row>
    <row r="158" spans="1:10" s="139" customFormat="1" x14ac:dyDescent="0.2">
      <c r="A158" s="159" t="s">
        <v>51</v>
      </c>
      <c r="B158" s="65"/>
      <c r="C158" s="66"/>
      <c r="D158" s="65"/>
      <c r="E158" s="66"/>
      <c r="F158" s="67"/>
      <c r="G158" s="65"/>
      <c r="H158" s="66"/>
      <c r="I158" s="20"/>
      <c r="J158" s="21"/>
    </row>
    <row r="159" spans="1:10" x14ac:dyDescent="0.2">
      <c r="A159" s="158" t="s">
        <v>585</v>
      </c>
      <c r="B159" s="65">
        <v>5</v>
      </c>
      <c r="C159" s="66">
        <v>9</v>
      </c>
      <c r="D159" s="65">
        <v>86</v>
      </c>
      <c r="E159" s="66">
        <v>110</v>
      </c>
      <c r="F159" s="67"/>
      <c r="G159" s="65">
        <f>B159-C159</f>
        <v>-4</v>
      </c>
      <c r="H159" s="66">
        <f>D159-E159</f>
        <v>-24</v>
      </c>
      <c r="I159" s="20">
        <f>IF(C159=0, "-", IF(G159/C159&lt;10, G159/C159, "&gt;999%"))</f>
        <v>-0.44444444444444442</v>
      </c>
      <c r="J159" s="21">
        <f>IF(E159=0, "-", IF(H159/E159&lt;10, H159/E159, "&gt;999%"))</f>
        <v>-0.21818181818181817</v>
      </c>
    </row>
    <row r="160" spans="1:10" x14ac:dyDescent="0.2">
      <c r="A160" s="158" t="s">
        <v>560</v>
      </c>
      <c r="B160" s="65">
        <v>69</v>
      </c>
      <c r="C160" s="66">
        <v>87</v>
      </c>
      <c r="D160" s="65">
        <v>741</v>
      </c>
      <c r="E160" s="66">
        <v>796</v>
      </c>
      <c r="F160" s="67"/>
      <c r="G160" s="65">
        <f>B160-C160</f>
        <v>-18</v>
      </c>
      <c r="H160" s="66">
        <f>D160-E160</f>
        <v>-55</v>
      </c>
      <c r="I160" s="20">
        <f>IF(C160=0, "-", IF(G160/C160&lt;10, G160/C160, "&gt;999%"))</f>
        <v>-0.20689655172413793</v>
      </c>
      <c r="J160" s="21">
        <f>IF(E160=0, "-", IF(H160/E160&lt;10, H160/E160, "&gt;999%"))</f>
        <v>-6.9095477386934667E-2</v>
      </c>
    </row>
    <row r="161" spans="1:10" x14ac:dyDescent="0.2">
      <c r="A161" s="158" t="s">
        <v>573</v>
      </c>
      <c r="B161" s="65">
        <v>49</v>
      </c>
      <c r="C161" s="66">
        <v>58</v>
      </c>
      <c r="D161" s="65">
        <v>513</v>
      </c>
      <c r="E161" s="66">
        <v>585</v>
      </c>
      <c r="F161" s="67"/>
      <c r="G161" s="65">
        <f>B161-C161</f>
        <v>-9</v>
      </c>
      <c r="H161" s="66">
        <f>D161-E161</f>
        <v>-72</v>
      </c>
      <c r="I161" s="20">
        <f>IF(C161=0, "-", IF(G161/C161&lt;10, G161/C161, "&gt;999%"))</f>
        <v>-0.15517241379310345</v>
      </c>
      <c r="J161" s="21">
        <f>IF(E161=0, "-", IF(H161/E161&lt;10, H161/E161, "&gt;999%"))</f>
        <v>-0.12307692307692308</v>
      </c>
    </row>
    <row r="162" spans="1:10" s="160" customFormat="1" x14ac:dyDescent="0.2">
      <c r="A162" s="178" t="s">
        <v>673</v>
      </c>
      <c r="B162" s="71">
        <v>123</v>
      </c>
      <c r="C162" s="72">
        <v>154</v>
      </c>
      <c r="D162" s="71">
        <v>1340</v>
      </c>
      <c r="E162" s="72">
        <v>1491</v>
      </c>
      <c r="F162" s="73"/>
      <c r="G162" s="71">
        <f>B162-C162</f>
        <v>-31</v>
      </c>
      <c r="H162" s="72">
        <f>D162-E162</f>
        <v>-151</v>
      </c>
      <c r="I162" s="37">
        <f>IF(C162=0, "-", IF(G162/C162&lt;10, G162/C162, "&gt;999%"))</f>
        <v>-0.20129870129870131</v>
      </c>
      <c r="J162" s="38">
        <f>IF(E162=0, "-", IF(H162/E162&lt;10, H162/E162, "&gt;999%"))</f>
        <v>-0.10127431254191818</v>
      </c>
    </row>
    <row r="163" spans="1:10" x14ac:dyDescent="0.2">
      <c r="A163" s="177"/>
      <c r="B163" s="143"/>
      <c r="C163" s="144"/>
      <c r="D163" s="143"/>
      <c r="E163" s="144"/>
      <c r="F163" s="145"/>
      <c r="G163" s="143"/>
      <c r="H163" s="144"/>
      <c r="I163" s="151"/>
      <c r="J163" s="152"/>
    </row>
    <row r="164" spans="1:10" s="139" customFormat="1" x14ac:dyDescent="0.2">
      <c r="A164" s="159" t="s">
        <v>52</v>
      </c>
      <c r="B164" s="65"/>
      <c r="C164" s="66"/>
      <c r="D164" s="65"/>
      <c r="E164" s="66"/>
      <c r="F164" s="67"/>
      <c r="G164" s="65"/>
      <c r="H164" s="66"/>
      <c r="I164" s="20"/>
      <c r="J164" s="21"/>
    </row>
    <row r="165" spans="1:10" x14ac:dyDescent="0.2">
      <c r="A165" s="158" t="s">
        <v>451</v>
      </c>
      <c r="B165" s="65">
        <v>30</v>
      </c>
      <c r="C165" s="66">
        <v>68</v>
      </c>
      <c r="D165" s="65">
        <v>371</v>
      </c>
      <c r="E165" s="66">
        <v>562</v>
      </c>
      <c r="F165" s="67"/>
      <c r="G165" s="65">
        <f t="shared" ref="G165:G176" si="16">B165-C165</f>
        <v>-38</v>
      </c>
      <c r="H165" s="66">
        <f t="shared" ref="H165:H176" si="17">D165-E165</f>
        <v>-191</v>
      </c>
      <c r="I165" s="20">
        <f t="shared" ref="I165:I176" si="18">IF(C165=0, "-", IF(G165/C165&lt;10, G165/C165, "&gt;999%"))</f>
        <v>-0.55882352941176472</v>
      </c>
      <c r="J165" s="21">
        <f t="shared" ref="J165:J176" si="19">IF(E165=0, "-", IF(H165/E165&lt;10, H165/E165, "&gt;999%"))</f>
        <v>-0.33985765124555162</v>
      </c>
    </row>
    <row r="166" spans="1:10" x14ac:dyDescent="0.2">
      <c r="A166" s="158" t="s">
        <v>223</v>
      </c>
      <c r="B166" s="65">
        <v>1</v>
      </c>
      <c r="C166" s="66">
        <v>43</v>
      </c>
      <c r="D166" s="65">
        <v>252</v>
      </c>
      <c r="E166" s="66">
        <v>873</v>
      </c>
      <c r="F166" s="67"/>
      <c r="G166" s="65">
        <f t="shared" si="16"/>
        <v>-42</v>
      </c>
      <c r="H166" s="66">
        <f t="shared" si="17"/>
        <v>-621</v>
      </c>
      <c r="I166" s="20">
        <f t="shared" si="18"/>
        <v>-0.97674418604651159</v>
      </c>
      <c r="J166" s="21">
        <f t="shared" si="19"/>
        <v>-0.71134020618556704</v>
      </c>
    </row>
    <row r="167" spans="1:10" x14ac:dyDescent="0.2">
      <c r="A167" s="158" t="s">
        <v>202</v>
      </c>
      <c r="B167" s="65">
        <v>0</v>
      </c>
      <c r="C167" s="66">
        <v>0</v>
      </c>
      <c r="D167" s="65">
        <v>0</v>
      </c>
      <c r="E167" s="66">
        <v>8</v>
      </c>
      <c r="F167" s="67"/>
      <c r="G167" s="65">
        <f t="shared" si="16"/>
        <v>0</v>
      </c>
      <c r="H167" s="66">
        <f t="shared" si="17"/>
        <v>-8</v>
      </c>
      <c r="I167" s="20" t="str">
        <f t="shared" si="18"/>
        <v>-</v>
      </c>
      <c r="J167" s="21">
        <f t="shared" si="19"/>
        <v>-1</v>
      </c>
    </row>
    <row r="168" spans="1:10" x14ac:dyDescent="0.2">
      <c r="A168" s="158" t="s">
        <v>452</v>
      </c>
      <c r="B168" s="65">
        <v>0</v>
      </c>
      <c r="C168" s="66">
        <v>0</v>
      </c>
      <c r="D168" s="65">
        <v>0</v>
      </c>
      <c r="E168" s="66">
        <v>12</v>
      </c>
      <c r="F168" s="67"/>
      <c r="G168" s="65">
        <f t="shared" si="16"/>
        <v>0</v>
      </c>
      <c r="H168" s="66">
        <f t="shared" si="17"/>
        <v>-12</v>
      </c>
      <c r="I168" s="20" t="str">
        <f t="shared" si="18"/>
        <v>-</v>
      </c>
      <c r="J168" s="21">
        <f t="shared" si="19"/>
        <v>-1</v>
      </c>
    </row>
    <row r="169" spans="1:10" x14ac:dyDescent="0.2">
      <c r="A169" s="158" t="s">
        <v>529</v>
      </c>
      <c r="B169" s="65">
        <v>4</v>
      </c>
      <c r="C169" s="66">
        <v>41</v>
      </c>
      <c r="D169" s="65">
        <v>215</v>
      </c>
      <c r="E169" s="66">
        <v>261</v>
      </c>
      <c r="F169" s="67"/>
      <c r="G169" s="65">
        <f t="shared" si="16"/>
        <v>-37</v>
      </c>
      <c r="H169" s="66">
        <f t="shared" si="17"/>
        <v>-46</v>
      </c>
      <c r="I169" s="20">
        <f t="shared" si="18"/>
        <v>-0.90243902439024393</v>
      </c>
      <c r="J169" s="21">
        <f t="shared" si="19"/>
        <v>-0.17624521072796934</v>
      </c>
    </row>
    <row r="170" spans="1:10" x14ac:dyDescent="0.2">
      <c r="A170" s="158" t="s">
        <v>540</v>
      </c>
      <c r="B170" s="65">
        <v>18</v>
      </c>
      <c r="C170" s="66">
        <v>300</v>
      </c>
      <c r="D170" s="65">
        <v>1571</v>
      </c>
      <c r="E170" s="66">
        <v>3236</v>
      </c>
      <c r="F170" s="67"/>
      <c r="G170" s="65">
        <f t="shared" si="16"/>
        <v>-282</v>
      </c>
      <c r="H170" s="66">
        <f t="shared" si="17"/>
        <v>-1665</v>
      </c>
      <c r="I170" s="20">
        <f t="shared" si="18"/>
        <v>-0.94</v>
      </c>
      <c r="J170" s="21">
        <f t="shared" si="19"/>
        <v>-0.51452410383189118</v>
      </c>
    </row>
    <row r="171" spans="1:10" x14ac:dyDescent="0.2">
      <c r="A171" s="158" t="s">
        <v>282</v>
      </c>
      <c r="B171" s="65">
        <v>28</v>
      </c>
      <c r="C171" s="66">
        <v>86</v>
      </c>
      <c r="D171" s="65">
        <v>208</v>
      </c>
      <c r="E171" s="66">
        <v>1322</v>
      </c>
      <c r="F171" s="67"/>
      <c r="G171" s="65">
        <f t="shared" si="16"/>
        <v>-58</v>
      </c>
      <c r="H171" s="66">
        <f t="shared" si="17"/>
        <v>-1114</v>
      </c>
      <c r="I171" s="20">
        <f t="shared" si="18"/>
        <v>-0.67441860465116277</v>
      </c>
      <c r="J171" s="21">
        <f t="shared" si="19"/>
        <v>-0.84266263237518912</v>
      </c>
    </row>
    <row r="172" spans="1:10" x14ac:dyDescent="0.2">
      <c r="A172" s="158" t="s">
        <v>415</v>
      </c>
      <c r="B172" s="65">
        <v>29</v>
      </c>
      <c r="C172" s="66">
        <v>56</v>
      </c>
      <c r="D172" s="65">
        <v>495</v>
      </c>
      <c r="E172" s="66">
        <v>748</v>
      </c>
      <c r="F172" s="67"/>
      <c r="G172" s="65">
        <f t="shared" si="16"/>
        <v>-27</v>
      </c>
      <c r="H172" s="66">
        <f t="shared" si="17"/>
        <v>-253</v>
      </c>
      <c r="I172" s="20">
        <f t="shared" si="18"/>
        <v>-0.48214285714285715</v>
      </c>
      <c r="J172" s="21">
        <f t="shared" si="19"/>
        <v>-0.33823529411764708</v>
      </c>
    </row>
    <row r="173" spans="1:10" x14ac:dyDescent="0.2">
      <c r="A173" s="158" t="s">
        <v>453</v>
      </c>
      <c r="B173" s="65">
        <v>22</v>
      </c>
      <c r="C173" s="66">
        <v>94</v>
      </c>
      <c r="D173" s="65">
        <v>409</v>
      </c>
      <c r="E173" s="66">
        <v>577</v>
      </c>
      <c r="F173" s="67"/>
      <c r="G173" s="65">
        <f t="shared" si="16"/>
        <v>-72</v>
      </c>
      <c r="H173" s="66">
        <f t="shared" si="17"/>
        <v>-168</v>
      </c>
      <c r="I173" s="20">
        <f t="shared" si="18"/>
        <v>-0.76595744680851063</v>
      </c>
      <c r="J173" s="21">
        <f t="shared" si="19"/>
        <v>-0.29116117850953205</v>
      </c>
    </row>
    <row r="174" spans="1:10" x14ac:dyDescent="0.2">
      <c r="A174" s="158" t="s">
        <v>372</v>
      </c>
      <c r="B174" s="65">
        <v>5</v>
      </c>
      <c r="C174" s="66">
        <v>79</v>
      </c>
      <c r="D174" s="65">
        <v>632</v>
      </c>
      <c r="E174" s="66">
        <v>969</v>
      </c>
      <c r="F174" s="67"/>
      <c r="G174" s="65">
        <f t="shared" si="16"/>
        <v>-74</v>
      </c>
      <c r="H174" s="66">
        <f t="shared" si="17"/>
        <v>-337</v>
      </c>
      <c r="I174" s="20">
        <f t="shared" si="18"/>
        <v>-0.93670886075949367</v>
      </c>
      <c r="J174" s="21">
        <f t="shared" si="19"/>
        <v>-0.347781217750258</v>
      </c>
    </row>
    <row r="175" spans="1:10" x14ac:dyDescent="0.2">
      <c r="A175" s="158" t="s">
        <v>530</v>
      </c>
      <c r="B175" s="65">
        <v>0</v>
      </c>
      <c r="C175" s="66">
        <v>0</v>
      </c>
      <c r="D175" s="65">
        <v>0</v>
      </c>
      <c r="E175" s="66">
        <v>2</v>
      </c>
      <c r="F175" s="67"/>
      <c r="G175" s="65">
        <f t="shared" si="16"/>
        <v>0</v>
      </c>
      <c r="H175" s="66">
        <f t="shared" si="17"/>
        <v>-2</v>
      </c>
      <c r="I175" s="20" t="str">
        <f t="shared" si="18"/>
        <v>-</v>
      </c>
      <c r="J175" s="21">
        <f t="shared" si="19"/>
        <v>-1</v>
      </c>
    </row>
    <row r="176" spans="1:10" s="160" customFormat="1" x14ac:dyDescent="0.2">
      <c r="A176" s="178" t="s">
        <v>674</v>
      </c>
      <c r="B176" s="71">
        <v>137</v>
      </c>
      <c r="C176" s="72">
        <v>767</v>
      </c>
      <c r="D176" s="71">
        <v>4153</v>
      </c>
      <c r="E176" s="72">
        <v>8570</v>
      </c>
      <c r="F176" s="73"/>
      <c r="G176" s="71">
        <f t="shared" si="16"/>
        <v>-630</v>
      </c>
      <c r="H176" s="72">
        <f t="shared" si="17"/>
        <v>-4417</v>
      </c>
      <c r="I176" s="37">
        <f t="shared" si="18"/>
        <v>-0.82138200782268578</v>
      </c>
      <c r="J176" s="38">
        <f t="shared" si="19"/>
        <v>-0.51540256709451571</v>
      </c>
    </row>
    <row r="177" spans="1:10" x14ac:dyDescent="0.2">
      <c r="A177" s="177"/>
      <c r="B177" s="143"/>
      <c r="C177" s="144"/>
      <c r="D177" s="143"/>
      <c r="E177" s="144"/>
      <c r="F177" s="145"/>
      <c r="G177" s="143"/>
      <c r="H177" s="144"/>
      <c r="I177" s="151"/>
      <c r="J177" s="152"/>
    </row>
    <row r="178" spans="1:10" s="139" customFormat="1" x14ac:dyDescent="0.2">
      <c r="A178" s="159" t="s">
        <v>53</v>
      </c>
      <c r="B178" s="65"/>
      <c r="C178" s="66"/>
      <c r="D178" s="65"/>
      <c r="E178" s="66"/>
      <c r="F178" s="67"/>
      <c r="G178" s="65"/>
      <c r="H178" s="66"/>
      <c r="I178" s="20"/>
      <c r="J178" s="21"/>
    </row>
    <row r="179" spans="1:10" x14ac:dyDescent="0.2">
      <c r="A179" s="158" t="s">
        <v>255</v>
      </c>
      <c r="B179" s="65">
        <v>3</v>
      </c>
      <c r="C179" s="66">
        <v>4</v>
      </c>
      <c r="D179" s="65">
        <v>34</v>
      </c>
      <c r="E179" s="66">
        <v>25</v>
      </c>
      <c r="F179" s="67"/>
      <c r="G179" s="65">
        <f t="shared" ref="G179:G186" si="20">B179-C179</f>
        <v>-1</v>
      </c>
      <c r="H179" s="66">
        <f t="shared" ref="H179:H186" si="21">D179-E179</f>
        <v>9</v>
      </c>
      <c r="I179" s="20">
        <f t="shared" ref="I179:I186" si="22">IF(C179=0, "-", IF(G179/C179&lt;10, G179/C179, "&gt;999%"))</f>
        <v>-0.25</v>
      </c>
      <c r="J179" s="21">
        <f t="shared" ref="J179:J186" si="23">IF(E179=0, "-", IF(H179/E179&lt;10, H179/E179, "&gt;999%"))</f>
        <v>0.36</v>
      </c>
    </row>
    <row r="180" spans="1:10" x14ac:dyDescent="0.2">
      <c r="A180" s="158" t="s">
        <v>203</v>
      </c>
      <c r="B180" s="65">
        <v>4</v>
      </c>
      <c r="C180" s="66">
        <v>28</v>
      </c>
      <c r="D180" s="65">
        <v>60</v>
      </c>
      <c r="E180" s="66">
        <v>183</v>
      </c>
      <c r="F180" s="67"/>
      <c r="G180" s="65">
        <f t="shared" si="20"/>
        <v>-24</v>
      </c>
      <c r="H180" s="66">
        <f t="shared" si="21"/>
        <v>-123</v>
      </c>
      <c r="I180" s="20">
        <f t="shared" si="22"/>
        <v>-0.8571428571428571</v>
      </c>
      <c r="J180" s="21">
        <f t="shared" si="23"/>
        <v>-0.67213114754098358</v>
      </c>
    </row>
    <row r="181" spans="1:10" x14ac:dyDescent="0.2">
      <c r="A181" s="158" t="s">
        <v>224</v>
      </c>
      <c r="B181" s="65">
        <v>224</v>
      </c>
      <c r="C181" s="66">
        <v>265</v>
      </c>
      <c r="D181" s="65">
        <v>1743</v>
      </c>
      <c r="E181" s="66">
        <v>2616</v>
      </c>
      <c r="F181" s="67"/>
      <c r="G181" s="65">
        <f t="shared" si="20"/>
        <v>-41</v>
      </c>
      <c r="H181" s="66">
        <f t="shared" si="21"/>
        <v>-873</v>
      </c>
      <c r="I181" s="20">
        <f t="shared" si="22"/>
        <v>-0.15471698113207547</v>
      </c>
      <c r="J181" s="21">
        <f t="shared" si="23"/>
        <v>-0.33371559633027525</v>
      </c>
    </row>
    <row r="182" spans="1:10" x14ac:dyDescent="0.2">
      <c r="A182" s="158" t="s">
        <v>416</v>
      </c>
      <c r="B182" s="65">
        <v>189</v>
      </c>
      <c r="C182" s="66">
        <v>339</v>
      </c>
      <c r="D182" s="65">
        <v>2332</v>
      </c>
      <c r="E182" s="66">
        <v>3352</v>
      </c>
      <c r="F182" s="67"/>
      <c r="G182" s="65">
        <f t="shared" si="20"/>
        <v>-150</v>
      </c>
      <c r="H182" s="66">
        <f t="shared" si="21"/>
        <v>-1020</v>
      </c>
      <c r="I182" s="20">
        <f t="shared" si="22"/>
        <v>-0.44247787610619471</v>
      </c>
      <c r="J182" s="21">
        <f t="shared" si="23"/>
        <v>-0.30429594272076371</v>
      </c>
    </row>
    <row r="183" spans="1:10" x14ac:dyDescent="0.2">
      <c r="A183" s="158" t="s">
        <v>383</v>
      </c>
      <c r="B183" s="65">
        <v>188</v>
      </c>
      <c r="C183" s="66">
        <v>283</v>
      </c>
      <c r="D183" s="65">
        <v>2126</v>
      </c>
      <c r="E183" s="66">
        <v>3002</v>
      </c>
      <c r="F183" s="67"/>
      <c r="G183" s="65">
        <f t="shared" si="20"/>
        <v>-95</v>
      </c>
      <c r="H183" s="66">
        <f t="shared" si="21"/>
        <v>-876</v>
      </c>
      <c r="I183" s="20">
        <f t="shared" si="22"/>
        <v>-0.33568904593639576</v>
      </c>
      <c r="J183" s="21">
        <f t="shared" si="23"/>
        <v>-0.29180546302465021</v>
      </c>
    </row>
    <row r="184" spans="1:10" x14ac:dyDescent="0.2">
      <c r="A184" s="158" t="s">
        <v>204</v>
      </c>
      <c r="B184" s="65">
        <v>61</v>
      </c>
      <c r="C184" s="66">
        <v>105</v>
      </c>
      <c r="D184" s="65">
        <v>609</v>
      </c>
      <c r="E184" s="66">
        <v>1554</v>
      </c>
      <c r="F184" s="67"/>
      <c r="G184" s="65">
        <f t="shared" si="20"/>
        <v>-44</v>
      </c>
      <c r="H184" s="66">
        <f t="shared" si="21"/>
        <v>-945</v>
      </c>
      <c r="I184" s="20">
        <f t="shared" si="22"/>
        <v>-0.41904761904761906</v>
      </c>
      <c r="J184" s="21">
        <f t="shared" si="23"/>
        <v>-0.60810810810810811</v>
      </c>
    </row>
    <row r="185" spans="1:10" x14ac:dyDescent="0.2">
      <c r="A185" s="158" t="s">
        <v>308</v>
      </c>
      <c r="B185" s="65">
        <v>32</v>
      </c>
      <c r="C185" s="66">
        <v>60</v>
      </c>
      <c r="D185" s="65">
        <v>338</v>
      </c>
      <c r="E185" s="66">
        <v>497</v>
      </c>
      <c r="F185" s="67"/>
      <c r="G185" s="65">
        <f t="shared" si="20"/>
        <v>-28</v>
      </c>
      <c r="H185" s="66">
        <f t="shared" si="21"/>
        <v>-159</v>
      </c>
      <c r="I185" s="20">
        <f t="shared" si="22"/>
        <v>-0.46666666666666667</v>
      </c>
      <c r="J185" s="21">
        <f t="shared" si="23"/>
        <v>-0.31991951710261568</v>
      </c>
    </row>
    <row r="186" spans="1:10" s="160" customFormat="1" x14ac:dyDescent="0.2">
      <c r="A186" s="178" t="s">
        <v>675</v>
      </c>
      <c r="B186" s="71">
        <v>701</v>
      </c>
      <c r="C186" s="72">
        <v>1084</v>
      </c>
      <c r="D186" s="71">
        <v>7242</v>
      </c>
      <c r="E186" s="72">
        <v>11229</v>
      </c>
      <c r="F186" s="73"/>
      <c r="G186" s="71">
        <f t="shared" si="20"/>
        <v>-383</v>
      </c>
      <c r="H186" s="72">
        <f t="shared" si="21"/>
        <v>-3987</v>
      </c>
      <c r="I186" s="37">
        <f t="shared" si="22"/>
        <v>-0.35332103321033209</v>
      </c>
      <c r="J186" s="38">
        <f t="shared" si="23"/>
        <v>-0.35506278386321133</v>
      </c>
    </row>
    <row r="187" spans="1:10" x14ac:dyDescent="0.2">
      <c r="A187" s="177"/>
      <c r="B187" s="143"/>
      <c r="C187" s="144"/>
      <c r="D187" s="143"/>
      <c r="E187" s="144"/>
      <c r="F187" s="145"/>
      <c r="G187" s="143"/>
      <c r="H187" s="144"/>
      <c r="I187" s="151"/>
      <c r="J187" s="152"/>
    </row>
    <row r="188" spans="1:10" s="139" customFormat="1" x14ac:dyDescent="0.2">
      <c r="A188" s="159" t="s">
        <v>54</v>
      </c>
      <c r="B188" s="65"/>
      <c r="C188" s="66"/>
      <c r="D188" s="65"/>
      <c r="E188" s="66"/>
      <c r="F188" s="67"/>
      <c r="G188" s="65"/>
      <c r="H188" s="66"/>
      <c r="I188" s="20"/>
      <c r="J188" s="21"/>
    </row>
    <row r="189" spans="1:10" x14ac:dyDescent="0.2">
      <c r="A189" s="158" t="s">
        <v>205</v>
      </c>
      <c r="B189" s="65">
        <v>0</v>
      </c>
      <c r="C189" s="66">
        <v>176</v>
      </c>
      <c r="D189" s="65">
        <v>10</v>
      </c>
      <c r="E189" s="66">
        <v>2703</v>
      </c>
      <c r="F189" s="67"/>
      <c r="G189" s="65">
        <f t="shared" ref="G189:G202" si="24">B189-C189</f>
        <v>-176</v>
      </c>
      <c r="H189" s="66">
        <f t="shared" ref="H189:H202" si="25">D189-E189</f>
        <v>-2693</v>
      </c>
      <c r="I189" s="20">
        <f t="shared" ref="I189:I202" si="26">IF(C189=0, "-", IF(G189/C189&lt;10, G189/C189, "&gt;999%"))</f>
        <v>-1</v>
      </c>
      <c r="J189" s="21">
        <f t="shared" ref="J189:J202" si="27">IF(E189=0, "-", IF(H189/E189&lt;10, H189/E189, "&gt;999%"))</f>
        <v>-0.99630040695523492</v>
      </c>
    </row>
    <row r="190" spans="1:10" x14ac:dyDescent="0.2">
      <c r="A190" s="158" t="s">
        <v>225</v>
      </c>
      <c r="B190" s="65">
        <v>46</v>
      </c>
      <c r="C190" s="66">
        <v>70</v>
      </c>
      <c r="D190" s="65">
        <v>391</v>
      </c>
      <c r="E190" s="66">
        <v>628</v>
      </c>
      <c r="F190" s="67"/>
      <c r="G190" s="65">
        <f t="shared" si="24"/>
        <v>-24</v>
      </c>
      <c r="H190" s="66">
        <f t="shared" si="25"/>
        <v>-237</v>
      </c>
      <c r="I190" s="20">
        <f t="shared" si="26"/>
        <v>-0.34285714285714286</v>
      </c>
      <c r="J190" s="21">
        <f t="shared" si="27"/>
        <v>-0.37738853503184716</v>
      </c>
    </row>
    <row r="191" spans="1:10" x14ac:dyDescent="0.2">
      <c r="A191" s="158" t="s">
        <v>226</v>
      </c>
      <c r="B191" s="65">
        <v>721</v>
      </c>
      <c r="C191" s="66">
        <v>778</v>
      </c>
      <c r="D191" s="65">
        <v>5843</v>
      </c>
      <c r="E191" s="66">
        <v>7487</v>
      </c>
      <c r="F191" s="67"/>
      <c r="G191" s="65">
        <f t="shared" si="24"/>
        <v>-57</v>
      </c>
      <c r="H191" s="66">
        <f t="shared" si="25"/>
        <v>-1644</v>
      </c>
      <c r="I191" s="20">
        <f t="shared" si="26"/>
        <v>-7.3264781491002573E-2</v>
      </c>
      <c r="J191" s="21">
        <f t="shared" si="27"/>
        <v>-0.21958060638439963</v>
      </c>
    </row>
    <row r="192" spans="1:10" x14ac:dyDescent="0.2">
      <c r="A192" s="158" t="s">
        <v>256</v>
      </c>
      <c r="B192" s="65">
        <v>0</v>
      </c>
      <c r="C192" s="66">
        <v>0</v>
      </c>
      <c r="D192" s="65">
        <v>0</v>
      </c>
      <c r="E192" s="66">
        <v>2</v>
      </c>
      <c r="F192" s="67"/>
      <c r="G192" s="65">
        <f t="shared" si="24"/>
        <v>0</v>
      </c>
      <c r="H192" s="66">
        <f t="shared" si="25"/>
        <v>-2</v>
      </c>
      <c r="I192" s="20" t="str">
        <f t="shared" si="26"/>
        <v>-</v>
      </c>
      <c r="J192" s="21">
        <f t="shared" si="27"/>
        <v>-1</v>
      </c>
    </row>
    <row r="193" spans="1:10" x14ac:dyDescent="0.2">
      <c r="A193" s="158" t="s">
        <v>518</v>
      </c>
      <c r="B193" s="65">
        <v>152</v>
      </c>
      <c r="C193" s="66">
        <v>103</v>
      </c>
      <c r="D193" s="65">
        <v>907</v>
      </c>
      <c r="E193" s="66">
        <v>1303</v>
      </c>
      <c r="F193" s="67"/>
      <c r="G193" s="65">
        <f t="shared" si="24"/>
        <v>49</v>
      </c>
      <c r="H193" s="66">
        <f t="shared" si="25"/>
        <v>-396</v>
      </c>
      <c r="I193" s="20">
        <f t="shared" si="26"/>
        <v>0.47572815533980584</v>
      </c>
      <c r="J193" s="21">
        <f t="shared" si="27"/>
        <v>-0.30391404451266307</v>
      </c>
    </row>
    <row r="194" spans="1:10" x14ac:dyDescent="0.2">
      <c r="A194" s="158" t="s">
        <v>309</v>
      </c>
      <c r="B194" s="65">
        <v>28</v>
      </c>
      <c r="C194" s="66">
        <v>33</v>
      </c>
      <c r="D194" s="65">
        <v>181</v>
      </c>
      <c r="E194" s="66">
        <v>293</v>
      </c>
      <c r="F194" s="67"/>
      <c r="G194" s="65">
        <f t="shared" si="24"/>
        <v>-5</v>
      </c>
      <c r="H194" s="66">
        <f t="shared" si="25"/>
        <v>-112</v>
      </c>
      <c r="I194" s="20">
        <f t="shared" si="26"/>
        <v>-0.15151515151515152</v>
      </c>
      <c r="J194" s="21">
        <f t="shared" si="27"/>
        <v>-0.38225255972696248</v>
      </c>
    </row>
    <row r="195" spans="1:10" x14ac:dyDescent="0.2">
      <c r="A195" s="158" t="s">
        <v>227</v>
      </c>
      <c r="B195" s="65">
        <v>21</v>
      </c>
      <c r="C195" s="66">
        <v>4</v>
      </c>
      <c r="D195" s="65">
        <v>123</v>
      </c>
      <c r="E195" s="66">
        <v>89</v>
      </c>
      <c r="F195" s="67"/>
      <c r="G195" s="65">
        <f t="shared" si="24"/>
        <v>17</v>
      </c>
      <c r="H195" s="66">
        <f t="shared" si="25"/>
        <v>34</v>
      </c>
      <c r="I195" s="20">
        <f t="shared" si="26"/>
        <v>4.25</v>
      </c>
      <c r="J195" s="21">
        <f t="shared" si="27"/>
        <v>0.38202247191011235</v>
      </c>
    </row>
    <row r="196" spans="1:10" x14ac:dyDescent="0.2">
      <c r="A196" s="158" t="s">
        <v>384</v>
      </c>
      <c r="B196" s="65">
        <v>341</v>
      </c>
      <c r="C196" s="66">
        <v>397</v>
      </c>
      <c r="D196" s="65">
        <v>2488</v>
      </c>
      <c r="E196" s="66">
        <v>2867</v>
      </c>
      <c r="F196" s="67"/>
      <c r="G196" s="65">
        <f t="shared" si="24"/>
        <v>-56</v>
      </c>
      <c r="H196" s="66">
        <f t="shared" si="25"/>
        <v>-379</v>
      </c>
      <c r="I196" s="20">
        <f t="shared" si="26"/>
        <v>-0.14105793450881612</v>
      </c>
      <c r="J196" s="21">
        <f t="shared" si="27"/>
        <v>-0.13219393093826298</v>
      </c>
    </row>
    <row r="197" spans="1:10" x14ac:dyDescent="0.2">
      <c r="A197" s="158" t="s">
        <v>454</v>
      </c>
      <c r="B197" s="65">
        <v>146</v>
      </c>
      <c r="C197" s="66">
        <v>140</v>
      </c>
      <c r="D197" s="65">
        <v>1197</v>
      </c>
      <c r="E197" s="66">
        <v>1596</v>
      </c>
      <c r="F197" s="67"/>
      <c r="G197" s="65">
        <f t="shared" si="24"/>
        <v>6</v>
      </c>
      <c r="H197" s="66">
        <f t="shared" si="25"/>
        <v>-399</v>
      </c>
      <c r="I197" s="20">
        <f t="shared" si="26"/>
        <v>4.2857142857142858E-2</v>
      </c>
      <c r="J197" s="21">
        <f t="shared" si="27"/>
        <v>-0.25</v>
      </c>
    </row>
    <row r="198" spans="1:10" x14ac:dyDescent="0.2">
      <c r="A198" s="158" t="s">
        <v>257</v>
      </c>
      <c r="B198" s="65">
        <v>0</v>
      </c>
      <c r="C198" s="66">
        <v>39</v>
      </c>
      <c r="D198" s="65">
        <v>68</v>
      </c>
      <c r="E198" s="66">
        <v>360</v>
      </c>
      <c r="F198" s="67"/>
      <c r="G198" s="65">
        <f t="shared" si="24"/>
        <v>-39</v>
      </c>
      <c r="H198" s="66">
        <f t="shared" si="25"/>
        <v>-292</v>
      </c>
      <c r="I198" s="20">
        <f t="shared" si="26"/>
        <v>-1</v>
      </c>
      <c r="J198" s="21">
        <f t="shared" si="27"/>
        <v>-0.81111111111111112</v>
      </c>
    </row>
    <row r="199" spans="1:10" x14ac:dyDescent="0.2">
      <c r="A199" s="158" t="s">
        <v>417</v>
      </c>
      <c r="B199" s="65">
        <v>423</v>
      </c>
      <c r="C199" s="66">
        <v>403</v>
      </c>
      <c r="D199" s="65">
        <v>3469</v>
      </c>
      <c r="E199" s="66">
        <v>4274</v>
      </c>
      <c r="F199" s="67"/>
      <c r="G199" s="65">
        <f t="shared" si="24"/>
        <v>20</v>
      </c>
      <c r="H199" s="66">
        <f t="shared" si="25"/>
        <v>-805</v>
      </c>
      <c r="I199" s="20">
        <f t="shared" si="26"/>
        <v>4.9627791563275438E-2</v>
      </c>
      <c r="J199" s="21">
        <f t="shared" si="27"/>
        <v>-0.18834815161441273</v>
      </c>
    </row>
    <row r="200" spans="1:10" x14ac:dyDescent="0.2">
      <c r="A200" s="158" t="s">
        <v>325</v>
      </c>
      <c r="B200" s="65">
        <v>11</v>
      </c>
      <c r="C200" s="66">
        <v>23</v>
      </c>
      <c r="D200" s="65">
        <v>153</v>
      </c>
      <c r="E200" s="66">
        <v>41</v>
      </c>
      <c r="F200" s="67"/>
      <c r="G200" s="65">
        <f t="shared" si="24"/>
        <v>-12</v>
      </c>
      <c r="H200" s="66">
        <f t="shared" si="25"/>
        <v>112</v>
      </c>
      <c r="I200" s="20">
        <f t="shared" si="26"/>
        <v>-0.52173913043478259</v>
      </c>
      <c r="J200" s="21">
        <f t="shared" si="27"/>
        <v>2.7317073170731709</v>
      </c>
    </row>
    <row r="201" spans="1:10" x14ac:dyDescent="0.2">
      <c r="A201" s="158" t="s">
        <v>373</v>
      </c>
      <c r="B201" s="65">
        <v>103</v>
      </c>
      <c r="C201" s="66">
        <v>89</v>
      </c>
      <c r="D201" s="65">
        <v>800</v>
      </c>
      <c r="E201" s="66">
        <v>98</v>
      </c>
      <c r="F201" s="67"/>
      <c r="G201" s="65">
        <f t="shared" si="24"/>
        <v>14</v>
      </c>
      <c r="H201" s="66">
        <f t="shared" si="25"/>
        <v>702</v>
      </c>
      <c r="I201" s="20">
        <f t="shared" si="26"/>
        <v>0.15730337078651685</v>
      </c>
      <c r="J201" s="21">
        <f t="shared" si="27"/>
        <v>7.1632653061224492</v>
      </c>
    </row>
    <row r="202" spans="1:10" s="160" customFormat="1" x14ac:dyDescent="0.2">
      <c r="A202" s="178" t="s">
        <v>676</v>
      </c>
      <c r="B202" s="71">
        <v>1992</v>
      </c>
      <c r="C202" s="72">
        <v>2255</v>
      </c>
      <c r="D202" s="71">
        <v>15630</v>
      </c>
      <c r="E202" s="72">
        <v>21741</v>
      </c>
      <c r="F202" s="73"/>
      <c r="G202" s="71">
        <f t="shared" si="24"/>
        <v>-263</v>
      </c>
      <c r="H202" s="72">
        <f t="shared" si="25"/>
        <v>-6111</v>
      </c>
      <c r="I202" s="37">
        <f t="shared" si="26"/>
        <v>-0.11662971175166297</v>
      </c>
      <c r="J202" s="38">
        <f t="shared" si="27"/>
        <v>-0.2810818269628812</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561</v>
      </c>
      <c r="B205" s="65">
        <v>4</v>
      </c>
      <c r="C205" s="66">
        <v>4</v>
      </c>
      <c r="D205" s="65">
        <v>29</v>
      </c>
      <c r="E205" s="66">
        <v>28</v>
      </c>
      <c r="F205" s="67"/>
      <c r="G205" s="65">
        <f>B205-C205</f>
        <v>0</v>
      </c>
      <c r="H205" s="66">
        <f>D205-E205</f>
        <v>1</v>
      </c>
      <c r="I205" s="20">
        <f>IF(C205=0, "-", IF(G205/C205&lt;10, G205/C205, "&gt;999%"))</f>
        <v>0</v>
      </c>
      <c r="J205" s="21">
        <f>IF(E205=0, "-", IF(H205/E205&lt;10, H205/E205, "&gt;999%"))</f>
        <v>3.5714285714285712E-2</v>
      </c>
    </row>
    <row r="206" spans="1:10" x14ac:dyDescent="0.2">
      <c r="A206" s="158" t="s">
        <v>562</v>
      </c>
      <c r="B206" s="65">
        <v>0</v>
      </c>
      <c r="C206" s="66">
        <v>0</v>
      </c>
      <c r="D206" s="65">
        <v>4</v>
      </c>
      <c r="E206" s="66">
        <v>3</v>
      </c>
      <c r="F206" s="67"/>
      <c r="G206" s="65">
        <f>B206-C206</f>
        <v>0</v>
      </c>
      <c r="H206" s="66">
        <f>D206-E206</f>
        <v>1</v>
      </c>
      <c r="I206" s="20" t="str">
        <f>IF(C206=0, "-", IF(G206/C206&lt;10, G206/C206, "&gt;999%"))</f>
        <v>-</v>
      </c>
      <c r="J206" s="21">
        <f>IF(E206=0, "-", IF(H206/E206&lt;10, H206/E206, "&gt;999%"))</f>
        <v>0.33333333333333331</v>
      </c>
    </row>
    <row r="207" spans="1:10" x14ac:dyDescent="0.2">
      <c r="A207" s="158" t="s">
        <v>574</v>
      </c>
      <c r="B207" s="65">
        <v>2</v>
      </c>
      <c r="C207" s="66">
        <v>0</v>
      </c>
      <c r="D207" s="65">
        <v>2</v>
      </c>
      <c r="E207" s="66">
        <v>0</v>
      </c>
      <c r="F207" s="67"/>
      <c r="G207" s="65">
        <f>B207-C207</f>
        <v>2</v>
      </c>
      <c r="H207" s="66">
        <f>D207-E207</f>
        <v>2</v>
      </c>
      <c r="I207" s="20" t="str">
        <f>IF(C207=0, "-", IF(G207/C207&lt;10, G207/C207, "&gt;999%"))</f>
        <v>-</v>
      </c>
      <c r="J207" s="21" t="str">
        <f>IF(E207=0, "-", IF(H207/E207&lt;10, H207/E207, "&gt;999%"))</f>
        <v>-</v>
      </c>
    </row>
    <row r="208" spans="1:10" x14ac:dyDescent="0.2">
      <c r="A208" s="158" t="s">
        <v>586</v>
      </c>
      <c r="B208" s="65">
        <v>0</v>
      </c>
      <c r="C208" s="66">
        <v>0</v>
      </c>
      <c r="D208" s="65">
        <v>0</v>
      </c>
      <c r="E208" s="66">
        <v>1</v>
      </c>
      <c r="F208" s="67"/>
      <c r="G208" s="65">
        <f>B208-C208</f>
        <v>0</v>
      </c>
      <c r="H208" s="66">
        <f>D208-E208</f>
        <v>-1</v>
      </c>
      <c r="I208" s="20" t="str">
        <f>IF(C208=0, "-", IF(G208/C208&lt;10, G208/C208, "&gt;999%"))</f>
        <v>-</v>
      </c>
      <c r="J208" s="21">
        <f>IF(E208=0, "-", IF(H208/E208&lt;10, H208/E208, "&gt;999%"))</f>
        <v>-1</v>
      </c>
    </row>
    <row r="209" spans="1:10" s="160" customFormat="1" x14ac:dyDescent="0.2">
      <c r="A209" s="178" t="s">
        <v>677</v>
      </c>
      <c r="B209" s="71">
        <v>6</v>
      </c>
      <c r="C209" s="72">
        <v>4</v>
      </c>
      <c r="D209" s="71">
        <v>35</v>
      </c>
      <c r="E209" s="72">
        <v>32</v>
      </c>
      <c r="F209" s="73"/>
      <c r="G209" s="71">
        <f>B209-C209</f>
        <v>2</v>
      </c>
      <c r="H209" s="72">
        <f>D209-E209</f>
        <v>3</v>
      </c>
      <c r="I209" s="37">
        <f>IF(C209=0, "-", IF(G209/C209&lt;10, G209/C209, "&gt;999%"))</f>
        <v>0.5</v>
      </c>
      <c r="J209" s="38">
        <f>IF(E209=0, "-", IF(H209/E209&lt;10, H209/E209, "&gt;999%"))</f>
        <v>9.375E-2</v>
      </c>
    </row>
    <row r="210" spans="1:10" x14ac:dyDescent="0.2">
      <c r="A210" s="177"/>
      <c r="B210" s="143"/>
      <c r="C210" s="144"/>
      <c r="D210" s="143"/>
      <c r="E210" s="144"/>
      <c r="F210" s="145"/>
      <c r="G210" s="143"/>
      <c r="H210" s="144"/>
      <c r="I210" s="151"/>
      <c r="J210" s="152"/>
    </row>
    <row r="211" spans="1:10" s="139" customFormat="1" x14ac:dyDescent="0.2">
      <c r="A211" s="159" t="s">
        <v>56</v>
      </c>
      <c r="B211" s="65"/>
      <c r="C211" s="66"/>
      <c r="D211" s="65"/>
      <c r="E211" s="66"/>
      <c r="F211" s="67"/>
      <c r="G211" s="65"/>
      <c r="H211" s="66"/>
      <c r="I211" s="20"/>
      <c r="J211" s="21"/>
    </row>
    <row r="212" spans="1:10" x14ac:dyDescent="0.2">
      <c r="A212" s="158" t="s">
        <v>406</v>
      </c>
      <c r="B212" s="65">
        <v>0</v>
      </c>
      <c r="C212" s="66">
        <v>13</v>
      </c>
      <c r="D212" s="65">
        <v>9</v>
      </c>
      <c r="E212" s="66">
        <v>52</v>
      </c>
      <c r="F212" s="67"/>
      <c r="G212" s="65">
        <f t="shared" ref="G212:G217" si="28">B212-C212</f>
        <v>-13</v>
      </c>
      <c r="H212" s="66">
        <f t="shared" ref="H212:H217" si="29">D212-E212</f>
        <v>-43</v>
      </c>
      <c r="I212" s="20">
        <f t="shared" ref="I212:I217" si="30">IF(C212=0, "-", IF(G212/C212&lt;10, G212/C212, "&gt;999%"))</f>
        <v>-1</v>
      </c>
      <c r="J212" s="21">
        <f t="shared" ref="J212:J217" si="31">IF(E212=0, "-", IF(H212/E212&lt;10, H212/E212, "&gt;999%"))</f>
        <v>-0.82692307692307687</v>
      </c>
    </row>
    <row r="213" spans="1:10" x14ac:dyDescent="0.2">
      <c r="A213" s="158" t="s">
        <v>273</v>
      </c>
      <c r="B213" s="65">
        <v>0</v>
      </c>
      <c r="C213" s="66">
        <v>2</v>
      </c>
      <c r="D213" s="65">
        <v>14</v>
      </c>
      <c r="E213" s="66">
        <v>34</v>
      </c>
      <c r="F213" s="67"/>
      <c r="G213" s="65">
        <f t="shared" si="28"/>
        <v>-2</v>
      </c>
      <c r="H213" s="66">
        <f t="shared" si="29"/>
        <v>-20</v>
      </c>
      <c r="I213" s="20">
        <f t="shared" si="30"/>
        <v>-1</v>
      </c>
      <c r="J213" s="21">
        <f t="shared" si="31"/>
        <v>-0.58823529411764708</v>
      </c>
    </row>
    <row r="214" spans="1:10" x14ac:dyDescent="0.2">
      <c r="A214" s="158" t="s">
        <v>337</v>
      </c>
      <c r="B214" s="65">
        <v>0</v>
      </c>
      <c r="C214" s="66">
        <v>0</v>
      </c>
      <c r="D214" s="65">
        <v>2</v>
      </c>
      <c r="E214" s="66">
        <v>25</v>
      </c>
      <c r="F214" s="67"/>
      <c r="G214" s="65">
        <f t="shared" si="28"/>
        <v>0</v>
      </c>
      <c r="H214" s="66">
        <f t="shared" si="29"/>
        <v>-23</v>
      </c>
      <c r="I214" s="20" t="str">
        <f t="shared" si="30"/>
        <v>-</v>
      </c>
      <c r="J214" s="21">
        <f t="shared" si="31"/>
        <v>-0.92</v>
      </c>
    </row>
    <row r="215" spans="1:10" x14ac:dyDescent="0.2">
      <c r="A215" s="158" t="s">
        <v>477</v>
      </c>
      <c r="B215" s="65">
        <v>0</v>
      </c>
      <c r="C215" s="66">
        <v>1</v>
      </c>
      <c r="D215" s="65">
        <v>1</v>
      </c>
      <c r="E215" s="66">
        <v>32</v>
      </c>
      <c r="F215" s="67"/>
      <c r="G215" s="65">
        <f t="shared" si="28"/>
        <v>-1</v>
      </c>
      <c r="H215" s="66">
        <f t="shared" si="29"/>
        <v>-31</v>
      </c>
      <c r="I215" s="20">
        <f t="shared" si="30"/>
        <v>-1</v>
      </c>
      <c r="J215" s="21">
        <f t="shared" si="31"/>
        <v>-0.96875</v>
      </c>
    </row>
    <row r="216" spans="1:10" x14ac:dyDescent="0.2">
      <c r="A216" s="158" t="s">
        <v>497</v>
      </c>
      <c r="B216" s="65">
        <v>0</v>
      </c>
      <c r="C216" s="66">
        <v>2</v>
      </c>
      <c r="D216" s="65">
        <v>0</v>
      </c>
      <c r="E216" s="66">
        <v>31</v>
      </c>
      <c r="F216" s="67"/>
      <c r="G216" s="65">
        <f t="shared" si="28"/>
        <v>-2</v>
      </c>
      <c r="H216" s="66">
        <f t="shared" si="29"/>
        <v>-31</v>
      </c>
      <c r="I216" s="20">
        <f t="shared" si="30"/>
        <v>-1</v>
      </c>
      <c r="J216" s="21">
        <f t="shared" si="31"/>
        <v>-1</v>
      </c>
    </row>
    <row r="217" spans="1:10" s="160" customFormat="1" x14ac:dyDescent="0.2">
      <c r="A217" s="178" t="s">
        <v>678</v>
      </c>
      <c r="B217" s="71">
        <v>0</v>
      </c>
      <c r="C217" s="72">
        <v>18</v>
      </c>
      <c r="D217" s="71">
        <v>26</v>
      </c>
      <c r="E217" s="72">
        <v>174</v>
      </c>
      <c r="F217" s="73"/>
      <c r="G217" s="71">
        <f t="shared" si="28"/>
        <v>-18</v>
      </c>
      <c r="H217" s="72">
        <f t="shared" si="29"/>
        <v>-148</v>
      </c>
      <c r="I217" s="37">
        <f t="shared" si="30"/>
        <v>-1</v>
      </c>
      <c r="J217" s="38">
        <f t="shared" si="31"/>
        <v>-0.85057471264367812</v>
      </c>
    </row>
    <row r="218" spans="1:10" x14ac:dyDescent="0.2">
      <c r="A218" s="177"/>
      <c r="B218" s="143"/>
      <c r="C218" s="144"/>
      <c r="D218" s="143"/>
      <c r="E218" s="144"/>
      <c r="F218" s="145"/>
      <c r="G218" s="143"/>
      <c r="H218" s="144"/>
      <c r="I218" s="151"/>
      <c r="J218" s="152"/>
    </row>
    <row r="219" spans="1:10" s="139" customFormat="1" x14ac:dyDescent="0.2">
      <c r="A219" s="159" t="s">
        <v>57</v>
      </c>
      <c r="B219" s="65"/>
      <c r="C219" s="66"/>
      <c r="D219" s="65"/>
      <c r="E219" s="66"/>
      <c r="F219" s="67"/>
      <c r="G219" s="65"/>
      <c r="H219" s="66"/>
      <c r="I219" s="20"/>
      <c r="J219" s="21"/>
    </row>
    <row r="220" spans="1:10" x14ac:dyDescent="0.2">
      <c r="A220" s="158" t="s">
        <v>57</v>
      </c>
      <c r="B220" s="65">
        <v>0</v>
      </c>
      <c r="C220" s="66">
        <v>1</v>
      </c>
      <c r="D220" s="65">
        <v>7</v>
      </c>
      <c r="E220" s="66">
        <v>13</v>
      </c>
      <c r="F220" s="67"/>
      <c r="G220" s="65">
        <f>B220-C220</f>
        <v>-1</v>
      </c>
      <c r="H220" s="66">
        <f>D220-E220</f>
        <v>-6</v>
      </c>
      <c r="I220" s="20">
        <f>IF(C220=0, "-", IF(G220/C220&lt;10, G220/C220, "&gt;999%"))</f>
        <v>-1</v>
      </c>
      <c r="J220" s="21">
        <f>IF(E220=0, "-", IF(H220/E220&lt;10, H220/E220, "&gt;999%"))</f>
        <v>-0.46153846153846156</v>
      </c>
    </row>
    <row r="221" spans="1:10" s="160" customFormat="1" x14ac:dyDescent="0.2">
      <c r="A221" s="178" t="s">
        <v>679</v>
      </c>
      <c r="B221" s="71">
        <v>0</v>
      </c>
      <c r="C221" s="72">
        <v>1</v>
      </c>
      <c r="D221" s="71">
        <v>7</v>
      </c>
      <c r="E221" s="72">
        <v>13</v>
      </c>
      <c r="F221" s="73"/>
      <c r="G221" s="71">
        <f>B221-C221</f>
        <v>-1</v>
      </c>
      <c r="H221" s="72">
        <f>D221-E221</f>
        <v>-6</v>
      </c>
      <c r="I221" s="37">
        <f>IF(C221=0, "-", IF(G221/C221&lt;10, G221/C221, "&gt;999%"))</f>
        <v>-1</v>
      </c>
      <c r="J221" s="38">
        <f>IF(E221=0, "-", IF(H221/E221&lt;10, H221/E221, "&gt;999%"))</f>
        <v>-0.46153846153846156</v>
      </c>
    </row>
    <row r="222" spans="1:10" x14ac:dyDescent="0.2">
      <c r="A222" s="177"/>
      <c r="B222" s="143"/>
      <c r="C222" s="144"/>
      <c r="D222" s="143"/>
      <c r="E222" s="144"/>
      <c r="F222" s="145"/>
      <c r="G222" s="143"/>
      <c r="H222" s="144"/>
      <c r="I222" s="151"/>
      <c r="J222" s="152"/>
    </row>
    <row r="223" spans="1:10" s="139" customFormat="1" x14ac:dyDescent="0.2">
      <c r="A223" s="159" t="s">
        <v>58</v>
      </c>
      <c r="B223" s="65"/>
      <c r="C223" s="66"/>
      <c r="D223" s="65"/>
      <c r="E223" s="66"/>
      <c r="F223" s="67"/>
      <c r="G223" s="65"/>
      <c r="H223" s="66"/>
      <c r="I223" s="20"/>
      <c r="J223" s="21"/>
    </row>
    <row r="224" spans="1:10" x14ac:dyDescent="0.2">
      <c r="A224" s="158" t="s">
        <v>587</v>
      </c>
      <c r="B224" s="65">
        <v>18</v>
      </c>
      <c r="C224" s="66">
        <v>28</v>
      </c>
      <c r="D224" s="65">
        <v>210</v>
      </c>
      <c r="E224" s="66">
        <v>295</v>
      </c>
      <c r="F224" s="67"/>
      <c r="G224" s="65">
        <f>B224-C224</f>
        <v>-10</v>
      </c>
      <c r="H224" s="66">
        <f>D224-E224</f>
        <v>-85</v>
      </c>
      <c r="I224" s="20">
        <f>IF(C224=0, "-", IF(G224/C224&lt;10, G224/C224, "&gt;999%"))</f>
        <v>-0.35714285714285715</v>
      </c>
      <c r="J224" s="21">
        <f>IF(E224=0, "-", IF(H224/E224&lt;10, H224/E224, "&gt;999%"))</f>
        <v>-0.28813559322033899</v>
      </c>
    </row>
    <row r="225" spans="1:10" x14ac:dyDescent="0.2">
      <c r="A225" s="158" t="s">
        <v>563</v>
      </c>
      <c r="B225" s="65">
        <v>110</v>
      </c>
      <c r="C225" s="66">
        <v>88</v>
      </c>
      <c r="D225" s="65">
        <v>1044</v>
      </c>
      <c r="E225" s="66">
        <v>1066</v>
      </c>
      <c r="F225" s="67"/>
      <c r="G225" s="65">
        <f>B225-C225</f>
        <v>22</v>
      </c>
      <c r="H225" s="66">
        <f>D225-E225</f>
        <v>-22</v>
      </c>
      <c r="I225" s="20">
        <f>IF(C225=0, "-", IF(G225/C225&lt;10, G225/C225, "&gt;999%"))</f>
        <v>0.25</v>
      </c>
      <c r="J225" s="21">
        <f>IF(E225=0, "-", IF(H225/E225&lt;10, H225/E225, "&gt;999%"))</f>
        <v>-2.0637898686679174E-2</v>
      </c>
    </row>
    <row r="226" spans="1:10" x14ac:dyDescent="0.2">
      <c r="A226" s="158" t="s">
        <v>575</v>
      </c>
      <c r="B226" s="65">
        <v>61</v>
      </c>
      <c r="C226" s="66">
        <v>78</v>
      </c>
      <c r="D226" s="65">
        <v>596</v>
      </c>
      <c r="E226" s="66">
        <v>784</v>
      </c>
      <c r="F226" s="67"/>
      <c r="G226" s="65">
        <f>B226-C226</f>
        <v>-17</v>
      </c>
      <c r="H226" s="66">
        <f>D226-E226</f>
        <v>-188</v>
      </c>
      <c r="I226" s="20">
        <f>IF(C226=0, "-", IF(G226/C226&lt;10, G226/C226, "&gt;999%"))</f>
        <v>-0.21794871794871795</v>
      </c>
      <c r="J226" s="21">
        <f>IF(E226=0, "-", IF(H226/E226&lt;10, H226/E226, "&gt;999%"))</f>
        <v>-0.23979591836734693</v>
      </c>
    </row>
    <row r="227" spans="1:10" s="160" customFormat="1" x14ac:dyDescent="0.2">
      <c r="A227" s="178" t="s">
        <v>680</v>
      </c>
      <c r="B227" s="71">
        <v>189</v>
      </c>
      <c r="C227" s="72">
        <v>194</v>
      </c>
      <c r="D227" s="71">
        <v>1850</v>
      </c>
      <c r="E227" s="72">
        <v>2145</v>
      </c>
      <c r="F227" s="73"/>
      <c r="G227" s="71">
        <f>B227-C227</f>
        <v>-5</v>
      </c>
      <c r="H227" s="72">
        <f>D227-E227</f>
        <v>-295</v>
      </c>
      <c r="I227" s="37">
        <f>IF(C227=0, "-", IF(G227/C227&lt;10, G227/C227, "&gt;999%"))</f>
        <v>-2.5773195876288658E-2</v>
      </c>
      <c r="J227" s="38">
        <f>IF(E227=0, "-", IF(H227/E227&lt;10, H227/E227, "&gt;999%"))</f>
        <v>-0.13752913752913754</v>
      </c>
    </row>
    <row r="228" spans="1:10" x14ac:dyDescent="0.2">
      <c r="A228" s="177"/>
      <c r="B228" s="143"/>
      <c r="C228" s="144"/>
      <c r="D228" s="143"/>
      <c r="E228" s="144"/>
      <c r="F228" s="145"/>
      <c r="G228" s="143"/>
      <c r="H228" s="144"/>
      <c r="I228" s="151"/>
      <c r="J228" s="152"/>
    </row>
    <row r="229" spans="1:10" s="139" customFormat="1" x14ac:dyDescent="0.2">
      <c r="A229" s="159" t="s">
        <v>59</v>
      </c>
      <c r="B229" s="65"/>
      <c r="C229" s="66"/>
      <c r="D229" s="65"/>
      <c r="E229" s="66"/>
      <c r="F229" s="67"/>
      <c r="G229" s="65"/>
      <c r="H229" s="66"/>
      <c r="I229" s="20"/>
      <c r="J229" s="21"/>
    </row>
    <row r="230" spans="1:10" x14ac:dyDescent="0.2">
      <c r="A230" s="158" t="s">
        <v>531</v>
      </c>
      <c r="B230" s="65">
        <v>98</v>
      </c>
      <c r="C230" s="66">
        <v>140</v>
      </c>
      <c r="D230" s="65">
        <v>861</v>
      </c>
      <c r="E230" s="66">
        <v>1270</v>
      </c>
      <c r="F230" s="67"/>
      <c r="G230" s="65">
        <f>B230-C230</f>
        <v>-42</v>
      </c>
      <c r="H230" s="66">
        <f>D230-E230</f>
        <v>-409</v>
      </c>
      <c r="I230" s="20">
        <f>IF(C230=0, "-", IF(G230/C230&lt;10, G230/C230, "&gt;999%"))</f>
        <v>-0.3</v>
      </c>
      <c r="J230" s="21">
        <f>IF(E230=0, "-", IF(H230/E230&lt;10, H230/E230, "&gt;999%"))</f>
        <v>-0.32204724409448821</v>
      </c>
    </row>
    <row r="231" spans="1:10" x14ac:dyDescent="0.2">
      <c r="A231" s="158" t="s">
        <v>541</v>
      </c>
      <c r="B231" s="65">
        <v>240</v>
      </c>
      <c r="C231" s="66">
        <v>243</v>
      </c>
      <c r="D231" s="65">
        <v>1802</v>
      </c>
      <c r="E231" s="66">
        <v>2355</v>
      </c>
      <c r="F231" s="67"/>
      <c r="G231" s="65">
        <f>B231-C231</f>
        <v>-3</v>
      </c>
      <c r="H231" s="66">
        <f>D231-E231</f>
        <v>-553</v>
      </c>
      <c r="I231" s="20">
        <f>IF(C231=0, "-", IF(G231/C231&lt;10, G231/C231, "&gt;999%"))</f>
        <v>-1.2345679012345678E-2</v>
      </c>
      <c r="J231" s="21">
        <f>IF(E231=0, "-", IF(H231/E231&lt;10, H231/E231, "&gt;999%"))</f>
        <v>-0.23481953290870489</v>
      </c>
    </row>
    <row r="232" spans="1:10" x14ac:dyDescent="0.2">
      <c r="A232" s="158" t="s">
        <v>455</v>
      </c>
      <c r="B232" s="65">
        <v>108</v>
      </c>
      <c r="C232" s="66">
        <v>209</v>
      </c>
      <c r="D232" s="65">
        <v>1339</v>
      </c>
      <c r="E232" s="66">
        <v>1791</v>
      </c>
      <c r="F232" s="67"/>
      <c r="G232" s="65">
        <f>B232-C232</f>
        <v>-101</v>
      </c>
      <c r="H232" s="66">
        <f>D232-E232</f>
        <v>-452</v>
      </c>
      <c r="I232" s="20">
        <f>IF(C232=0, "-", IF(G232/C232&lt;10, G232/C232, "&gt;999%"))</f>
        <v>-0.48325358851674644</v>
      </c>
      <c r="J232" s="21">
        <f>IF(E232=0, "-", IF(H232/E232&lt;10, H232/E232, "&gt;999%"))</f>
        <v>-0.25237297599106645</v>
      </c>
    </row>
    <row r="233" spans="1:10" s="160" customFormat="1" x14ac:dyDescent="0.2">
      <c r="A233" s="178" t="s">
        <v>681</v>
      </c>
      <c r="B233" s="71">
        <v>446</v>
      </c>
      <c r="C233" s="72">
        <v>592</v>
      </c>
      <c r="D233" s="71">
        <v>4002</v>
      </c>
      <c r="E233" s="72">
        <v>5416</v>
      </c>
      <c r="F233" s="73"/>
      <c r="G233" s="71">
        <f>B233-C233</f>
        <v>-146</v>
      </c>
      <c r="H233" s="72">
        <f>D233-E233</f>
        <v>-1414</v>
      </c>
      <c r="I233" s="37">
        <f>IF(C233=0, "-", IF(G233/C233&lt;10, G233/C233, "&gt;999%"))</f>
        <v>-0.24662162162162163</v>
      </c>
      <c r="J233" s="38">
        <f>IF(E233=0, "-", IF(H233/E233&lt;10, H233/E233, "&gt;999%"))</f>
        <v>-0.26107828655834564</v>
      </c>
    </row>
    <row r="234" spans="1:10" x14ac:dyDescent="0.2">
      <c r="A234" s="177"/>
      <c r="B234" s="143"/>
      <c r="C234" s="144"/>
      <c r="D234" s="143"/>
      <c r="E234" s="144"/>
      <c r="F234" s="145"/>
      <c r="G234" s="143"/>
      <c r="H234" s="144"/>
      <c r="I234" s="151"/>
      <c r="J234" s="152"/>
    </row>
    <row r="235" spans="1:10" s="139" customFormat="1" x14ac:dyDescent="0.2">
      <c r="A235" s="159" t="s">
        <v>60</v>
      </c>
      <c r="B235" s="65"/>
      <c r="C235" s="66"/>
      <c r="D235" s="65"/>
      <c r="E235" s="66"/>
      <c r="F235" s="67"/>
      <c r="G235" s="65"/>
      <c r="H235" s="66"/>
      <c r="I235" s="20"/>
      <c r="J235" s="21"/>
    </row>
    <row r="236" spans="1:10" x14ac:dyDescent="0.2">
      <c r="A236" s="158" t="s">
        <v>506</v>
      </c>
      <c r="B236" s="65">
        <v>0</v>
      </c>
      <c r="C236" s="66">
        <v>0</v>
      </c>
      <c r="D236" s="65">
        <v>1</v>
      </c>
      <c r="E236" s="66">
        <v>0</v>
      </c>
      <c r="F236" s="67"/>
      <c r="G236" s="65">
        <f>B236-C236</f>
        <v>0</v>
      </c>
      <c r="H236" s="66">
        <f>D236-E236</f>
        <v>1</v>
      </c>
      <c r="I236" s="20" t="str">
        <f>IF(C236=0, "-", IF(G236/C236&lt;10, G236/C236, "&gt;999%"))</f>
        <v>-</v>
      </c>
      <c r="J236" s="21" t="str">
        <f>IF(E236=0, "-", IF(H236/E236&lt;10, H236/E236, "&gt;999%"))</f>
        <v>-</v>
      </c>
    </row>
    <row r="237" spans="1:10" s="160" customFormat="1" x14ac:dyDescent="0.2">
      <c r="A237" s="178" t="s">
        <v>682</v>
      </c>
      <c r="B237" s="71">
        <v>0</v>
      </c>
      <c r="C237" s="72">
        <v>0</v>
      </c>
      <c r="D237" s="71">
        <v>1</v>
      </c>
      <c r="E237" s="72">
        <v>0</v>
      </c>
      <c r="F237" s="73"/>
      <c r="G237" s="71">
        <f>B237-C237</f>
        <v>0</v>
      </c>
      <c r="H237" s="72">
        <f>D237-E237</f>
        <v>1</v>
      </c>
      <c r="I237" s="37" t="str">
        <f>IF(C237=0, "-", IF(G237/C237&lt;10, G237/C237, "&gt;999%"))</f>
        <v>-</v>
      </c>
      <c r="J237" s="38" t="str">
        <f>IF(E237=0, "-", IF(H237/E237&lt;10, H237/E237, "&gt;999%"))</f>
        <v>-</v>
      </c>
    </row>
    <row r="238" spans="1:10" x14ac:dyDescent="0.2">
      <c r="A238" s="177"/>
      <c r="B238" s="143"/>
      <c r="C238" s="144"/>
      <c r="D238" s="143"/>
      <c r="E238" s="144"/>
      <c r="F238" s="145"/>
      <c r="G238" s="143"/>
      <c r="H238" s="144"/>
      <c r="I238" s="151"/>
      <c r="J238" s="152"/>
    </row>
    <row r="239" spans="1:10" s="139" customFormat="1" x14ac:dyDescent="0.2">
      <c r="A239" s="159" t="s">
        <v>61</v>
      </c>
      <c r="B239" s="65"/>
      <c r="C239" s="66"/>
      <c r="D239" s="65"/>
      <c r="E239" s="66"/>
      <c r="F239" s="67"/>
      <c r="G239" s="65"/>
      <c r="H239" s="66"/>
      <c r="I239" s="20"/>
      <c r="J239" s="21"/>
    </row>
    <row r="240" spans="1:10" x14ac:dyDescent="0.2">
      <c r="A240" s="158" t="s">
        <v>588</v>
      </c>
      <c r="B240" s="65">
        <v>8</v>
      </c>
      <c r="C240" s="66">
        <v>17</v>
      </c>
      <c r="D240" s="65">
        <v>66</v>
      </c>
      <c r="E240" s="66">
        <v>126</v>
      </c>
      <c r="F240" s="67"/>
      <c r="G240" s="65">
        <f>B240-C240</f>
        <v>-9</v>
      </c>
      <c r="H240" s="66">
        <f>D240-E240</f>
        <v>-60</v>
      </c>
      <c r="I240" s="20">
        <f>IF(C240=0, "-", IF(G240/C240&lt;10, G240/C240, "&gt;999%"))</f>
        <v>-0.52941176470588236</v>
      </c>
      <c r="J240" s="21">
        <f>IF(E240=0, "-", IF(H240/E240&lt;10, H240/E240, "&gt;999%"))</f>
        <v>-0.47619047619047616</v>
      </c>
    </row>
    <row r="241" spans="1:10" x14ac:dyDescent="0.2">
      <c r="A241" s="158" t="s">
        <v>576</v>
      </c>
      <c r="B241" s="65">
        <v>7</v>
      </c>
      <c r="C241" s="66">
        <v>1</v>
      </c>
      <c r="D241" s="65">
        <v>29</v>
      </c>
      <c r="E241" s="66">
        <v>33</v>
      </c>
      <c r="F241" s="67"/>
      <c r="G241" s="65">
        <f>B241-C241</f>
        <v>6</v>
      </c>
      <c r="H241" s="66">
        <f>D241-E241</f>
        <v>-4</v>
      </c>
      <c r="I241" s="20">
        <f>IF(C241=0, "-", IF(G241/C241&lt;10, G241/C241, "&gt;999%"))</f>
        <v>6</v>
      </c>
      <c r="J241" s="21">
        <f>IF(E241=0, "-", IF(H241/E241&lt;10, H241/E241, "&gt;999%"))</f>
        <v>-0.12121212121212122</v>
      </c>
    </row>
    <row r="242" spans="1:10" x14ac:dyDescent="0.2">
      <c r="A242" s="158" t="s">
        <v>564</v>
      </c>
      <c r="B242" s="65">
        <v>22</v>
      </c>
      <c r="C242" s="66">
        <v>19</v>
      </c>
      <c r="D242" s="65">
        <v>205</v>
      </c>
      <c r="E242" s="66">
        <v>227</v>
      </c>
      <c r="F242" s="67"/>
      <c r="G242" s="65">
        <f>B242-C242</f>
        <v>3</v>
      </c>
      <c r="H242" s="66">
        <f>D242-E242</f>
        <v>-22</v>
      </c>
      <c r="I242" s="20">
        <f>IF(C242=0, "-", IF(G242/C242&lt;10, G242/C242, "&gt;999%"))</f>
        <v>0.15789473684210525</v>
      </c>
      <c r="J242" s="21">
        <f>IF(E242=0, "-", IF(H242/E242&lt;10, H242/E242, "&gt;999%"))</f>
        <v>-9.6916299559471369E-2</v>
      </c>
    </row>
    <row r="243" spans="1:10" x14ac:dyDescent="0.2">
      <c r="A243" s="158" t="s">
        <v>565</v>
      </c>
      <c r="B243" s="65">
        <v>7</v>
      </c>
      <c r="C243" s="66">
        <v>6</v>
      </c>
      <c r="D243" s="65">
        <v>45</v>
      </c>
      <c r="E243" s="66">
        <v>44</v>
      </c>
      <c r="F243" s="67"/>
      <c r="G243" s="65">
        <f>B243-C243</f>
        <v>1</v>
      </c>
      <c r="H243" s="66">
        <f>D243-E243</f>
        <v>1</v>
      </c>
      <c r="I243" s="20">
        <f>IF(C243=0, "-", IF(G243/C243&lt;10, G243/C243, "&gt;999%"))</f>
        <v>0.16666666666666666</v>
      </c>
      <c r="J243" s="21">
        <f>IF(E243=0, "-", IF(H243/E243&lt;10, H243/E243, "&gt;999%"))</f>
        <v>2.2727272727272728E-2</v>
      </c>
    </row>
    <row r="244" spans="1:10" s="160" customFormat="1" x14ac:dyDescent="0.2">
      <c r="A244" s="178" t="s">
        <v>683</v>
      </c>
      <c r="B244" s="71">
        <v>44</v>
      </c>
      <c r="C244" s="72">
        <v>43</v>
      </c>
      <c r="D244" s="71">
        <v>345</v>
      </c>
      <c r="E244" s="72">
        <v>430</v>
      </c>
      <c r="F244" s="73"/>
      <c r="G244" s="71">
        <f>B244-C244</f>
        <v>1</v>
      </c>
      <c r="H244" s="72">
        <f>D244-E244</f>
        <v>-85</v>
      </c>
      <c r="I244" s="37">
        <f>IF(C244=0, "-", IF(G244/C244&lt;10, G244/C244, "&gt;999%"))</f>
        <v>2.3255813953488372E-2</v>
      </c>
      <c r="J244" s="38">
        <f>IF(E244=0, "-", IF(H244/E244&lt;10, H244/E244, "&gt;999%"))</f>
        <v>-0.19767441860465115</v>
      </c>
    </row>
    <row r="245" spans="1:10" x14ac:dyDescent="0.2">
      <c r="A245" s="177"/>
      <c r="B245" s="143"/>
      <c r="C245" s="144"/>
      <c r="D245" s="143"/>
      <c r="E245" s="144"/>
      <c r="F245" s="145"/>
      <c r="G245" s="143"/>
      <c r="H245" s="144"/>
      <c r="I245" s="151"/>
      <c r="J245" s="152"/>
    </row>
    <row r="246" spans="1:10" s="139" customFormat="1" x14ac:dyDescent="0.2">
      <c r="A246" s="159" t="s">
        <v>62</v>
      </c>
      <c r="B246" s="65"/>
      <c r="C246" s="66"/>
      <c r="D246" s="65"/>
      <c r="E246" s="66"/>
      <c r="F246" s="67"/>
      <c r="G246" s="65"/>
      <c r="H246" s="66"/>
      <c r="I246" s="20"/>
      <c r="J246" s="21"/>
    </row>
    <row r="247" spans="1:10" x14ac:dyDescent="0.2">
      <c r="A247" s="158" t="s">
        <v>407</v>
      </c>
      <c r="B247" s="65">
        <v>5</v>
      </c>
      <c r="C247" s="66">
        <v>40</v>
      </c>
      <c r="D247" s="65">
        <v>195</v>
      </c>
      <c r="E247" s="66">
        <v>332</v>
      </c>
      <c r="F247" s="67"/>
      <c r="G247" s="65">
        <f t="shared" ref="G247:G254" si="32">B247-C247</f>
        <v>-35</v>
      </c>
      <c r="H247" s="66">
        <f t="shared" ref="H247:H254" si="33">D247-E247</f>
        <v>-137</v>
      </c>
      <c r="I247" s="20">
        <f t="shared" ref="I247:I254" si="34">IF(C247=0, "-", IF(G247/C247&lt;10, G247/C247, "&gt;999%"))</f>
        <v>-0.875</v>
      </c>
      <c r="J247" s="21">
        <f t="shared" ref="J247:J254" si="35">IF(E247=0, "-", IF(H247/E247&lt;10, H247/E247, "&gt;999%"))</f>
        <v>-0.41265060240963858</v>
      </c>
    </row>
    <row r="248" spans="1:10" x14ac:dyDescent="0.2">
      <c r="A248" s="158" t="s">
        <v>478</v>
      </c>
      <c r="B248" s="65">
        <v>4</v>
      </c>
      <c r="C248" s="66">
        <v>15</v>
      </c>
      <c r="D248" s="65">
        <v>104</v>
      </c>
      <c r="E248" s="66">
        <v>174</v>
      </c>
      <c r="F248" s="67"/>
      <c r="G248" s="65">
        <f t="shared" si="32"/>
        <v>-11</v>
      </c>
      <c r="H248" s="66">
        <f t="shared" si="33"/>
        <v>-70</v>
      </c>
      <c r="I248" s="20">
        <f t="shared" si="34"/>
        <v>-0.73333333333333328</v>
      </c>
      <c r="J248" s="21">
        <f t="shared" si="35"/>
        <v>-0.40229885057471265</v>
      </c>
    </row>
    <row r="249" spans="1:10" x14ac:dyDescent="0.2">
      <c r="A249" s="158" t="s">
        <v>338</v>
      </c>
      <c r="B249" s="65">
        <v>0</v>
      </c>
      <c r="C249" s="66">
        <v>2</v>
      </c>
      <c r="D249" s="65">
        <v>13</v>
      </c>
      <c r="E249" s="66">
        <v>54</v>
      </c>
      <c r="F249" s="67"/>
      <c r="G249" s="65">
        <f t="shared" si="32"/>
        <v>-2</v>
      </c>
      <c r="H249" s="66">
        <f t="shared" si="33"/>
        <v>-41</v>
      </c>
      <c r="I249" s="20">
        <f t="shared" si="34"/>
        <v>-1</v>
      </c>
      <c r="J249" s="21">
        <f t="shared" si="35"/>
        <v>-0.7592592592592593</v>
      </c>
    </row>
    <row r="250" spans="1:10" x14ac:dyDescent="0.2">
      <c r="A250" s="158" t="s">
        <v>479</v>
      </c>
      <c r="B250" s="65">
        <v>3</v>
      </c>
      <c r="C250" s="66">
        <v>3</v>
      </c>
      <c r="D250" s="65">
        <v>22</v>
      </c>
      <c r="E250" s="66">
        <v>47</v>
      </c>
      <c r="F250" s="67"/>
      <c r="G250" s="65">
        <f t="shared" si="32"/>
        <v>0</v>
      </c>
      <c r="H250" s="66">
        <f t="shared" si="33"/>
        <v>-25</v>
      </c>
      <c r="I250" s="20">
        <f t="shared" si="34"/>
        <v>0</v>
      </c>
      <c r="J250" s="21">
        <f t="shared" si="35"/>
        <v>-0.53191489361702127</v>
      </c>
    </row>
    <row r="251" spans="1:10" x14ac:dyDescent="0.2">
      <c r="A251" s="158" t="s">
        <v>274</v>
      </c>
      <c r="B251" s="65">
        <v>2</v>
      </c>
      <c r="C251" s="66">
        <v>16</v>
      </c>
      <c r="D251" s="65">
        <v>58</v>
      </c>
      <c r="E251" s="66">
        <v>148</v>
      </c>
      <c r="F251" s="67"/>
      <c r="G251" s="65">
        <f t="shared" si="32"/>
        <v>-14</v>
      </c>
      <c r="H251" s="66">
        <f t="shared" si="33"/>
        <v>-90</v>
      </c>
      <c r="I251" s="20">
        <f t="shared" si="34"/>
        <v>-0.875</v>
      </c>
      <c r="J251" s="21">
        <f t="shared" si="35"/>
        <v>-0.60810810810810811</v>
      </c>
    </row>
    <row r="252" spans="1:10" x14ac:dyDescent="0.2">
      <c r="A252" s="158" t="s">
        <v>289</v>
      </c>
      <c r="B252" s="65">
        <v>2</v>
      </c>
      <c r="C252" s="66">
        <v>2</v>
      </c>
      <c r="D252" s="65">
        <v>14</v>
      </c>
      <c r="E252" s="66">
        <v>27</v>
      </c>
      <c r="F252" s="67"/>
      <c r="G252" s="65">
        <f t="shared" si="32"/>
        <v>0</v>
      </c>
      <c r="H252" s="66">
        <f t="shared" si="33"/>
        <v>-13</v>
      </c>
      <c r="I252" s="20">
        <f t="shared" si="34"/>
        <v>0</v>
      </c>
      <c r="J252" s="21">
        <f t="shared" si="35"/>
        <v>-0.48148148148148145</v>
      </c>
    </row>
    <row r="253" spans="1:10" x14ac:dyDescent="0.2">
      <c r="A253" s="158" t="s">
        <v>301</v>
      </c>
      <c r="B253" s="65">
        <v>1</v>
      </c>
      <c r="C253" s="66">
        <v>1</v>
      </c>
      <c r="D253" s="65">
        <v>7</v>
      </c>
      <c r="E253" s="66">
        <v>8</v>
      </c>
      <c r="F253" s="67"/>
      <c r="G253" s="65">
        <f t="shared" si="32"/>
        <v>0</v>
      </c>
      <c r="H253" s="66">
        <f t="shared" si="33"/>
        <v>-1</v>
      </c>
      <c r="I253" s="20">
        <f t="shared" si="34"/>
        <v>0</v>
      </c>
      <c r="J253" s="21">
        <f t="shared" si="35"/>
        <v>-0.125</v>
      </c>
    </row>
    <row r="254" spans="1:10" s="160" customFormat="1" x14ac:dyDescent="0.2">
      <c r="A254" s="178" t="s">
        <v>684</v>
      </c>
      <c r="B254" s="71">
        <v>17</v>
      </c>
      <c r="C254" s="72">
        <v>79</v>
      </c>
      <c r="D254" s="71">
        <v>413</v>
      </c>
      <c r="E254" s="72">
        <v>790</v>
      </c>
      <c r="F254" s="73"/>
      <c r="G254" s="71">
        <f t="shared" si="32"/>
        <v>-62</v>
      </c>
      <c r="H254" s="72">
        <f t="shared" si="33"/>
        <v>-377</v>
      </c>
      <c r="I254" s="37">
        <f t="shared" si="34"/>
        <v>-0.78481012658227844</v>
      </c>
      <c r="J254" s="38">
        <f t="shared" si="35"/>
        <v>-0.47721518987341771</v>
      </c>
    </row>
    <row r="255" spans="1:10" x14ac:dyDescent="0.2">
      <c r="A255" s="177"/>
      <c r="B255" s="143"/>
      <c r="C255" s="144"/>
      <c r="D255" s="143"/>
      <c r="E255" s="144"/>
      <c r="F255" s="145"/>
      <c r="G255" s="143"/>
      <c r="H255" s="144"/>
      <c r="I255" s="151"/>
      <c r="J255" s="152"/>
    </row>
    <row r="256" spans="1:10" s="139" customFormat="1" x14ac:dyDescent="0.2">
      <c r="A256" s="159" t="s">
        <v>63</v>
      </c>
      <c r="B256" s="65"/>
      <c r="C256" s="66"/>
      <c r="D256" s="65"/>
      <c r="E256" s="66"/>
      <c r="F256" s="67"/>
      <c r="G256" s="65"/>
      <c r="H256" s="66"/>
      <c r="I256" s="20"/>
      <c r="J256" s="21"/>
    </row>
    <row r="257" spans="1:10" x14ac:dyDescent="0.2">
      <c r="A257" s="158" t="s">
        <v>418</v>
      </c>
      <c r="B257" s="65">
        <v>10</v>
      </c>
      <c r="C257" s="66">
        <v>7</v>
      </c>
      <c r="D257" s="65">
        <v>101</v>
      </c>
      <c r="E257" s="66">
        <v>132</v>
      </c>
      <c r="F257" s="67"/>
      <c r="G257" s="65">
        <f t="shared" ref="G257:G263" si="36">B257-C257</f>
        <v>3</v>
      </c>
      <c r="H257" s="66">
        <f t="shared" ref="H257:H263" si="37">D257-E257</f>
        <v>-31</v>
      </c>
      <c r="I257" s="20">
        <f t="shared" ref="I257:I263" si="38">IF(C257=0, "-", IF(G257/C257&lt;10, G257/C257, "&gt;999%"))</f>
        <v>0.42857142857142855</v>
      </c>
      <c r="J257" s="21">
        <f t="shared" ref="J257:J263" si="39">IF(E257=0, "-", IF(H257/E257&lt;10, H257/E257, "&gt;999%"))</f>
        <v>-0.23484848484848486</v>
      </c>
    </row>
    <row r="258" spans="1:10" x14ac:dyDescent="0.2">
      <c r="A258" s="158" t="s">
        <v>385</v>
      </c>
      <c r="B258" s="65">
        <v>29</v>
      </c>
      <c r="C258" s="66">
        <v>16</v>
      </c>
      <c r="D258" s="65">
        <v>151</v>
      </c>
      <c r="E258" s="66">
        <v>155</v>
      </c>
      <c r="F258" s="67"/>
      <c r="G258" s="65">
        <f t="shared" si="36"/>
        <v>13</v>
      </c>
      <c r="H258" s="66">
        <f t="shared" si="37"/>
        <v>-4</v>
      </c>
      <c r="I258" s="20">
        <f t="shared" si="38"/>
        <v>0.8125</v>
      </c>
      <c r="J258" s="21">
        <f t="shared" si="39"/>
        <v>-2.5806451612903226E-2</v>
      </c>
    </row>
    <row r="259" spans="1:10" x14ac:dyDescent="0.2">
      <c r="A259" s="158" t="s">
        <v>542</v>
      </c>
      <c r="B259" s="65">
        <v>33</v>
      </c>
      <c r="C259" s="66">
        <v>0</v>
      </c>
      <c r="D259" s="65">
        <v>109</v>
      </c>
      <c r="E259" s="66">
        <v>0</v>
      </c>
      <c r="F259" s="67"/>
      <c r="G259" s="65">
        <f t="shared" si="36"/>
        <v>33</v>
      </c>
      <c r="H259" s="66">
        <f t="shared" si="37"/>
        <v>109</v>
      </c>
      <c r="I259" s="20" t="str">
        <f t="shared" si="38"/>
        <v>-</v>
      </c>
      <c r="J259" s="21" t="str">
        <f t="shared" si="39"/>
        <v>-</v>
      </c>
    </row>
    <row r="260" spans="1:10" x14ac:dyDescent="0.2">
      <c r="A260" s="158" t="s">
        <v>456</v>
      </c>
      <c r="B260" s="65">
        <v>78</v>
      </c>
      <c r="C260" s="66">
        <v>83</v>
      </c>
      <c r="D260" s="65">
        <v>615</v>
      </c>
      <c r="E260" s="66">
        <v>688</v>
      </c>
      <c r="F260" s="67"/>
      <c r="G260" s="65">
        <f t="shared" si="36"/>
        <v>-5</v>
      </c>
      <c r="H260" s="66">
        <f t="shared" si="37"/>
        <v>-73</v>
      </c>
      <c r="I260" s="20">
        <f t="shared" si="38"/>
        <v>-6.0240963855421686E-2</v>
      </c>
      <c r="J260" s="21">
        <f t="shared" si="39"/>
        <v>-0.10610465116279069</v>
      </c>
    </row>
    <row r="261" spans="1:10" x14ac:dyDescent="0.2">
      <c r="A261" s="158" t="s">
        <v>386</v>
      </c>
      <c r="B261" s="65">
        <v>0</v>
      </c>
      <c r="C261" s="66">
        <v>2</v>
      </c>
      <c r="D261" s="65">
        <v>0</v>
      </c>
      <c r="E261" s="66">
        <v>18</v>
      </c>
      <c r="F261" s="67"/>
      <c r="G261" s="65">
        <f t="shared" si="36"/>
        <v>-2</v>
      </c>
      <c r="H261" s="66">
        <f t="shared" si="37"/>
        <v>-18</v>
      </c>
      <c r="I261" s="20">
        <f t="shared" si="38"/>
        <v>-1</v>
      </c>
      <c r="J261" s="21">
        <f t="shared" si="39"/>
        <v>-1</v>
      </c>
    </row>
    <row r="262" spans="1:10" x14ac:dyDescent="0.2">
      <c r="A262" s="158" t="s">
        <v>457</v>
      </c>
      <c r="B262" s="65">
        <v>37</v>
      </c>
      <c r="C262" s="66">
        <v>52</v>
      </c>
      <c r="D262" s="65">
        <v>296</v>
      </c>
      <c r="E262" s="66">
        <v>321</v>
      </c>
      <c r="F262" s="67"/>
      <c r="G262" s="65">
        <f t="shared" si="36"/>
        <v>-15</v>
      </c>
      <c r="H262" s="66">
        <f t="shared" si="37"/>
        <v>-25</v>
      </c>
      <c r="I262" s="20">
        <f t="shared" si="38"/>
        <v>-0.28846153846153844</v>
      </c>
      <c r="J262" s="21">
        <f t="shared" si="39"/>
        <v>-7.7881619937694699E-2</v>
      </c>
    </row>
    <row r="263" spans="1:10" s="160" customFormat="1" x14ac:dyDescent="0.2">
      <c r="A263" s="178" t="s">
        <v>685</v>
      </c>
      <c r="B263" s="71">
        <v>187</v>
      </c>
      <c r="C263" s="72">
        <v>160</v>
      </c>
      <c r="D263" s="71">
        <v>1272</v>
      </c>
      <c r="E263" s="72">
        <v>1314</v>
      </c>
      <c r="F263" s="73"/>
      <c r="G263" s="71">
        <f t="shared" si="36"/>
        <v>27</v>
      </c>
      <c r="H263" s="72">
        <f t="shared" si="37"/>
        <v>-42</v>
      </c>
      <c r="I263" s="37">
        <f t="shared" si="38"/>
        <v>0.16875000000000001</v>
      </c>
      <c r="J263" s="38">
        <f t="shared" si="39"/>
        <v>-3.1963470319634701E-2</v>
      </c>
    </row>
    <row r="264" spans="1:10" x14ac:dyDescent="0.2">
      <c r="A264" s="177"/>
      <c r="B264" s="143"/>
      <c r="C264" s="144"/>
      <c r="D264" s="143"/>
      <c r="E264" s="144"/>
      <c r="F264" s="145"/>
      <c r="G264" s="143"/>
      <c r="H264" s="144"/>
      <c r="I264" s="151"/>
      <c r="J264" s="152"/>
    </row>
    <row r="265" spans="1:10" s="139" customFormat="1" x14ac:dyDescent="0.2">
      <c r="A265" s="159" t="s">
        <v>64</v>
      </c>
      <c r="B265" s="65"/>
      <c r="C265" s="66"/>
      <c r="D265" s="65"/>
      <c r="E265" s="66"/>
      <c r="F265" s="67"/>
      <c r="G265" s="65"/>
      <c r="H265" s="66"/>
      <c r="I265" s="20"/>
      <c r="J265" s="21"/>
    </row>
    <row r="266" spans="1:10" x14ac:dyDescent="0.2">
      <c r="A266" s="158" t="s">
        <v>64</v>
      </c>
      <c r="B266" s="65">
        <v>60</v>
      </c>
      <c r="C266" s="66">
        <v>65</v>
      </c>
      <c r="D266" s="65">
        <v>340</v>
      </c>
      <c r="E266" s="66">
        <v>546</v>
      </c>
      <c r="F266" s="67"/>
      <c r="G266" s="65">
        <f>B266-C266</f>
        <v>-5</v>
      </c>
      <c r="H266" s="66">
        <f>D266-E266</f>
        <v>-206</v>
      </c>
      <c r="I266" s="20">
        <f>IF(C266=0, "-", IF(G266/C266&lt;10, G266/C266, "&gt;999%"))</f>
        <v>-7.6923076923076927E-2</v>
      </c>
      <c r="J266" s="21">
        <f>IF(E266=0, "-", IF(H266/E266&lt;10, H266/E266, "&gt;999%"))</f>
        <v>-0.37728937728937728</v>
      </c>
    </row>
    <row r="267" spans="1:10" s="160" customFormat="1" x14ac:dyDescent="0.2">
      <c r="A267" s="178" t="s">
        <v>686</v>
      </c>
      <c r="B267" s="71">
        <v>60</v>
      </c>
      <c r="C267" s="72">
        <v>65</v>
      </c>
      <c r="D267" s="71">
        <v>340</v>
      </c>
      <c r="E267" s="72">
        <v>546</v>
      </c>
      <c r="F267" s="73"/>
      <c r="G267" s="71">
        <f>B267-C267</f>
        <v>-5</v>
      </c>
      <c r="H267" s="72">
        <f>D267-E267</f>
        <v>-206</v>
      </c>
      <c r="I267" s="37">
        <f>IF(C267=0, "-", IF(G267/C267&lt;10, G267/C267, "&gt;999%"))</f>
        <v>-7.6923076923076927E-2</v>
      </c>
      <c r="J267" s="38">
        <f>IF(E267=0, "-", IF(H267/E267&lt;10, H267/E267, "&gt;999%"))</f>
        <v>-0.37728937728937728</v>
      </c>
    </row>
    <row r="268" spans="1:10" x14ac:dyDescent="0.2">
      <c r="A268" s="177"/>
      <c r="B268" s="143"/>
      <c r="C268" s="144"/>
      <c r="D268" s="143"/>
      <c r="E268" s="144"/>
      <c r="F268" s="145"/>
      <c r="G268" s="143"/>
      <c r="H268" s="144"/>
      <c r="I268" s="151"/>
      <c r="J268" s="152"/>
    </row>
    <row r="269" spans="1:10" s="139" customFormat="1" x14ac:dyDescent="0.2">
      <c r="A269" s="159" t="s">
        <v>65</v>
      </c>
      <c r="B269" s="65"/>
      <c r="C269" s="66"/>
      <c r="D269" s="65"/>
      <c r="E269" s="66"/>
      <c r="F269" s="67"/>
      <c r="G269" s="65"/>
      <c r="H269" s="66"/>
      <c r="I269" s="20"/>
      <c r="J269" s="21"/>
    </row>
    <row r="270" spans="1:10" x14ac:dyDescent="0.2">
      <c r="A270" s="158" t="s">
        <v>310</v>
      </c>
      <c r="B270" s="65">
        <v>112</v>
      </c>
      <c r="C270" s="66">
        <v>146</v>
      </c>
      <c r="D270" s="65">
        <v>1112</v>
      </c>
      <c r="E270" s="66">
        <v>2152</v>
      </c>
      <c r="F270" s="67"/>
      <c r="G270" s="65">
        <f t="shared" ref="G270:G281" si="40">B270-C270</f>
        <v>-34</v>
      </c>
      <c r="H270" s="66">
        <f t="shared" ref="H270:H281" si="41">D270-E270</f>
        <v>-1040</v>
      </c>
      <c r="I270" s="20">
        <f t="shared" ref="I270:I281" si="42">IF(C270=0, "-", IF(G270/C270&lt;10, G270/C270, "&gt;999%"))</f>
        <v>-0.23287671232876711</v>
      </c>
      <c r="J270" s="21">
        <f t="shared" ref="J270:J281" si="43">IF(E270=0, "-", IF(H270/E270&lt;10, H270/E270, "&gt;999%"))</f>
        <v>-0.48327137546468402</v>
      </c>
    </row>
    <row r="271" spans="1:10" x14ac:dyDescent="0.2">
      <c r="A271" s="158" t="s">
        <v>228</v>
      </c>
      <c r="B271" s="65">
        <v>677</v>
      </c>
      <c r="C271" s="66">
        <v>788</v>
      </c>
      <c r="D271" s="65">
        <v>4928</v>
      </c>
      <c r="E271" s="66">
        <v>5937</v>
      </c>
      <c r="F271" s="67"/>
      <c r="G271" s="65">
        <f t="shared" si="40"/>
        <v>-111</v>
      </c>
      <c r="H271" s="66">
        <f t="shared" si="41"/>
        <v>-1009</v>
      </c>
      <c r="I271" s="20">
        <f t="shared" si="42"/>
        <v>-0.14086294416243655</v>
      </c>
      <c r="J271" s="21">
        <f t="shared" si="43"/>
        <v>-0.16995115378137107</v>
      </c>
    </row>
    <row r="272" spans="1:10" x14ac:dyDescent="0.2">
      <c r="A272" s="158" t="s">
        <v>258</v>
      </c>
      <c r="B272" s="65">
        <v>4</v>
      </c>
      <c r="C272" s="66">
        <v>17</v>
      </c>
      <c r="D272" s="65">
        <v>98</v>
      </c>
      <c r="E272" s="66">
        <v>207</v>
      </c>
      <c r="F272" s="67"/>
      <c r="G272" s="65">
        <f t="shared" si="40"/>
        <v>-13</v>
      </c>
      <c r="H272" s="66">
        <f t="shared" si="41"/>
        <v>-109</v>
      </c>
      <c r="I272" s="20">
        <f t="shared" si="42"/>
        <v>-0.76470588235294112</v>
      </c>
      <c r="J272" s="21">
        <f t="shared" si="43"/>
        <v>-0.52657004830917875</v>
      </c>
    </row>
    <row r="273" spans="1:10" x14ac:dyDescent="0.2">
      <c r="A273" s="158" t="s">
        <v>199</v>
      </c>
      <c r="B273" s="65">
        <v>152</v>
      </c>
      <c r="C273" s="66">
        <v>207</v>
      </c>
      <c r="D273" s="65">
        <v>1053</v>
      </c>
      <c r="E273" s="66">
        <v>1731</v>
      </c>
      <c r="F273" s="67"/>
      <c r="G273" s="65">
        <f t="shared" si="40"/>
        <v>-55</v>
      </c>
      <c r="H273" s="66">
        <f t="shared" si="41"/>
        <v>-678</v>
      </c>
      <c r="I273" s="20">
        <f t="shared" si="42"/>
        <v>-0.26570048309178745</v>
      </c>
      <c r="J273" s="21">
        <f t="shared" si="43"/>
        <v>-0.39168110918544197</v>
      </c>
    </row>
    <row r="274" spans="1:10" x14ac:dyDescent="0.2">
      <c r="A274" s="158" t="s">
        <v>206</v>
      </c>
      <c r="B274" s="65">
        <v>191</v>
      </c>
      <c r="C274" s="66">
        <v>158</v>
      </c>
      <c r="D274" s="65">
        <v>1299</v>
      </c>
      <c r="E274" s="66">
        <v>1581</v>
      </c>
      <c r="F274" s="67"/>
      <c r="G274" s="65">
        <f t="shared" si="40"/>
        <v>33</v>
      </c>
      <c r="H274" s="66">
        <f t="shared" si="41"/>
        <v>-282</v>
      </c>
      <c r="I274" s="20">
        <f t="shared" si="42"/>
        <v>0.20886075949367089</v>
      </c>
      <c r="J274" s="21">
        <f t="shared" si="43"/>
        <v>-0.17836812144212524</v>
      </c>
    </row>
    <row r="275" spans="1:10" x14ac:dyDescent="0.2">
      <c r="A275" s="158" t="s">
        <v>311</v>
      </c>
      <c r="B275" s="65">
        <v>0</v>
      </c>
      <c r="C275" s="66">
        <v>0</v>
      </c>
      <c r="D275" s="65">
        <v>0</v>
      </c>
      <c r="E275" s="66">
        <v>2</v>
      </c>
      <c r="F275" s="67"/>
      <c r="G275" s="65">
        <f t="shared" si="40"/>
        <v>0</v>
      </c>
      <c r="H275" s="66">
        <f t="shared" si="41"/>
        <v>-2</v>
      </c>
      <c r="I275" s="20" t="str">
        <f t="shared" si="42"/>
        <v>-</v>
      </c>
      <c r="J275" s="21">
        <f t="shared" si="43"/>
        <v>-1</v>
      </c>
    </row>
    <row r="276" spans="1:10" x14ac:dyDescent="0.2">
      <c r="A276" s="158" t="s">
        <v>387</v>
      </c>
      <c r="B276" s="65">
        <v>420</v>
      </c>
      <c r="C276" s="66">
        <v>0</v>
      </c>
      <c r="D276" s="65">
        <v>2388</v>
      </c>
      <c r="E276" s="66">
        <v>0</v>
      </c>
      <c r="F276" s="67"/>
      <c r="G276" s="65">
        <f t="shared" si="40"/>
        <v>420</v>
      </c>
      <c r="H276" s="66">
        <f t="shared" si="41"/>
        <v>2388</v>
      </c>
      <c r="I276" s="20" t="str">
        <f t="shared" si="42"/>
        <v>-</v>
      </c>
      <c r="J276" s="21" t="str">
        <f t="shared" si="43"/>
        <v>-</v>
      </c>
    </row>
    <row r="277" spans="1:10" x14ac:dyDescent="0.2">
      <c r="A277" s="158" t="s">
        <v>458</v>
      </c>
      <c r="B277" s="65">
        <v>256</v>
      </c>
      <c r="C277" s="66">
        <v>108</v>
      </c>
      <c r="D277" s="65">
        <v>969</v>
      </c>
      <c r="E277" s="66">
        <v>1155</v>
      </c>
      <c r="F277" s="67"/>
      <c r="G277" s="65">
        <f t="shared" si="40"/>
        <v>148</v>
      </c>
      <c r="H277" s="66">
        <f t="shared" si="41"/>
        <v>-186</v>
      </c>
      <c r="I277" s="20">
        <f t="shared" si="42"/>
        <v>1.3703703703703705</v>
      </c>
      <c r="J277" s="21">
        <f t="shared" si="43"/>
        <v>-0.16103896103896104</v>
      </c>
    </row>
    <row r="278" spans="1:10" x14ac:dyDescent="0.2">
      <c r="A278" s="158" t="s">
        <v>229</v>
      </c>
      <c r="B278" s="65">
        <v>0</v>
      </c>
      <c r="C278" s="66">
        <v>0</v>
      </c>
      <c r="D278" s="65">
        <v>0</v>
      </c>
      <c r="E278" s="66">
        <v>13</v>
      </c>
      <c r="F278" s="67"/>
      <c r="G278" s="65">
        <f t="shared" si="40"/>
        <v>0</v>
      </c>
      <c r="H278" s="66">
        <f t="shared" si="41"/>
        <v>-13</v>
      </c>
      <c r="I278" s="20" t="str">
        <f t="shared" si="42"/>
        <v>-</v>
      </c>
      <c r="J278" s="21">
        <f t="shared" si="43"/>
        <v>-1</v>
      </c>
    </row>
    <row r="279" spans="1:10" x14ac:dyDescent="0.2">
      <c r="A279" s="158" t="s">
        <v>419</v>
      </c>
      <c r="B279" s="65">
        <v>280</v>
      </c>
      <c r="C279" s="66">
        <v>309</v>
      </c>
      <c r="D279" s="65">
        <v>2448</v>
      </c>
      <c r="E279" s="66">
        <v>3365</v>
      </c>
      <c r="F279" s="67"/>
      <c r="G279" s="65">
        <f t="shared" si="40"/>
        <v>-29</v>
      </c>
      <c r="H279" s="66">
        <f t="shared" si="41"/>
        <v>-917</v>
      </c>
      <c r="I279" s="20">
        <f t="shared" si="42"/>
        <v>-9.3851132686084138E-2</v>
      </c>
      <c r="J279" s="21">
        <f t="shared" si="43"/>
        <v>-0.27251114413075778</v>
      </c>
    </row>
    <row r="280" spans="1:10" x14ac:dyDescent="0.2">
      <c r="A280" s="158" t="s">
        <v>283</v>
      </c>
      <c r="B280" s="65">
        <v>73</v>
      </c>
      <c r="C280" s="66">
        <v>55</v>
      </c>
      <c r="D280" s="65">
        <v>501</v>
      </c>
      <c r="E280" s="66">
        <v>476</v>
      </c>
      <c r="F280" s="67"/>
      <c r="G280" s="65">
        <f t="shared" si="40"/>
        <v>18</v>
      </c>
      <c r="H280" s="66">
        <f t="shared" si="41"/>
        <v>25</v>
      </c>
      <c r="I280" s="20">
        <f t="shared" si="42"/>
        <v>0.32727272727272727</v>
      </c>
      <c r="J280" s="21">
        <f t="shared" si="43"/>
        <v>5.2521008403361345E-2</v>
      </c>
    </row>
    <row r="281" spans="1:10" s="160" customFormat="1" x14ac:dyDescent="0.2">
      <c r="A281" s="178" t="s">
        <v>687</v>
      </c>
      <c r="B281" s="71">
        <v>2165</v>
      </c>
      <c r="C281" s="72">
        <v>1788</v>
      </c>
      <c r="D281" s="71">
        <v>14796</v>
      </c>
      <c r="E281" s="72">
        <v>16619</v>
      </c>
      <c r="F281" s="73"/>
      <c r="G281" s="71">
        <f t="shared" si="40"/>
        <v>377</v>
      </c>
      <c r="H281" s="72">
        <f t="shared" si="41"/>
        <v>-1823</v>
      </c>
      <c r="I281" s="37">
        <f t="shared" si="42"/>
        <v>0.21085011185682326</v>
      </c>
      <c r="J281" s="38">
        <f t="shared" si="43"/>
        <v>-0.10969372405078524</v>
      </c>
    </row>
    <row r="282" spans="1:10" x14ac:dyDescent="0.2">
      <c r="A282" s="177"/>
      <c r="B282" s="143"/>
      <c r="C282" s="144"/>
      <c r="D282" s="143"/>
      <c r="E282" s="144"/>
      <c r="F282" s="145"/>
      <c r="G282" s="143"/>
      <c r="H282" s="144"/>
      <c r="I282" s="151"/>
      <c r="J282" s="152"/>
    </row>
    <row r="283" spans="1:10" s="139" customFormat="1" x14ac:dyDescent="0.2">
      <c r="A283" s="159" t="s">
        <v>66</v>
      </c>
      <c r="B283" s="65"/>
      <c r="C283" s="66"/>
      <c r="D283" s="65"/>
      <c r="E283" s="66"/>
      <c r="F283" s="67"/>
      <c r="G283" s="65"/>
      <c r="H283" s="66"/>
      <c r="I283" s="20"/>
      <c r="J283" s="21"/>
    </row>
    <row r="284" spans="1:10" x14ac:dyDescent="0.2">
      <c r="A284" s="158" t="s">
        <v>358</v>
      </c>
      <c r="B284" s="65">
        <v>0</v>
      </c>
      <c r="C284" s="66">
        <v>1</v>
      </c>
      <c r="D284" s="65">
        <v>15</v>
      </c>
      <c r="E284" s="66">
        <v>10</v>
      </c>
      <c r="F284" s="67"/>
      <c r="G284" s="65">
        <f>B284-C284</f>
        <v>-1</v>
      </c>
      <c r="H284" s="66">
        <f>D284-E284</f>
        <v>5</v>
      </c>
      <c r="I284" s="20">
        <f>IF(C284=0, "-", IF(G284/C284&lt;10, G284/C284, "&gt;999%"))</f>
        <v>-1</v>
      </c>
      <c r="J284" s="21">
        <f>IF(E284=0, "-", IF(H284/E284&lt;10, H284/E284, "&gt;999%"))</f>
        <v>0.5</v>
      </c>
    </row>
    <row r="285" spans="1:10" x14ac:dyDescent="0.2">
      <c r="A285" s="158" t="s">
        <v>498</v>
      </c>
      <c r="B285" s="65">
        <v>0</v>
      </c>
      <c r="C285" s="66">
        <v>3</v>
      </c>
      <c r="D285" s="65">
        <v>8</v>
      </c>
      <c r="E285" s="66">
        <v>11</v>
      </c>
      <c r="F285" s="67"/>
      <c r="G285" s="65">
        <f>B285-C285</f>
        <v>-3</v>
      </c>
      <c r="H285" s="66">
        <f>D285-E285</f>
        <v>-3</v>
      </c>
      <c r="I285" s="20">
        <f>IF(C285=0, "-", IF(G285/C285&lt;10, G285/C285, "&gt;999%"))</f>
        <v>-1</v>
      </c>
      <c r="J285" s="21">
        <f>IF(E285=0, "-", IF(H285/E285&lt;10, H285/E285, "&gt;999%"))</f>
        <v>-0.27272727272727271</v>
      </c>
    </row>
    <row r="286" spans="1:10" s="160" customFormat="1" x14ac:dyDescent="0.2">
      <c r="A286" s="178" t="s">
        <v>688</v>
      </c>
      <c r="B286" s="71">
        <v>0</v>
      </c>
      <c r="C286" s="72">
        <v>4</v>
      </c>
      <c r="D286" s="71">
        <v>23</v>
      </c>
      <c r="E286" s="72">
        <v>21</v>
      </c>
      <c r="F286" s="73"/>
      <c r="G286" s="71">
        <f>B286-C286</f>
        <v>-4</v>
      </c>
      <c r="H286" s="72">
        <f>D286-E286</f>
        <v>2</v>
      </c>
      <c r="I286" s="37">
        <f>IF(C286=0, "-", IF(G286/C286&lt;10, G286/C286, "&gt;999%"))</f>
        <v>-1</v>
      </c>
      <c r="J286" s="38">
        <f>IF(E286=0, "-", IF(H286/E286&lt;10, H286/E286, "&gt;999%"))</f>
        <v>9.5238095238095233E-2</v>
      </c>
    </row>
    <row r="287" spans="1:10" x14ac:dyDescent="0.2">
      <c r="A287" s="177"/>
      <c r="B287" s="143"/>
      <c r="C287" s="144"/>
      <c r="D287" s="143"/>
      <c r="E287" s="144"/>
      <c r="F287" s="145"/>
      <c r="G287" s="143"/>
      <c r="H287" s="144"/>
      <c r="I287" s="151"/>
      <c r="J287" s="152"/>
    </row>
    <row r="288" spans="1:10" s="139" customFormat="1" x14ac:dyDescent="0.2">
      <c r="A288" s="159" t="s">
        <v>67</v>
      </c>
      <c r="B288" s="65"/>
      <c r="C288" s="66"/>
      <c r="D288" s="65"/>
      <c r="E288" s="66"/>
      <c r="F288" s="67"/>
      <c r="G288" s="65"/>
      <c r="H288" s="66"/>
      <c r="I288" s="20"/>
      <c r="J288" s="21"/>
    </row>
    <row r="289" spans="1:10" x14ac:dyDescent="0.2">
      <c r="A289" s="158" t="s">
        <v>480</v>
      </c>
      <c r="B289" s="65">
        <v>38</v>
      </c>
      <c r="C289" s="66">
        <v>0</v>
      </c>
      <c r="D289" s="65">
        <v>115</v>
      </c>
      <c r="E289" s="66">
        <v>0</v>
      </c>
      <c r="F289" s="67"/>
      <c r="G289" s="65">
        <f t="shared" ref="G289:G296" si="44">B289-C289</f>
        <v>38</v>
      </c>
      <c r="H289" s="66">
        <f t="shared" ref="H289:H296" si="45">D289-E289</f>
        <v>115</v>
      </c>
      <c r="I289" s="20" t="str">
        <f t="shared" ref="I289:I296" si="46">IF(C289=0, "-", IF(G289/C289&lt;10, G289/C289, "&gt;999%"))</f>
        <v>-</v>
      </c>
      <c r="J289" s="21" t="str">
        <f t="shared" ref="J289:J296" si="47">IF(E289=0, "-", IF(H289/E289&lt;10, H289/E289, "&gt;999%"))</f>
        <v>-</v>
      </c>
    </row>
    <row r="290" spans="1:10" x14ac:dyDescent="0.2">
      <c r="A290" s="158" t="s">
        <v>499</v>
      </c>
      <c r="B290" s="65">
        <v>25</v>
      </c>
      <c r="C290" s="66">
        <v>33</v>
      </c>
      <c r="D290" s="65">
        <v>271</v>
      </c>
      <c r="E290" s="66">
        <v>337</v>
      </c>
      <c r="F290" s="67"/>
      <c r="G290" s="65">
        <f t="shared" si="44"/>
        <v>-8</v>
      </c>
      <c r="H290" s="66">
        <f t="shared" si="45"/>
        <v>-66</v>
      </c>
      <c r="I290" s="20">
        <f t="shared" si="46"/>
        <v>-0.24242424242424243</v>
      </c>
      <c r="J290" s="21">
        <f t="shared" si="47"/>
        <v>-0.19584569732937684</v>
      </c>
    </row>
    <row r="291" spans="1:10" x14ac:dyDescent="0.2">
      <c r="A291" s="158" t="s">
        <v>439</v>
      </c>
      <c r="B291" s="65">
        <v>16</v>
      </c>
      <c r="C291" s="66">
        <v>92</v>
      </c>
      <c r="D291" s="65">
        <v>381</v>
      </c>
      <c r="E291" s="66">
        <v>750</v>
      </c>
      <c r="F291" s="67"/>
      <c r="G291" s="65">
        <f t="shared" si="44"/>
        <v>-76</v>
      </c>
      <c r="H291" s="66">
        <f t="shared" si="45"/>
        <v>-369</v>
      </c>
      <c r="I291" s="20">
        <f t="shared" si="46"/>
        <v>-0.82608695652173914</v>
      </c>
      <c r="J291" s="21">
        <f t="shared" si="47"/>
        <v>-0.49199999999999999</v>
      </c>
    </row>
    <row r="292" spans="1:10" x14ac:dyDescent="0.2">
      <c r="A292" s="158" t="s">
        <v>500</v>
      </c>
      <c r="B292" s="65">
        <v>3</v>
      </c>
      <c r="C292" s="66">
        <v>13</v>
      </c>
      <c r="D292" s="65">
        <v>57</v>
      </c>
      <c r="E292" s="66">
        <v>142</v>
      </c>
      <c r="F292" s="67"/>
      <c r="G292" s="65">
        <f t="shared" si="44"/>
        <v>-10</v>
      </c>
      <c r="H292" s="66">
        <f t="shared" si="45"/>
        <v>-85</v>
      </c>
      <c r="I292" s="20">
        <f t="shared" si="46"/>
        <v>-0.76923076923076927</v>
      </c>
      <c r="J292" s="21">
        <f t="shared" si="47"/>
        <v>-0.59859154929577463</v>
      </c>
    </row>
    <row r="293" spans="1:10" x14ac:dyDescent="0.2">
      <c r="A293" s="158" t="s">
        <v>440</v>
      </c>
      <c r="B293" s="65">
        <v>13</v>
      </c>
      <c r="C293" s="66">
        <v>44</v>
      </c>
      <c r="D293" s="65">
        <v>340</v>
      </c>
      <c r="E293" s="66">
        <v>503</v>
      </c>
      <c r="F293" s="67"/>
      <c r="G293" s="65">
        <f t="shared" si="44"/>
        <v>-31</v>
      </c>
      <c r="H293" s="66">
        <f t="shared" si="45"/>
        <v>-163</v>
      </c>
      <c r="I293" s="20">
        <f t="shared" si="46"/>
        <v>-0.70454545454545459</v>
      </c>
      <c r="J293" s="21">
        <f t="shared" si="47"/>
        <v>-0.32405566600397612</v>
      </c>
    </row>
    <row r="294" spans="1:10" x14ac:dyDescent="0.2">
      <c r="A294" s="158" t="s">
        <v>481</v>
      </c>
      <c r="B294" s="65">
        <v>40</v>
      </c>
      <c r="C294" s="66">
        <v>56</v>
      </c>
      <c r="D294" s="65">
        <v>528</v>
      </c>
      <c r="E294" s="66">
        <v>757</v>
      </c>
      <c r="F294" s="67"/>
      <c r="G294" s="65">
        <f t="shared" si="44"/>
        <v>-16</v>
      </c>
      <c r="H294" s="66">
        <f t="shared" si="45"/>
        <v>-229</v>
      </c>
      <c r="I294" s="20">
        <f t="shared" si="46"/>
        <v>-0.2857142857142857</v>
      </c>
      <c r="J294" s="21">
        <f t="shared" si="47"/>
        <v>-0.30250990752972257</v>
      </c>
    </row>
    <row r="295" spans="1:10" x14ac:dyDescent="0.2">
      <c r="A295" s="158" t="s">
        <v>482</v>
      </c>
      <c r="B295" s="65">
        <v>14</v>
      </c>
      <c r="C295" s="66">
        <v>35</v>
      </c>
      <c r="D295" s="65">
        <v>162</v>
      </c>
      <c r="E295" s="66">
        <v>369</v>
      </c>
      <c r="F295" s="67"/>
      <c r="G295" s="65">
        <f t="shared" si="44"/>
        <v>-21</v>
      </c>
      <c r="H295" s="66">
        <f t="shared" si="45"/>
        <v>-207</v>
      </c>
      <c r="I295" s="20">
        <f t="shared" si="46"/>
        <v>-0.6</v>
      </c>
      <c r="J295" s="21">
        <f t="shared" si="47"/>
        <v>-0.56097560975609762</v>
      </c>
    </row>
    <row r="296" spans="1:10" s="160" customFormat="1" x14ac:dyDescent="0.2">
      <c r="A296" s="178" t="s">
        <v>689</v>
      </c>
      <c r="B296" s="71">
        <v>149</v>
      </c>
      <c r="C296" s="72">
        <v>273</v>
      </c>
      <c r="D296" s="71">
        <v>1854</v>
      </c>
      <c r="E296" s="72">
        <v>2858</v>
      </c>
      <c r="F296" s="73"/>
      <c r="G296" s="71">
        <f t="shared" si="44"/>
        <v>-124</v>
      </c>
      <c r="H296" s="72">
        <f t="shared" si="45"/>
        <v>-1004</v>
      </c>
      <c r="I296" s="37">
        <f t="shared" si="46"/>
        <v>-0.45421245421245421</v>
      </c>
      <c r="J296" s="38">
        <f t="shared" si="47"/>
        <v>-0.35129461161651504</v>
      </c>
    </row>
    <row r="297" spans="1:10" x14ac:dyDescent="0.2">
      <c r="A297" s="177"/>
      <c r="B297" s="143"/>
      <c r="C297" s="144"/>
      <c r="D297" s="143"/>
      <c r="E297" s="144"/>
      <c r="F297" s="145"/>
      <c r="G297" s="143"/>
      <c r="H297" s="144"/>
      <c r="I297" s="151"/>
      <c r="J297" s="152"/>
    </row>
    <row r="298" spans="1:10" s="139" customFormat="1" x14ac:dyDescent="0.2">
      <c r="A298" s="159" t="s">
        <v>68</v>
      </c>
      <c r="B298" s="65"/>
      <c r="C298" s="66"/>
      <c r="D298" s="65"/>
      <c r="E298" s="66"/>
      <c r="F298" s="67"/>
      <c r="G298" s="65"/>
      <c r="H298" s="66"/>
      <c r="I298" s="20"/>
      <c r="J298" s="21"/>
    </row>
    <row r="299" spans="1:10" x14ac:dyDescent="0.2">
      <c r="A299" s="158" t="s">
        <v>459</v>
      </c>
      <c r="B299" s="65">
        <v>43</v>
      </c>
      <c r="C299" s="66">
        <v>24</v>
      </c>
      <c r="D299" s="65">
        <v>209</v>
      </c>
      <c r="E299" s="66">
        <v>98</v>
      </c>
      <c r="F299" s="67"/>
      <c r="G299" s="65">
        <f t="shared" ref="G299:G305" si="48">B299-C299</f>
        <v>19</v>
      </c>
      <c r="H299" s="66">
        <f t="shared" ref="H299:H305" si="49">D299-E299</f>
        <v>111</v>
      </c>
      <c r="I299" s="20">
        <f t="shared" ref="I299:I305" si="50">IF(C299=0, "-", IF(G299/C299&lt;10, G299/C299, "&gt;999%"))</f>
        <v>0.79166666666666663</v>
      </c>
      <c r="J299" s="21">
        <f t="shared" ref="J299:J305" si="51">IF(E299=0, "-", IF(H299/E299&lt;10, H299/E299, "&gt;999%"))</f>
        <v>1.1326530612244898</v>
      </c>
    </row>
    <row r="300" spans="1:10" x14ac:dyDescent="0.2">
      <c r="A300" s="158" t="s">
        <v>566</v>
      </c>
      <c r="B300" s="65">
        <v>3</v>
      </c>
      <c r="C300" s="66">
        <v>0</v>
      </c>
      <c r="D300" s="65">
        <v>3</v>
      </c>
      <c r="E300" s="66">
        <v>0</v>
      </c>
      <c r="F300" s="67"/>
      <c r="G300" s="65">
        <f t="shared" si="48"/>
        <v>3</v>
      </c>
      <c r="H300" s="66">
        <f t="shared" si="49"/>
        <v>3</v>
      </c>
      <c r="I300" s="20" t="str">
        <f t="shared" si="50"/>
        <v>-</v>
      </c>
      <c r="J300" s="21" t="str">
        <f t="shared" si="51"/>
        <v>-</v>
      </c>
    </row>
    <row r="301" spans="1:10" x14ac:dyDescent="0.2">
      <c r="A301" s="158" t="s">
        <v>519</v>
      </c>
      <c r="B301" s="65">
        <v>58</v>
      </c>
      <c r="C301" s="66">
        <v>62</v>
      </c>
      <c r="D301" s="65">
        <v>375</v>
      </c>
      <c r="E301" s="66">
        <v>436</v>
      </c>
      <c r="F301" s="67"/>
      <c r="G301" s="65">
        <f t="shared" si="48"/>
        <v>-4</v>
      </c>
      <c r="H301" s="66">
        <f t="shared" si="49"/>
        <v>-61</v>
      </c>
      <c r="I301" s="20">
        <f t="shared" si="50"/>
        <v>-6.4516129032258063E-2</v>
      </c>
      <c r="J301" s="21">
        <f t="shared" si="51"/>
        <v>-0.13990825688073394</v>
      </c>
    </row>
    <row r="302" spans="1:10" x14ac:dyDescent="0.2">
      <c r="A302" s="158" t="s">
        <v>312</v>
      </c>
      <c r="B302" s="65">
        <v>36</v>
      </c>
      <c r="C302" s="66">
        <v>27</v>
      </c>
      <c r="D302" s="65">
        <v>246</v>
      </c>
      <c r="E302" s="66">
        <v>272</v>
      </c>
      <c r="F302" s="67"/>
      <c r="G302" s="65">
        <f t="shared" si="48"/>
        <v>9</v>
      </c>
      <c r="H302" s="66">
        <f t="shared" si="49"/>
        <v>-26</v>
      </c>
      <c r="I302" s="20">
        <f t="shared" si="50"/>
        <v>0.33333333333333331</v>
      </c>
      <c r="J302" s="21">
        <f t="shared" si="51"/>
        <v>-9.5588235294117641E-2</v>
      </c>
    </row>
    <row r="303" spans="1:10" x14ac:dyDescent="0.2">
      <c r="A303" s="158" t="s">
        <v>543</v>
      </c>
      <c r="B303" s="65">
        <v>240</v>
      </c>
      <c r="C303" s="66">
        <v>134</v>
      </c>
      <c r="D303" s="65">
        <v>1275</v>
      </c>
      <c r="E303" s="66">
        <v>1011</v>
      </c>
      <c r="F303" s="67"/>
      <c r="G303" s="65">
        <f t="shared" si="48"/>
        <v>106</v>
      </c>
      <c r="H303" s="66">
        <f t="shared" si="49"/>
        <v>264</v>
      </c>
      <c r="I303" s="20">
        <f t="shared" si="50"/>
        <v>0.79104477611940294</v>
      </c>
      <c r="J303" s="21">
        <f t="shared" si="51"/>
        <v>0.26112759643916916</v>
      </c>
    </row>
    <row r="304" spans="1:10" x14ac:dyDescent="0.2">
      <c r="A304" s="158" t="s">
        <v>520</v>
      </c>
      <c r="B304" s="65">
        <v>17</v>
      </c>
      <c r="C304" s="66">
        <v>17</v>
      </c>
      <c r="D304" s="65">
        <v>141</v>
      </c>
      <c r="E304" s="66">
        <v>167</v>
      </c>
      <c r="F304" s="67"/>
      <c r="G304" s="65">
        <f t="shared" si="48"/>
        <v>0</v>
      </c>
      <c r="H304" s="66">
        <f t="shared" si="49"/>
        <v>-26</v>
      </c>
      <c r="I304" s="20">
        <f t="shared" si="50"/>
        <v>0</v>
      </c>
      <c r="J304" s="21">
        <f t="shared" si="51"/>
        <v>-0.15568862275449102</v>
      </c>
    </row>
    <row r="305" spans="1:10" s="160" customFormat="1" x14ac:dyDescent="0.2">
      <c r="A305" s="178" t="s">
        <v>690</v>
      </c>
      <c r="B305" s="71">
        <v>397</v>
      </c>
      <c r="C305" s="72">
        <v>264</v>
      </c>
      <c r="D305" s="71">
        <v>2249</v>
      </c>
      <c r="E305" s="72">
        <v>1984</v>
      </c>
      <c r="F305" s="73"/>
      <c r="G305" s="71">
        <f t="shared" si="48"/>
        <v>133</v>
      </c>
      <c r="H305" s="72">
        <f t="shared" si="49"/>
        <v>265</v>
      </c>
      <c r="I305" s="37">
        <f t="shared" si="50"/>
        <v>0.50378787878787878</v>
      </c>
      <c r="J305" s="38">
        <f t="shared" si="51"/>
        <v>0.13356854838709678</v>
      </c>
    </row>
    <row r="306" spans="1:10" x14ac:dyDescent="0.2">
      <c r="A306" s="177"/>
      <c r="B306" s="143"/>
      <c r="C306" s="144"/>
      <c r="D306" s="143"/>
      <c r="E306" s="144"/>
      <c r="F306" s="145"/>
      <c r="G306" s="143"/>
      <c r="H306" s="144"/>
      <c r="I306" s="151"/>
      <c r="J306" s="152"/>
    </row>
    <row r="307" spans="1:10" s="139" customFormat="1" x14ac:dyDescent="0.2">
      <c r="A307" s="159" t="s">
        <v>69</v>
      </c>
      <c r="B307" s="65"/>
      <c r="C307" s="66"/>
      <c r="D307" s="65"/>
      <c r="E307" s="66"/>
      <c r="F307" s="67"/>
      <c r="G307" s="65"/>
      <c r="H307" s="66"/>
      <c r="I307" s="20"/>
      <c r="J307" s="21"/>
    </row>
    <row r="308" spans="1:10" x14ac:dyDescent="0.2">
      <c r="A308" s="158" t="s">
        <v>249</v>
      </c>
      <c r="B308" s="65">
        <v>2</v>
      </c>
      <c r="C308" s="66">
        <v>5</v>
      </c>
      <c r="D308" s="65">
        <v>41</v>
      </c>
      <c r="E308" s="66">
        <v>60</v>
      </c>
      <c r="F308" s="67"/>
      <c r="G308" s="65">
        <f t="shared" ref="G308:G319" si="52">B308-C308</f>
        <v>-3</v>
      </c>
      <c r="H308" s="66">
        <f t="shared" ref="H308:H319" si="53">D308-E308</f>
        <v>-19</v>
      </c>
      <c r="I308" s="20">
        <f t="shared" ref="I308:I319" si="54">IF(C308=0, "-", IF(G308/C308&lt;10, G308/C308, "&gt;999%"))</f>
        <v>-0.6</v>
      </c>
      <c r="J308" s="21">
        <f t="shared" ref="J308:J319" si="55">IF(E308=0, "-", IF(H308/E308&lt;10, H308/E308, "&gt;999%"))</f>
        <v>-0.31666666666666665</v>
      </c>
    </row>
    <row r="309" spans="1:10" x14ac:dyDescent="0.2">
      <c r="A309" s="158" t="s">
        <v>275</v>
      </c>
      <c r="B309" s="65">
        <v>9</v>
      </c>
      <c r="C309" s="66">
        <v>4</v>
      </c>
      <c r="D309" s="65">
        <v>149</v>
      </c>
      <c r="E309" s="66">
        <v>147</v>
      </c>
      <c r="F309" s="67"/>
      <c r="G309" s="65">
        <f t="shared" si="52"/>
        <v>5</v>
      </c>
      <c r="H309" s="66">
        <f t="shared" si="53"/>
        <v>2</v>
      </c>
      <c r="I309" s="20">
        <f t="shared" si="54"/>
        <v>1.25</v>
      </c>
      <c r="J309" s="21">
        <f t="shared" si="55"/>
        <v>1.3605442176870748E-2</v>
      </c>
    </row>
    <row r="310" spans="1:10" x14ac:dyDescent="0.2">
      <c r="A310" s="158" t="s">
        <v>290</v>
      </c>
      <c r="B310" s="65">
        <v>2</v>
      </c>
      <c r="C310" s="66">
        <v>7</v>
      </c>
      <c r="D310" s="65">
        <v>10</v>
      </c>
      <c r="E310" s="66">
        <v>14</v>
      </c>
      <c r="F310" s="67"/>
      <c r="G310" s="65">
        <f t="shared" si="52"/>
        <v>-5</v>
      </c>
      <c r="H310" s="66">
        <f t="shared" si="53"/>
        <v>-4</v>
      </c>
      <c r="I310" s="20">
        <f t="shared" si="54"/>
        <v>-0.7142857142857143</v>
      </c>
      <c r="J310" s="21">
        <f t="shared" si="55"/>
        <v>-0.2857142857142857</v>
      </c>
    </row>
    <row r="311" spans="1:10" x14ac:dyDescent="0.2">
      <c r="A311" s="158" t="s">
        <v>276</v>
      </c>
      <c r="B311" s="65">
        <v>22</v>
      </c>
      <c r="C311" s="66">
        <v>20</v>
      </c>
      <c r="D311" s="65">
        <v>188</v>
      </c>
      <c r="E311" s="66">
        <v>273</v>
      </c>
      <c r="F311" s="67"/>
      <c r="G311" s="65">
        <f t="shared" si="52"/>
        <v>2</v>
      </c>
      <c r="H311" s="66">
        <f t="shared" si="53"/>
        <v>-85</v>
      </c>
      <c r="I311" s="20">
        <f t="shared" si="54"/>
        <v>0.1</v>
      </c>
      <c r="J311" s="21">
        <f t="shared" si="55"/>
        <v>-0.31135531135531136</v>
      </c>
    </row>
    <row r="312" spans="1:10" x14ac:dyDescent="0.2">
      <c r="A312" s="158" t="s">
        <v>339</v>
      </c>
      <c r="B312" s="65">
        <v>3</v>
      </c>
      <c r="C312" s="66">
        <v>0</v>
      </c>
      <c r="D312" s="65">
        <v>11</v>
      </c>
      <c r="E312" s="66">
        <v>2</v>
      </c>
      <c r="F312" s="67"/>
      <c r="G312" s="65">
        <f t="shared" si="52"/>
        <v>3</v>
      </c>
      <c r="H312" s="66">
        <f t="shared" si="53"/>
        <v>9</v>
      </c>
      <c r="I312" s="20" t="str">
        <f t="shared" si="54"/>
        <v>-</v>
      </c>
      <c r="J312" s="21">
        <f t="shared" si="55"/>
        <v>4.5</v>
      </c>
    </row>
    <row r="313" spans="1:10" x14ac:dyDescent="0.2">
      <c r="A313" s="158" t="s">
        <v>302</v>
      </c>
      <c r="B313" s="65">
        <v>0</v>
      </c>
      <c r="C313" s="66">
        <v>2</v>
      </c>
      <c r="D313" s="65">
        <v>5</v>
      </c>
      <c r="E313" s="66">
        <v>14</v>
      </c>
      <c r="F313" s="67"/>
      <c r="G313" s="65">
        <f t="shared" si="52"/>
        <v>-2</v>
      </c>
      <c r="H313" s="66">
        <f t="shared" si="53"/>
        <v>-9</v>
      </c>
      <c r="I313" s="20">
        <f t="shared" si="54"/>
        <v>-1</v>
      </c>
      <c r="J313" s="21">
        <f t="shared" si="55"/>
        <v>-0.6428571428571429</v>
      </c>
    </row>
    <row r="314" spans="1:10" x14ac:dyDescent="0.2">
      <c r="A314" s="158" t="s">
        <v>501</v>
      </c>
      <c r="B314" s="65">
        <v>6</v>
      </c>
      <c r="C314" s="66">
        <v>11</v>
      </c>
      <c r="D314" s="65">
        <v>87</v>
      </c>
      <c r="E314" s="66">
        <v>101</v>
      </c>
      <c r="F314" s="67"/>
      <c r="G314" s="65">
        <f t="shared" si="52"/>
        <v>-5</v>
      </c>
      <c r="H314" s="66">
        <f t="shared" si="53"/>
        <v>-14</v>
      </c>
      <c r="I314" s="20">
        <f t="shared" si="54"/>
        <v>-0.45454545454545453</v>
      </c>
      <c r="J314" s="21">
        <f t="shared" si="55"/>
        <v>-0.13861386138613863</v>
      </c>
    </row>
    <row r="315" spans="1:10" x14ac:dyDescent="0.2">
      <c r="A315" s="158" t="s">
        <v>441</v>
      </c>
      <c r="B315" s="65">
        <v>69</v>
      </c>
      <c r="C315" s="66">
        <v>158</v>
      </c>
      <c r="D315" s="65">
        <v>1025</v>
      </c>
      <c r="E315" s="66">
        <v>1056</v>
      </c>
      <c r="F315" s="67"/>
      <c r="G315" s="65">
        <f t="shared" si="52"/>
        <v>-89</v>
      </c>
      <c r="H315" s="66">
        <f t="shared" si="53"/>
        <v>-31</v>
      </c>
      <c r="I315" s="20">
        <f t="shared" si="54"/>
        <v>-0.56329113924050633</v>
      </c>
      <c r="J315" s="21">
        <f t="shared" si="55"/>
        <v>-2.9356060606060608E-2</v>
      </c>
    </row>
    <row r="316" spans="1:10" x14ac:dyDescent="0.2">
      <c r="A316" s="158" t="s">
        <v>340</v>
      </c>
      <c r="B316" s="65">
        <v>5</v>
      </c>
      <c r="C316" s="66">
        <v>4</v>
      </c>
      <c r="D316" s="65">
        <v>59</v>
      </c>
      <c r="E316" s="66">
        <v>62</v>
      </c>
      <c r="F316" s="67"/>
      <c r="G316" s="65">
        <f t="shared" si="52"/>
        <v>1</v>
      </c>
      <c r="H316" s="66">
        <f t="shared" si="53"/>
        <v>-3</v>
      </c>
      <c r="I316" s="20">
        <f t="shared" si="54"/>
        <v>0.25</v>
      </c>
      <c r="J316" s="21">
        <f t="shared" si="55"/>
        <v>-4.8387096774193547E-2</v>
      </c>
    </row>
    <row r="317" spans="1:10" x14ac:dyDescent="0.2">
      <c r="A317" s="158" t="s">
        <v>483</v>
      </c>
      <c r="B317" s="65">
        <v>40</v>
      </c>
      <c r="C317" s="66">
        <v>57</v>
      </c>
      <c r="D317" s="65">
        <v>588</v>
      </c>
      <c r="E317" s="66">
        <v>590</v>
      </c>
      <c r="F317" s="67"/>
      <c r="G317" s="65">
        <f t="shared" si="52"/>
        <v>-17</v>
      </c>
      <c r="H317" s="66">
        <f t="shared" si="53"/>
        <v>-2</v>
      </c>
      <c r="I317" s="20">
        <f t="shared" si="54"/>
        <v>-0.2982456140350877</v>
      </c>
      <c r="J317" s="21">
        <f t="shared" si="55"/>
        <v>-3.3898305084745762E-3</v>
      </c>
    </row>
    <row r="318" spans="1:10" x14ac:dyDescent="0.2">
      <c r="A318" s="158" t="s">
        <v>408</v>
      </c>
      <c r="B318" s="65">
        <v>30</v>
      </c>
      <c r="C318" s="66">
        <v>50</v>
      </c>
      <c r="D318" s="65">
        <v>446</v>
      </c>
      <c r="E318" s="66">
        <v>604</v>
      </c>
      <c r="F318" s="67"/>
      <c r="G318" s="65">
        <f t="shared" si="52"/>
        <v>-20</v>
      </c>
      <c r="H318" s="66">
        <f t="shared" si="53"/>
        <v>-158</v>
      </c>
      <c r="I318" s="20">
        <f t="shared" si="54"/>
        <v>-0.4</v>
      </c>
      <c r="J318" s="21">
        <f t="shared" si="55"/>
        <v>-0.26158940397350994</v>
      </c>
    </row>
    <row r="319" spans="1:10" s="160" customFormat="1" x14ac:dyDescent="0.2">
      <c r="A319" s="178" t="s">
        <v>691</v>
      </c>
      <c r="B319" s="71">
        <v>188</v>
      </c>
      <c r="C319" s="72">
        <v>318</v>
      </c>
      <c r="D319" s="71">
        <v>2609</v>
      </c>
      <c r="E319" s="72">
        <v>2923</v>
      </c>
      <c r="F319" s="73"/>
      <c r="G319" s="71">
        <f t="shared" si="52"/>
        <v>-130</v>
      </c>
      <c r="H319" s="72">
        <f t="shared" si="53"/>
        <v>-314</v>
      </c>
      <c r="I319" s="37">
        <f t="shared" si="54"/>
        <v>-0.4088050314465409</v>
      </c>
      <c r="J319" s="38">
        <f t="shared" si="55"/>
        <v>-0.10742387957577831</v>
      </c>
    </row>
    <row r="320" spans="1:10" x14ac:dyDescent="0.2">
      <c r="A320" s="177"/>
      <c r="B320" s="143"/>
      <c r="C320" s="144"/>
      <c r="D320" s="143"/>
      <c r="E320" s="144"/>
      <c r="F320" s="145"/>
      <c r="G320" s="143"/>
      <c r="H320" s="144"/>
      <c r="I320" s="151"/>
      <c r="J320" s="152"/>
    </row>
    <row r="321" spans="1:10" s="139" customFormat="1" x14ac:dyDescent="0.2">
      <c r="A321" s="159" t="s">
        <v>70</v>
      </c>
      <c r="B321" s="65"/>
      <c r="C321" s="66"/>
      <c r="D321" s="65"/>
      <c r="E321" s="66"/>
      <c r="F321" s="67"/>
      <c r="G321" s="65"/>
      <c r="H321" s="66"/>
      <c r="I321" s="20"/>
      <c r="J321" s="21"/>
    </row>
    <row r="322" spans="1:10" x14ac:dyDescent="0.2">
      <c r="A322" s="158" t="s">
        <v>341</v>
      </c>
      <c r="B322" s="65">
        <v>0</v>
      </c>
      <c r="C322" s="66">
        <v>0</v>
      </c>
      <c r="D322" s="65">
        <v>4</v>
      </c>
      <c r="E322" s="66">
        <v>2</v>
      </c>
      <c r="F322" s="67"/>
      <c r="G322" s="65">
        <f>B322-C322</f>
        <v>0</v>
      </c>
      <c r="H322" s="66">
        <f>D322-E322</f>
        <v>2</v>
      </c>
      <c r="I322" s="20" t="str">
        <f>IF(C322=0, "-", IF(G322/C322&lt;10, G322/C322, "&gt;999%"))</f>
        <v>-</v>
      </c>
      <c r="J322" s="21">
        <f>IF(E322=0, "-", IF(H322/E322&lt;10, H322/E322, "&gt;999%"))</f>
        <v>1</v>
      </c>
    </row>
    <row r="323" spans="1:10" x14ac:dyDescent="0.2">
      <c r="A323" s="158" t="s">
        <v>342</v>
      </c>
      <c r="B323" s="65">
        <v>1</v>
      </c>
      <c r="C323" s="66">
        <v>0</v>
      </c>
      <c r="D323" s="65">
        <v>2</v>
      </c>
      <c r="E323" s="66">
        <v>4</v>
      </c>
      <c r="F323" s="67"/>
      <c r="G323" s="65">
        <f>B323-C323</f>
        <v>1</v>
      </c>
      <c r="H323" s="66">
        <f>D323-E323</f>
        <v>-2</v>
      </c>
      <c r="I323" s="20" t="str">
        <f>IF(C323=0, "-", IF(G323/C323&lt;10, G323/C323, "&gt;999%"))</f>
        <v>-</v>
      </c>
      <c r="J323" s="21">
        <f>IF(E323=0, "-", IF(H323/E323&lt;10, H323/E323, "&gt;999%"))</f>
        <v>-0.5</v>
      </c>
    </row>
    <row r="324" spans="1:10" x14ac:dyDescent="0.2">
      <c r="A324" s="158" t="s">
        <v>343</v>
      </c>
      <c r="B324" s="65">
        <v>2</v>
      </c>
      <c r="C324" s="66">
        <v>1</v>
      </c>
      <c r="D324" s="65">
        <v>11</v>
      </c>
      <c r="E324" s="66">
        <v>13</v>
      </c>
      <c r="F324" s="67"/>
      <c r="G324" s="65">
        <f>B324-C324</f>
        <v>1</v>
      </c>
      <c r="H324" s="66">
        <f>D324-E324</f>
        <v>-2</v>
      </c>
      <c r="I324" s="20">
        <f>IF(C324=0, "-", IF(G324/C324&lt;10, G324/C324, "&gt;999%"))</f>
        <v>1</v>
      </c>
      <c r="J324" s="21">
        <f>IF(E324=0, "-", IF(H324/E324&lt;10, H324/E324, "&gt;999%"))</f>
        <v>-0.15384615384615385</v>
      </c>
    </row>
    <row r="325" spans="1:10" s="160" customFormat="1" x14ac:dyDescent="0.2">
      <c r="A325" s="178" t="s">
        <v>692</v>
      </c>
      <c r="B325" s="71">
        <v>3</v>
      </c>
      <c r="C325" s="72">
        <v>1</v>
      </c>
      <c r="D325" s="71">
        <v>17</v>
      </c>
      <c r="E325" s="72">
        <v>19</v>
      </c>
      <c r="F325" s="73"/>
      <c r="G325" s="71">
        <f>B325-C325</f>
        <v>2</v>
      </c>
      <c r="H325" s="72">
        <f>D325-E325</f>
        <v>-2</v>
      </c>
      <c r="I325" s="37">
        <f>IF(C325=0, "-", IF(G325/C325&lt;10, G325/C325, "&gt;999%"))</f>
        <v>2</v>
      </c>
      <c r="J325" s="38">
        <f>IF(E325=0, "-", IF(H325/E325&lt;10, H325/E325, "&gt;999%"))</f>
        <v>-0.10526315789473684</v>
      </c>
    </row>
    <row r="326" spans="1:10" x14ac:dyDescent="0.2">
      <c r="A326" s="177"/>
      <c r="B326" s="143"/>
      <c r="C326" s="144"/>
      <c r="D326" s="143"/>
      <c r="E326" s="144"/>
      <c r="F326" s="145"/>
      <c r="G326" s="143"/>
      <c r="H326" s="144"/>
      <c r="I326" s="151"/>
      <c r="J326" s="152"/>
    </row>
    <row r="327" spans="1:10" s="139" customFormat="1" x14ac:dyDescent="0.2">
      <c r="A327" s="159" t="s">
        <v>71</v>
      </c>
      <c r="B327" s="65"/>
      <c r="C327" s="66"/>
      <c r="D327" s="65"/>
      <c r="E327" s="66"/>
      <c r="F327" s="67"/>
      <c r="G327" s="65"/>
      <c r="H327" s="66"/>
      <c r="I327" s="20"/>
      <c r="J327" s="21"/>
    </row>
    <row r="328" spans="1:10" x14ac:dyDescent="0.2">
      <c r="A328" s="158" t="s">
        <v>589</v>
      </c>
      <c r="B328" s="65">
        <v>11</v>
      </c>
      <c r="C328" s="66">
        <v>25</v>
      </c>
      <c r="D328" s="65">
        <v>121</v>
      </c>
      <c r="E328" s="66">
        <v>198</v>
      </c>
      <c r="F328" s="67"/>
      <c r="G328" s="65">
        <f>B328-C328</f>
        <v>-14</v>
      </c>
      <c r="H328" s="66">
        <f>D328-E328</f>
        <v>-77</v>
      </c>
      <c r="I328" s="20">
        <f>IF(C328=0, "-", IF(G328/C328&lt;10, G328/C328, "&gt;999%"))</f>
        <v>-0.56000000000000005</v>
      </c>
      <c r="J328" s="21">
        <f>IF(E328=0, "-", IF(H328/E328&lt;10, H328/E328, "&gt;999%"))</f>
        <v>-0.3888888888888889</v>
      </c>
    </row>
    <row r="329" spans="1:10" s="160" customFormat="1" x14ac:dyDescent="0.2">
      <c r="A329" s="178" t="s">
        <v>693</v>
      </c>
      <c r="B329" s="71">
        <v>11</v>
      </c>
      <c r="C329" s="72">
        <v>25</v>
      </c>
      <c r="D329" s="71">
        <v>121</v>
      </c>
      <c r="E329" s="72">
        <v>198</v>
      </c>
      <c r="F329" s="73"/>
      <c r="G329" s="71">
        <f>B329-C329</f>
        <v>-14</v>
      </c>
      <c r="H329" s="72">
        <f>D329-E329</f>
        <v>-77</v>
      </c>
      <c r="I329" s="37">
        <f>IF(C329=0, "-", IF(G329/C329&lt;10, G329/C329, "&gt;999%"))</f>
        <v>-0.56000000000000005</v>
      </c>
      <c r="J329" s="38">
        <f>IF(E329=0, "-", IF(H329/E329&lt;10, H329/E329, "&gt;999%"))</f>
        <v>-0.3888888888888889</v>
      </c>
    </row>
    <row r="330" spans="1:10" x14ac:dyDescent="0.2">
      <c r="A330" s="177"/>
      <c r="B330" s="143"/>
      <c r="C330" s="144"/>
      <c r="D330" s="143"/>
      <c r="E330" s="144"/>
      <c r="F330" s="145"/>
      <c r="G330" s="143"/>
      <c r="H330" s="144"/>
      <c r="I330" s="151"/>
      <c r="J330" s="152"/>
    </row>
    <row r="331" spans="1:10" s="139" customFormat="1" x14ac:dyDescent="0.2">
      <c r="A331" s="159" t="s">
        <v>72</v>
      </c>
      <c r="B331" s="65"/>
      <c r="C331" s="66"/>
      <c r="D331" s="65"/>
      <c r="E331" s="66"/>
      <c r="F331" s="67"/>
      <c r="G331" s="65"/>
      <c r="H331" s="66"/>
      <c r="I331" s="20"/>
      <c r="J331" s="21"/>
    </row>
    <row r="332" spans="1:10" x14ac:dyDescent="0.2">
      <c r="A332" s="158" t="s">
        <v>590</v>
      </c>
      <c r="B332" s="65">
        <v>1</v>
      </c>
      <c r="C332" s="66">
        <v>5</v>
      </c>
      <c r="D332" s="65">
        <v>7</v>
      </c>
      <c r="E332" s="66">
        <v>29</v>
      </c>
      <c r="F332" s="67"/>
      <c r="G332" s="65">
        <f>B332-C332</f>
        <v>-4</v>
      </c>
      <c r="H332" s="66">
        <f>D332-E332</f>
        <v>-22</v>
      </c>
      <c r="I332" s="20">
        <f>IF(C332=0, "-", IF(G332/C332&lt;10, G332/C332, "&gt;999%"))</f>
        <v>-0.8</v>
      </c>
      <c r="J332" s="21">
        <f>IF(E332=0, "-", IF(H332/E332&lt;10, H332/E332, "&gt;999%"))</f>
        <v>-0.75862068965517238</v>
      </c>
    </row>
    <row r="333" spans="1:10" x14ac:dyDescent="0.2">
      <c r="A333" s="158" t="s">
        <v>577</v>
      </c>
      <c r="B333" s="65">
        <v>0</v>
      </c>
      <c r="C333" s="66">
        <v>2</v>
      </c>
      <c r="D333" s="65">
        <v>7</v>
      </c>
      <c r="E333" s="66">
        <v>12</v>
      </c>
      <c r="F333" s="67"/>
      <c r="G333" s="65">
        <f>B333-C333</f>
        <v>-2</v>
      </c>
      <c r="H333" s="66">
        <f>D333-E333</f>
        <v>-5</v>
      </c>
      <c r="I333" s="20">
        <f>IF(C333=0, "-", IF(G333/C333&lt;10, G333/C333, "&gt;999%"))</f>
        <v>-1</v>
      </c>
      <c r="J333" s="21">
        <f>IF(E333=0, "-", IF(H333/E333&lt;10, H333/E333, "&gt;999%"))</f>
        <v>-0.41666666666666669</v>
      </c>
    </row>
    <row r="334" spans="1:10" s="160" customFormat="1" x14ac:dyDescent="0.2">
      <c r="A334" s="178" t="s">
        <v>694</v>
      </c>
      <c r="B334" s="71">
        <v>1</v>
      </c>
      <c r="C334" s="72">
        <v>7</v>
      </c>
      <c r="D334" s="71">
        <v>14</v>
      </c>
      <c r="E334" s="72">
        <v>41</v>
      </c>
      <c r="F334" s="73"/>
      <c r="G334" s="71">
        <f>B334-C334</f>
        <v>-6</v>
      </c>
      <c r="H334" s="72">
        <f>D334-E334</f>
        <v>-27</v>
      </c>
      <c r="I334" s="37">
        <f>IF(C334=0, "-", IF(G334/C334&lt;10, G334/C334, "&gt;999%"))</f>
        <v>-0.8571428571428571</v>
      </c>
      <c r="J334" s="38">
        <f>IF(E334=0, "-", IF(H334/E334&lt;10, H334/E334, "&gt;999%"))</f>
        <v>-0.65853658536585369</v>
      </c>
    </row>
    <row r="335" spans="1:10" x14ac:dyDescent="0.2">
      <c r="A335" s="177"/>
      <c r="B335" s="143"/>
      <c r="C335" s="144"/>
      <c r="D335" s="143"/>
      <c r="E335" s="144"/>
      <c r="F335" s="145"/>
      <c r="G335" s="143"/>
      <c r="H335" s="144"/>
      <c r="I335" s="151"/>
      <c r="J335" s="152"/>
    </row>
    <row r="336" spans="1:10" s="139" customFormat="1" x14ac:dyDescent="0.2">
      <c r="A336" s="159" t="s">
        <v>73</v>
      </c>
      <c r="B336" s="65"/>
      <c r="C336" s="66"/>
      <c r="D336" s="65"/>
      <c r="E336" s="66"/>
      <c r="F336" s="67"/>
      <c r="G336" s="65"/>
      <c r="H336" s="66"/>
      <c r="I336" s="20"/>
      <c r="J336" s="21"/>
    </row>
    <row r="337" spans="1:10" x14ac:dyDescent="0.2">
      <c r="A337" s="158" t="s">
        <v>359</v>
      </c>
      <c r="B337" s="65">
        <v>0</v>
      </c>
      <c r="C337" s="66">
        <v>1</v>
      </c>
      <c r="D337" s="65">
        <v>25</v>
      </c>
      <c r="E337" s="66">
        <v>6</v>
      </c>
      <c r="F337" s="67"/>
      <c r="G337" s="65">
        <f>B337-C337</f>
        <v>-1</v>
      </c>
      <c r="H337" s="66">
        <f>D337-E337</f>
        <v>19</v>
      </c>
      <c r="I337" s="20">
        <f>IF(C337=0, "-", IF(G337/C337&lt;10, G337/C337, "&gt;999%"))</f>
        <v>-1</v>
      </c>
      <c r="J337" s="21">
        <f>IF(E337=0, "-", IF(H337/E337&lt;10, H337/E337, "&gt;999%"))</f>
        <v>3.1666666666666665</v>
      </c>
    </row>
    <row r="338" spans="1:10" x14ac:dyDescent="0.2">
      <c r="A338" s="158" t="s">
        <v>291</v>
      </c>
      <c r="B338" s="65">
        <v>3</v>
      </c>
      <c r="C338" s="66">
        <v>2</v>
      </c>
      <c r="D338" s="65">
        <v>35</v>
      </c>
      <c r="E338" s="66">
        <v>45</v>
      </c>
      <c r="F338" s="67"/>
      <c r="G338" s="65">
        <f>B338-C338</f>
        <v>1</v>
      </c>
      <c r="H338" s="66">
        <f>D338-E338</f>
        <v>-10</v>
      </c>
      <c r="I338" s="20">
        <f>IF(C338=0, "-", IF(G338/C338&lt;10, G338/C338, "&gt;999%"))</f>
        <v>0.5</v>
      </c>
      <c r="J338" s="21">
        <f>IF(E338=0, "-", IF(H338/E338&lt;10, H338/E338, "&gt;999%"))</f>
        <v>-0.22222222222222221</v>
      </c>
    </row>
    <row r="339" spans="1:10" x14ac:dyDescent="0.2">
      <c r="A339" s="158" t="s">
        <v>484</v>
      </c>
      <c r="B339" s="65">
        <v>13</v>
      </c>
      <c r="C339" s="66">
        <v>7</v>
      </c>
      <c r="D339" s="65">
        <v>97</v>
      </c>
      <c r="E339" s="66">
        <v>103</v>
      </c>
      <c r="F339" s="67"/>
      <c r="G339" s="65">
        <f>B339-C339</f>
        <v>6</v>
      </c>
      <c r="H339" s="66">
        <f>D339-E339</f>
        <v>-6</v>
      </c>
      <c r="I339" s="20">
        <f>IF(C339=0, "-", IF(G339/C339&lt;10, G339/C339, "&gt;999%"))</f>
        <v>0.8571428571428571</v>
      </c>
      <c r="J339" s="21">
        <f>IF(E339=0, "-", IF(H339/E339&lt;10, H339/E339, "&gt;999%"))</f>
        <v>-5.8252427184466021E-2</v>
      </c>
    </row>
    <row r="340" spans="1:10" x14ac:dyDescent="0.2">
      <c r="A340" s="158" t="s">
        <v>303</v>
      </c>
      <c r="B340" s="65">
        <v>1</v>
      </c>
      <c r="C340" s="66">
        <v>0</v>
      </c>
      <c r="D340" s="65">
        <v>2</v>
      </c>
      <c r="E340" s="66">
        <v>6</v>
      </c>
      <c r="F340" s="67"/>
      <c r="G340" s="65">
        <f>B340-C340</f>
        <v>1</v>
      </c>
      <c r="H340" s="66">
        <f>D340-E340</f>
        <v>-4</v>
      </c>
      <c r="I340" s="20" t="str">
        <f>IF(C340=0, "-", IF(G340/C340&lt;10, G340/C340, "&gt;999%"))</f>
        <v>-</v>
      </c>
      <c r="J340" s="21">
        <f>IF(E340=0, "-", IF(H340/E340&lt;10, H340/E340, "&gt;999%"))</f>
        <v>-0.66666666666666663</v>
      </c>
    </row>
    <row r="341" spans="1:10" s="160" customFormat="1" x14ac:dyDescent="0.2">
      <c r="A341" s="178" t="s">
        <v>695</v>
      </c>
      <c r="B341" s="71">
        <v>17</v>
      </c>
      <c r="C341" s="72">
        <v>10</v>
      </c>
      <c r="D341" s="71">
        <v>159</v>
      </c>
      <c r="E341" s="72">
        <v>160</v>
      </c>
      <c r="F341" s="73"/>
      <c r="G341" s="71">
        <f>B341-C341</f>
        <v>7</v>
      </c>
      <c r="H341" s="72">
        <f>D341-E341</f>
        <v>-1</v>
      </c>
      <c r="I341" s="37">
        <f>IF(C341=0, "-", IF(G341/C341&lt;10, G341/C341, "&gt;999%"))</f>
        <v>0.7</v>
      </c>
      <c r="J341" s="38">
        <f>IF(E341=0, "-", IF(H341/E341&lt;10, H341/E341, "&gt;999%"))</f>
        <v>-6.2500000000000003E-3</v>
      </c>
    </row>
    <row r="342" spans="1:10" x14ac:dyDescent="0.2">
      <c r="A342" s="177"/>
      <c r="B342" s="143"/>
      <c r="C342" s="144"/>
      <c r="D342" s="143"/>
      <c r="E342" s="144"/>
      <c r="F342" s="145"/>
      <c r="G342" s="143"/>
      <c r="H342" s="144"/>
      <c r="I342" s="151"/>
      <c r="J342" s="152"/>
    </row>
    <row r="343" spans="1:10" s="139" customFormat="1" x14ac:dyDescent="0.2">
      <c r="A343" s="159" t="s">
        <v>74</v>
      </c>
      <c r="B343" s="65"/>
      <c r="C343" s="66"/>
      <c r="D343" s="65"/>
      <c r="E343" s="66"/>
      <c r="F343" s="67"/>
      <c r="G343" s="65"/>
      <c r="H343" s="66"/>
      <c r="I343" s="20"/>
      <c r="J343" s="21"/>
    </row>
    <row r="344" spans="1:10" x14ac:dyDescent="0.2">
      <c r="A344" s="158" t="s">
        <v>532</v>
      </c>
      <c r="B344" s="65">
        <v>38</v>
      </c>
      <c r="C344" s="66">
        <v>106</v>
      </c>
      <c r="D344" s="65">
        <v>766</v>
      </c>
      <c r="E344" s="66">
        <v>1107</v>
      </c>
      <c r="F344" s="67"/>
      <c r="G344" s="65">
        <f t="shared" ref="G344:G355" si="56">B344-C344</f>
        <v>-68</v>
      </c>
      <c r="H344" s="66">
        <f t="shared" ref="H344:H355" si="57">D344-E344</f>
        <v>-341</v>
      </c>
      <c r="I344" s="20">
        <f t="shared" ref="I344:I355" si="58">IF(C344=0, "-", IF(G344/C344&lt;10, G344/C344, "&gt;999%"))</f>
        <v>-0.64150943396226412</v>
      </c>
      <c r="J344" s="21">
        <f t="shared" ref="J344:J355" si="59">IF(E344=0, "-", IF(H344/E344&lt;10, H344/E344, "&gt;999%"))</f>
        <v>-0.30803974706413728</v>
      </c>
    </row>
    <row r="345" spans="1:10" x14ac:dyDescent="0.2">
      <c r="A345" s="158" t="s">
        <v>544</v>
      </c>
      <c r="B345" s="65">
        <v>123</v>
      </c>
      <c r="C345" s="66">
        <v>213</v>
      </c>
      <c r="D345" s="65">
        <v>1579</v>
      </c>
      <c r="E345" s="66">
        <v>1910</v>
      </c>
      <c r="F345" s="67"/>
      <c r="G345" s="65">
        <f t="shared" si="56"/>
        <v>-90</v>
      </c>
      <c r="H345" s="66">
        <f t="shared" si="57"/>
        <v>-331</v>
      </c>
      <c r="I345" s="20">
        <f t="shared" si="58"/>
        <v>-0.42253521126760563</v>
      </c>
      <c r="J345" s="21">
        <f t="shared" si="59"/>
        <v>-0.17329842931937173</v>
      </c>
    </row>
    <row r="346" spans="1:10" x14ac:dyDescent="0.2">
      <c r="A346" s="158" t="s">
        <v>374</v>
      </c>
      <c r="B346" s="65">
        <v>450</v>
      </c>
      <c r="C346" s="66">
        <v>364</v>
      </c>
      <c r="D346" s="65">
        <v>3169</v>
      </c>
      <c r="E346" s="66">
        <v>3538</v>
      </c>
      <c r="F346" s="67"/>
      <c r="G346" s="65">
        <f t="shared" si="56"/>
        <v>86</v>
      </c>
      <c r="H346" s="66">
        <f t="shared" si="57"/>
        <v>-369</v>
      </c>
      <c r="I346" s="20">
        <f t="shared" si="58"/>
        <v>0.23626373626373626</v>
      </c>
      <c r="J346" s="21">
        <f t="shared" si="59"/>
        <v>-0.10429621254946297</v>
      </c>
    </row>
    <row r="347" spans="1:10" x14ac:dyDescent="0.2">
      <c r="A347" s="158" t="s">
        <v>388</v>
      </c>
      <c r="B347" s="65">
        <v>233</v>
      </c>
      <c r="C347" s="66">
        <v>0</v>
      </c>
      <c r="D347" s="65">
        <v>1876</v>
      </c>
      <c r="E347" s="66">
        <v>0</v>
      </c>
      <c r="F347" s="67"/>
      <c r="G347" s="65">
        <f t="shared" si="56"/>
        <v>233</v>
      </c>
      <c r="H347" s="66">
        <f t="shared" si="57"/>
        <v>1876</v>
      </c>
      <c r="I347" s="20" t="str">
        <f t="shared" si="58"/>
        <v>-</v>
      </c>
      <c r="J347" s="21" t="str">
        <f t="shared" si="59"/>
        <v>-</v>
      </c>
    </row>
    <row r="348" spans="1:10" x14ac:dyDescent="0.2">
      <c r="A348" s="158" t="s">
        <v>420</v>
      </c>
      <c r="B348" s="65">
        <v>622</v>
      </c>
      <c r="C348" s="66">
        <v>715</v>
      </c>
      <c r="D348" s="65">
        <v>4907</v>
      </c>
      <c r="E348" s="66">
        <v>6276</v>
      </c>
      <c r="F348" s="67"/>
      <c r="G348" s="65">
        <f t="shared" si="56"/>
        <v>-93</v>
      </c>
      <c r="H348" s="66">
        <f t="shared" si="57"/>
        <v>-1369</v>
      </c>
      <c r="I348" s="20">
        <f t="shared" si="58"/>
        <v>-0.13006993006993006</v>
      </c>
      <c r="J348" s="21">
        <f t="shared" si="59"/>
        <v>-0.2181325685149777</v>
      </c>
    </row>
    <row r="349" spans="1:10" x14ac:dyDescent="0.2">
      <c r="A349" s="158" t="s">
        <v>460</v>
      </c>
      <c r="B349" s="65">
        <v>122</v>
      </c>
      <c r="C349" s="66">
        <v>68</v>
      </c>
      <c r="D349" s="65">
        <v>760</v>
      </c>
      <c r="E349" s="66">
        <v>638</v>
      </c>
      <c r="F349" s="67"/>
      <c r="G349" s="65">
        <f t="shared" si="56"/>
        <v>54</v>
      </c>
      <c r="H349" s="66">
        <f t="shared" si="57"/>
        <v>122</v>
      </c>
      <c r="I349" s="20">
        <f t="shared" si="58"/>
        <v>0.79411764705882348</v>
      </c>
      <c r="J349" s="21">
        <f t="shared" si="59"/>
        <v>0.19122257053291536</v>
      </c>
    </row>
    <row r="350" spans="1:10" x14ac:dyDescent="0.2">
      <c r="A350" s="158" t="s">
        <v>461</v>
      </c>
      <c r="B350" s="65">
        <v>239</v>
      </c>
      <c r="C350" s="66">
        <v>220</v>
      </c>
      <c r="D350" s="65">
        <v>1677</v>
      </c>
      <c r="E350" s="66">
        <v>1952</v>
      </c>
      <c r="F350" s="67"/>
      <c r="G350" s="65">
        <f t="shared" si="56"/>
        <v>19</v>
      </c>
      <c r="H350" s="66">
        <f t="shared" si="57"/>
        <v>-275</v>
      </c>
      <c r="I350" s="20">
        <f t="shared" si="58"/>
        <v>8.6363636363636365E-2</v>
      </c>
      <c r="J350" s="21">
        <f t="shared" si="59"/>
        <v>-0.1408811475409836</v>
      </c>
    </row>
    <row r="351" spans="1:10" x14ac:dyDescent="0.2">
      <c r="A351" s="158" t="s">
        <v>326</v>
      </c>
      <c r="B351" s="65">
        <v>22</v>
      </c>
      <c r="C351" s="66">
        <v>11</v>
      </c>
      <c r="D351" s="65">
        <v>110</v>
      </c>
      <c r="E351" s="66">
        <v>123</v>
      </c>
      <c r="F351" s="67"/>
      <c r="G351" s="65">
        <f t="shared" si="56"/>
        <v>11</v>
      </c>
      <c r="H351" s="66">
        <f t="shared" si="57"/>
        <v>-13</v>
      </c>
      <c r="I351" s="20">
        <f t="shared" si="58"/>
        <v>1</v>
      </c>
      <c r="J351" s="21">
        <f t="shared" si="59"/>
        <v>-0.10569105691056911</v>
      </c>
    </row>
    <row r="352" spans="1:10" x14ac:dyDescent="0.2">
      <c r="A352" s="158" t="s">
        <v>207</v>
      </c>
      <c r="B352" s="65">
        <v>169</v>
      </c>
      <c r="C352" s="66">
        <v>279</v>
      </c>
      <c r="D352" s="65">
        <v>852</v>
      </c>
      <c r="E352" s="66">
        <v>2517</v>
      </c>
      <c r="F352" s="67"/>
      <c r="G352" s="65">
        <f t="shared" si="56"/>
        <v>-110</v>
      </c>
      <c r="H352" s="66">
        <f t="shared" si="57"/>
        <v>-1665</v>
      </c>
      <c r="I352" s="20">
        <f t="shared" si="58"/>
        <v>-0.3942652329749104</v>
      </c>
      <c r="J352" s="21">
        <f t="shared" si="59"/>
        <v>-0.66150178784266989</v>
      </c>
    </row>
    <row r="353" spans="1:10" x14ac:dyDescent="0.2">
      <c r="A353" s="158" t="s">
        <v>230</v>
      </c>
      <c r="B353" s="65">
        <v>476</v>
      </c>
      <c r="C353" s="66">
        <v>553</v>
      </c>
      <c r="D353" s="65">
        <v>3560</v>
      </c>
      <c r="E353" s="66">
        <v>7107</v>
      </c>
      <c r="F353" s="67"/>
      <c r="G353" s="65">
        <f t="shared" si="56"/>
        <v>-77</v>
      </c>
      <c r="H353" s="66">
        <f t="shared" si="57"/>
        <v>-3547</v>
      </c>
      <c r="I353" s="20">
        <f t="shared" si="58"/>
        <v>-0.13924050632911392</v>
      </c>
      <c r="J353" s="21">
        <f t="shared" si="59"/>
        <v>-0.49908540875193469</v>
      </c>
    </row>
    <row r="354" spans="1:10" x14ac:dyDescent="0.2">
      <c r="A354" s="158" t="s">
        <v>259</v>
      </c>
      <c r="B354" s="65">
        <v>54</v>
      </c>
      <c r="C354" s="66">
        <v>52</v>
      </c>
      <c r="D354" s="65">
        <v>390</v>
      </c>
      <c r="E354" s="66">
        <v>615</v>
      </c>
      <c r="F354" s="67"/>
      <c r="G354" s="65">
        <f t="shared" si="56"/>
        <v>2</v>
      </c>
      <c r="H354" s="66">
        <f t="shared" si="57"/>
        <v>-225</v>
      </c>
      <c r="I354" s="20">
        <f t="shared" si="58"/>
        <v>3.8461538461538464E-2</v>
      </c>
      <c r="J354" s="21">
        <f t="shared" si="59"/>
        <v>-0.36585365853658536</v>
      </c>
    </row>
    <row r="355" spans="1:10" s="160" customFormat="1" x14ac:dyDescent="0.2">
      <c r="A355" s="178" t="s">
        <v>696</v>
      </c>
      <c r="B355" s="71">
        <v>2548</v>
      </c>
      <c r="C355" s="72">
        <v>2581</v>
      </c>
      <c r="D355" s="71">
        <v>19646</v>
      </c>
      <c r="E355" s="72">
        <v>25783</v>
      </c>
      <c r="F355" s="73"/>
      <c r="G355" s="71">
        <f t="shared" si="56"/>
        <v>-33</v>
      </c>
      <c r="H355" s="72">
        <f t="shared" si="57"/>
        <v>-6137</v>
      </c>
      <c r="I355" s="37">
        <f t="shared" si="58"/>
        <v>-1.2785741960480435E-2</v>
      </c>
      <c r="J355" s="38">
        <f t="shared" si="59"/>
        <v>-0.23802505526897569</v>
      </c>
    </row>
    <row r="356" spans="1:10" x14ac:dyDescent="0.2">
      <c r="A356" s="177"/>
      <c r="B356" s="143"/>
      <c r="C356" s="144"/>
      <c r="D356" s="143"/>
      <c r="E356" s="144"/>
      <c r="F356" s="145"/>
      <c r="G356" s="143"/>
      <c r="H356" s="144"/>
      <c r="I356" s="151"/>
      <c r="J356" s="152"/>
    </row>
    <row r="357" spans="1:10" s="139" customFormat="1" x14ac:dyDescent="0.2">
      <c r="A357" s="159" t="s">
        <v>75</v>
      </c>
      <c r="B357" s="65"/>
      <c r="C357" s="66"/>
      <c r="D357" s="65"/>
      <c r="E357" s="66"/>
      <c r="F357" s="67"/>
      <c r="G357" s="65"/>
      <c r="H357" s="66"/>
      <c r="I357" s="20"/>
      <c r="J357" s="21"/>
    </row>
    <row r="358" spans="1:10" x14ac:dyDescent="0.2">
      <c r="A358" s="158" t="s">
        <v>360</v>
      </c>
      <c r="B358" s="65">
        <v>2</v>
      </c>
      <c r="C358" s="66">
        <v>4</v>
      </c>
      <c r="D358" s="65">
        <v>27</v>
      </c>
      <c r="E358" s="66">
        <v>32</v>
      </c>
      <c r="F358" s="67"/>
      <c r="G358" s="65">
        <f>B358-C358</f>
        <v>-2</v>
      </c>
      <c r="H358" s="66">
        <f>D358-E358</f>
        <v>-5</v>
      </c>
      <c r="I358" s="20">
        <f>IF(C358=0, "-", IF(G358/C358&lt;10, G358/C358, "&gt;999%"))</f>
        <v>-0.5</v>
      </c>
      <c r="J358" s="21">
        <f>IF(E358=0, "-", IF(H358/E358&lt;10, H358/E358, "&gt;999%"))</f>
        <v>-0.15625</v>
      </c>
    </row>
    <row r="359" spans="1:10" s="160" customFormat="1" x14ac:dyDescent="0.2">
      <c r="A359" s="178" t="s">
        <v>697</v>
      </c>
      <c r="B359" s="71">
        <v>2</v>
      </c>
      <c r="C359" s="72">
        <v>4</v>
      </c>
      <c r="D359" s="71">
        <v>27</v>
      </c>
      <c r="E359" s="72">
        <v>32</v>
      </c>
      <c r="F359" s="73"/>
      <c r="G359" s="71">
        <f>B359-C359</f>
        <v>-2</v>
      </c>
      <c r="H359" s="72">
        <f>D359-E359</f>
        <v>-5</v>
      </c>
      <c r="I359" s="37">
        <f>IF(C359=0, "-", IF(G359/C359&lt;10, G359/C359, "&gt;999%"))</f>
        <v>-0.5</v>
      </c>
      <c r="J359" s="38">
        <f>IF(E359=0, "-", IF(H359/E359&lt;10, H359/E359, "&gt;999%"))</f>
        <v>-0.15625</v>
      </c>
    </row>
    <row r="360" spans="1:10" x14ac:dyDescent="0.2">
      <c r="A360" s="177"/>
      <c r="B360" s="143"/>
      <c r="C360" s="144"/>
      <c r="D360" s="143"/>
      <c r="E360" s="144"/>
      <c r="F360" s="145"/>
      <c r="G360" s="143"/>
      <c r="H360" s="144"/>
      <c r="I360" s="151"/>
      <c r="J360" s="152"/>
    </row>
    <row r="361" spans="1:10" s="139" customFormat="1" x14ac:dyDescent="0.2">
      <c r="A361" s="159" t="s">
        <v>76</v>
      </c>
      <c r="B361" s="65"/>
      <c r="C361" s="66"/>
      <c r="D361" s="65"/>
      <c r="E361" s="66"/>
      <c r="F361" s="67"/>
      <c r="G361" s="65"/>
      <c r="H361" s="66"/>
      <c r="I361" s="20"/>
      <c r="J361" s="21"/>
    </row>
    <row r="362" spans="1:10" x14ac:dyDescent="0.2">
      <c r="A362" s="158" t="s">
        <v>304</v>
      </c>
      <c r="B362" s="65">
        <v>1</v>
      </c>
      <c r="C362" s="66">
        <v>4</v>
      </c>
      <c r="D362" s="65">
        <v>14</v>
      </c>
      <c r="E362" s="66">
        <v>17</v>
      </c>
      <c r="F362" s="67"/>
      <c r="G362" s="65">
        <f t="shared" ref="G362:G387" si="60">B362-C362</f>
        <v>-3</v>
      </c>
      <c r="H362" s="66">
        <f t="shared" ref="H362:H387" si="61">D362-E362</f>
        <v>-3</v>
      </c>
      <c r="I362" s="20">
        <f t="shared" ref="I362:I387" si="62">IF(C362=0, "-", IF(G362/C362&lt;10, G362/C362, "&gt;999%"))</f>
        <v>-0.75</v>
      </c>
      <c r="J362" s="21">
        <f t="shared" ref="J362:J387" si="63">IF(E362=0, "-", IF(H362/E362&lt;10, H362/E362, "&gt;999%"))</f>
        <v>-0.17647058823529413</v>
      </c>
    </row>
    <row r="363" spans="1:10" x14ac:dyDescent="0.2">
      <c r="A363" s="158" t="s">
        <v>361</v>
      </c>
      <c r="B363" s="65">
        <v>3</v>
      </c>
      <c r="C363" s="66">
        <v>2</v>
      </c>
      <c r="D363" s="65">
        <v>11</v>
      </c>
      <c r="E363" s="66">
        <v>31</v>
      </c>
      <c r="F363" s="67"/>
      <c r="G363" s="65">
        <f t="shared" si="60"/>
        <v>1</v>
      </c>
      <c r="H363" s="66">
        <f t="shared" si="61"/>
        <v>-20</v>
      </c>
      <c r="I363" s="20">
        <f t="shared" si="62"/>
        <v>0.5</v>
      </c>
      <c r="J363" s="21">
        <f t="shared" si="63"/>
        <v>-0.64516129032258063</v>
      </c>
    </row>
    <row r="364" spans="1:10" x14ac:dyDescent="0.2">
      <c r="A364" s="158" t="s">
        <v>250</v>
      </c>
      <c r="B364" s="65">
        <v>202</v>
      </c>
      <c r="C364" s="66">
        <v>127</v>
      </c>
      <c r="D364" s="65">
        <v>1751</v>
      </c>
      <c r="E364" s="66">
        <v>1286</v>
      </c>
      <c r="F364" s="67"/>
      <c r="G364" s="65">
        <f t="shared" si="60"/>
        <v>75</v>
      </c>
      <c r="H364" s="66">
        <f t="shared" si="61"/>
        <v>465</v>
      </c>
      <c r="I364" s="20">
        <f t="shared" si="62"/>
        <v>0.59055118110236215</v>
      </c>
      <c r="J364" s="21">
        <f t="shared" si="63"/>
        <v>0.36158631415241055</v>
      </c>
    </row>
    <row r="365" spans="1:10" x14ac:dyDescent="0.2">
      <c r="A365" s="158" t="s">
        <v>251</v>
      </c>
      <c r="B365" s="65">
        <v>29</v>
      </c>
      <c r="C365" s="66">
        <v>31</v>
      </c>
      <c r="D365" s="65">
        <v>130</v>
      </c>
      <c r="E365" s="66">
        <v>239</v>
      </c>
      <c r="F365" s="67"/>
      <c r="G365" s="65">
        <f t="shared" si="60"/>
        <v>-2</v>
      </c>
      <c r="H365" s="66">
        <f t="shared" si="61"/>
        <v>-109</v>
      </c>
      <c r="I365" s="20">
        <f t="shared" si="62"/>
        <v>-6.4516129032258063E-2</v>
      </c>
      <c r="J365" s="21">
        <f t="shared" si="63"/>
        <v>-0.45606694560669458</v>
      </c>
    </row>
    <row r="366" spans="1:10" x14ac:dyDescent="0.2">
      <c r="A366" s="158" t="s">
        <v>277</v>
      </c>
      <c r="B366" s="65">
        <v>98</v>
      </c>
      <c r="C366" s="66">
        <v>174</v>
      </c>
      <c r="D366" s="65">
        <v>673</v>
      </c>
      <c r="E366" s="66">
        <v>1745</v>
      </c>
      <c r="F366" s="67"/>
      <c r="G366" s="65">
        <f t="shared" si="60"/>
        <v>-76</v>
      </c>
      <c r="H366" s="66">
        <f t="shared" si="61"/>
        <v>-1072</v>
      </c>
      <c r="I366" s="20">
        <f t="shared" si="62"/>
        <v>-0.43678160919540232</v>
      </c>
      <c r="J366" s="21">
        <f t="shared" si="63"/>
        <v>-0.61432664756446986</v>
      </c>
    </row>
    <row r="367" spans="1:10" x14ac:dyDescent="0.2">
      <c r="A367" s="158" t="s">
        <v>344</v>
      </c>
      <c r="B367" s="65">
        <v>39</v>
      </c>
      <c r="C367" s="66">
        <v>76</v>
      </c>
      <c r="D367" s="65">
        <v>335</v>
      </c>
      <c r="E367" s="66">
        <v>637</v>
      </c>
      <c r="F367" s="67"/>
      <c r="G367" s="65">
        <f t="shared" si="60"/>
        <v>-37</v>
      </c>
      <c r="H367" s="66">
        <f t="shared" si="61"/>
        <v>-302</v>
      </c>
      <c r="I367" s="20">
        <f t="shared" si="62"/>
        <v>-0.48684210526315791</v>
      </c>
      <c r="J367" s="21">
        <f t="shared" si="63"/>
        <v>-0.47409733124018838</v>
      </c>
    </row>
    <row r="368" spans="1:10" x14ac:dyDescent="0.2">
      <c r="A368" s="158" t="s">
        <v>278</v>
      </c>
      <c r="B368" s="65">
        <v>101</v>
      </c>
      <c r="C368" s="66">
        <v>49</v>
      </c>
      <c r="D368" s="65">
        <v>632</v>
      </c>
      <c r="E368" s="66">
        <v>431</v>
      </c>
      <c r="F368" s="67"/>
      <c r="G368" s="65">
        <f t="shared" si="60"/>
        <v>52</v>
      </c>
      <c r="H368" s="66">
        <f t="shared" si="61"/>
        <v>201</v>
      </c>
      <c r="I368" s="20">
        <f t="shared" si="62"/>
        <v>1.0612244897959184</v>
      </c>
      <c r="J368" s="21">
        <f t="shared" si="63"/>
        <v>0.46635730858468677</v>
      </c>
    </row>
    <row r="369" spans="1:10" x14ac:dyDescent="0.2">
      <c r="A369" s="158" t="s">
        <v>292</v>
      </c>
      <c r="B369" s="65">
        <v>4</v>
      </c>
      <c r="C369" s="66">
        <v>3</v>
      </c>
      <c r="D369" s="65">
        <v>31</v>
      </c>
      <c r="E369" s="66">
        <v>46</v>
      </c>
      <c r="F369" s="67"/>
      <c r="G369" s="65">
        <f t="shared" si="60"/>
        <v>1</v>
      </c>
      <c r="H369" s="66">
        <f t="shared" si="61"/>
        <v>-15</v>
      </c>
      <c r="I369" s="20">
        <f t="shared" si="62"/>
        <v>0.33333333333333331</v>
      </c>
      <c r="J369" s="21">
        <f t="shared" si="63"/>
        <v>-0.32608695652173914</v>
      </c>
    </row>
    <row r="370" spans="1:10" x14ac:dyDescent="0.2">
      <c r="A370" s="158" t="s">
        <v>293</v>
      </c>
      <c r="B370" s="65">
        <v>41</v>
      </c>
      <c r="C370" s="66">
        <v>26</v>
      </c>
      <c r="D370" s="65">
        <v>190</v>
      </c>
      <c r="E370" s="66">
        <v>273</v>
      </c>
      <c r="F370" s="67"/>
      <c r="G370" s="65">
        <f t="shared" si="60"/>
        <v>15</v>
      </c>
      <c r="H370" s="66">
        <f t="shared" si="61"/>
        <v>-83</v>
      </c>
      <c r="I370" s="20">
        <f t="shared" si="62"/>
        <v>0.57692307692307687</v>
      </c>
      <c r="J370" s="21">
        <f t="shared" si="63"/>
        <v>-0.304029304029304</v>
      </c>
    </row>
    <row r="371" spans="1:10" x14ac:dyDescent="0.2">
      <c r="A371" s="158" t="s">
        <v>345</v>
      </c>
      <c r="B371" s="65">
        <v>48</v>
      </c>
      <c r="C371" s="66">
        <v>19</v>
      </c>
      <c r="D371" s="65">
        <v>136</v>
      </c>
      <c r="E371" s="66">
        <v>158</v>
      </c>
      <c r="F371" s="67"/>
      <c r="G371" s="65">
        <f t="shared" si="60"/>
        <v>29</v>
      </c>
      <c r="H371" s="66">
        <f t="shared" si="61"/>
        <v>-22</v>
      </c>
      <c r="I371" s="20">
        <f t="shared" si="62"/>
        <v>1.5263157894736843</v>
      </c>
      <c r="J371" s="21">
        <f t="shared" si="63"/>
        <v>-0.13924050632911392</v>
      </c>
    </row>
    <row r="372" spans="1:10" x14ac:dyDescent="0.2">
      <c r="A372" s="158" t="s">
        <v>442</v>
      </c>
      <c r="B372" s="65">
        <v>8</v>
      </c>
      <c r="C372" s="66">
        <v>0</v>
      </c>
      <c r="D372" s="65">
        <v>28</v>
      </c>
      <c r="E372" s="66">
        <v>0</v>
      </c>
      <c r="F372" s="67"/>
      <c r="G372" s="65">
        <f t="shared" si="60"/>
        <v>8</v>
      </c>
      <c r="H372" s="66">
        <f t="shared" si="61"/>
        <v>28</v>
      </c>
      <c r="I372" s="20" t="str">
        <f t="shared" si="62"/>
        <v>-</v>
      </c>
      <c r="J372" s="21" t="str">
        <f t="shared" si="63"/>
        <v>-</v>
      </c>
    </row>
    <row r="373" spans="1:10" x14ac:dyDescent="0.2">
      <c r="A373" s="158" t="s">
        <v>502</v>
      </c>
      <c r="B373" s="65">
        <v>9</v>
      </c>
      <c r="C373" s="66">
        <v>3</v>
      </c>
      <c r="D373" s="65">
        <v>74</v>
      </c>
      <c r="E373" s="66">
        <v>90</v>
      </c>
      <c r="F373" s="67"/>
      <c r="G373" s="65">
        <f t="shared" si="60"/>
        <v>6</v>
      </c>
      <c r="H373" s="66">
        <f t="shared" si="61"/>
        <v>-16</v>
      </c>
      <c r="I373" s="20">
        <f t="shared" si="62"/>
        <v>2</v>
      </c>
      <c r="J373" s="21">
        <f t="shared" si="63"/>
        <v>-0.17777777777777778</v>
      </c>
    </row>
    <row r="374" spans="1:10" x14ac:dyDescent="0.2">
      <c r="A374" s="158" t="s">
        <v>409</v>
      </c>
      <c r="B374" s="65">
        <v>129</v>
      </c>
      <c r="C374" s="66">
        <v>41</v>
      </c>
      <c r="D374" s="65">
        <v>649</v>
      </c>
      <c r="E374" s="66">
        <v>587</v>
      </c>
      <c r="F374" s="67"/>
      <c r="G374" s="65">
        <f t="shared" si="60"/>
        <v>88</v>
      </c>
      <c r="H374" s="66">
        <f t="shared" si="61"/>
        <v>62</v>
      </c>
      <c r="I374" s="20">
        <f t="shared" si="62"/>
        <v>2.1463414634146343</v>
      </c>
      <c r="J374" s="21">
        <f t="shared" si="63"/>
        <v>0.10562180579216354</v>
      </c>
    </row>
    <row r="375" spans="1:10" x14ac:dyDescent="0.2">
      <c r="A375" s="158" t="s">
        <v>443</v>
      </c>
      <c r="B375" s="65">
        <v>34</v>
      </c>
      <c r="C375" s="66">
        <v>0</v>
      </c>
      <c r="D375" s="65">
        <v>165</v>
      </c>
      <c r="E375" s="66">
        <v>0</v>
      </c>
      <c r="F375" s="67"/>
      <c r="G375" s="65">
        <f t="shared" si="60"/>
        <v>34</v>
      </c>
      <c r="H375" s="66">
        <f t="shared" si="61"/>
        <v>165</v>
      </c>
      <c r="I375" s="20" t="str">
        <f t="shared" si="62"/>
        <v>-</v>
      </c>
      <c r="J375" s="21" t="str">
        <f t="shared" si="63"/>
        <v>-</v>
      </c>
    </row>
    <row r="376" spans="1:10" x14ac:dyDescent="0.2">
      <c r="A376" s="158" t="s">
        <v>444</v>
      </c>
      <c r="B376" s="65">
        <v>73</v>
      </c>
      <c r="C376" s="66">
        <v>28</v>
      </c>
      <c r="D376" s="65">
        <v>401</v>
      </c>
      <c r="E376" s="66">
        <v>274</v>
      </c>
      <c r="F376" s="67"/>
      <c r="G376" s="65">
        <f t="shared" si="60"/>
        <v>45</v>
      </c>
      <c r="H376" s="66">
        <f t="shared" si="61"/>
        <v>127</v>
      </c>
      <c r="I376" s="20">
        <f t="shared" si="62"/>
        <v>1.6071428571428572</v>
      </c>
      <c r="J376" s="21">
        <f t="shared" si="63"/>
        <v>0.46350364963503649</v>
      </c>
    </row>
    <row r="377" spans="1:10" x14ac:dyDescent="0.2">
      <c r="A377" s="158" t="s">
        <v>445</v>
      </c>
      <c r="B377" s="65">
        <v>110</v>
      </c>
      <c r="C377" s="66">
        <v>155</v>
      </c>
      <c r="D377" s="65">
        <v>1244</v>
      </c>
      <c r="E377" s="66">
        <v>1529</v>
      </c>
      <c r="F377" s="67"/>
      <c r="G377" s="65">
        <f t="shared" si="60"/>
        <v>-45</v>
      </c>
      <c r="H377" s="66">
        <f t="shared" si="61"/>
        <v>-285</v>
      </c>
      <c r="I377" s="20">
        <f t="shared" si="62"/>
        <v>-0.29032258064516131</v>
      </c>
      <c r="J377" s="21">
        <f t="shared" si="63"/>
        <v>-0.18639633747547416</v>
      </c>
    </row>
    <row r="378" spans="1:10" x14ac:dyDescent="0.2">
      <c r="A378" s="158" t="s">
        <v>485</v>
      </c>
      <c r="B378" s="65">
        <v>25</v>
      </c>
      <c r="C378" s="66">
        <v>12</v>
      </c>
      <c r="D378" s="65">
        <v>66</v>
      </c>
      <c r="E378" s="66">
        <v>112</v>
      </c>
      <c r="F378" s="67"/>
      <c r="G378" s="65">
        <f t="shared" si="60"/>
        <v>13</v>
      </c>
      <c r="H378" s="66">
        <f t="shared" si="61"/>
        <v>-46</v>
      </c>
      <c r="I378" s="20">
        <f t="shared" si="62"/>
        <v>1.0833333333333333</v>
      </c>
      <c r="J378" s="21">
        <f t="shared" si="63"/>
        <v>-0.4107142857142857</v>
      </c>
    </row>
    <row r="379" spans="1:10" x14ac:dyDescent="0.2">
      <c r="A379" s="158" t="s">
        <v>486</v>
      </c>
      <c r="B379" s="65">
        <v>86</v>
      </c>
      <c r="C379" s="66">
        <v>110</v>
      </c>
      <c r="D379" s="65">
        <v>771</v>
      </c>
      <c r="E379" s="66">
        <v>408</v>
      </c>
      <c r="F379" s="67"/>
      <c r="G379" s="65">
        <f t="shared" si="60"/>
        <v>-24</v>
      </c>
      <c r="H379" s="66">
        <f t="shared" si="61"/>
        <v>363</v>
      </c>
      <c r="I379" s="20">
        <f t="shared" si="62"/>
        <v>-0.21818181818181817</v>
      </c>
      <c r="J379" s="21">
        <f t="shared" si="63"/>
        <v>0.88970588235294112</v>
      </c>
    </row>
    <row r="380" spans="1:10" x14ac:dyDescent="0.2">
      <c r="A380" s="158" t="s">
        <v>503</v>
      </c>
      <c r="B380" s="65">
        <v>20</v>
      </c>
      <c r="C380" s="66">
        <v>0</v>
      </c>
      <c r="D380" s="65">
        <v>265</v>
      </c>
      <c r="E380" s="66">
        <v>53</v>
      </c>
      <c r="F380" s="67"/>
      <c r="G380" s="65">
        <f t="shared" si="60"/>
        <v>20</v>
      </c>
      <c r="H380" s="66">
        <f t="shared" si="61"/>
        <v>212</v>
      </c>
      <c r="I380" s="20" t="str">
        <f t="shared" si="62"/>
        <v>-</v>
      </c>
      <c r="J380" s="21">
        <f t="shared" si="63"/>
        <v>4</v>
      </c>
    </row>
    <row r="381" spans="1:10" x14ac:dyDescent="0.2">
      <c r="A381" s="158" t="s">
        <v>504</v>
      </c>
      <c r="B381" s="65">
        <v>0</v>
      </c>
      <c r="C381" s="66">
        <v>0</v>
      </c>
      <c r="D381" s="65">
        <v>0</v>
      </c>
      <c r="E381" s="66">
        <v>16</v>
      </c>
      <c r="F381" s="67"/>
      <c r="G381" s="65">
        <f t="shared" si="60"/>
        <v>0</v>
      </c>
      <c r="H381" s="66">
        <f t="shared" si="61"/>
        <v>-16</v>
      </c>
      <c r="I381" s="20" t="str">
        <f t="shared" si="62"/>
        <v>-</v>
      </c>
      <c r="J381" s="21">
        <f t="shared" si="63"/>
        <v>-1</v>
      </c>
    </row>
    <row r="382" spans="1:10" x14ac:dyDescent="0.2">
      <c r="A382" s="158" t="s">
        <v>545</v>
      </c>
      <c r="B382" s="65">
        <v>0</v>
      </c>
      <c r="C382" s="66">
        <v>0</v>
      </c>
      <c r="D382" s="65">
        <v>1</v>
      </c>
      <c r="E382" s="66">
        <v>3</v>
      </c>
      <c r="F382" s="67"/>
      <c r="G382" s="65">
        <f t="shared" si="60"/>
        <v>0</v>
      </c>
      <c r="H382" s="66">
        <f t="shared" si="61"/>
        <v>-2</v>
      </c>
      <c r="I382" s="20" t="str">
        <f t="shared" si="62"/>
        <v>-</v>
      </c>
      <c r="J382" s="21">
        <f t="shared" si="63"/>
        <v>-0.66666666666666663</v>
      </c>
    </row>
    <row r="383" spans="1:10" x14ac:dyDescent="0.2">
      <c r="A383" s="158" t="s">
        <v>305</v>
      </c>
      <c r="B383" s="65">
        <v>6</v>
      </c>
      <c r="C383" s="66">
        <v>10</v>
      </c>
      <c r="D383" s="65">
        <v>40</v>
      </c>
      <c r="E383" s="66">
        <v>54</v>
      </c>
      <c r="F383" s="67"/>
      <c r="G383" s="65">
        <f t="shared" si="60"/>
        <v>-4</v>
      </c>
      <c r="H383" s="66">
        <f t="shared" si="61"/>
        <v>-14</v>
      </c>
      <c r="I383" s="20">
        <f t="shared" si="62"/>
        <v>-0.4</v>
      </c>
      <c r="J383" s="21">
        <f t="shared" si="63"/>
        <v>-0.25925925925925924</v>
      </c>
    </row>
    <row r="384" spans="1:10" x14ac:dyDescent="0.2">
      <c r="A384" s="158" t="s">
        <v>362</v>
      </c>
      <c r="B384" s="65">
        <v>0</v>
      </c>
      <c r="C384" s="66">
        <v>0</v>
      </c>
      <c r="D384" s="65">
        <v>5</v>
      </c>
      <c r="E384" s="66">
        <v>19</v>
      </c>
      <c r="F384" s="67"/>
      <c r="G384" s="65">
        <f t="shared" si="60"/>
        <v>0</v>
      </c>
      <c r="H384" s="66">
        <f t="shared" si="61"/>
        <v>-14</v>
      </c>
      <c r="I384" s="20" t="str">
        <f t="shared" si="62"/>
        <v>-</v>
      </c>
      <c r="J384" s="21">
        <f t="shared" si="63"/>
        <v>-0.73684210526315785</v>
      </c>
    </row>
    <row r="385" spans="1:10" x14ac:dyDescent="0.2">
      <c r="A385" s="158" t="s">
        <v>346</v>
      </c>
      <c r="B385" s="65">
        <v>2</v>
      </c>
      <c r="C385" s="66">
        <v>8</v>
      </c>
      <c r="D385" s="65">
        <v>14</v>
      </c>
      <c r="E385" s="66">
        <v>47</v>
      </c>
      <c r="F385" s="67"/>
      <c r="G385" s="65">
        <f t="shared" si="60"/>
        <v>-6</v>
      </c>
      <c r="H385" s="66">
        <f t="shared" si="61"/>
        <v>-33</v>
      </c>
      <c r="I385" s="20">
        <f t="shared" si="62"/>
        <v>-0.75</v>
      </c>
      <c r="J385" s="21">
        <f t="shared" si="63"/>
        <v>-0.7021276595744681</v>
      </c>
    </row>
    <row r="386" spans="1:10" x14ac:dyDescent="0.2">
      <c r="A386" s="158" t="s">
        <v>363</v>
      </c>
      <c r="B386" s="65">
        <v>0</v>
      </c>
      <c r="C386" s="66">
        <v>0</v>
      </c>
      <c r="D386" s="65">
        <v>2</v>
      </c>
      <c r="E386" s="66">
        <v>8</v>
      </c>
      <c r="F386" s="67"/>
      <c r="G386" s="65">
        <f t="shared" si="60"/>
        <v>0</v>
      </c>
      <c r="H386" s="66">
        <f t="shared" si="61"/>
        <v>-6</v>
      </c>
      <c r="I386" s="20" t="str">
        <f t="shared" si="62"/>
        <v>-</v>
      </c>
      <c r="J386" s="21">
        <f t="shared" si="63"/>
        <v>-0.75</v>
      </c>
    </row>
    <row r="387" spans="1:10" s="160" customFormat="1" x14ac:dyDescent="0.2">
      <c r="A387" s="178" t="s">
        <v>698</v>
      </c>
      <c r="B387" s="71">
        <v>1068</v>
      </c>
      <c r="C387" s="72">
        <v>878</v>
      </c>
      <c r="D387" s="71">
        <v>7628</v>
      </c>
      <c r="E387" s="72">
        <v>8063</v>
      </c>
      <c r="F387" s="73"/>
      <c r="G387" s="71">
        <f t="shared" si="60"/>
        <v>190</v>
      </c>
      <c r="H387" s="72">
        <f t="shared" si="61"/>
        <v>-435</v>
      </c>
      <c r="I387" s="37">
        <f t="shared" si="62"/>
        <v>0.21640091116173121</v>
      </c>
      <c r="J387" s="38">
        <f t="shared" si="63"/>
        <v>-5.3950142626813843E-2</v>
      </c>
    </row>
    <row r="388" spans="1:10" x14ac:dyDescent="0.2">
      <c r="A388" s="177"/>
      <c r="B388" s="143"/>
      <c r="C388" s="144"/>
      <c r="D388" s="143"/>
      <c r="E388" s="144"/>
      <c r="F388" s="145"/>
      <c r="G388" s="143"/>
      <c r="H388" s="144"/>
      <c r="I388" s="151"/>
      <c r="J388" s="152"/>
    </row>
    <row r="389" spans="1:10" s="139" customFormat="1" x14ac:dyDescent="0.2">
      <c r="A389" s="159" t="s">
        <v>77</v>
      </c>
      <c r="B389" s="65"/>
      <c r="C389" s="66"/>
      <c r="D389" s="65"/>
      <c r="E389" s="66"/>
      <c r="F389" s="67"/>
      <c r="G389" s="65"/>
      <c r="H389" s="66"/>
      <c r="I389" s="20"/>
      <c r="J389" s="21"/>
    </row>
    <row r="390" spans="1:10" x14ac:dyDescent="0.2">
      <c r="A390" s="158" t="s">
        <v>591</v>
      </c>
      <c r="B390" s="65">
        <v>14</v>
      </c>
      <c r="C390" s="66">
        <v>3</v>
      </c>
      <c r="D390" s="65">
        <v>181</v>
      </c>
      <c r="E390" s="66">
        <v>155</v>
      </c>
      <c r="F390" s="67"/>
      <c r="G390" s="65">
        <f>B390-C390</f>
        <v>11</v>
      </c>
      <c r="H390" s="66">
        <f>D390-E390</f>
        <v>26</v>
      </c>
      <c r="I390" s="20">
        <f>IF(C390=0, "-", IF(G390/C390&lt;10, G390/C390, "&gt;999%"))</f>
        <v>3.6666666666666665</v>
      </c>
      <c r="J390" s="21">
        <f>IF(E390=0, "-", IF(H390/E390&lt;10, H390/E390, "&gt;999%"))</f>
        <v>0.16774193548387098</v>
      </c>
    </row>
    <row r="391" spans="1:10" x14ac:dyDescent="0.2">
      <c r="A391" s="158" t="s">
        <v>578</v>
      </c>
      <c r="B391" s="65">
        <v>0</v>
      </c>
      <c r="C391" s="66">
        <v>0</v>
      </c>
      <c r="D391" s="65">
        <v>8</v>
      </c>
      <c r="E391" s="66">
        <v>7</v>
      </c>
      <c r="F391" s="67"/>
      <c r="G391" s="65">
        <f>B391-C391</f>
        <v>0</v>
      </c>
      <c r="H391" s="66">
        <f>D391-E391</f>
        <v>1</v>
      </c>
      <c r="I391" s="20" t="str">
        <f>IF(C391=0, "-", IF(G391/C391&lt;10, G391/C391, "&gt;999%"))</f>
        <v>-</v>
      </c>
      <c r="J391" s="21">
        <f>IF(E391=0, "-", IF(H391/E391&lt;10, H391/E391, "&gt;999%"))</f>
        <v>0.14285714285714285</v>
      </c>
    </row>
    <row r="392" spans="1:10" s="160" customFormat="1" x14ac:dyDescent="0.2">
      <c r="A392" s="178" t="s">
        <v>699</v>
      </c>
      <c r="B392" s="71">
        <v>14</v>
      </c>
      <c r="C392" s="72">
        <v>3</v>
      </c>
      <c r="D392" s="71">
        <v>189</v>
      </c>
      <c r="E392" s="72">
        <v>162</v>
      </c>
      <c r="F392" s="73"/>
      <c r="G392" s="71">
        <f>B392-C392</f>
        <v>11</v>
      </c>
      <c r="H392" s="72">
        <f>D392-E392</f>
        <v>27</v>
      </c>
      <c r="I392" s="37">
        <f>IF(C392=0, "-", IF(G392/C392&lt;10, G392/C392, "&gt;999%"))</f>
        <v>3.6666666666666665</v>
      </c>
      <c r="J392" s="38">
        <f>IF(E392=0, "-", IF(H392/E392&lt;10, H392/E392, "&gt;999%"))</f>
        <v>0.16666666666666666</v>
      </c>
    </row>
    <row r="393" spans="1:10" x14ac:dyDescent="0.2">
      <c r="A393" s="177"/>
      <c r="B393" s="143"/>
      <c r="C393" s="144"/>
      <c r="D393" s="143"/>
      <c r="E393" s="144"/>
      <c r="F393" s="145"/>
      <c r="G393" s="143"/>
      <c r="H393" s="144"/>
      <c r="I393" s="151"/>
      <c r="J393" s="152"/>
    </row>
    <row r="394" spans="1:10" s="139" customFormat="1" x14ac:dyDescent="0.2">
      <c r="A394" s="159" t="s">
        <v>78</v>
      </c>
      <c r="B394" s="65"/>
      <c r="C394" s="66"/>
      <c r="D394" s="65"/>
      <c r="E394" s="66"/>
      <c r="F394" s="67"/>
      <c r="G394" s="65"/>
      <c r="H394" s="66"/>
      <c r="I394" s="20"/>
      <c r="J394" s="21"/>
    </row>
    <row r="395" spans="1:10" x14ac:dyDescent="0.2">
      <c r="A395" s="158" t="s">
        <v>317</v>
      </c>
      <c r="B395" s="65">
        <v>3</v>
      </c>
      <c r="C395" s="66">
        <v>0</v>
      </c>
      <c r="D395" s="65">
        <v>13</v>
      </c>
      <c r="E395" s="66">
        <v>6</v>
      </c>
      <c r="F395" s="67"/>
      <c r="G395" s="65">
        <f t="shared" ref="G395:G403" si="64">B395-C395</f>
        <v>3</v>
      </c>
      <c r="H395" s="66">
        <f t="shared" ref="H395:H403" si="65">D395-E395</f>
        <v>7</v>
      </c>
      <c r="I395" s="20" t="str">
        <f t="shared" ref="I395:I403" si="66">IF(C395=0, "-", IF(G395/C395&lt;10, G395/C395, "&gt;999%"))</f>
        <v>-</v>
      </c>
      <c r="J395" s="21">
        <f t="shared" ref="J395:J403" si="67">IF(E395=0, "-", IF(H395/E395&lt;10, H395/E395, "&gt;999%"))</f>
        <v>1.1666666666666667</v>
      </c>
    </row>
    <row r="396" spans="1:10" x14ac:dyDescent="0.2">
      <c r="A396" s="158" t="s">
        <v>567</v>
      </c>
      <c r="B396" s="65">
        <v>91</v>
      </c>
      <c r="C396" s="66">
        <v>78</v>
      </c>
      <c r="D396" s="65">
        <v>564</v>
      </c>
      <c r="E396" s="66">
        <v>769</v>
      </c>
      <c r="F396" s="67"/>
      <c r="G396" s="65">
        <f t="shared" si="64"/>
        <v>13</v>
      </c>
      <c r="H396" s="66">
        <f t="shared" si="65"/>
        <v>-205</v>
      </c>
      <c r="I396" s="20">
        <f t="shared" si="66"/>
        <v>0.16666666666666666</v>
      </c>
      <c r="J396" s="21">
        <f t="shared" si="67"/>
        <v>-0.26657997399219768</v>
      </c>
    </row>
    <row r="397" spans="1:10" x14ac:dyDescent="0.2">
      <c r="A397" s="158" t="s">
        <v>507</v>
      </c>
      <c r="B397" s="65">
        <v>3</v>
      </c>
      <c r="C397" s="66">
        <v>0</v>
      </c>
      <c r="D397" s="65">
        <v>31</v>
      </c>
      <c r="E397" s="66">
        <v>5</v>
      </c>
      <c r="F397" s="67"/>
      <c r="G397" s="65">
        <f t="shared" si="64"/>
        <v>3</v>
      </c>
      <c r="H397" s="66">
        <f t="shared" si="65"/>
        <v>26</v>
      </c>
      <c r="I397" s="20" t="str">
        <f t="shared" si="66"/>
        <v>-</v>
      </c>
      <c r="J397" s="21">
        <f t="shared" si="67"/>
        <v>5.2</v>
      </c>
    </row>
    <row r="398" spans="1:10" x14ac:dyDescent="0.2">
      <c r="A398" s="158" t="s">
        <v>318</v>
      </c>
      <c r="B398" s="65">
        <v>14</v>
      </c>
      <c r="C398" s="66">
        <v>0</v>
      </c>
      <c r="D398" s="65">
        <v>60</v>
      </c>
      <c r="E398" s="66">
        <v>23</v>
      </c>
      <c r="F398" s="67"/>
      <c r="G398" s="65">
        <f t="shared" si="64"/>
        <v>14</v>
      </c>
      <c r="H398" s="66">
        <f t="shared" si="65"/>
        <v>37</v>
      </c>
      <c r="I398" s="20" t="str">
        <f t="shared" si="66"/>
        <v>-</v>
      </c>
      <c r="J398" s="21">
        <f t="shared" si="67"/>
        <v>1.6086956521739131</v>
      </c>
    </row>
    <row r="399" spans="1:10" x14ac:dyDescent="0.2">
      <c r="A399" s="158" t="s">
        <v>319</v>
      </c>
      <c r="B399" s="65">
        <v>9</v>
      </c>
      <c r="C399" s="66">
        <v>2</v>
      </c>
      <c r="D399" s="65">
        <v>122</v>
      </c>
      <c r="E399" s="66">
        <v>55</v>
      </c>
      <c r="F399" s="67"/>
      <c r="G399" s="65">
        <f t="shared" si="64"/>
        <v>7</v>
      </c>
      <c r="H399" s="66">
        <f t="shared" si="65"/>
        <v>67</v>
      </c>
      <c r="I399" s="20">
        <f t="shared" si="66"/>
        <v>3.5</v>
      </c>
      <c r="J399" s="21">
        <f t="shared" si="67"/>
        <v>1.2181818181818183</v>
      </c>
    </row>
    <row r="400" spans="1:10" x14ac:dyDescent="0.2">
      <c r="A400" s="158" t="s">
        <v>521</v>
      </c>
      <c r="B400" s="65">
        <v>47</v>
      </c>
      <c r="C400" s="66">
        <v>3</v>
      </c>
      <c r="D400" s="65">
        <v>249</v>
      </c>
      <c r="E400" s="66">
        <v>66</v>
      </c>
      <c r="F400" s="67"/>
      <c r="G400" s="65">
        <f t="shared" si="64"/>
        <v>44</v>
      </c>
      <c r="H400" s="66">
        <f t="shared" si="65"/>
        <v>183</v>
      </c>
      <c r="I400" s="20" t="str">
        <f t="shared" si="66"/>
        <v>&gt;999%</v>
      </c>
      <c r="J400" s="21">
        <f t="shared" si="67"/>
        <v>2.7727272727272729</v>
      </c>
    </row>
    <row r="401" spans="1:10" x14ac:dyDescent="0.2">
      <c r="A401" s="158" t="s">
        <v>533</v>
      </c>
      <c r="B401" s="65">
        <v>0</v>
      </c>
      <c r="C401" s="66">
        <v>0</v>
      </c>
      <c r="D401" s="65">
        <v>15</v>
      </c>
      <c r="E401" s="66">
        <v>8</v>
      </c>
      <c r="F401" s="67"/>
      <c r="G401" s="65">
        <f t="shared" si="64"/>
        <v>0</v>
      </c>
      <c r="H401" s="66">
        <f t="shared" si="65"/>
        <v>7</v>
      </c>
      <c r="I401" s="20" t="str">
        <f t="shared" si="66"/>
        <v>-</v>
      </c>
      <c r="J401" s="21">
        <f t="shared" si="67"/>
        <v>0.875</v>
      </c>
    </row>
    <row r="402" spans="1:10" x14ac:dyDescent="0.2">
      <c r="A402" s="158" t="s">
        <v>546</v>
      </c>
      <c r="B402" s="65">
        <v>47</v>
      </c>
      <c r="C402" s="66">
        <v>47</v>
      </c>
      <c r="D402" s="65">
        <v>463</v>
      </c>
      <c r="E402" s="66">
        <v>419</v>
      </c>
      <c r="F402" s="67"/>
      <c r="G402" s="65">
        <f t="shared" si="64"/>
        <v>0</v>
      </c>
      <c r="H402" s="66">
        <f t="shared" si="65"/>
        <v>44</v>
      </c>
      <c r="I402" s="20">
        <f t="shared" si="66"/>
        <v>0</v>
      </c>
      <c r="J402" s="21">
        <f t="shared" si="67"/>
        <v>0.10501193317422435</v>
      </c>
    </row>
    <row r="403" spans="1:10" s="160" customFormat="1" x14ac:dyDescent="0.2">
      <c r="A403" s="178" t="s">
        <v>700</v>
      </c>
      <c r="B403" s="71">
        <v>214</v>
      </c>
      <c r="C403" s="72">
        <v>130</v>
      </c>
      <c r="D403" s="71">
        <v>1517</v>
      </c>
      <c r="E403" s="72">
        <v>1351</v>
      </c>
      <c r="F403" s="73"/>
      <c r="G403" s="71">
        <f t="shared" si="64"/>
        <v>84</v>
      </c>
      <c r="H403" s="72">
        <f t="shared" si="65"/>
        <v>166</v>
      </c>
      <c r="I403" s="37">
        <f t="shared" si="66"/>
        <v>0.64615384615384619</v>
      </c>
      <c r="J403" s="38">
        <f t="shared" si="67"/>
        <v>0.1228719467061436</v>
      </c>
    </row>
    <row r="404" spans="1:10" x14ac:dyDescent="0.2">
      <c r="A404" s="177"/>
      <c r="B404" s="143"/>
      <c r="C404" s="144"/>
      <c r="D404" s="143"/>
      <c r="E404" s="144"/>
      <c r="F404" s="145"/>
      <c r="G404" s="143"/>
      <c r="H404" s="144"/>
      <c r="I404" s="151"/>
      <c r="J404" s="152"/>
    </row>
    <row r="405" spans="1:10" s="139" customFormat="1" x14ac:dyDescent="0.2">
      <c r="A405" s="159" t="s">
        <v>79</v>
      </c>
      <c r="B405" s="65"/>
      <c r="C405" s="66"/>
      <c r="D405" s="65"/>
      <c r="E405" s="66"/>
      <c r="F405" s="67"/>
      <c r="G405" s="65"/>
      <c r="H405" s="66"/>
      <c r="I405" s="20"/>
      <c r="J405" s="21"/>
    </row>
    <row r="406" spans="1:10" x14ac:dyDescent="0.2">
      <c r="A406" s="158" t="s">
        <v>421</v>
      </c>
      <c r="B406" s="65">
        <v>0</v>
      </c>
      <c r="C406" s="66">
        <v>16</v>
      </c>
      <c r="D406" s="65">
        <v>1</v>
      </c>
      <c r="E406" s="66">
        <v>99</v>
      </c>
      <c r="F406" s="67"/>
      <c r="G406" s="65">
        <f t="shared" ref="G406:G411" si="68">B406-C406</f>
        <v>-16</v>
      </c>
      <c r="H406" s="66">
        <f t="shared" ref="H406:H411" si="69">D406-E406</f>
        <v>-98</v>
      </c>
      <c r="I406" s="20">
        <f t="shared" ref="I406:I411" si="70">IF(C406=0, "-", IF(G406/C406&lt;10, G406/C406, "&gt;999%"))</f>
        <v>-1</v>
      </c>
      <c r="J406" s="21">
        <f t="shared" ref="J406:J411" si="71">IF(E406=0, "-", IF(H406/E406&lt;10, H406/E406, "&gt;999%"))</f>
        <v>-0.98989898989898994</v>
      </c>
    </row>
    <row r="407" spans="1:10" x14ac:dyDescent="0.2">
      <c r="A407" s="158" t="s">
        <v>422</v>
      </c>
      <c r="B407" s="65">
        <v>111</v>
      </c>
      <c r="C407" s="66">
        <v>0</v>
      </c>
      <c r="D407" s="65">
        <v>731</v>
      </c>
      <c r="E407" s="66">
        <v>0</v>
      </c>
      <c r="F407" s="67"/>
      <c r="G407" s="65">
        <f t="shared" si="68"/>
        <v>111</v>
      </c>
      <c r="H407" s="66">
        <f t="shared" si="69"/>
        <v>731</v>
      </c>
      <c r="I407" s="20" t="str">
        <f t="shared" si="70"/>
        <v>-</v>
      </c>
      <c r="J407" s="21" t="str">
        <f t="shared" si="71"/>
        <v>-</v>
      </c>
    </row>
    <row r="408" spans="1:10" x14ac:dyDescent="0.2">
      <c r="A408" s="158" t="s">
        <v>208</v>
      </c>
      <c r="B408" s="65">
        <v>350</v>
      </c>
      <c r="C408" s="66">
        <v>153</v>
      </c>
      <c r="D408" s="65">
        <v>1797</v>
      </c>
      <c r="E408" s="66">
        <v>972</v>
      </c>
      <c r="F408" s="67"/>
      <c r="G408" s="65">
        <f t="shared" si="68"/>
        <v>197</v>
      </c>
      <c r="H408" s="66">
        <f t="shared" si="69"/>
        <v>825</v>
      </c>
      <c r="I408" s="20">
        <f t="shared" si="70"/>
        <v>1.2875816993464053</v>
      </c>
      <c r="J408" s="21">
        <f t="shared" si="71"/>
        <v>0.84876543209876543</v>
      </c>
    </row>
    <row r="409" spans="1:10" x14ac:dyDescent="0.2">
      <c r="A409" s="158" t="s">
        <v>231</v>
      </c>
      <c r="B409" s="65">
        <v>0</v>
      </c>
      <c r="C409" s="66">
        <v>0</v>
      </c>
      <c r="D409" s="65">
        <v>0</v>
      </c>
      <c r="E409" s="66">
        <v>17</v>
      </c>
      <c r="F409" s="67"/>
      <c r="G409" s="65">
        <f t="shared" si="68"/>
        <v>0</v>
      </c>
      <c r="H409" s="66">
        <f t="shared" si="69"/>
        <v>-17</v>
      </c>
      <c r="I409" s="20" t="str">
        <f t="shared" si="70"/>
        <v>-</v>
      </c>
      <c r="J409" s="21">
        <f t="shared" si="71"/>
        <v>-1</v>
      </c>
    </row>
    <row r="410" spans="1:10" x14ac:dyDescent="0.2">
      <c r="A410" s="158" t="s">
        <v>389</v>
      </c>
      <c r="B410" s="65">
        <v>203</v>
      </c>
      <c r="C410" s="66">
        <v>117</v>
      </c>
      <c r="D410" s="65">
        <v>1066</v>
      </c>
      <c r="E410" s="66">
        <v>743</v>
      </c>
      <c r="F410" s="67"/>
      <c r="G410" s="65">
        <f t="shared" si="68"/>
        <v>86</v>
      </c>
      <c r="H410" s="66">
        <f t="shared" si="69"/>
        <v>323</v>
      </c>
      <c r="I410" s="20">
        <f t="shared" si="70"/>
        <v>0.7350427350427351</v>
      </c>
      <c r="J410" s="21">
        <f t="shared" si="71"/>
        <v>0.43472409152086139</v>
      </c>
    </row>
    <row r="411" spans="1:10" s="160" customFormat="1" x14ac:dyDescent="0.2">
      <c r="A411" s="178" t="s">
        <v>701</v>
      </c>
      <c r="B411" s="71">
        <v>664</v>
      </c>
      <c r="C411" s="72">
        <v>286</v>
      </c>
      <c r="D411" s="71">
        <v>3595</v>
      </c>
      <c r="E411" s="72">
        <v>1831</v>
      </c>
      <c r="F411" s="73"/>
      <c r="G411" s="71">
        <f t="shared" si="68"/>
        <v>378</v>
      </c>
      <c r="H411" s="72">
        <f t="shared" si="69"/>
        <v>1764</v>
      </c>
      <c r="I411" s="37">
        <f t="shared" si="70"/>
        <v>1.3216783216783217</v>
      </c>
      <c r="J411" s="38">
        <f t="shared" si="71"/>
        <v>0.96340797378481702</v>
      </c>
    </row>
    <row r="412" spans="1:10" x14ac:dyDescent="0.2">
      <c r="A412" s="177"/>
      <c r="B412" s="143"/>
      <c r="C412" s="144"/>
      <c r="D412" s="143"/>
      <c r="E412" s="144"/>
      <c r="F412" s="145"/>
      <c r="G412" s="143"/>
      <c r="H412" s="144"/>
      <c r="I412" s="151"/>
      <c r="J412" s="152"/>
    </row>
    <row r="413" spans="1:10" s="139" customFormat="1" x14ac:dyDescent="0.2">
      <c r="A413" s="159" t="s">
        <v>80</v>
      </c>
      <c r="B413" s="65"/>
      <c r="C413" s="66"/>
      <c r="D413" s="65"/>
      <c r="E413" s="66"/>
      <c r="F413" s="67"/>
      <c r="G413" s="65"/>
      <c r="H413" s="66"/>
      <c r="I413" s="20"/>
      <c r="J413" s="21"/>
    </row>
    <row r="414" spans="1:10" x14ac:dyDescent="0.2">
      <c r="A414" s="158" t="s">
        <v>327</v>
      </c>
      <c r="B414" s="65">
        <v>12</v>
      </c>
      <c r="C414" s="66">
        <v>13</v>
      </c>
      <c r="D414" s="65">
        <v>67</v>
      </c>
      <c r="E414" s="66">
        <v>86</v>
      </c>
      <c r="F414" s="67"/>
      <c r="G414" s="65">
        <f>B414-C414</f>
        <v>-1</v>
      </c>
      <c r="H414" s="66">
        <f>D414-E414</f>
        <v>-19</v>
      </c>
      <c r="I414" s="20">
        <f>IF(C414=0, "-", IF(G414/C414&lt;10, G414/C414, "&gt;999%"))</f>
        <v>-7.6923076923076927E-2</v>
      </c>
      <c r="J414" s="21">
        <f>IF(E414=0, "-", IF(H414/E414&lt;10, H414/E414, "&gt;999%"))</f>
        <v>-0.22093023255813954</v>
      </c>
    </row>
    <row r="415" spans="1:10" x14ac:dyDescent="0.2">
      <c r="A415" s="158" t="s">
        <v>252</v>
      </c>
      <c r="B415" s="65">
        <v>9</v>
      </c>
      <c r="C415" s="66">
        <v>0</v>
      </c>
      <c r="D415" s="65">
        <v>98</v>
      </c>
      <c r="E415" s="66">
        <v>47</v>
      </c>
      <c r="F415" s="67"/>
      <c r="G415" s="65">
        <f>B415-C415</f>
        <v>9</v>
      </c>
      <c r="H415" s="66">
        <f>D415-E415</f>
        <v>51</v>
      </c>
      <c r="I415" s="20" t="str">
        <f>IF(C415=0, "-", IF(G415/C415&lt;10, G415/C415, "&gt;999%"))</f>
        <v>-</v>
      </c>
      <c r="J415" s="21">
        <f>IF(E415=0, "-", IF(H415/E415&lt;10, H415/E415, "&gt;999%"))</f>
        <v>1.0851063829787233</v>
      </c>
    </row>
    <row r="416" spans="1:10" x14ac:dyDescent="0.2">
      <c r="A416" s="158" t="s">
        <v>410</v>
      </c>
      <c r="B416" s="65">
        <v>55</v>
      </c>
      <c r="C416" s="66">
        <v>22</v>
      </c>
      <c r="D416" s="65">
        <v>250</v>
      </c>
      <c r="E416" s="66">
        <v>220</v>
      </c>
      <c r="F416" s="67"/>
      <c r="G416" s="65">
        <f>B416-C416</f>
        <v>33</v>
      </c>
      <c r="H416" s="66">
        <f>D416-E416</f>
        <v>30</v>
      </c>
      <c r="I416" s="20">
        <f>IF(C416=0, "-", IF(G416/C416&lt;10, G416/C416, "&gt;999%"))</f>
        <v>1.5</v>
      </c>
      <c r="J416" s="21">
        <f>IF(E416=0, "-", IF(H416/E416&lt;10, H416/E416, "&gt;999%"))</f>
        <v>0.13636363636363635</v>
      </c>
    </row>
    <row r="417" spans="1:10" x14ac:dyDescent="0.2">
      <c r="A417" s="158" t="s">
        <v>218</v>
      </c>
      <c r="B417" s="65">
        <v>59</v>
      </c>
      <c r="C417" s="66">
        <v>44</v>
      </c>
      <c r="D417" s="65">
        <v>399</v>
      </c>
      <c r="E417" s="66">
        <v>485</v>
      </c>
      <c r="F417" s="67"/>
      <c r="G417" s="65">
        <f>B417-C417</f>
        <v>15</v>
      </c>
      <c r="H417" s="66">
        <f>D417-E417</f>
        <v>-86</v>
      </c>
      <c r="I417" s="20">
        <f>IF(C417=0, "-", IF(G417/C417&lt;10, G417/C417, "&gt;999%"))</f>
        <v>0.34090909090909088</v>
      </c>
      <c r="J417" s="21">
        <f>IF(E417=0, "-", IF(H417/E417&lt;10, H417/E417, "&gt;999%"))</f>
        <v>-0.17731958762886599</v>
      </c>
    </row>
    <row r="418" spans="1:10" s="160" customFormat="1" x14ac:dyDescent="0.2">
      <c r="A418" s="178" t="s">
        <v>702</v>
      </c>
      <c r="B418" s="71">
        <v>135</v>
      </c>
      <c r="C418" s="72">
        <v>79</v>
      </c>
      <c r="D418" s="71">
        <v>814</v>
      </c>
      <c r="E418" s="72">
        <v>838</v>
      </c>
      <c r="F418" s="73"/>
      <c r="G418" s="71">
        <f>B418-C418</f>
        <v>56</v>
      </c>
      <c r="H418" s="72">
        <f>D418-E418</f>
        <v>-24</v>
      </c>
      <c r="I418" s="37">
        <f>IF(C418=0, "-", IF(G418/C418&lt;10, G418/C418, "&gt;999%"))</f>
        <v>0.70886075949367089</v>
      </c>
      <c r="J418" s="38">
        <f>IF(E418=0, "-", IF(H418/E418&lt;10, H418/E418, "&gt;999%"))</f>
        <v>-2.8639618138424822E-2</v>
      </c>
    </row>
    <row r="419" spans="1:10" x14ac:dyDescent="0.2">
      <c r="A419" s="177"/>
      <c r="B419" s="143"/>
      <c r="C419" s="144"/>
      <c r="D419" s="143"/>
      <c r="E419" s="144"/>
      <c r="F419" s="145"/>
      <c r="G419" s="143"/>
      <c r="H419" s="144"/>
      <c r="I419" s="151"/>
      <c r="J419" s="152"/>
    </row>
    <row r="420" spans="1:10" s="139" customFormat="1" x14ac:dyDescent="0.2">
      <c r="A420" s="159" t="s">
        <v>81</v>
      </c>
      <c r="B420" s="65"/>
      <c r="C420" s="66"/>
      <c r="D420" s="65"/>
      <c r="E420" s="66"/>
      <c r="F420" s="67"/>
      <c r="G420" s="65"/>
      <c r="H420" s="66"/>
      <c r="I420" s="20"/>
      <c r="J420" s="21"/>
    </row>
    <row r="421" spans="1:10" x14ac:dyDescent="0.2">
      <c r="A421" s="158" t="s">
        <v>390</v>
      </c>
      <c r="B421" s="65">
        <v>327</v>
      </c>
      <c r="C421" s="66">
        <v>688</v>
      </c>
      <c r="D421" s="65">
        <v>2933</v>
      </c>
      <c r="E421" s="66">
        <v>4728</v>
      </c>
      <c r="F421" s="67"/>
      <c r="G421" s="65">
        <f t="shared" ref="G421:G431" si="72">B421-C421</f>
        <v>-361</v>
      </c>
      <c r="H421" s="66">
        <f t="shared" ref="H421:H431" si="73">D421-E421</f>
        <v>-1795</v>
      </c>
      <c r="I421" s="20">
        <f t="shared" ref="I421:I431" si="74">IF(C421=0, "-", IF(G421/C421&lt;10, G421/C421, "&gt;999%"))</f>
        <v>-0.52470930232558144</v>
      </c>
      <c r="J421" s="21">
        <f t="shared" ref="J421:J431" si="75">IF(E421=0, "-", IF(H421/E421&lt;10, H421/E421, "&gt;999%"))</f>
        <v>-0.37965313028764808</v>
      </c>
    </row>
    <row r="422" spans="1:10" x14ac:dyDescent="0.2">
      <c r="A422" s="158" t="s">
        <v>391</v>
      </c>
      <c r="B422" s="65">
        <v>149</v>
      </c>
      <c r="C422" s="66">
        <v>179</v>
      </c>
      <c r="D422" s="65">
        <v>920</v>
      </c>
      <c r="E422" s="66">
        <v>1620</v>
      </c>
      <c r="F422" s="67"/>
      <c r="G422" s="65">
        <f t="shared" si="72"/>
        <v>-30</v>
      </c>
      <c r="H422" s="66">
        <f t="shared" si="73"/>
        <v>-700</v>
      </c>
      <c r="I422" s="20">
        <f t="shared" si="74"/>
        <v>-0.16759776536312848</v>
      </c>
      <c r="J422" s="21">
        <f t="shared" si="75"/>
        <v>-0.43209876543209874</v>
      </c>
    </row>
    <row r="423" spans="1:10" x14ac:dyDescent="0.2">
      <c r="A423" s="158" t="s">
        <v>522</v>
      </c>
      <c r="B423" s="65">
        <v>18</v>
      </c>
      <c r="C423" s="66">
        <v>0</v>
      </c>
      <c r="D423" s="65">
        <v>67</v>
      </c>
      <c r="E423" s="66">
        <v>0</v>
      </c>
      <c r="F423" s="67"/>
      <c r="G423" s="65">
        <f t="shared" si="72"/>
        <v>18</v>
      </c>
      <c r="H423" s="66">
        <f t="shared" si="73"/>
        <v>67</v>
      </c>
      <c r="I423" s="20" t="str">
        <f t="shared" si="74"/>
        <v>-</v>
      </c>
      <c r="J423" s="21" t="str">
        <f t="shared" si="75"/>
        <v>-</v>
      </c>
    </row>
    <row r="424" spans="1:10" x14ac:dyDescent="0.2">
      <c r="A424" s="158" t="s">
        <v>232</v>
      </c>
      <c r="B424" s="65">
        <v>0</v>
      </c>
      <c r="C424" s="66">
        <v>6</v>
      </c>
      <c r="D424" s="65">
        <v>0</v>
      </c>
      <c r="E424" s="66">
        <v>826</v>
      </c>
      <c r="F424" s="67"/>
      <c r="G424" s="65">
        <f t="shared" si="72"/>
        <v>-6</v>
      </c>
      <c r="H424" s="66">
        <f t="shared" si="73"/>
        <v>-826</v>
      </c>
      <c r="I424" s="20">
        <f t="shared" si="74"/>
        <v>-1</v>
      </c>
      <c r="J424" s="21">
        <f t="shared" si="75"/>
        <v>-1</v>
      </c>
    </row>
    <row r="425" spans="1:10" x14ac:dyDescent="0.2">
      <c r="A425" s="158" t="s">
        <v>200</v>
      </c>
      <c r="B425" s="65">
        <v>8</v>
      </c>
      <c r="C425" s="66">
        <v>17</v>
      </c>
      <c r="D425" s="65">
        <v>127</v>
      </c>
      <c r="E425" s="66">
        <v>128</v>
      </c>
      <c r="F425" s="67"/>
      <c r="G425" s="65">
        <f t="shared" si="72"/>
        <v>-9</v>
      </c>
      <c r="H425" s="66">
        <f t="shared" si="73"/>
        <v>-1</v>
      </c>
      <c r="I425" s="20">
        <f t="shared" si="74"/>
        <v>-0.52941176470588236</v>
      </c>
      <c r="J425" s="21">
        <f t="shared" si="75"/>
        <v>-7.8125E-3</v>
      </c>
    </row>
    <row r="426" spans="1:10" x14ac:dyDescent="0.2">
      <c r="A426" s="158" t="s">
        <v>423</v>
      </c>
      <c r="B426" s="65">
        <v>189</v>
      </c>
      <c r="C426" s="66">
        <v>503</v>
      </c>
      <c r="D426" s="65">
        <v>2355</v>
      </c>
      <c r="E426" s="66">
        <v>3680</v>
      </c>
      <c r="F426" s="67"/>
      <c r="G426" s="65">
        <f t="shared" si="72"/>
        <v>-314</v>
      </c>
      <c r="H426" s="66">
        <f t="shared" si="73"/>
        <v>-1325</v>
      </c>
      <c r="I426" s="20">
        <f t="shared" si="74"/>
        <v>-0.62425447316103377</v>
      </c>
      <c r="J426" s="21">
        <f t="shared" si="75"/>
        <v>-0.36005434782608697</v>
      </c>
    </row>
    <row r="427" spans="1:10" x14ac:dyDescent="0.2">
      <c r="A427" s="158" t="s">
        <v>462</v>
      </c>
      <c r="B427" s="65">
        <v>37</v>
      </c>
      <c r="C427" s="66">
        <v>57</v>
      </c>
      <c r="D427" s="65">
        <v>377</v>
      </c>
      <c r="E427" s="66">
        <v>421</v>
      </c>
      <c r="F427" s="67"/>
      <c r="G427" s="65">
        <f t="shared" si="72"/>
        <v>-20</v>
      </c>
      <c r="H427" s="66">
        <f t="shared" si="73"/>
        <v>-44</v>
      </c>
      <c r="I427" s="20">
        <f t="shared" si="74"/>
        <v>-0.35087719298245612</v>
      </c>
      <c r="J427" s="21">
        <f t="shared" si="75"/>
        <v>-0.10451306413301663</v>
      </c>
    </row>
    <row r="428" spans="1:10" x14ac:dyDescent="0.2">
      <c r="A428" s="158" t="s">
        <v>463</v>
      </c>
      <c r="B428" s="65">
        <v>114</v>
      </c>
      <c r="C428" s="66">
        <v>188</v>
      </c>
      <c r="D428" s="65">
        <v>1093</v>
      </c>
      <c r="E428" s="66">
        <v>1079</v>
      </c>
      <c r="F428" s="67"/>
      <c r="G428" s="65">
        <f t="shared" si="72"/>
        <v>-74</v>
      </c>
      <c r="H428" s="66">
        <f t="shared" si="73"/>
        <v>14</v>
      </c>
      <c r="I428" s="20">
        <f t="shared" si="74"/>
        <v>-0.39361702127659576</v>
      </c>
      <c r="J428" s="21">
        <f t="shared" si="75"/>
        <v>1.2974976830398516E-2</v>
      </c>
    </row>
    <row r="429" spans="1:10" x14ac:dyDescent="0.2">
      <c r="A429" s="158" t="s">
        <v>534</v>
      </c>
      <c r="B429" s="65">
        <v>49</v>
      </c>
      <c r="C429" s="66">
        <v>60</v>
      </c>
      <c r="D429" s="65">
        <v>543</v>
      </c>
      <c r="E429" s="66">
        <v>608</v>
      </c>
      <c r="F429" s="67"/>
      <c r="G429" s="65">
        <f t="shared" si="72"/>
        <v>-11</v>
      </c>
      <c r="H429" s="66">
        <f t="shared" si="73"/>
        <v>-65</v>
      </c>
      <c r="I429" s="20">
        <f t="shared" si="74"/>
        <v>-0.18333333333333332</v>
      </c>
      <c r="J429" s="21">
        <f t="shared" si="75"/>
        <v>-0.1069078947368421</v>
      </c>
    </row>
    <row r="430" spans="1:10" x14ac:dyDescent="0.2">
      <c r="A430" s="158" t="s">
        <v>547</v>
      </c>
      <c r="B430" s="65">
        <v>358</v>
      </c>
      <c r="C430" s="66">
        <v>577</v>
      </c>
      <c r="D430" s="65">
        <v>3708</v>
      </c>
      <c r="E430" s="66">
        <v>4711</v>
      </c>
      <c r="F430" s="67"/>
      <c r="G430" s="65">
        <f t="shared" si="72"/>
        <v>-219</v>
      </c>
      <c r="H430" s="66">
        <f t="shared" si="73"/>
        <v>-1003</v>
      </c>
      <c r="I430" s="20">
        <f t="shared" si="74"/>
        <v>-0.37954939341421146</v>
      </c>
      <c r="J430" s="21">
        <f t="shared" si="75"/>
        <v>-0.21290596476331988</v>
      </c>
    </row>
    <row r="431" spans="1:10" s="160" customFormat="1" x14ac:dyDescent="0.2">
      <c r="A431" s="178" t="s">
        <v>703</v>
      </c>
      <c r="B431" s="71">
        <v>1249</v>
      </c>
      <c r="C431" s="72">
        <v>2275</v>
      </c>
      <c r="D431" s="71">
        <v>12123</v>
      </c>
      <c r="E431" s="72">
        <v>17801</v>
      </c>
      <c r="F431" s="73"/>
      <c r="G431" s="71">
        <f t="shared" si="72"/>
        <v>-1026</v>
      </c>
      <c r="H431" s="72">
        <f t="shared" si="73"/>
        <v>-5678</v>
      </c>
      <c r="I431" s="37">
        <f t="shared" si="74"/>
        <v>-0.45098901098901101</v>
      </c>
      <c r="J431" s="38">
        <f t="shared" si="75"/>
        <v>-0.31897084433458794</v>
      </c>
    </row>
    <row r="432" spans="1:10" x14ac:dyDescent="0.2">
      <c r="A432" s="177"/>
      <c r="B432" s="143"/>
      <c r="C432" s="144"/>
      <c r="D432" s="143"/>
      <c r="E432" s="144"/>
      <c r="F432" s="145"/>
      <c r="G432" s="143"/>
      <c r="H432" s="144"/>
      <c r="I432" s="151"/>
      <c r="J432" s="152"/>
    </row>
    <row r="433" spans="1:10" s="139" customFormat="1" x14ac:dyDescent="0.2">
      <c r="A433" s="159" t="s">
        <v>82</v>
      </c>
      <c r="B433" s="65"/>
      <c r="C433" s="66"/>
      <c r="D433" s="65"/>
      <c r="E433" s="66"/>
      <c r="F433" s="67"/>
      <c r="G433" s="65"/>
      <c r="H433" s="66"/>
      <c r="I433" s="20"/>
      <c r="J433" s="21"/>
    </row>
    <row r="434" spans="1:10" x14ac:dyDescent="0.2">
      <c r="A434" s="158" t="s">
        <v>364</v>
      </c>
      <c r="B434" s="65">
        <v>0</v>
      </c>
      <c r="C434" s="66">
        <v>0</v>
      </c>
      <c r="D434" s="65">
        <v>0</v>
      </c>
      <c r="E434" s="66">
        <v>2</v>
      </c>
      <c r="F434" s="67"/>
      <c r="G434" s="65">
        <f>B434-C434</f>
        <v>0</v>
      </c>
      <c r="H434" s="66">
        <f>D434-E434</f>
        <v>-2</v>
      </c>
      <c r="I434" s="20" t="str">
        <f>IF(C434=0, "-", IF(G434/C434&lt;10, G434/C434, "&gt;999%"))</f>
        <v>-</v>
      </c>
      <c r="J434" s="21">
        <f>IF(E434=0, "-", IF(H434/E434&lt;10, H434/E434, "&gt;999%"))</f>
        <v>-1</v>
      </c>
    </row>
    <row r="435" spans="1:10" x14ac:dyDescent="0.2">
      <c r="A435" s="158" t="s">
        <v>347</v>
      </c>
      <c r="B435" s="65">
        <v>0</v>
      </c>
      <c r="C435" s="66">
        <v>0</v>
      </c>
      <c r="D435" s="65">
        <v>4</v>
      </c>
      <c r="E435" s="66">
        <v>1</v>
      </c>
      <c r="F435" s="67"/>
      <c r="G435" s="65">
        <f>B435-C435</f>
        <v>0</v>
      </c>
      <c r="H435" s="66">
        <f>D435-E435</f>
        <v>3</v>
      </c>
      <c r="I435" s="20" t="str">
        <f>IF(C435=0, "-", IF(G435/C435&lt;10, G435/C435, "&gt;999%"))</f>
        <v>-</v>
      </c>
      <c r="J435" s="21">
        <f>IF(E435=0, "-", IF(H435/E435&lt;10, H435/E435, "&gt;999%"))</f>
        <v>3</v>
      </c>
    </row>
    <row r="436" spans="1:10" s="160" customFormat="1" x14ac:dyDescent="0.2">
      <c r="A436" s="178" t="s">
        <v>704</v>
      </c>
      <c r="B436" s="71">
        <v>0</v>
      </c>
      <c r="C436" s="72">
        <v>0</v>
      </c>
      <c r="D436" s="71">
        <v>4</v>
      </c>
      <c r="E436" s="72">
        <v>3</v>
      </c>
      <c r="F436" s="73"/>
      <c r="G436" s="71">
        <f>B436-C436</f>
        <v>0</v>
      </c>
      <c r="H436" s="72">
        <f>D436-E436</f>
        <v>1</v>
      </c>
      <c r="I436" s="37" t="str">
        <f>IF(C436=0, "-", IF(G436/C436&lt;10, G436/C436, "&gt;999%"))</f>
        <v>-</v>
      </c>
      <c r="J436" s="38">
        <f>IF(E436=0, "-", IF(H436/E436&lt;10, H436/E436, "&gt;999%"))</f>
        <v>0.33333333333333331</v>
      </c>
    </row>
    <row r="437" spans="1:10" x14ac:dyDescent="0.2">
      <c r="A437" s="177"/>
      <c r="B437" s="143"/>
      <c r="C437" s="144"/>
      <c r="D437" s="143"/>
      <c r="E437" s="144"/>
      <c r="F437" s="145"/>
      <c r="G437" s="143"/>
      <c r="H437" s="144"/>
      <c r="I437" s="151"/>
      <c r="J437" s="152"/>
    </row>
    <row r="438" spans="1:10" s="139" customFormat="1" x14ac:dyDescent="0.2">
      <c r="A438" s="159" t="s">
        <v>83</v>
      </c>
      <c r="B438" s="65"/>
      <c r="C438" s="66"/>
      <c r="D438" s="65"/>
      <c r="E438" s="66"/>
      <c r="F438" s="67"/>
      <c r="G438" s="65"/>
      <c r="H438" s="66"/>
      <c r="I438" s="20"/>
      <c r="J438" s="21"/>
    </row>
    <row r="439" spans="1:10" x14ac:dyDescent="0.2">
      <c r="A439" s="158" t="s">
        <v>328</v>
      </c>
      <c r="B439" s="65">
        <v>1</v>
      </c>
      <c r="C439" s="66">
        <v>1</v>
      </c>
      <c r="D439" s="65">
        <v>20</v>
      </c>
      <c r="E439" s="66">
        <v>46</v>
      </c>
      <c r="F439" s="67"/>
      <c r="G439" s="65">
        <f t="shared" ref="G439:G449" si="76">B439-C439</f>
        <v>0</v>
      </c>
      <c r="H439" s="66">
        <f t="shared" ref="H439:H449" si="77">D439-E439</f>
        <v>-26</v>
      </c>
      <c r="I439" s="20">
        <f t="shared" ref="I439:I449" si="78">IF(C439=0, "-", IF(G439/C439&lt;10, G439/C439, "&gt;999%"))</f>
        <v>0</v>
      </c>
      <c r="J439" s="21">
        <f t="shared" ref="J439:J449" si="79">IF(E439=0, "-", IF(H439/E439&lt;10, H439/E439, "&gt;999%"))</f>
        <v>-0.56521739130434778</v>
      </c>
    </row>
    <row r="440" spans="1:10" x14ac:dyDescent="0.2">
      <c r="A440" s="158" t="s">
        <v>365</v>
      </c>
      <c r="B440" s="65">
        <v>0</v>
      </c>
      <c r="C440" s="66">
        <v>0</v>
      </c>
      <c r="D440" s="65">
        <v>10</v>
      </c>
      <c r="E440" s="66">
        <v>8</v>
      </c>
      <c r="F440" s="67"/>
      <c r="G440" s="65">
        <f t="shared" si="76"/>
        <v>0</v>
      </c>
      <c r="H440" s="66">
        <f t="shared" si="77"/>
        <v>2</v>
      </c>
      <c r="I440" s="20" t="str">
        <f t="shared" si="78"/>
        <v>-</v>
      </c>
      <c r="J440" s="21">
        <f t="shared" si="79"/>
        <v>0.25</v>
      </c>
    </row>
    <row r="441" spans="1:10" x14ac:dyDescent="0.2">
      <c r="A441" s="158" t="s">
        <v>375</v>
      </c>
      <c r="B441" s="65">
        <v>12</v>
      </c>
      <c r="C441" s="66">
        <v>9</v>
      </c>
      <c r="D441" s="65">
        <v>109</v>
      </c>
      <c r="E441" s="66">
        <v>81</v>
      </c>
      <c r="F441" s="67"/>
      <c r="G441" s="65">
        <f t="shared" si="76"/>
        <v>3</v>
      </c>
      <c r="H441" s="66">
        <f t="shared" si="77"/>
        <v>28</v>
      </c>
      <c r="I441" s="20">
        <f t="shared" si="78"/>
        <v>0.33333333333333331</v>
      </c>
      <c r="J441" s="21">
        <f t="shared" si="79"/>
        <v>0.34567901234567899</v>
      </c>
    </row>
    <row r="442" spans="1:10" x14ac:dyDescent="0.2">
      <c r="A442" s="158" t="s">
        <v>253</v>
      </c>
      <c r="B442" s="65">
        <v>3</v>
      </c>
      <c r="C442" s="66">
        <v>21</v>
      </c>
      <c r="D442" s="65">
        <v>54</v>
      </c>
      <c r="E442" s="66">
        <v>95</v>
      </c>
      <c r="F442" s="67"/>
      <c r="G442" s="65">
        <f t="shared" si="76"/>
        <v>-18</v>
      </c>
      <c r="H442" s="66">
        <f t="shared" si="77"/>
        <v>-41</v>
      </c>
      <c r="I442" s="20">
        <f t="shared" si="78"/>
        <v>-0.8571428571428571</v>
      </c>
      <c r="J442" s="21">
        <f t="shared" si="79"/>
        <v>-0.43157894736842106</v>
      </c>
    </row>
    <row r="443" spans="1:10" x14ac:dyDescent="0.2">
      <c r="A443" s="158" t="s">
        <v>535</v>
      </c>
      <c r="B443" s="65">
        <v>47</v>
      </c>
      <c r="C443" s="66">
        <v>64</v>
      </c>
      <c r="D443" s="65">
        <v>433</v>
      </c>
      <c r="E443" s="66">
        <v>587</v>
      </c>
      <c r="F443" s="67"/>
      <c r="G443" s="65">
        <f t="shared" si="76"/>
        <v>-17</v>
      </c>
      <c r="H443" s="66">
        <f t="shared" si="77"/>
        <v>-154</v>
      </c>
      <c r="I443" s="20">
        <f t="shared" si="78"/>
        <v>-0.265625</v>
      </c>
      <c r="J443" s="21">
        <f t="shared" si="79"/>
        <v>-0.26235093696763201</v>
      </c>
    </row>
    <row r="444" spans="1:10" x14ac:dyDescent="0.2">
      <c r="A444" s="158" t="s">
        <v>548</v>
      </c>
      <c r="B444" s="65">
        <v>277</v>
      </c>
      <c r="C444" s="66">
        <v>262</v>
      </c>
      <c r="D444" s="65">
        <v>1933</v>
      </c>
      <c r="E444" s="66">
        <v>2132</v>
      </c>
      <c r="F444" s="67"/>
      <c r="G444" s="65">
        <f t="shared" si="76"/>
        <v>15</v>
      </c>
      <c r="H444" s="66">
        <f t="shared" si="77"/>
        <v>-199</v>
      </c>
      <c r="I444" s="20">
        <f t="shared" si="78"/>
        <v>5.7251908396946563E-2</v>
      </c>
      <c r="J444" s="21">
        <f t="shared" si="79"/>
        <v>-9.3339587242026262E-2</v>
      </c>
    </row>
    <row r="445" spans="1:10" x14ac:dyDescent="0.2">
      <c r="A445" s="158" t="s">
        <v>464</v>
      </c>
      <c r="B445" s="65">
        <v>49</v>
      </c>
      <c r="C445" s="66">
        <v>56</v>
      </c>
      <c r="D445" s="65">
        <v>272</v>
      </c>
      <c r="E445" s="66">
        <v>510</v>
      </c>
      <c r="F445" s="67"/>
      <c r="G445" s="65">
        <f t="shared" si="76"/>
        <v>-7</v>
      </c>
      <c r="H445" s="66">
        <f t="shared" si="77"/>
        <v>-238</v>
      </c>
      <c r="I445" s="20">
        <f t="shared" si="78"/>
        <v>-0.125</v>
      </c>
      <c r="J445" s="21">
        <f t="shared" si="79"/>
        <v>-0.46666666666666667</v>
      </c>
    </row>
    <row r="446" spans="1:10" x14ac:dyDescent="0.2">
      <c r="A446" s="158" t="s">
        <v>491</v>
      </c>
      <c r="B446" s="65">
        <v>51</v>
      </c>
      <c r="C446" s="66">
        <v>19</v>
      </c>
      <c r="D446" s="65">
        <v>387</v>
      </c>
      <c r="E446" s="66">
        <v>341</v>
      </c>
      <c r="F446" s="67"/>
      <c r="G446" s="65">
        <f t="shared" si="76"/>
        <v>32</v>
      </c>
      <c r="H446" s="66">
        <f t="shared" si="77"/>
        <v>46</v>
      </c>
      <c r="I446" s="20">
        <f t="shared" si="78"/>
        <v>1.6842105263157894</v>
      </c>
      <c r="J446" s="21">
        <f t="shared" si="79"/>
        <v>0.13489736070381231</v>
      </c>
    </row>
    <row r="447" spans="1:10" x14ac:dyDescent="0.2">
      <c r="A447" s="158" t="s">
        <v>392</v>
      </c>
      <c r="B447" s="65">
        <v>70</v>
      </c>
      <c r="C447" s="66">
        <v>287</v>
      </c>
      <c r="D447" s="65">
        <v>1432</v>
      </c>
      <c r="E447" s="66">
        <v>2718</v>
      </c>
      <c r="F447" s="67"/>
      <c r="G447" s="65">
        <f t="shared" si="76"/>
        <v>-217</v>
      </c>
      <c r="H447" s="66">
        <f t="shared" si="77"/>
        <v>-1286</v>
      </c>
      <c r="I447" s="20">
        <f t="shared" si="78"/>
        <v>-0.75609756097560976</v>
      </c>
      <c r="J447" s="21">
        <f t="shared" si="79"/>
        <v>-0.47314201618837382</v>
      </c>
    </row>
    <row r="448" spans="1:10" x14ac:dyDescent="0.2">
      <c r="A448" s="158" t="s">
        <v>424</v>
      </c>
      <c r="B448" s="65">
        <v>271</v>
      </c>
      <c r="C448" s="66">
        <v>535</v>
      </c>
      <c r="D448" s="65">
        <v>3083</v>
      </c>
      <c r="E448" s="66">
        <v>3896</v>
      </c>
      <c r="F448" s="67"/>
      <c r="G448" s="65">
        <f t="shared" si="76"/>
        <v>-264</v>
      </c>
      <c r="H448" s="66">
        <f t="shared" si="77"/>
        <v>-813</v>
      </c>
      <c r="I448" s="20">
        <f t="shared" si="78"/>
        <v>-0.49345794392523362</v>
      </c>
      <c r="J448" s="21">
        <f t="shared" si="79"/>
        <v>-0.20867556468172485</v>
      </c>
    </row>
    <row r="449" spans="1:10" s="160" customFormat="1" x14ac:dyDescent="0.2">
      <c r="A449" s="178" t="s">
        <v>705</v>
      </c>
      <c r="B449" s="71">
        <v>781</v>
      </c>
      <c r="C449" s="72">
        <v>1254</v>
      </c>
      <c r="D449" s="71">
        <v>7733</v>
      </c>
      <c r="E449" s="72">
        <v>10414</v>
      </c>
      <c r="F449" s="73"/>
      <c r="G449" s="71">
        <f t="shared" si="76"/>
        <v>-473</v>
      </c>
      <c r="H449" s="72">
        <f t="shared" si="77"/>
        <v>-2681</v>
      </c>
      <c r="I449" s="37">
        <f t="shared" si="78"/>
        <v>-0.37719298245614036</v>
      </c>
      <c r="J449" s="38">
        <f t="shared" si="79"/>
        <v>-0.2574419051277127</v>
      </c>
    </row>
    <row r="450" spans="1:10" x14ac:dyDescent="0.2">
      <c r="A450" s="177"/>
      <c r="B450" s="143"/>
      <c r="C450" s="144"/>
      <c r="D450" s="143"/>
      <c r="E450" s="144"/>
      <c r="F450" s="145"/>
      <c r="G450" s="143"/>
      <c r="H450" s="144"/>
      <c r="I450" s="151"/>
      <c r="J450" s="152"/>
    </row>
    <row r="451" spans="1:10" s="139" customFormat="1" x14ac:dyDescent="0.2">
      <c r="A451" s="159" t="s">
        <v>84</v>
      </c>
      <c r="B451" s="65"/>
      <c r="C451" s="66"/>
      <c r="D451" s="65"/>
      <c r="E451" s="66"/>
      <c r="F451" s="67"/>
      <c r="G451" s="65"/>
      <c r="H451" s="66"/>
      <c r="I451" s="20"/>
      <c r="J451" s="21"/>
    </row>
    <row r="452" spans="1:10" x14ac:dyDescent="0.2">
      <c r="A452" s="158" t="s">
        <v>393</v>
      </c>
      <c r="B452" s="65">
        <v>0</v>
      </c>
      <c r="C452" s="66">
        <v>5</v>
      </c>
      <c r="D452" s="65">
        <v>58</v>
      </c>
      <c r="E452" s="66">
        <v>50</v>
      </c>
      <c r="F452" s="67"/>
      <c r="G452" s="65">
        <f t="shared" ref="G452:G461" si="80">B452-C452</f>
        <v>-5</v>
      </c>
      <c r="H452" s="66">
        <f t="shared" ref="H452:H461" si="81">D452-E452</f>
        <v>8</v>
      </c>
      <c r="I452" s="20">
        <f t="shared" ref="I452:I461" si="82">IF(C452=0, "-", IF(G452/C452&lt;10, G452/C452, "&gt;999%"))</f>
        <v>-1</v>
      </c>
      <c r="J452" s="21">
        <f t="shared" ref="J452:J461" si="83">IF(E452=0, "-", IF(H452/E452&lt;10, H452/E452, "&gt;999%"))</f>
        <v>0.16</v>
      </c>
    </row>
    <row r="453" spans="1:10" x14ac:dyDescent="0.2">
      <c r="A453" s="158" t="s">
        <v>219</v>
      </c>
      <c r="B453" s="65">
        <v>0</v>
      </c>
      <c r="C453" s="66">
        <v>4</v>
      </c>
      <c r="D453" s="65">
        <v>0</v>
      </c>
      <c r="E453" s="66">
        <v>22</v>
      </c>
      <c r="F453" s="67"/>
      <c r="G453" s="65">
        <f t="shared" si="80"/>
        <v>-4</v>
      </c>
      <c r="H453" s="66">
        <f t="shared" si="81"/>
        <v>-22</v>
      </c>
      <c r="I453" s="20">
        <f t="shared" si="82"/>
        <v>-1</v>
      </c>
      <c r="J453" s="21">
        <f t="shared" si="83"/>
        <v>-1</v>
      </c>
    </row>
    <row r="454" spans="1:10" x14ac:dyDescent="0.2">
      <c r="A454" s="158" t="s">
        <v>425</v>
      </c>
      <c r="B454" s="65">
        <v>32</v>
      </c>
      <c r="C454" s="66">
        <v>18</v>
      </c>
      <c r="D454" s="65">
        <v>264</v>
      </c>
      <c r="E454" s="66">
        <v>283</v>
      </c>
      <c r="F454" s="67"/>
      <c r="G454" s="65">
        <f t="shared" si="80"/>
        <v>14</v>
      </c>
      <c r="H454" s="66">
        <f t="shared" si="81"/>
        <v>-19</v>
      </c>
      <c r="I454" s="20">
        <f t="shared" si="82"/>
        <v>0.77777777777777779</v>
      </c>
      <c r="J454" s="21">
        <f t="shared" si="83"/>
        <v>-6.7137809187279157E-2</v>
      </c>
    </row>
    <row r="455" spans="1:10" x14ac:dyDescent="0.2">
      <c r="A455" s="158" t="s">
        <v>233</v>
      </c>
      <c r="B455" s="65">
        <v>8</v>
      </c>
      <c r="C455" s="66">
        <v>12</v>
      </c>
      <c r="D455" s="65">
        <v>66</v>
      </c>
      <c r="E455" s="66">
        <v>95</v>
      </c>
      <c r="F455" s="67"/>
      <c r="G455" s="65">
        <f t="shared" si="80"/>
        <v>-4</v>
      </c>
      <c r="H455" s="66">
        <f t="shared" si="81"/>
        <v>-29</v>
      </c>
      <c r="I455" s="20">
        <f t="shared" si="82"/>
        <v>-0.33333333333333331</v>
      </c>
      <c r="J455" s="21">
        <f t="shared" si="83"/>
        <v>-0.30526315789473685</v>
      </c>
    </row>
    <row r="456" spans="1:10" x14ac:dyDescent="0.2">
      <c r="A456" s="158" t="s">
        <v>426</v>
      </c>
      <c r="B456" s="65">
        <v>8</v>
      </c>
      <c r="C456" s="66">
        <v>14</v>
      </c>
      <c r="D456" s="65">
        <v>87</v>
      </c>
      <c r="E456" s="66">
        <v>139</v>
      </c>
      <c r="F456" s="67"/>
      <c r="G456" s="65">
        <f t="shared" si="80"/>
        <v>-6</v>
      </c>
      <c r="H456" s="66">
        <f t="shared" si="81"/>
        <v>-52</v>
      </c>
      <c r="I456" s="20">
        <f t="shared" si="82"/>
        <v>-0.42857142857142855</v>
      </c>
      <c r="J456" s="21">
        <f t="shared" si="83"/>
        <v>-0.37410071942446044</v>
      </c>
    </row>
    <row r="457" spans="1:10" x14ac:dyDescent="0.2">
      <c r="A457" s="158" t="s">
        <v>260</v>
      </c>
      <c r="B457" s="65">
        <v>11</v>
      </c>
      <c r="C457" s="66">
        <v>13</v>
      </c>
      <c r="D457" s="65">
        <v>60</v>
      </c>
      <c r="E457" s="66">
        <v>29</v>
      </c>
      <c r="F457" s="67"/>
      <c r="G457" s="65">
        <f t="shared" si="80"/>
        <v>-2</v>
      </c>
      <c r="H457" s="66">
        <f t="shared" si="81"/>
        <v>31</v>
      </c>
      <c r="I457" s="20">
        <f t="shared" si="82"/>
        <v>-0.15384615384615385</v>
      </c>
      <c r="J457" s="21">
        <f t="shared" si="83"/>
        <v>1.0689655172413792</v>
      </c>
    </row>
    <row r="458" spans="1:10" x14ac:dyDescent="0.2">
      <c r="A458" s="158" t="s">
        <v>568</v>
      </c>
      <c r="B458" s="65">
        <v>0</v>
      </c>
      <c r="C458" s="66">
        <v>0</v>
      </c>
      <c r="D458" s="65">
        <v>1</v>
      </c>
      <c r="E458" s="66">
        <v>0</v>
      </c>
      <c r="F458" s="67"/>
      <c r="G458" s="65">
        <f t="shared" si="80"/>
        <v>0</v>
      </c>
      <c r="H458" s="66">
        <f t="shared" si="81"/>
        <v>1</v>
      </c>
      <c r="I458" s="20" t="str">
        <f t="shared" si="82"/>
        <v>-</v>
      </c>
      <c r="J458" s="21" t="str">
        <f t="shared" si="83"/>
        <v>-</v>
      </c>
    </row>
    <row r="459" spans="1:10" x14ac:dyDescent="0.2">
      <c r="A459" s="158" t="s">
        <v>523</v>
      </c>
      <c r="B459" s="65">
        <v>8</v>
      </c>
      <c r="C459" s="66">
        <v>5</v>
      </c>
      <c r="D459" s="65">
        <v>126</v>
      </c>
      <c r="E459" s="66">
        <v>38</v>
      </c>
      <c r="F459" s="67"/>
      <c r="G459" s="65">
        <f t="shared" si="80"/>
        <v>3</v>
      </c>
      <c r="H459" s="66">
        <f t="shared" si="81"/>
        <v>88</v>
      </c>
      <c r="I459" s="20">
        <f t="shared" si="82"/>
        <v>0.6</v>
      </c>
      <c r="J459" s="21">
        <f t="shared" si="83"/>
        <v>2.3157894736842106</v>
      </c>
    </row>
    <row r="460" spans="1:10" x14ac:dyDescent="0.2">
      <c r="A460" s="158" t="s">
        <v>514</v>
      </c>
      <c r="B460" s="65">
        <v>11</v>
      </c>
      <c r="C460" s="66">
        <v>1</v>
      </c>
      <c r="D460" s="65">
        <v>62</v>
      </c>
      <c r="E460" s="66">
        <v>1</v>
      </c>
      <c r="F460" s="67"/>
      <c r="G460" s="65">
        <f t="shared" si="80"/>
        <v>10</v>
      </c>
      <c r="H460" s="66">
        <f t="shared" si="81"/>
        <v>61</v>
      </c>
      <c r="I460" s="20" t="str">
        <f t="shared" si="82"/>
        <v>&gt;999%</v>
      </c>
      <c r="J460" s="21" t="str">
        <f t="shared" si="83"/>
        <v>&gt;999%</v>
      </c>
    </row>
    <row r="461" spans="1:10" s="160" customFormat="1" x14ac:dyDescent="0.2">
      <c r="A461" s="178" t="s">
        <v>706</v>
      </c>
      <c r="B461" s="71">
        <v>78</v>
      </c>
      <c r="C461" s="72">
        <v>72</v>
      </c>
      <c r="D461" s="71">
        <v>724</v>
      </c>
      <c r="E461" s="72">
        <v>657</v>
      </c>
      <c r="F461" s="73"/>
      <c r="G461" s="71">
        <f t="shared" si="80"/>
        <v>6</v>
      </c>
      <c r="H461" s="72">
        <f t="shared" si="81"/>
        <v>67</v>
      </c>
      <c r="I461" s="37">
        <f t="shared" si="82"/>
        <v>8.3333333333333329E-2</v>
      </c>
      <c r="J461" s="38">
        <f t="shared" si="83"/>
        <v>0.1019786910197869</v>
      </c>
    </row>
    <row r="462" spans="1:10" x14ac:dyDescent="0.2">
      <c r="A462" s="177"/>
      <c r="B462" s="143"/>
      <c r="C462" s="144"/>
      <c r="D462" s="143"/>
      <c r="E462" s="144"/>
      <c r="F462" s="145"/>
      <c r="G462" s="143"/>
      <c r="H462" s="144"/>
      <c r="I462" s="151"/>
      <c r="J462" s="152"/>
    </row>
    <row r="463" spans="1:10" s="139" customFormat="1" x14ac:dyDescent="0.2">
      <c r="A463" s="159" t="s">
        <v>85</v>
      </c>
      <c r="B463" s="65"/>
      <c r="C463" s="66"/>
      <c r="D463" s="65"/>
      <c r="E463" s="66"/>
      <c r="F463" s="67"/>
      <c r="G463" s="65"/>
      <c r="H463" s="66"/>
      <c r="I463" s="20"/>
      <c r="J463" s="21"/>
    </row>
    <row r="464" spans="1:10" x14ac:dyDescent="0.2">
      <c r="A464" s="158" t="s">
        <v>366</v>
      </c>
      <c r="B464" s="65">
        <v>25</v>
      </c>
      <c r="C464" s="66">
        <v>21</v>
      </c>
      <c r="D464" s="65">
        <v>139</v>
      </c>
      <c r="E464" s="66">
        <v>156</v>
      </c>
      <c r="F464" s="67"/>
      <c r="G464" s="65">
        <f t="shared" ref="G464:G471" si="84">B464-C464</f>
        <v>4</v>
      </c>
      <c r="H464" s="66">
        <f t="shared" ref="H464:H471" si="85">D464-E464</f>
        <v>-17</v>
      </c>
      <c r="I464" s="20">
        <f t="shared" ref="I464:I471" si="86">IF(C464=0, "-", IF(G464/C464&lt;10, G464/C464, "&gt;999%"))</f>
        <v>0.19047619047619047</v>
      </c>
      <c r="J464" s="21">
        <f t="shared" ref="J464:J471" si="87">IF(E464=0, "-", IF(H464/E464&lt;10, H464/E464, "&gt;999%"))</f>
        <v>-0.10897435897435898</v>
      </c>
    </row>
    <row r="465" spans="1:10" x14ac:dyDescent="0.2">
      <c r="A465" s="158" t="s">
        <v>348</v>
      </c>
      <c r="B465" s="65">
        <v>6</v>
      </c>
      <c r="C465" s="66">
        <v>5</v>
      </c>
      <c r="D465" s="65">
        <v>23</v>
      </c>
      <c r="E465" s="66">
        <v>29</v>
      </c>
      <c r="F465" s="67"/>
      <c r="G465" s="65">
        <f t="shared" si="84"/>
        <v>1</v>
      </c>
      <c r="H465" s="66">
        <f t="shared" si="85"/>
        <v>-6</v>
      </c>
      <c r="I465" s="20">
        <f t="shared" si="86"/>
        <v>0.2</v>
      </c>
      <c r="J465" s="21">
        <f t="shared" si="87"/>
        <v>-0.20689655172413793</v>
      </c>
    </row>
    <row r="466" spans="1:10" x14ac:dyDescent="0.2">
      <c r="A466" s="158" t="s">
        <v>487</v>
      </c>
      <c r="B466" s="65">
        <v>22</v>
      </c>
      <c r="C466" s="66">
        <v>0</v>
      </c>
      <c r="D466" s="65">
        <v>139</v>
      </c>
      <c r="E466" s="66">
        <v>0</v>
      </c>
      <c r="F466" s="67"/>
      <c r="G466" s="65">
        <f t="shared" si="84"/>
        <v>22</v>
      </c>
      <c r="H466" s="66">
        <f t="shared" si="85"/>
        <v>139</v>
      </c>
      <c r="I466" s="20" t="str">
        <f t="shared" si="86"/>
        <v>-</v>
      </c>
      <c r="J466" s="21" t="str">
        <f t="shared" si="87"/>
        <v>-</v>
      </c>
    </row>
    <row r="467" spans="1:10" x14ac:dyDescent="0.2">
      <c r="A467" s="158" t="s">
        <v>488</v>
      </c>
      <c r="B467" s="65">
        <v>32</v>
      </c>
      <c r="C467" s="66">
        <v>28</v>
      </c>
      <c r="D467" s="65">
        <v>211</v>
      </c>
      <c r="E467" s="66">
        <v>393</v>
      </c>
      <c r="F467" s="67"/>
      <c r="G467" s="65">
        <f t="shared" si="84"/>
        <v>4</v>
      </c>
      <c r="H467" s="66">
        <f t="shared" si="85"/>
        <v>-182</v>
      </c>
      <c r="I467" s="20">
        <f t="shared" si="86"/>
        <v>0.14285714285714285</v>
      </c>
      <c r="J467" s="21">
        <f t="shared" si="87"/>
        <v>-0.46310432569974552</v>
      </c>
    </row>
    <row r="468" spans="1:10" x14ac:dyDescent="0.2">
      <c r="A468" s="158" t="s">
        <v>349</v>
      </c>
      <c r="B468" s="65">
        <v>3</v>
      </c>
      <c r="C468" s="66">
        <v>8</v>
      </c>
      <c r="D468" s="65">
        <v>49</v>
      </c>
      <c r="E468" s="66">
        <v>40</v>
      </c>
      <c r="F468" s="67"/>
      <c r="G468" s="65">
        <f t="shared" si="84"/>
        <v>-5</v>
      </c>
      <c r="H468" s="66">
        <f t="shared" si="85"/>
        <v>9</v>
      </c>
      <c r="I468" s="20">
        <f t="shared" si="86"/>
        <v>-0.625</v>
      </c>
      <c r="J468" s="21">
        <f t="shared" si="87"/>
        <v>0.22500000000000001</v>
      </c>
    </row>
    <row r="469" spans="1:10" x14ac:dyDescent="0.2">
      <c r="A469" s="158" t="s">
        <v>446</v>
      </c>
      <c r="B469" s="65">
        <v>126</v>
      </c>
      <c r="C469" s="66">
        <v>61</v>
      </c>
      <c r="D469" s="65">
        <v>591</v>
      </c>
      <c r="E469" s="66">
        <v>580</v>
      </c>
      <c r="F469" s="67"/>
      <c r="G469" s="65">
        <f t="shared" si="84"/>
        <v>65</v>
      </c>
      <c r="H469" s="66">
        <f t="shared" si="85"/>
        <v>11</v>
      </c>
      <c r="I469" s="20">
        <f t="shared" si="86"/>
        <v>1.0655737704918034</v>
      </c>
      <c r="J469" s="21">
        <f t="shared" si="87"/>
        <v>1.896551724137931E-2</v>
      </c>
    </row>
    <row r="470" spans="1:10" x14ac:dyDescent="0.2">
      <c r="A470" s="158" t="s">
        <v>306</v>
      </c>
      <c r="B470" s="65">
        <v>2</v>
      </c>
      <c r="C470" s="66">
        <v>0</v>
      </c>
      <c r="D470" s="65">
        <v>6</v>
      </c>
      <c r="E470" s="66">
        <v>15</v>
      </c>
      <c r="F470" s="67"/>
      <c r="G470" s="65">
        <f t="shared" si="84"/>
        <v>2</v>
      </c>
      <c r="H470" s="66">
        <f t="shared" si="85"/>
        <v>-9</v>
      </c>
      <c r="I470" s="20" t="str">
        <f t="shared" si="86"/>
        <v>-</v>
      </c>
      <c r="J470" s="21">
        <f t="shared" si="87"/>
        <v>-0.6</v>
      </c>
    </row>
    <row r="471" spans="1:10" s="160" customFormat="1" x14ac:dyDescent="0.2">
      <c r="A471" s="178" t="s">
        <v>707</v>
      </c>
      <c r="B471" s="71">
        <v>216</v>
      </c>
      <c r="C471" s="72">
        <v>123</v>
      </c>
      <c r="D471" s="71">
        <v>1158</v>
      </c>
      <c r="E471" s="72">
        <v>1213</v>
      </c>
      <c r="F471" s="73"/>
      <c r="G471" s="71">
        <f t="shared" si="84"/>
        <v>93</v>
      </c>
      <c r="H471" s="72">
        <f t="shared" si="85"/>
        <v>-55</v>
      </c>
      <c r="I471" s="37">
        <f t="shared" si="86"/>
        <v>0.75609756097560976</v>
      </c>
      <c r="J471" s="38">
        <f t="shared" si="87"/>
        <v>-4.5342126957955482E-2</v>
      </c>
    </row>
    <row r="472" spans="1:10" x14ac:dyDescent="0.2">
      <c r="A472" s="177"/>
      <c r="B472" s="143"/>
      <c r="C472" s="144"/>
      <c r="D472" s="143"/>
      <c r="E472" s="144"/>
      <c r="F472" s="145"/>
      <c r="G472" s="143"/>
      <c r="H472" s="144"/>
      <c r="I472" s="151"/>
      <c r="J472" s="152"/>
    </row>
    <row r="473" spans="1:10" s="139" customFormat="1" x14ac:dyDescent="0.2">
      <c r="A473" s="159" t="s">
        <v>86</v>
      </c>
      <c r="B473" s="65"/>
      <c r="C473" s="66"/>
      <c r="D473" s="65"/>
      <c r="E473" s="66"/>
      <c r="F473" s="67"/>
      <c r="G473" s="65"/>
      <c r="H473" s="66"/>
      <c r="I473" s="20"/>
      <c r="J473" s="21"/>
    </row>
    <row r="474" spans="1:10" x14ac:dyDescent="0.2">
      <c r="A474" s="158" t="s">
        <v>549</v>
      </c>
      <c r="B474" s="65">
        <v>50</v>
      </c>
      <c r="C474" s="66">
        <v>27</v>
      </c>
      <c r="D474" s="65">
        <v>349</v>
      </c>
      <c r="E474" s="66">
        <v>210</v>
      </c>
      <c r="F474" s="67"/>
      <c r="G474" s="65">
        <f>B474-C474</f>
        <v>23</v>
      </c>
      <c r="H474" s="66">
        <f>D474-E474</f>
        <v>139</v>
      </c>
      <c r="I474" s="20">
        <f>IF(C474=0, "-", IF(G474/C474&lt;10, G474/C474, "&gt;999%"))</f>
        <v>0.85185185185185186</v>
      </c>
      <c r="J474" s="21">
        <f>IF(E474=0, "-", IF(H474/E474&lt;10, H474/E474, "&gt;999%"))</f>
        <v>0.66190476190476188</v>
      </c>
    </row>
    <row r="475" spans="1:10" x14ac:dyDescent="0.2">
      <c r="A475" s="158" t="s">
        <v>550</v>
      </c>
      <c r="B475" s="65">
        <v>28</v>
      </c>
      <c r="C475" s="66">
        <v>58</v>
      </c>
      <c r="D475" s="65">
        <v>336</v>
      </c>
      <c r="E475" s="66">
        <v>361</v>
      </c>
      <c r="F475" s="67"/>
      <c r="G475" s="65">
        <f>B475-C475</f>
        <v>-30</v>
      </c>
      <c r="H475" s="66">
        <f>D475-E475</f>
        <v>-25</v>
      </c>
      <c r="I475" s="20">
        <f>IF(C475=0, "-", IF(G475/C475&lt;10, G475/C475, "&gt;999%"))</f>
        <v>-0.51724137931034486</v>
      </c>
      <c r="J475" s="21">
        <f>IF(E475=0, "-", IF(H475/E475&lt;10, H475/E475, "&gt;999%"))</f>
        <v>-6.9252077562326875E-2</v>
      </c>
    </row>
    <row r="476" spans="1:10" x14ac:dyDescent="0.2">
      <c r="A476" s="158" t="s">
        <v>551</v>
      </c>
      <c r="B476" s="65">
        <v>10</v>
      </c>
      <c r="C476" s="66">
        <v>0</v>
      </c>
      <c r="D476" s="65">
        <v>34</v>
      </c>
      <c r="E476" s="66">
        <v>0</v>
      </c>
      <c r="F476" s="67"/>
      <c r="G476" s="65">
        <f>B476-C476</f>
        <v>10</v>
      </c>
      <c r="H476" s="66">
        <f>D476-E476</f>
        <v>34</v>
      </c>
      <c r="I476" s="20" t="str">
        <f>IF(C476=0, "-", IF(G476/C476&lt;10, G476/C476, "&gt;999%"))</f>
        <v>-</v>
      </c>
      <c r="J476" s="21" t="str">
        <f>IF(E476=0, "-", IF(H476/E476&lt;10, H476/E476, "&gt;999%"))</f>
        <v>-</v>
      </c>
    </row>
    <row r="477" spans="1:10" x14ac:dyDescent="0.2">
      <c r="A477" s="158" t="s">
        <v>552</v>
      </c>
      <c r="B477" s="65">
        <v>0</v>
      </c>
      <c r="C477" s="66">
        <v>5</v>
      </c>
      <c r="D477" s="65">
        <v>9</v>
      </c>
      <c r="E477" s="66">
        <v>69</v>
      </c>
      <c r="F477" s="67"/>
      <c r="G477" s="65">
        <f>B477-C477</f>
        <v>-5</v>
      </c>
      <c r="H477" s="66">
        <f>D477-E477</f>
        <v>-60</v>
      </c>
      <c r="I477" s="20">
        <f>IF(C477=0, "-", IF(G477/C477&lt;10, G477/C477, "&gt;999%"))</f>
        <v>-1</v>
      </c>
      <c r="J477" s="21">
        <f>IF(E477=0, "-", IF(H477/E477&lt;10, H477/E477, "&gt;999%"))</f>
        <v>-0.86956521739130432</v>
      </c>
    </row>
    <row r="478" spans="1:10" s="160" customFormat="1" x14ac:dyDescent="0.2">
      <c r="A478" s="178" t="s">
        <v>708</v>
      </c>
      <c r="B478" s="71">
        <v>88</v>
      </c>
      <c r="C478" s="72">
        <v>90</v>
      </c>
      <c r="D478" s="71">
        <v>728</v>
      </c>
      <c r="E478" s="72">
        <v>640</v>
      </c>
      <c r="F478" s="73"/>
      <c r="G478" s="71">
        <f>B478-C478</f>
        <v>-2</v>
      </c>
      <c r="H478" s="72">
        <f>D478-E478</f>
        <v>88</v>
      </c>
      <c r="I478" s="37">
        <f>IF(C478=0, "-", IF(G478/C478&lt;10, G478/C478, "&gt;999%"))</f>
        <v>-2.2222222222222223E-2</v>
      </c>
      <c r="J478" s="38">
        <f>IF(E478=0, "-", IF(H478/E478&lt;10, H478/E478, "&gt;999%"))</f>
        <v>0.13750000000000001</v>
      </c>
    </row>
    <row r="479" spans="1:10" x14ac:dyDescent="0.2">
      <c r="A479" s="177"/>
      <c r="B479" s="143"/>
      <c r="C479" s="144"/>
      <c r="D479" s="143"/>
      <c r="E479" s="144"/>
      <c r="F479" s="145"/>
      <c r="G479" s="143"/>
      <c r="H479" s="144"/>
      <c r="I479" s="151"/>
      <c r="J479" s="152"/>
    </row>
    <row r="480" spans="1:10" s="139" customFormat="1" x14ac:dyDescent="0.2">
      <c r="A480" s="159" t="s">
        <v>87</v>
      </c>
      <c r="B480" s="65"/>
      <c r="C480" s="66"/>
      <c r="D480" s="65"/>
      <c r="E480" s="66"/>
      <c r="F480" s="67"/>
      <c r="G480" s="65"/>
      <c r="H480" s="66"/>
      <c r="I480" s="20"/>
      <c r="J480" s="21"/>
    </row>
    <row r="481" spans="1:10" x14ac:dyDescent="0.2">
      <c r="A481" s="158" t="s">
        <v>376</v>
      </c>
      <c r="B481" s="65">
        <v>0</v>
      </c>
      <c r="C481" s="66">
        <v>5</v>
      </c>
      <c r="D481" s="65">
        <v>10</v>
      </c>
      <c r="E481" s="66">
        <v>75</v>
      </c>
      <c r="F481" s="67"/>
      <c r="G481" s="65">
        <f t="shared" ref="G481:G491" si="88">B481-C481</f>
        <v>-5</v>
      </c>
      <c r="H481" s="66">
        <f t="shared" ref="H481:H491" si="89">D481-E481</f>
        <v>-65</v>
      </c>
      <c r="I481" s="20">
        <f t="shared" ref="I481:I491" si="90">IF(C481=0, "-", IF(G481/C481&lt;10, G481/C481, "&gt;999%"))</f>
        <v>-1</v>
      </c>
      <c r="J481" s="21">
        <f t="shared" ref="J481:J491" si="91">IF(E481=0, "-", IF(H481/E481&lt;10, H481/E481, "&gt;999%"))</f>
        <v>-0.8666666666666667</v>
      </c>
    </row>
    <row r="482" spans="1:10" x14ac:dyDescent="0.2">
      <c r="A482" s="158" t="s">
        <v>209</v>
      </c>
      <c r="B482" s="65">
        <v>0</v>
      </c>
      <c r="C482" s="66">
        <v>33</v>
      </c>
      <c r="D482" s="65">
        <v>4</v>
      </c>
      <c r="E482" s="66">
        <v>216</v>
      </c>
      <c r="F482" s="67"/>
      <c r="G482" s="65">
        <f t="shared" si="88"/>
        <v>-33</v>
      </c>
      <c r="H482" s="66">
        <f t="shared" si="89"/>
        <v>-212</v>
      </c>
      <c r="I482" s="20">
        <f t="shared" si="90"/>
        <v>-1</v>
      </c>
      <c r="J482" s="21">
        <f t="shared" si="91"/>
        <v>-0.98148148148148151</v>
      </c>
    </row>
    <row r="483" spans="1:10" x14ac:dyDescent="0.2">
      <c r="A483" s="158" t="s">
        <v>394</v>
      </c>
      <c r="B483" s="65">
        <v>18</v>
      </c>
      <c r="C483" s="66">
        <v>0</v>
      </c>
      <c r="D483" s="65">
        <v>70</v>
      </c>
      <c r="E483" s="66">
        <v>0</v>
      </c>
      <c r="F483" s="67"/>
      <c r="G483" s="65">
        <f t="shared" si="88"/>
        <v>18</v>
      </c>
      <c r="H483" s="66">
        <f t="shared" si="89"/>
        <v>70</v>
      </c>
      <c r="I483" s="20" t="str">
        <f t="shared" si="90"/>
        <v>-</v>
      </c>
      <c r="J483" s="21" t="str">
        <f t="shared" si="91"/>
        <v>-</v>
      </c>
    </row>
    <row r="484" spans="1:10" x14ac:dyDescent="0.2">
      <c r="A484" s="158" t="s">
        <v>515</v>
      </c>
      <c r="B484" s="65">
        <v>16</v>
      </c>
      <c r="C484" s="66">
        <v>11</v>
      </c>
      <c r="D484" s="65">
        <v>114</v>
      </c>
      <c r="E484" s="66">
        <v>147</v>
      </c>
      <c r="F484" s="67"/>
      <c r="G484" s="65">
        <f t="shared" si="88"/>
        <v>5</v>
      </c>
      <c r="H484" s="66">
        <f t="shared" si="89"/>
        <v>-33</v>
      </c>
      <c r="I484" s="20">
        <f t="shared" si="90"/>
        <v>0.45454545454545453</v>
      </c>
      <c r="J484" s="21">
        <f t="shared" si="91"/>
        <v>-0.22448979591836735</v>
      </c>
    </row>
    <row r="485" spans="1:10" x14ac:dyDescent="0.2">
      <c r="A485" s="158" t="s">
        <v>427</v>
      </c>
      <c r="B485" s="65">
        <v>81</v>
      </c>
      <c r="C485" s="66">
        <v>72</v>
      </c>
      <c r="D485" s="65">
        <v>302</v>
      </c>
      <c r="E485" s="66">
        <v>424</v>
      </c>
      <c r="F485" s="67"/>
      <c r="G485" s="65">
        <f t="shared" si="88"/>
        <v>9</v>
      </c>
      <c r="H485" s="66">
        <f t="shared" si="89"/>
        <v>-122</v>
      </c>
      <c r="I485" s="20">
        <f t="shared" si="90"/>
        <v>0.125</v>
      </c>
      <c r="J485" s="21">
        <f t="shared" si="91"/>
        <v>-0.28773584905660377</v>
      </c>
    </row>
    <row r="486" spans="1:10" x14ac:dyDescent="0.2">
      <c r="A486" s="158" t="s">
        <v>569</v>
      </c>
      <c r="B486" s="65">
        <v>42</v>
      </c>
      <c r="C486" s="66">
        <v>22</v>
      </c>
      <c r="D486" s="65">
        <v>265</v>
      </c>
      <c r="E486" s="66">
        <v>245</v>
      </c>
      <c r="F486" s="67"/>
      <c r="G486" s="65">
        <f t="shared" si="88"/>
        <v>20</v>
      </c>
      <c r="H486" s="66">
        <f t="shared" si="89"/>
        <v>20</v>
      </c>
      <c r="I486" s="20">
        <f t="shared" si="90"/>
        <v>0.90909090909090906</v>
      </c>
      <c r="J486" s="21">
        <f t="shared" si="91"/>
        <v>8.1632653061224483E-2</v>
      </c>
    </row>
    <row r="487" spans="1:10" x14ac:dyDescent="0.2">
      <c r="A487" s="158" t="s">
        <v>508</v>
      </c>
      <c r="B487" s="65">
        <v>0</v>
      </c>
      <c r="C487" s="66">
        <v>0</v>
      </c>
      <c r="D487" s="65">
        <v>11</v>
      </c>
      <c r="E487" s="66">
        <v>20</v>
      </c>
      <c r="F487" s="67"/>
      <c r="G487" s="65">
        <f t="shared" si="88"/>
        <v>0</v>
      </c>
      <c r="H487" s="66">
        <f t="shared" si="89"/>
        <v>-9</v>
      </c>
      <c r="I487" s="20" t="str">
        <f t="shared" si="90"/>
        <v>-</v>
      </c>
      <c r="J487" s="21">
        <f t="shared" si="91"/>
        <v>-0.45</v>
      </c>
    </row>
    <row r="488" spans="1:10" x14ac:dyDescent="0.2">
      <c r="A488" s="158" t="s">
        <v>234</v>
      </c>
      <c r="B488" s="65">
        <v>6</v>
      </c>
      <c r="C488" s="66">
        <v>7</v>
      </c>
      <c r="D488" s="65">
        <v>32</v>
      </c>
      <c r="E488" s="66">
        <v>102</v>
      </c>
      <c r="F488" s="67"/>
      <c r="G488" s="65">
        <f t="shared" si="88"/>
        <v>-1</v>
      </c>
      <c r="H488" s="66">
        <f t="shared" si="89"/>
        <v>-70</v>
      </c>
      <c r="I488" s="20">
        <f t="shared" si="90"/>
        <v>-0.14285714285714285</v>
      </c>
      <c r="J488" s="21">
        <f t="shared" si="91"/>
        <v>-0.68627450980392157</v>
      </c>
    </row>
    <row r="489" spans="1:10" x14ac:dyDescent="0.2">
      <c r="A489" s="158" t="s">
        <v>524</v>
      </c>
      <c r="B489" s="65">
        <v>23</v>
      </c>
      <c r="C489" s="66">
        <v>28</v>
      </c>
      <c r="D489" s="65">
        <v>257</v>
      </c>
      <c r="E489" s="66">
        <v>365</v>
      </c>
      <c r="F489" s="67"/>
      <c r="G489" s="65">
        <f t="shared" si="88"/>
        <v>-5</v>
      </c>
      <c r="H489" s="66">
        <f t="shared" si="89"/>
        <v>-108</v>
      </c>
      <c r="I489" s="20">
        <f t="shared" si="90"/>
        <v>-0.17857142857142858</v>
      </c>
      <c r="J489" s="21">
        <f t="shared" si="91"/>
        <v>-0.29589041095890412</v>
      </c>
    </row>
    <row r="490" spans="1:10" x14ac:dyDescent="0.2">
      <c r="A490" s="158" t="s">
        <v>220</v>
      </c>
      <c r="B490" s="65">
        <v>1</v>
      </c>
      <c r="C490" s="66">
        <v>0</v>
      </c>
      <c r="D490" s="65">
        <v>2</v>
      </c>
      <c r="E490" s="66">
        <v>0</v>
      </c>
      <c r="F490" s="67"/>
      <c r="G490" s="65">
        <f t="shared" si="88"/>
        <v>1</v>
      </c>
      <c r="H490" s="66">
        <f t="shared" si="89"/>
        <v>2</v>
      </c>
      <c r="I490" s="20" t="str">
        <f t="shared" si="90"/>
        <v>-</v>
      </c>
      <c r="J490" s="21" t="str">
        <f t="shared" si="91"/>
        <v>-</v>
      </c>
    </row>
    <row r="491" spans="1:10" s="160" customFormat="1" x14ac:dyDescent="0.2">
      <c r="A491" s="178" t="s">
        <v>709</v>
      </c>
      <c r="B491" s="71">
        <v>187</v>
      </c>
      <c r="C491" s="72">
        <v>178</v>
      </c>
      <c r="D491" s="71">
        <v>1067</v>
      </c>
      <c r="E491" s="72">
        <v>1594</v>
      </c>
      <c r="F491" s="73"/>
      <c r="G491" s="71">
        <f t="shared" si="88"/>
        <v>9</v>
      </c>
      <c r="H491" s="72">
        <f t="shared" si="89"/>
        <v>-527</v>
      </c>
      <c r="I491" s="37">
        <f t="shared" si="90"/>
        <v>5.0561797752808987E-2</v>
      </c>
      <c r="J491" s="38">
        <f t="shared" si="91"/>
        <v>-0.33061480552070266</v>
      </c>
    </row>
    <row r="492" spans="1:10" x14ac:dyDescent="0.2">
      <c r="A492" s="177"/>
      <c r="B492" s="143"/>
      <c r="C492" s="144"/>
      <c r="D492" s="143"/>
      <c r="E492" s="144"/>
      <c r="F492" s="145"/>
      <c r="G492" s="143"/>
      <c r="H492" s="144"/>
      <c r="I492" s="151"/>
      <c r="J492" s="152"/>
    </row>
    <row r="493" spans="1:10" s="139" customFormat="1" x14ac:dyDescent="0.2">
      <c r="A493" s="159" t="s">
        <v>88</v>
      </c>
      <c r="B493" s="65"/>
      <c r="C493" s="66"/>
      <c r="D493" s="65"/>
      <c r="E493" s="66"/>
      <c r="F493" s="67"/>
      <c r="G493" s="65"/>
      <c r="H493" s="66"/>
      <c r="I493" s="20"/>
      <c r="J493" s="21"/>
    </row>
    <row r="494" spans="1:10" x14ac:dyDescent="0.2">
      <c r="A494" s="158" t="s">
        <v>367</v>
      </c>
      <c r="B494" s="65">
        <v>0</v>
      </c>
      <c r="C494" s="66">
        <v>0</v>
      </c>
      <c r="D494" s="65">
        <v>4</v>
      </c>
      <c r="E494" s="66">
        <v>7</v>
      </c>
      <c r="F494" s="67"/>
      <c r="G494" s="65">
        <f>B494-C494</f>
        <v>0</v>
      </c>
      <c r="H494" s="66">
        <f>D494-E494</f>
        <v>-3</v>
      </c>
      <c r="I494" s="20" t="str">
        <f>IF(C494=0, "-", IF(G494/C494&lt;10, G494/C494, "&gt;999%"))</f>
        <v>-</v>
      </c>
      <c r="J494" s="21">
        <f>IF(E494=0, "-", IF(H494/E494&lt;10, H494/E494, "&gt;999%"))</f>
        <v>-0.42857142857142855</v>
      </c>
    </row>
    <row r="495" spans="1:10" x14ac:dyDescent="0.2">
      <c r="A495" s="158" t="s">
        <v>505</v>
      </c>
      <c r="B495" s="65">
        <v>0</v>
      </c>
      <c r="C495" s="66">
        <v>0</v>
      </c>
      <c r="D495" s="65">
        <v>5</v>
      </c>
      <c r="E495" s="66">
        <v>5</v>
      </c>
      <c r="F495" s="67"/>
      <c r="G495" s="65">
        <f>B495-C495</f>
        <v>0</v>
      </c>
      <c r="H495" s="66">
        <f>D495-E495</f>
        <v>0</v>
      </c>
      <c r="I495" s="20" t="str">
        <f>IF(C495=0, "-", IF(G495/C495&lt;10, G495/C495, "&gt;999%"))</f>
        <v>-</v>
      </c>
      <c r="J495" s="21">
        <f>IF(E495=0, "-", IF(H495/E495&lt;10, H495/E495, "&gt;999%"))</f>
        <v>0</v>
      </c>
    </row>
    <row r="496" spans="1:10" x14ac:dyDescent="0.2">
      <c r="A496" s="158" t="s">
        <v>307</v>
      </c>
      <c r="B496" s="65">
        <v>0</v>
      </c>
      <c r="C496" s="66">
        <v>0</v>
      </c>
      <c r="D496" s="65">
        <v>0</v>
      </c>
      <c r="E496" s="66">
        <v>4</v>
      </c>
      <c r="F496" s="67"/>
      <c r="G496" s="65">
        <f>B496-C496</f>
        <v>0</v>
      </c>
      <c r="H496" s="66">
        <f>D496-E496</f>
        <v>-4</v>
      </c>
      <c r="I496" s="20" t="str">
        <f>IF(C496=0, "-", IF(G496/C496&lt;10, G496/C496, "&gt;999%"))</f>
        <v>-</v>
      </c>
      <c r="J496" s="21">
        <f>IF(E496=0, "-", IF(H496/E496&lt;10, H496/E496, "&gt;999%"))</f>
        <v>-1</v>
      </c>
    </row>
    <row r="497" spans="1:10" s="160" customFormat="1" x14ac:dyDescent="0.2">
      <c r="A497" s="178" t="s">
        <v>710</v>
      </c>
      <c r="B497" s="71">
        <v>0</v>
      </c>
      <c r="C497" s="72">
        <v>0</v>
      </c>
      <c r="D497" s="71">
        <v>9</v>
      </c>
      <c r="E497" s="72">
        <v>16</v>
      </c>
      <c r="F497" s="73"/>
      <c r="G497" s="71">
        <f>B497-C497</f>
        <v>0</v>
      </c>
      <c r="H497" s="72">
        <f>D497-E497</f>
        <v>-7</v>
      </c>
      <c r="I497" s="37" t="str">
        <f>IF(C497=0, "-", IF(G497/C497&lt;10, G497/C497, "&gt;999%"))</f>
        <v>-</v>
      </c>
      <c r="J497" s="38">
        <f>IF(E497=0, "-", IF(H497/E497&lt;10, H497/E497, "&gt;999%"))</f>
        <v>-0.4375</v>
      </c>
    </row>
    <row r="498" spans="1:10" x14ac:dyDescent="0.2">
      <c r="A498" s="177"/>
      <c r="B498" s="143"/>
      <c r="C498" s="144"/>
      <c r="D498" s="143"/>
      <c r="E498" s="144"/>
      <c r="F498" s="145"/>
      <c r="G498" s="143"/>
      <c r="H498" s="144"/>
      <c r="I498" s="151"/>
      <c r="J498" s="152"/>
    </row>
    <row r="499" spans="1:10" s="139" customFormat="1" x14ac:dyDescent="0.2">
      <c r="A499" s="159" t="s">
        <v>89</v>
      </c>
      <c r="B499" s="65"/>
      <c r="C499" s="66"/>
      <c r="D499" s="65"/>
      <c r="E499" s="66"/>
      <c r="F499" s="67"/>
      <c r="G499" s="65"/>
      <c r="H499" s="66"/>
      <c r="I499" s="20"/>
      <c r="J499" s="21"/>
    </row>
    <row r="500" spans="1:10" x14ac:dyDescent="0.2">
      <c r="A500" s="158" t="s">
        <v>592</v>
      </c>
      <c r="B500" s="65">
        <v>30</v>
      </c>
      <c r="C500" s="66">
        <v>31</v>
      </c>
      <c r="D500" s="65">
        <v>187</v>
      </c>
      <c r="E500" s="66">
        <v>222</v>
      </c>
      <c r="F500" s="67"/>
      <c r="G500" s="65">
        <f>B500-C500</f>
        <v>-1</v>
      </c>
      <c r="H500" s="66">
        <f>D500-E500</f>
        <v>-35</v>
      </c>
      <c r="I500" s="20">
        <f>IF(C500=0, "-", IF(G500/C500&lt;10, G500/C500, "&gt;999%"))</f>
        <v>-3.2258064516129031E-2</v>
      </c>
      <c r="J500" s="21">
        <f>IF(E500=0, "-", IF(H500/E500&lt;10, H500/E500, "&gt;999%"))</f>
        <v>-0.15765765765765766</v>
      </c>
    </row>
    <row r="501" spans="1:10" s="160" customFormat="1" x14ac:dyDescent="0.2">
      <c r="A501" s="178" t="s">
        <v>711</v>
      </c>
      <c r="B501" s="71">
        <v>30</v>
      </c>
      <c r="C501" s="72">
        <v>31</v>
      </c>
      <c r="D501" s="71">
        <v>187</v>
      </c>
      <c r="E501" s="72">
        <v>222</v>
      </c>
      <c r="F501" s="73"/>
      <c r="G501" s="71">
        <f>B501-C501</f>
        <v>-1</v>
      </c>
      <c r="H501" s="72">
        <f>D501-E501</f>
        <v>-35</v>
      </c>
      <c r="I501" s="37">
        <f>IF(C501=0, "-", IF(G501/C501&lt;10, G501/C501, "&gt;999%"))</f>
        <v>-3.2258064516129031E-2</v>
      </c>
      <c r="J501" s="38">
        <f>IF(E501=0, "-", IF(H501/E501&lt;10, H501/E501, "&gt;999%"))</f>
        <v>-0.15765765765765766</v>
      </c>
    </row>
    <row r="502" spans="1:10" x14ac:dyDescent="0.2">
      <c r="A502" s="177"/>
      <c r="B502" s="143"/>
      <c r="C502" s="144"/>
      <c r="D502" s="143"/>
      <c r="E502" s="144"/>
      <c r="F502" s="145"/>
      <c r="G502" s="143"/>
      <c r="H502" s="144"/>
      <c r="I502" s="151"/>
      <c r="J502" s="152"/>
    </row>
    <row r="503" spans="1:10" s="139" customFormat="1" x14ac:dyDescent="0.2">
      <c r="A503" s="159" t="s">
        <v>90</v>
      </c>
      <c r="B503" s="65"/>
      <c r="C503" s="66"/>
      <c r="D503" s="65"/>
      <c r="E503" s="66"/>
      <c r="F503" s="67"/>
      <c r="G503" s="65"/>
      <c r="H503" s="66"/>
      <c r="I503" s="20"/>
      <c r="J503" s="21"/>
    </row>
    <row r="504" spans="1:10" x14ac:dyDescent="0.2">
      <c r="A504" s="158" t="s">
        <v>210</v>
      </c>
      <c r="B504" s="65">
        <v>40</v>
      </c>
      <c r="C504" s="66">
        <v>26</v>
      </c>
      <c r="D504" s="65">
        <v>219</v>
      </c>
      <c r="E504" s="66">
        <v>218</v>
      </c>
      <c r="F504" s="67"/>
      <c r="G504" s="65">
        <f t="shared" ref="G504:G512" si="92">B504-C504</f>
        <v>14</v>
      </c>
      <c r="H504" s="66">
        <f t="shared" ref="H504:H512" si="93">D504-E504</f>
        <v>1</v>
      </c>
      <c r="I504" s="20">
        <f t="shared" ref="I504:I512" si="94">IF(C504=0, "-", IF(G504/C504&lt;10, G504/C504, "&gt;999%"))</f>
        <v>0.53846153846153844</v>
      </c>
      <c r="J504" s="21">
        <f t="shared" ref="J504:J512" si="95">IF(E504=0, "-", IF(H504/E504&lt;10, H504/E504, "&gt;999%"))</f>
        <v>4.5871559633027525E-3</v>
      </c>
    </row>
    <row r="505" spans="1:10" x14ac:dyDescent="0.2">
      <c r="A505" s="158" t="s">
        <v>395</v>
      </c>
      <c r="B505" s="65">
        <v>24</v>
      </c>
      <c r="C505" s="66">
        <v>0</v>
      </c>
      <c r="D505" s="65">
        <v>35</v>
      </c>
      <c r="E505" s="66">
        <v>0</v>
      </c>
      <c r="F505" s="67"/>
      <c r="G505" s="65">
        <f t="shared" si="92"/>
        <v>24</v>
      </c>
      <c r="H505" s="66">
        <f t="shared" si="93"/>
        <v>35</v>
      </c>
      <c r="I505" s="20" t="str">
        <f t="shared" si="94"/>
        <v>-</v>
      </c>
      <c r="J505" s="21" t="str">
        <f t="shared" si="95"/>
        <v>-</v>
      </c>
    </row>
    <row r="506" spans="1:10" x14ac:dyDescent="0.2">
      <c r="A506" s="158" t="s">
        <v>428</v>
      </c>
      <c r="B506" s="65">
        <v>64</v>
      </c>
      <c r="C506" s="66">
        <v>40</v>
      </c>
      <c r="D506" s="65">
        <v>412</v>
      </c>
      <c r="E506" s="66">
        <v>331</v>
      </c>
      <c r="F506" s="67"/>
      <c r="G506" s="65">
        <f t="shared" si="92"/>
        <v>24</v>
      </c>
      <c r="H506" s="66">
        <f t="shared" si="93"/>
        <v>81</v>
      </c>
      <c r="I506" s="20">
        <f t="shared" si="94"/>
        <v>0.6</v>
      </c>
      <c r="J506" s="21">
        <f t="shared" si="95"/>
        <v>0.24471299093655588</v>
      </c>
    </row>
    <row r="507" spans="1:10" x14ac:dyDescent="0.2">
      <c r="A507" s="158" t="s">
        <v>465</v>
      </c>
      <c r="B507" s="65">
        <v>55</v>
      </c>
      <c r="C507" s="66">
        <v>49</v>
      </c>
      <c r="D507" s="65">
        <v>566</v>
      </c>
      <c r="E507" s="66">
        <v>566</v>
      </c>
      <c r="F507" s="67"/>
      <c r="G507" s="65">
        <f t="shared" si="92"/>
        <v>6</v>
      </c>
      <c r="H507" s="66">
        <f t="shared" si="93"/>
        <v>0</v>
      </c>
      <c r="I507" s="20">
        <f t="shared" si="94"/>
        <v>0.12244897959183673</v>
      </c>
      <c r="J507" s="21">
        <f t="shared" si="95"/>
        <v>0</v>
      </c>
    </row>
    <row r="508" spans="1:10" x14ac:dyDescent="0.2">
      <c r="A508" s="158" t="s">
        <v>261</v>
      </c>
      <c r="B508" s="65">
        <v>100</v>
      </c>
      <c r="C508" s="66">
        <v>70</v>
      </c>
      <c r="D508" s="65">
        <v>521</v>
      </c>
      <c r="E508" s="66">
        <v>503</v>
      </c>
      <c r="F508" s="67"/>
      <c r="G508" s="65">
        <f t="shared" si="92"/>
        <v>30</v>
      </c>
      <c r="H508" s="66">
        <f t="shared" si="93"/>
        <v>18</v>
      </c>
      <c r="I508" s="20">
        <f t="shared" si="94"/>
        <v>0.42857142857142855</v>
      </c>
      <c r="J508" s="21">
        <f t="shared" si="95"/>
        <v>3.5785288270377733E-2</v>
      </c>
    </row>
    <row r="509" spans="1:10" x14ac:dyDescent="0.2">
      <c r="A509" s="158" t="s">
        <v>235</v>
      </c>
      <c r="B509" s="65">
        <v>0</v>
      </c>
      <c r="C509" s="66">
        <v>17</v>
      </c>
      <c r="D509" s="65">
        <v>42</v>
      </c>
      <c r="E509" s="66">
        <v>98</v>
      </c>
      <c r="F509" s="67"/>
      <c r="G509" s="65">
        <f t="shared" si="92"/>
        <v>-17</v>
      </c>
      <c r="H509" s="66">
        <f t="shared" si="93"/>
        <v>-56</v>
      </c>
      <c r="I509" s="20">
        <f t="shared" si="94"/>
        <v>-1</v>
      </c>
      <c r="J509" s="21">
        <f t="shared" si="95"/>
        <v>-0.5714285714285714</v>
      </c>
    </row>
    <row r="510" spans="1:10" x14ac:dyDescent="0.2">
      <c r="A510" s="158" t="s">
        <v>236</v>
      </c>
      <c r="B510" s="65">
        <v>1</v>
      </c>
      <c r="C510" s="66">
        <v>0</v>
      </c>
      <c r="D510" s="65">
        <v>21</v>
      </c>
      <c r="E510" s="66">
        <v>0</v>
      </c>
      <c r="F510" s="67"/>
      <c r="G510" s="65">
        <f t="shared" si="92"/>
        <v>1</v>
      </c>
      <c r="H510" s="66">
        <f t="shared" si="93"/>
        <v>21</v>
      </c>
      <c r="I510" s="20" t="str">
        <f t="shared" si="94"/>
        <v>-</v>
      </c>
      <c r="J510" s="21" t="str">
        <f t="shared" si="95"/>
        <v>-</v>
      </c>
    </row>
    <row r="511" spans="1:10" x14ac:dyDescent="0.2">
      <c r="A511" s="158" t="s">
        <v>284</v>
      </c>
      <c r="B511" s="65">
        <v>17</v>
      </c>
      <c r="C511" s="66">
        <v>17</v>
      </c>
      <c r="D511" s="65">
        <v>87</v>
      </c>
      <c r="E511" s="66">
        <v>296</v>
      </c>
      <c r="F511" s="67"/>
      <c r="G511" s="65">
        <f t="shared" si="92"/>
        <v>0</v>
      </c>
      <c r="H511" s="66">
        <f t="shared" si="93"/>
        <v>-209</v>
      </c>
      <c r="I511" s="20">
        <f t="shared" si="94"/>
        <v>0</v>
      </c>
      <c r="J511" s="21">
        <f t="shared" si="95"/>
        <v>-0.70608108108108103</v>
      </c>
    </row>
    <row r="512" spans="1:10" s="160" customFormat="1" x14ac:dyDescent="0.2">
      <c r="A512" s="178" t="s">
        <v>712</v>
      </c>
      <c r="B512" s="71">
        <v>301</v>
      </c>
      <c r="C512" s="72">
        <v>219</v>
      </c>
      <c r="D512" s="71">
        <v>1903</v>
      </c>
      <c r="E512" s="72">
        <v>2012</v>
      </c>
      <c r="F512" s="73"/>
      <c r="G512" s="71">
        <f t="shared" si="92"/>
        <v>82</v>
      </c>
      <c r="H512" s="72">
        <f t="shared" si="93"/>
        <v>-109</v>
      </c>
      <c r="I512" s="37">
        <f t="shared" si="94"/>
        <v>0.37442922374429222</v>
      </c>
      <c r="J512" s="38">
        <f t="shared" si="95"/>
        <v>-5.4174950298210733E-2</v>
      </c>
    </row>
    <row r="513" spans="1:10" x14ac:dyDescent="0.2">
      <c r="A513" s="177"/>
      <c r="B513" s="143"/>
      <c r="C513" s="144"/>
      <c r="D513" s="143"/>
      <c r="E513" s="144"/>
      <c r="F513" s="145"/>
      <c r="G513" s="143"/>
      <c r="H513" s="144"/>
      <c r="I513" s="151"/>
      <c r="J513" s="152"/>
    </row>
    <row r="514" spans="1:10" s="139" customFormat="1" x14ac:dyDescent="0.2">
      <c r="A514" s="159" t="s">
        <v>91</v>
      </c>
      <c r="B514" s="65"/>
      <c r="C514" s="66"/>
      <c r="D514" s="65"/>
      <c r="E514" s="66"/>
      <c r="F514" s="67"/>
      <c r="G514" s="65"/>
      <c r="H514" s="66"/>
      <c r="I514" s="20"/>
      <c r="J514" s="21"/>
    </row>
    <row r="515" spans="1:10" x14ac:dyDescent="0.2">
      <c r="A515" s="158" t="s">
        <v>429</v>
      </c>
      <c r="B515" s="65">
        <v>7</v>
      </c>
      <c r="C515" s="66">
        <v>0</v>
      </c>
      <c r="D515" s="65">
        <v>25</v>
      </c>
      <c r="E515" s="66">
        <v>0</v>
      </c>
      <c r="F515" s="67"/>
      <c r="G515" s="65">
        <f t="shared" ref="G515:G520" si="96">B515-C515</f>
        <v>7</v>
      </c>
      <c r="H515" s="66">
        <f t="shared" ref="H515:H520" si="97">D515-E515</f>
        <v>25</v>
      </c>
      <c r="I515" s="20" t="str">
        <f t="shared" ref="I515:I520" si="98">IF(C515=0, "-", IF(G515/C515&lt;10, G515/C515, "&gt;999%"))</f>
        <v>-</v>
      </c>
      <c r="J515" s="21" t="str">
        <f t="shared" ref="J515:J520" si="99">IF(E515=0, "-", IF(H515/E515&lt;10, H515/E515, "&gt;999%"))</f>
        <v>-</v>
      </c>
    </row>
    <row r="516" spans="1:10" x14ac:dyDescent="0.2">
      <c r="A516" s="158" t="s">
        <v>553</v>
      </c>
      <c r="B516" s="65">
        <v>16</v>
      </c>
      <c r="C516" s="66">
        <v>24</v>
      </c>
      <c r="D516" s="65">
        <v>158</v>
      </c>
      <c r="E516" s="66">
        <v>90</v>
      </c>
      <c r="F516" s="67"/>
      <c r="G516" s="65">
        <f t="shared" si="96"/>
        <v>-8</v>
      </c>
      <c r="H516" s="66">
        <f t="shared" si="97"/>
        <v>68</v>
      </c>
      <c r="I516" s="20">
        <f t="shared" si="98"/>
        <v>-0.33333333333333331</v>
      </c>
      <c r="J516" s="21">
        <f t="shared" si="99"/>
        <v>0.75555555555555554</v>
      </c>
    </row>
    <row r="517" spans="1:10" x14ac:dyDescent="0.2">
      <c r="A517" s="158" t="s">
        <v>466</v>
      </c>
      <c r="B517" s="65">
        <v>8</v>
      </c>
      <c r="C517" s="66">
        <v>10</v>
      </c>
      <c r="D517" s="65">
        <v>48</v>
      </c>
      <c r="E517" s="66">
        <v>33</v>
      </c>
      <c r="F517" s="67"/>
      <c r="G517" s="65">
        <f t="shared" si="96"/>
        <v>-2</v>
      </c>
      <c r="H517" s="66">
        <f t="shared" si="97"/>
        <v>15</v>
      </c>
      <c r="I517" s="20">
        <f t="shared" si="98"/>
        <v>-0.2</v>
      </c>
      <c r="J517" s="21">
        <f t="shared" si="99"/>
        <v>0.45454545454545453</v>
      </c>
    </row>
    <row r="518" spans="1:10" x14ac:dyDescent="0.2">
      <c r="A518" s="158" t="s">
        <v>377</v>
      </c>
      <c r="B518" s="65">
        <v>0</v>
      </c>
      <c r="C518" s="66">
        <v>10</v>
      </c>
      <c r="D518" s="65">
        <v>23</v>
      </c>
      <c r="E518" s="66">
        <v>16</v>
      </c>
      <c r="F518" s="67"/>
      <c r="G518" s="65">
        <f t="shared" si="96"/>
        <v>-10</v>
      </c>
      <c r="H518" s="66">
        <f t="shared" si="97"/>
        <v>7</v>
      </c>
      <c r="I518" s="20">
        <f t="shared" si="98"/>
        <v>-1</v>
      </c>
      <c r="J518" s="21">
        <f t="shared" si="99"/>
        <v>0.4375</v>
      </c>
    </row>
    <row r="519" spans="1:10" x14ac:dyDescent="0.2">
      <c r="A519" s="158" t="s">
        <v>396</v>
      </c>
      <c r="B519" s="65">
        <v>0</v>
      </c>
      <c r="C519" s="66">
        <v>1</v>
      </c>
      <c r="D519" s="65">
        <v>7</v>
      </c>
      <c r="E519" s="66">
        <v>4</v>
      </c>
      <c r="F519" s="67"/>
      <c r="G519" s="65">
        <f t="shared" si="96"/>
        <v>-1</v>
      </c>
      <c r="H519" s="66">
        <f t="shared" si="97"/>
        <v>3</v>
      </c>
      <c r="I519" s="20">
        <f t="shared" si="98"/>
        <v>-1</v>
      </c>
      <c r="J519" s="21">
        <f t="shared" si="99"/>
        <v>0.75</v>
      </c>
    </row>
    <row r="520" spans="1:10" s="160" customFormat="1" x14ac:dyDescent="0.2">
      <c r="A520" s="178" t="s">
        <v>713</v>
      </c>
      <c r="B520" s="71">
        <v>31</v>
      </c>
      <c r="C520" s="72">
        <v>45</v>
      </c>
      <c r="D520" s="71">
        <v>261</v>
      </c>
      <c r="E520" s="72">
        <v>143</v>
      </c>
      <c r="F520" s="73"/>
      <c r="G520" s="71">
        <f t="shared" si="96"/>
        <v>-14</v>
      </c>
      <c r="H520" s="72">
        <f t="shared" si="97"/>
        <v>118</v>
      </c>
      <c r="I520" s="37">
        <f t="shared" si="98"/>
        <v>-0.31111111111111112</v>
      </c>
      <c r="J520" s="38">
        <f t="shared" si="99"/>
        <v>0.82517482517482521</v>
      </c>
    </row>
    <row r="521" spans="1:10" x14ac:dyDescent="0.2">
      <c r="A521" s="177"/>
      <c r="B521" s="143"/>
      <c r="C521" s="144"/>
      <c r="D521" s="143"/>
      <c r="E521" s="144"/>
      <c r="F521" s="145"/>
      <c r="G521" s="143"/>
      <c r="H521" s="144"/>
      <c r="I521" s="151"/>
      <c r="J521" s="152"/>
    </row>
    <row r="522" spans="1:10" s="139" customFormat="1" x14ac:dyDescent="0.2">
      <c r="A522" s="159" t="s">
        <v>92</v>
      </c>
      <c r="B522" s="65"/>
      <c r="C522" s="66"/>
      <c r="D522" s="65"/>
      <c r="E522" s="66"/>
      <c r="F522" s="67"/>
      <c r="G522" s="65"/>
      <c r="H522" s="66"/>
      <c r="I522" s="20"/>
      <c r="J522" s="21"/>
    </row>
    <row r="523" spans="1:10" x14ac:dyDescent="0.2">
      <c r="A523" s="158" t="s">
        <v>329</v>
      </c>
      <c r="B523" s="65">
        <v>10</v>
      </c>
      <c r="C523" s="66">
        <v>12</v>
      </c>
      <c r="D523" s="65">
        <v>99</v>
      </c>
      <c r="E523" s="66">
        <v>109</v>
      </c>
      <c r="F523" s="67"/>
      <c r="G523" s="65">
        <f t="shared" ref="G523:G531" si="100">B523-C523</f>
        <v>-2</v>
      </c>
      <c r="H523" s="66">
        <f t="shared" ref="H523:H531" si="101">D523-E523</f>
        <v>-10</v>
      </c>
      <c r="I523" s="20">
        <f t="shared" ref="I523:I531" si="102">IF(C523=0, "-", IF(G523/C523&lt;10, G523/C523, "&gt;999%"))</f>
        <v>-0.16666666666666666</v>
      </c>
      <c r="J523" s="21">
        <f t="shared" ref="J523:J531" si="103">IF(E523=0, "-", IF(H523/E523&lt;10, H523/E523, "&gt;999%"))</f>
        <v>-9.1743119266055051E-2</v>
      </c>
    </row>
    <row r="524" spans="1:10" x14ac:dyDescent="0.2">
      <c r="A524" s="158" t="s">
        <v>430</v>
      </c>
      <c r="B524" s="65">
        <v>292</v>
      </c>
      <c r="C524" s="66">
        <v>510</v>
      </c>
      <c r="D524" s="65">
        <v>3013</v>
      </c>
      <c r="E524" s="66">
        <v>4171</v>
      </c>
      <c r="F524" s="67"/>
      <c r="G524" s="65">
        <f t="shared" si="100"/>
        <v>-218</v>
      </c>
      <c r="H524" s="66">
        <f t="shared" si="101"/>
        <v>-1158</v>
      </c>
      <c r="I524" s="20">
        <f t="shared" si="102"/>
        <v>-0.42745098039215684</v>
      </c>
      <c r="J524" s="21">
        <f t="shared" si="103"/>
        <v>-0.27763126348597461</v>
      </c>
    </row>
    <row r="525" spans="1:10" x14ac:dyDescent="0.2">
      <c r="A525" s="158" t="s">
        <v>237</v>
      </c>
      <c r="B525" s="65">
        <v>191</v>
      </c>
      <c r="C525" s="66">
        <v>207</v>
      </c>
      <c r="D525" s="65">
        <v>1090</v>
      </c>
      <c r="E525" s="66">
        <v>1496</v>
      </c>
      <c r="F525" s="67"/>
      <c r="G525" s="65">
        <f t="shared" si="100"/>
        <v>-16</v>
      </c>
      <c r="H525" s="66">
        <f t="shared" si="101"/>
        <v>-406</v>
      </c>
      <c r="I525" s="20">
        <f t="shared" si="102"/>
        <v>-7.7294685990338161E-2</v>
      </c>
      <c r="J525" s="21">
        <f t="shared" si="103"/>
        <v>-0.27139037433155078</v>
      </c>
    </row>
    <row r="526" spans="1:10" x14ac:dyDescent="0.2">
      <c r="A526" s="158" t="s">
        <v>262</v>
      </c>
      <c r="B526" s="65">
        <v>18</v>
      </c>
      <c r="C526" s="66">
        <v>13</v>
      </c>
      <c r="D526" s="65">
        <v>125</v>
      </c>
      <c r="E526" s="66">
        <v>75</v>
      </c>
      <c r="F526" s="67"/>
      <c r="G526" s="65">
        <f t="shared" si="100"/>
        <v>5</v>
      </c>
      <c r="H526" s="66">
        <f t="shared" si="101"/>
        <v>50</v>
      </c>
      <c r="I526" s="20">
        <f t="shared" si="102"/>
        <v>0.38461538461538464</v>
      </c>
      <c r="J526" s="21">
        <f t="shared" si="103"/>
        <v>0.66666666666666663</v>
      </c>
    </row>
    <row r="527" spans="1:10" x14ac:dyDescent="0.2">
      <c r="A527" s="158" t="s">
        <v>263</v>
      </c>
      <c r="B527" s="65">
        <v>22</v>
      </c>
      <c r="C527" s="66">
        <v>36</v>
      </c>
      <c r="D527" s="65">
        <v>238</v>
      </c>
      <c r="E527" s="66">
        <v>339</v>
      </c>
      <c r="F527" s="67"/>
      <c r="G527" s="65">
        <f t="shared" si="100"/>
        <v>-14</v>
      </c>
      <c r="H527" s="66">
        <f t="shared" si="101"/>
        <v>-101</v>
      </c>
      <c r="I527" s="20">
        <f t="shared" si="102"/>
        <v>-0.3888888888888889</v>
      </c>
      <c r="J527" s="21">
        <f t="shared" si="103"/>
        <v>-0.29793510324483774</v>
      </c>
    </row>
    <row r="528" spans="1:10" x14ac:dyDescent="0.2">
      <c r="A528" s="158" t="s">
        <v>467</v>
      </c>
      <c r="B528" s="65">
        <v>138</v>
      </c>
      <c r="C528" s="66">
        <v>116</v>
      </c>
      <c r="D528" s="65">
        <v>1266</v>
      </c>
      <c r="E528" s="66">
        <v>1926</v>
      </c>
      <c r="F528" s="67"/>
      <c r="G528" s="65">
        <f t="shared" si="100"/>
        <v>22</v>
      </c>
      <c r="H528" s="66">
        <f t="shared" si="101"/>
        <v>-660</v>
      </c>
      <c r="I528" s="20">
        <f t="shared" si="102"/>
        <v>0.18965517241379309</v>
      </c>
      <c r="J528" s="21">
        <f t="shared" si="103"/>
        <v>-0.34267912772585668</v>
      </c>
    </row>
    <row r="529" spans="1:10" x14ac:dyDescent="0.2">
      <c r="A529" s="158" t="s">
        <v>238</v>
      </c>
      <c r="B529" s="65">
        <v>48</v>
      </c>
      <c r="C529" s="66">
        <v>37</v>
      </c>
      <c r="D529" s="65">
        <v>377</v>
      </c>
      <c r="E529" s="66">
        <v>330</v>
      </c>
      <c r="F529" s="67"/>
      <c r="G529" s="65">
        <f t="shared" si="100"/>
        <v>11</v>
      </c>
      <c r="H529" s="66">
        <f t="shared" si="101"/>
        <v>47</v>
      </c>
      <c r="I529" s="20">
        <f t="shared" si="102"/>
        <v>0.29729729729729731</v>
      </c>
      <c r="J529" s="21">
        <f t="shared" si="103"/>
        <v>0.14242424242424243</v>
      </c>
    </row>
    <row r="530" spans="1:10" x14ac:dyDescent="0.2">
      <c r="A530" s="158" t="s">
        <v>397</v>
      </c>
      <c r="B530" s="65">
        <v>233</v>
      </c>
      <c r="C530" s="66">
        <v>398</v>
      </c>
      <c r="D530" s="65">
        <v>2292</v>
      </c>
      <c r="E530" s="66">
        <v>2968</v>
      </c>
      <c r="F530" s="67"/>
      <c r="G530" s="65">
        <f t="shared" si="100"/>
        <v>-165</v>
      </c>
      <c r="H530" s="66">
        <f t="shared" si="101"/>
        <v>-676</v>
      </c>
      <c r="I530" s="20">
        <f t="shared" si="102"/>
        <v>-0.41457286432160806</v>
      </c>
      <c r="J530" s="21">
        <f t="shared" si="103"/>
        <v>-0.22776280323450135</v>
      </c>
    </row>
    <row r="531" spans="1:10" s="160" customFormat="1" x14ac:dyDescent="0.2">
      <c r="A531" s="178" t="s">
        <v>714</v>
      </c>
      <c r="B531" s="71">
        <v>952</v>
      </c>
      <c r="C531" s="72">
        <v>1329</v>
      </c>
      <c r="D531" s="71">
        <v>8500</v>
      </c>
      <c r="E531" s="72">
        <v>11414</v>
      </c>
      <c r="F531" s="73"/>
      <c r="G531" s="71">
        <f t="shared" si="100"/>
        <v>-377</v>
      </c>
      <c r="H531" s="72">
        <f t="shared" si="101"/>
        <v>-2914</v>
      </c>
      <c r="I531" s="37">
        <f t="shared" si="102"/>
        <v>-0.2836719337848006</v>
      </c>
      <c r="J531" s="38">
        <f t="shared" si="103"/>
        <v>-0.25530050814788857</v>
      </c>
    </row>
    <row r="532" spans="1:10" x14ac:dyDescent="0.2">
      <c r="A532" s="177"/>
      <c r="B532" s="143"/>
      <c r="C532" s="144"/>
      <c r="D532" s="143"/>
      <c r="E532" s="144"/>
      <c r="F532" s="145"/>
      <c r="G532" s="143"/>
      <c r="H532" s="144"/>
      <c r="I532" s="151"/>
      <c r="J532" s="152"/>
    </row>
    <row r="533" spans="1:10" s="139" customFormat="1" x14ac:dyDescent="0.2">
      <c r="A533" s="159" t="s">
        <v>93</v>
      </c>
      <c r="B533" s="65"/>
      <c r="C533" s="66"/>
      <c r="D533" s="65"/>
      <c r="E533" s="66"/>
      <c r="F533" s="67"/>
      <c r="G533" s="65"/>
      <c r="H533" s="66"/>
      <c r="I533" s="20"/>
      <c r="J533" s="21"/>
    </row>
    <row r="534" spans="1:10" x14ac:dyDescent="0.2">
      <c r="A534" s="158" t="s">
        <v>211</v>
      </c>
      <c r="B534" s="65">
        <v>71</v>
      </c>
      <c r="C534" s="66">
        <v>57</v>
      </c>
      <c r="D534" s="65">
        <v>711</v>
      </c>
      <c r="E534" s="66">
        <v>301</v>
      </c>
      <c r="F534" s="67"/>
      <c r="G534" s="65">
        <f t="shared" ref="G534:G541" si="104">B534-C534</f>
        <v>14</v>
      </c>
      <c r="H534" s="66">
        <f t="shared" ref="H534:H541" si="105">D534-E534</f>
        <v>410</v>
      </c>
      <c r="I534" s="20">
        <f t="shared" ref="I534:I541" si="106">IF(C534=0, "-", IF(G534/C534&lt;10, G534/C534, "&gt;999%"))</f>
        <v>0.24561403508771928</v>
      </c>
      <c r="J534" s="21">
        <f t="shared" ref="J534:J541" si="107">IF(E534=0, "-", IF(H534/E534&lt;10, H534/E534, "&gt;999%"))</f>
        <v>1.3621262458471761</v>
      </c>
    </row>
    <row r="535" spans="1:10" x14ac:dyDescent="0.2">
      <c r="A535" s="158" t="s">
        <v>431</v>
      </c>
      <c r="B535" s="65">
        <v>0</v>
      </c>
      <c r="C535" s="66">
        <v>0</v>
      </c>
      <c r="D535" s="65">
        <v>0</v>
      </c>
      <c r="E535" s="66">
        <v>66</v>
      </c>
      <c r="F535" s="67"/>
      <c r="G535" s="65">
        <f t="shared" si="104"/>
        <v>0</v>
      </c>
      <c r="H535" s="66">
        <f t="shared" si="105"/>
        <v>-66</v>
      </c>
      <c r="I535" s="20" t="str">
        <f t="shared" si="106"/>
        <v>-</v>
      </c>
      <c r="J535" s="21">
        <f t="shared" si="107"/>
        <v>-1</v>
      </c>
    </row>
    <row r="536" spans="1:10" x14ac:dyDescent="0.2">
      <c r="A536" s="158" t="s">
        <v>378</v>
      </c>
      <c r="B536" s="65">
        <v>21</v>
      </c>
      <c r="C536" s="66">
        <v>36</v>
      </c>
      <c r="D536" s="65">
        <v>102</v>
      </c>
      <c r="E536" s="66">
        <v>354</v>
      </c>
      <c r="F536" s="67"/>
      <c r="G536" s="65">
        <f t="shared" si="104"/>
        <v>-15</v>
      </c>
      <c r="H536" s="66">
        <f t="shared" si="105"/>
        <v>-252</v>
      </c>
      <c r="I536" s="20">
        <f t="shared" si="106"/>
        <v>-0.41666666666666669</v>
      </c>
      <c r="J536" s="21">
        <f t="shared" si="107"/>
        <v>-0.71186440677966101</v>
      </c>
    </row>
    <row r="537" spans="1:10" x14ac:dyDescent="0.2">
      <c r="A537" s="158" t="s">
        <v>379</v>
      </c>
      <c r="B537" s="65">
        <v>81</v>
      </c>
      <c r="C537" s="66">
        <v>41</v>
      </c>
      <c r="D537" s="65">
        <v>416</v>
      </c>
      <c r="E537" s="66">
        <v>321</v>
      </c>
      <c r="F537" s="67"/>
      <c r="G537" s="65">
        <f t="shared" si="104"/>
        <v>40</v>
      </c>
      <c r="H537" s="66">
        <f t="shared" si="105"/>
        <v>95</v>
      </c>
      <c r="I537" s="20">
        <f t="shared" si="106"/>
        <v>0.97560975609756095</v>
      </c>
      <c r="J537" s="21">
        <f t="shared" si="107"/>
        <v>0.29595015576323985</v>
      </c>
    </row>
    <row r="538" spans="1:10" x14ac:dyDescent="0.2">
      <c r="A538" s="158" t="s">
        <v>398</v>
      </c>
      <c r="B538" s="65">
        <v>15</v>
      </c>
      <c r="C538" s="66">
        <v>9</v>
      </c>
      <c r="D538" s="65">
        <v>124</v>
      </c>
      <c r="E538" s="66">
        <v>117</v>
      </c>
      <c r="F538" s="67"/>
      <c r="G538" s="65">
        <f t="shared" si="104"/>
        <v>6</v>
      </c>
      <c r="H538" s="66">
        <f t="shared" si="105"/>
        <v>7</v>
      </c>
      <c r="I538" s="20">
        <f t="shared" si="106"/>
        <v>0.66666666666666663</v>
      </c>
      <c r="J538" s="21">
        <f t="shared" si="107"/>
        <v>5.9829059829059832E-2</v>
      </c>
    </row>
    <row r="539" spans="1:10" x14ac:dyDescent="0.2">
      <c r="A539" s="158" t="s">
        <v>212</v>
      </c>
      <c r="B539" s="65">
        <v>69</v>
      </c>
      <c r="C539" s="66">
        <v>89</v>
      </c>
      <c r="D539" s="65">
        <v>869</v>
      </c>
      <c r="E539" s="66">
        <v>1559</v>
      </c>
      <c r="F539" s="67"/>
      <c r="G539" s="65">
        <f t="shared" si="104"/>
        <v>-20</v>
      </c>
      <c r="H539" s="66">
        <f t="shared" si="105"/>
        <v>-690</v>
      </c>
      <c r="I539" s="20">
        <f t="shared" si="106"/>
        <v>-0.2247191011235955</v>
      </c>
      <c r="J539" s="21">
        <f t="shared" si="107"/>
        <v>-0.44259140474663244</v>
      </c>
    </row>
    <row r="540" spans="1:10" x14ac:dyDescent="0.2">
      <c r="A540" s="158" t="s">
        <v>399</v>
      </c>
      <c r="B540" s="65">
        <v>133</v>
      </c>
      <c r="C540" s="66">
        <v>130</v>
      </c>
      <c r="D540" s="65">
        <v>1198</v>
      </c>
      <c r="E540" s="66">
        <v>1312</v>
      </c>
      <c r="F540" s="67"/>
      <c r="G540" s="65">
        <f t="shared" si="104"/>
        <v>3</v>
      </c>
      <c r="H540" s="66">
        <f t="shared" si="105"/>
        <v>-114</v>
      </c>
      <c r="I540" s="20">
        <f t="shared" si="106"/>
        <v>2.3076923076923078E-2</v>
      </c>
      <c r="J540" s="21">
        <f t="shared" si="107"/>
        <v>-8.6890243902439018E-2</v>
      </c>
    </row>
    <row r="541" spans="1:10" s="160" customFormat="1" x14ac:dyDescent="0.2">
      <c r="A541" s="178" t="s">
        <v>715</v>
      </c>
      <c r="B541" s="71">
        <v>390</v>
      </c>
      <c r="C541" s="72">
        <v>362</v>
      </c>
      <c r="D541" s="71">
        <v>3420</v>
      </c>
      <c r="E541" s="72">
        <v>4030</v>
      </c>
      <c r="F541" s="73"/>
      <c r="G541" s="71">
        <f t="shared" si="104"/>
        <v>28</v>
      </c>
      <c r="H541" s="72">
        <f t="shared" si="105"/>
        <v>-610</v>
      </c>
      <c r="I541" s="37">
        <f t="shared" si="106"/>
        <v>7.7348066298342538E-2</v>
      </c>
      <c r="J541" s="38">
        <f t="shared" si="107"/>
        <v>-0.15136476426799009</v>
      </c>
    </row>
    <row r="542" spans="1:10" x14ac:dyDescent="0.2">
      <c r="A542" s="177"/>
      <c r="B542" s="143"/>
      <c r="C542" s="144"/>
      <c r="D542" s="143"/>
      <c r="E542" s="144"/>
      <c r="F542" s="145"/>
      <c r="G542" s="143"/>
      <c r="H542" s="144"/>
      <c r="I542" s="151"/>
      <c r="J542" s="152"/>
    </row>
    <row r="543" spans="1:10" s="139" customFormat="1" x14ac:dyDescent="0.2">
      <c r="A543" s="159" t="s">
        <v>94</v>
      </c>
      <c r="B543" s="65"/>
      <c r="C543" s="66"/>
      <c r="D543" s="65"/>
      <c r="E543" s="66"/>
      <c r="F543" s="67"/>
      <c r="G543" s="65"/>
      <c r="H543" s="66"/>
      <c r="I543" s="20"/>
      <c r="J543" s="21"/>
    </row>
    <row r="544" spans="1:10" x14ac:dyDescent="0.2">
      <c r="A544" s="158" t="s">
        <v>330</v>
      </c>
      <c r="B544" s="65">
        <v>8</v>
      </c>
      <c r="C544" s="66">
        <v>15</v>
      </c>
      <c r="D544" s="65">
        <v>97</v>
      </c>
      <c r="E544" s="66">
        <v>165</v>
      </c>
      <c r="F544" s="67"/>
      <c r="G544" s="65">
        <f t="shared" ref="G544:G566" si="108">B544-C544</f>
        <v>-7</v>
      </c>
      <c r="H544" s="66">
        <f t="shared" ref="H544:H566" si="109">D544-E544</f>
        <v>-68</v>
      </c>
      <c r="I544" s="20">
        <f t="shared" ref="I544:I566" si="110">IF(C544=0, "-", IF(G544/C544&lt;10, G544/C544, "&gt;999%"))</f>
        <v>-0.46666666666666667</v>
      </c>
      <c r="J544" s="21">
        <f t="shared" ref="J544:J566" si="111">IF(E544=0, "-", IF(H544/E544&lt;10, H544/E544, "&gt;999%"))</f>
        <v>-0.41212121212121211</v>
      </c>
    </row>
    <row r="545" spans="1:10" x14ac:dyDescent="0.2">
      <c r="A545" s="158" t="s">
        <v>264</v>
      </c>
      <c r="B545" s="65">
        <v>530</v>
      </c>
      <c r="C545" s="66">
        <v>404</v>
      </c>
      <c r="D545" s="65">
        <v>3375</v>
      </c>
      <c r="E545" s="66">
        <v>3878</v>
      </c>
      <c r="F545" s="67"/>
      <c r="G545" s="65">
        <f t="shared" si="108"/>
        <v>126</v>
      </c>
      <c r="H545" s="66">
        <f t="shared" si="109"/>
        <v>-503</v>
      </c>
      <c r="I545" s="20">
        <f t="shared" si="110"/>
        <v>0.31188118811881188</v>
      </c>
      <c r="J545" s="21">
        <f t="shared" si="111"/>
        <v>-0.129706034038164</v>
      </c>
    </row>
    <row r="546" spans="1:10" x14ac:dyDescent="0.2">
      <c r="A546" s="158" t="s">
        <v>400</v>
      </c>
      <c r="B546" s="65">
        <v>69</v>
      </c>
      <c r="C546" s="66">
        <v>298</v>
      </c>
      <c r="D546" s="65">
        <v>2126</v>
      </c>
      <c r="E546" s="66">
        <v>2573</v>
      </c>
      <c r="F546" s="67"/>
      <c r="G546" s="65">
        <f t="shared" si="108"/>
        <v>-229</v>
      </c>
      <c r="H546" s="66">
        <f t="shared" si="109"/>
        <v>-447</v>
      </c>
      <c r="I546" s="20">
        <f t="shared" si="110"/>
        <v>-0.76845637583892612</v>
      </c>
      <c r="J546" s="21">
        <f t="shared" si="111"/>
        <v>-0.1737271667314419</v>
      </c>
    </row>
    <row r="547" spans="1:10" x14ac:dyDescent="0.2">
      <c r="A547" s="158" t="s">
        <v>511</v>
      </c>
      <c r="B547" s="65">
        <v>3</v>
      </c>
      <c r="C547" s="66">
        <v>4</v>
      </c>
      <c r="D547" s="65">
        <v>47</v>
      </c>
      <c r="E547" s="66">
        <v>60</v>
      </c>
      <c r="F547" s="67"/>
      <c r="G547" s="65">
        <f t="shared" si="108"/>
        <v>-1</v>
      </c>
      <c r="H547" s="66">
        <f t="shared" si="109"/>
        <v>-13</v>
      </c>
      <c r="I547" s="20">
        <f t="shared" si="110"/>
        <v>-0.25</v>
      </c>
      <c r="J547" s="21">
        <f t="shared" si="111"/>
        <v>-0.21666666666666667</v>
      </c>
    </row>
    <row r="548" spans="1:10" x14ac:dyDescent="0.2">
      <c r="A548" s="158" t="s">
        <v>239</v>
      </c>
      <c r="B548" s="65">
        <v>750</v>
      </c>
      <c r="C548" s="66">
        <v>751</v>
      </c>
      <c r="D548" s="65">
        <v>7479</v>
      </c>
      <c r="E548" s="66">
        <v>8631</v>
      </c>
      <c r="F548" s="67"/>
      <c r="G548" s="65">
        <f t="shared" si="108"/>
        <v>-1</v>
      </c>
      <c r="H548" s="66">
        <f t="shared" si="109"/>
        <v>-1152</v>
      </c>
      <c r="I548" s="20">
        <f t="shared" si="110"/>
        <v>-1.3315579227696406E-3</v>
      </c>
      <c r="J548" s="21">
        <f t="shared" si="111"/>
        <v>-0.13347236704900939</v>
      </c>
    </row>
    <row r="549" spans="1:10" x14ac:dyDescent="0.2">
      <c r="A549" s="158" t="s">
        <v>468</v>
      </c>
      <c r="B549" s="65">
        <v>103</v>
      </c>
      <c r="C549" s="66">
        <v>67</v>
      </c>
      <c r="D549" s="65">
        <v>646</v>
      </c>
      <c r="E549" s="66">
        <v>777</v>
      </c>
      <c r="F549" s="67"/>
      <c r="G549" s="65">
        <f t="shared" si="108"/>
        <v>36</v>
      </c>
      <c r="H549" s="66">
        <f t="shared" si="109"/>
        <v>-131</v>
      </c>
      <c r="I549" s="20">
        <f t="shared" si="110"/>
        <v>0.53731343283582089</v>
      </c>
      <c r="J549" s="21">
        <f t="shared" si="111"/>
        <v>-0.16859716859716858</v>
      </c>
    </row>
    <row r="550" spans="1:10" x14ac:dyDescent="0.2">
      <c r="A550" s="158" t="s">
        <v>320</v>
      </c>
      <c r="B550" s="65">
        <v>9</v>
      </c>
      <c r="C550" s="66">
        <v>0</v>
      </c>
      <c r="D550" s="65">
        <v>76</v>
      </c>
      <c r="E550" s="66">
        <v>0</v>
      </c>
      <c r="F550" s="67"/>
      <c r="G550" s="65">
        <f t="shared" si="108"/>
        <v>9</v>
      </c>
      <c r="H550" s="66">
        <f t="shared" si="109"/>
        <v>76</v>
      </c>
      <c r="I550" s="20" t="str">
        <f t="shared" si="110"/>
        <v>-</v>
      </c>
      <c r="J550" s="21" t="str">
        <f t="shared" si="111"/>
        <v>-</v>
      </c>
    </row>
    <row r="551" spans="1:10" x14ac:dyDescent="0.2">
      <c r="A551" s="158" t="s">
        <v>509</v>
      </c>
      <c r="B551" s="65">
        <v>23</v>
      </c>
      <c r="C551" s="66">
        <v>67</v>
      </c>
      <c r="D551" s="65">
        <v>408</v>
      </c>
      <c r="E551" s="66">
        <v>473</v>
      </c>
      <c r="F551" s="67"/>
      <c r="G551" s="65">
        <f t="shared" si="108"/>
        <v>-44</v>
      </c>
      <c r="H551" s="66">
        <f t="shared" si="109"/>
        <v>-65</v>
      </c>
      <c r="I551" s="20">
        <f t="shared" si="110"/>
        <v>-0.65671641791044777</v>
      </c>
      <c r="J551" s="21">
        <f t="shared" si="111"/>
        <v>-0.13742071881606766</v>
      </c>
    </row>
    <row r="552" spans="1:10" x14ac:dyDescent="0.2">
      <c r="A552" s="158" t="s">
        <v>525</v>
      </c>
      <c r="B552" s="65">
        <v>98</v>
      </c>
      <c r="C552" s="66">
        <v>186</v>
      </c>
      <c r="D552" s="65">
        <v>1591</v>
      </c>
      <c r="E552" s="66">
        <v>1654</v>
      </c>
      <c r="F552" s="67"/>
      <c r="G552" s="65">
        <f t="shared" si="108"/>
        <v>-88</v>
      </c>
      <c r="H552" s="66">
        <f t="shared" si="109"/>
        <v>-63</v>
      </c>
      <c r="I552" s="20">
        <f t="shared" si="110"/>
        <v>-0.4731182795698925</v>
      </c>
      <c r="J552" s="21">
        <f t="shared" si="111"/>
        <v>-3.8089480048367597E-2</v>
      </c>
    </row>
    <row r="553" spans="1:10" x14ac:dyDescent="0.2">
      <c r="A553" s="158" t="s">
        <v>536</v>
      </c>
      <c r="B553" s="65">
        <v>350</v>
      </c>
      <c r="C553" s="66">
        <v>285</v>
      </c>
      <c r="D553" s="65">
        <v>2528</v>
      </c>
      <c r="E553" s="66">
        <v>3241</v>
      </c>
      <c r="F553" s="67"/>
      <c r="G553" s="65">
        <f t="shared" si="108"/>
        <v>65</v>
      </c>
      <c r="H553" s="66">
        <f t="shared" si="109"/>
        <v>-713</v>
      </c>
      <c r="I553" s="20">
        <f t="shared" si="110"/>
        <v>0.22807017543859648</v>
      </c>
      <c r="J553" s="21">
        <f t="shared" si="111"/>
        <v>-0.21999382906510337</v>
      </c>
    </row>
    <row r="554" spans="1:10" x14ac:dyDescent="0.2">
      <c r="A554" s="158" t="s">
        <v>554</v>
      </c>
      <c r="B554" s="65">
        <v>862</v>
      </c>
      <c r="C554" s="66">
        <v>696</v>
      </c>
      <c r="D554" s="65">
        <v>6429</v>
      </c>
      <c r="E554" s="66">
        <v>7713</v>
      </c>
      <c r="F554" s="67"/>
      <c r="G554" s="65">
        <f t="shared" si="108"/>
        <v>166</v>
      </c>
      <c r="H554" s="66">
        <f t="shared" si="109"/>
        <v>-1284</v>
      </c>
      <c r="I554" s="20">
        <f t="shared" si="110"/>
        <v>0.23850574712643677</v>
      </c>
      <c r="J554" s="21">
        <f t="shared" si="111"/>
        <v>-0.16647218980941267</v>
      </c>
    </row>
    <row r="555" spans="1:10" x14ac:dyDescent="0.2">
      <c r="A555" s="158" t="s">
        <v>469</v>
      </c>
      <c r="B555" s="65">
        <v>278</v>
      </c>
      <c r="C555" s="66">
        <v>274</v>
      </c>
      <c r="D555" s="65">
        <v>2566</v>
      </c>
      <c r="E555" s="66">
        <v>2771</v>
      </c>
      <c r="F555" s="67"/>
      <c r="G555" s="65">
        <f t="shared" si="108"/>
        <v>4</v>
      </c>
      <c r="H555" s="66">
        <f t="shared" si="109"/>
        <v>-205</v>
      </c>
      <c r="I555" s="20">
        <f t="shared" si="110"/>
        <v>1.4598540145985401E-2</v>
      </c>
      <c r="J555" s="21">
        <f t="shared" si="111"/>
        <v>-7.3980512450378927E-2</v>
      </c>
    </row>
    <row r="556" spans="1:10" x14ac:dyDescent="0.2">
      <c r="A556" s="158" t="s">
        <v>555</v>
      </c>
      <c r="B556" s="65">
        <v>157</v>
      </c>
      <c r="C556" s="66">
        <v>175</v>
      </c>
      <c r="D556" s="65">
        <v>1651</v>
      </c>
      <c r="E556" s="66">
        <v>1627</v>
      </c>
      <c r="F556" s="67"/>
      <c r="G556" s="65">
        <f t="shared" si="108"/>
        <v>-18</v>
      </c>
      <c r="H556" s="66">
        <f t="shared" si="109"/>
        <v>24</v>
      </c>
      <c r="I556" s="20">
        <f t="shared" si="110"/>
        <v>-0.10285714285714286</v>
      </c>
      <c r="J556" s="21">
        <f t="shared" si="111"/>
        <v>1.4751075599262446E-2</v>
      </c>
    </row>
    <row r="557" spans="1:10" x14ac:dyDescent="0.2">
      <c r="A557" s="158" t="s">
        <v>492</v>
      </c>
      <c r="B557" s="65">
        <v>253</v>
      </c>
      <c r="C557" s="66">
        <v>246</v>
      </c>
      <c r="D557" s="65">
        <v>2478</v>
      </c>
      <c r="E557" s="66">
        <v>2681</v>
      </c>
      <c r="F557" s="67"/>
      <c r="G557" s="65">
        <f t="shared" si="108"/>
        <v>7</v>
      </c>
      <c r="H557" s="66">
        <f t="shared" si="109"/>
        <v>-203</v>
      </c>
      <c r="I557" s="20">
        <f t="shared" si="110"/>
        <v>2.8455284552845527E-2</v>
      </c>
      <c r="J557" s="21">
        <f t="shared" si="111"/>
        <v>-7.5718015665796348E-2</v>
      </c>
    </row>
    <row r="558" spans="1:10" x14ac:dyDescent="0.2">
      <c r="A558" s="158" t="s">
        <v>470</v>
      </c>
      <c r="B558" s="65">
        <v>204</v>
      </c>
      <c r="C558" s="66">
        <v>335</v>
      </c>
      <c r="D558" s="65">
        <v>2619</v>
      </c>
      <c r="E558" s="66">
        <v>3518</v>
      </c>
      <c r="F558" s="67"/>
      <c r="G558" s="65">
        <f t="shared" si="108"/>
        <v>-131</v>
      </c>
      <c r="H558" s="66">
        <f t="shared" si="109"/>
        <v>-899</v>
      </c>
      <c r="I558" s="20">
        <f t="shared" si="110"/>
        <v>-0.39104477611940297</v>
      </c>
      <c r="J558" s="21">
        <f t="shared" si="111"/>
        <v>-0.25554292211483798</v>
      </c>
    </row>
    <row r="559" spans="1:10" x14ac:dyDescent="0.2">
      <c r="A559" s="158" t="s">
        <v>240</v>
      </c>
      <c r="B559" s="65">
        <v>4</v>
      </c>
      <c r="C559" s="66">
        <v>1</v>
      </c>
      <c r="D559" s="65">
        <v>28</v>
      </c>
      <c r="E559" s="66">
        <v>35</v>
      </c>
      <c r="F559" s="67"/>
      <c r="G559" s="65">
        <f t="shared" si="108"/>
        <v>3</v>
      </c>
      <c r="H559" s="66">
        <f t="shared" si="109"/>
        <v>-7</v>
      </c>
      <c r="I559" s="20">
        <f t="shared" si="110"/>
        <v>3</v>
      </c>
      <c r="J559" s="21">
        <f t="shared" si="111"/>
        <v>-0.2</v>
      </c>
    </row>
    <row r="560" spans="1:10" x14ac:dyDescent="0.2">
      <c r="A560" s="158" t="s">
        <v>213</v>
      </c>
      <c r="B560" s="65">
        <v>0</v>
      </c>
      <c r="C560" s="66">
        <v>9</v>
      </c>
      <c r="D560" s="65">
        <v>8</v>
      </c>
      <c r="E560" s="66">
        <v>114</v>
      </c>
      <c r="F560" s="67"/>
      <c r="G560" s="65">
        <f t="shared" si="108"/>
        <v>-9</v>
      </c>
      <c r="H560" s="66">
        <f t="shared" si="109"/>
        <v>-106</v>
      </c>
      <c r="I560" s="20">
        <f t="shared" si="110"/>
        <v>-1</v>
      </c>
      <c r="J560" s="21">
        <f t="shared" si="111"/>
        <v>-0.92982456140350878</v>
      </c>
    </row>
    <row r="561" spans="1:10" x14ac:dyDescent="0.2">
      <c r="A561" s="158" t="s">
        <v>241</v>
      </c>
      <c r="B561" s="65">
        <v>9</v>
      </c>
      <c r="C561" s="66">
        <v>4</v>
      </c>
      <c r="D561" s="65">
        <v>73</v>
      </c>
      <c r="E561" s="66">
        <v>72</v>
      </c>
      <c r="F561" s="67"/>
      <c r="G561" s="65">
        <f t="shared" si="108"/>
        <v>5</v>
      </c>
      <c r="H561" s="66">
        <f t="shared" si="109"/>
        <v>1</v>
      </c>
      <c r="I561" s="20">
        <f t="shared" si="110"/>
        <v>1.25</v>
      </c>
      <c r="J561" s="21">
        <f t="shared" si="111"/>
        <v>1.3888888888888888E-2</v>
      </c>
    </row>
    <row r="562" spans="1:10" x14ac:dyDescent="0.2">
      <c r="A562" s="158" t="s">
        <v>432</v>
      </c>
      <c r="B562" s="65">
        <v>769</v>
      </c>
      <c r="C562" s="66">
        <v>536</v>
      </c>
      <c r="D562" s="65">
        <v>9094</v>
      </c>
      <c r="E562" s="66">
        <v>5953</v>
      </c>
      <c r="F562" s="67"/>
      <c r="G562" s="65">
        <f t="shared" si="108"/>
        <v>233</v>
      </c>
      <c r="H562" s="66">
        <f t="shared" si="109"/>
        <v>3141</v>
      </c>
      <c r="I562" s="20">
        <f t="shared" si="110"/>
        <v>0.43470149253731344</v>
      </c>
      <c r="J562" s="21">
        <f t="shared" si="111"/>
        <v>0.52763312615487989</v>
      </c>
    </row>
    <row r="563" spans="1:10" x14ac:dyDescent="0.2">
      <c r="A563" s="158" t="s">
        <v>350</v>
      </c>
      <c r="B563" s="65">
        <v>1</v>
      </c>
      <c r="C563" s="66">
        <v>66</v>
      </c>
      <c r="D563" s="65">
        <v>43</v>
      </c>
      <c r="E563" s="66">
        <v>66</v>
      </c>
      <c r="F563" s="67"/>
      <c r="G563" s="65">
        <f t="shared" si="108"/>
        <v>-65</v>
      </c>
      <c r="H563" s="66">
        <f t="shared" si="109"/>
        <v>-23</v>
      </c>
      <c r="I563" s="20">
        <f t="shared" si="110"/>
        <v>-0.98484848484848486</v>
      </c>
      <c r="J563" s="21">
        <f t="shared" si="111"/>
        <v>-0.34848484848484851</v>
      </c>
    </row>
    <row r="564" spans="1:10" x14ac:dyDescent="0.2">
      <c r="A564" s="158" t="s">
        <v>313</v>
      </c>
      <c r="B564" s="65">
        <v>2</v>
      </c>
      <c r="C564" s="66">
        <v>32</v>
      </c>
      <c r="D564" s="65">
        <v>40</v>
      </c>
      <c r="E564" s="66">
        <v>137</v>
      </c>
      <c r="F564" s="67"/>
      <c r="G564" s="65">
        <f t="shared" si="108"/>
        <v>-30</v>
      </c>
      <c r="H564" s="66">
        <f t="shared" si="109"/>
        <v>-97</v>
      </c>
      <c r="I564" s="20">
        <f t="shared" si="110"/>
        <v>-0.9375</v>
      </c>
      <c r="J564" s="21">
        <f t="shared" si="111"/>
        <v>-0.70802919708029199</v>
      </c>
    </row>
    <row r="565" spans="1:10" x14ac:dyDescent="0.2">
      <c r="A565" s="158" t="s">
        <v>214</v>
      </c>
      <c r="B565" s="65">
        <v>92</v>
      </c>
      <c r="C565" s="66">
        <v>287</v>
      </c>
      <c r="D565" s="65">
        <v>1422</v>
      </c>
      <c r="E565" s="66">
        <v>2651</v>
      </c>
      <c r="F565" s="67"/>
      <c r="G565" s="65">
        <f t="shared" si="108"/>
        <v>-195</v>
      </c>
      <c r="H565" s="66">
        <f t="shared" si="109"/>
        <v>-1229</v>
      </c>
      <c r="I565" s="20">
        <f t="shared" si="110"/>
        <v>-0.67944250871080136</v>
      </c>
      <c r="J565" s="21">
        <f t="shared" si="111"/>
        <v>-0.46359864202187856</v>
      </c>
    </row>
    <row r="566" spans="1:10" s="160" customFormat="1" x14ac:dyDescent="0.2">
      <c r="A566" s="178" t="s">
        <v>716</v>
      </c>
      <c r="B566" s="71">
        <v>4574</v>
      </c>
      <c r="C566" s="72">
        <v>4738</v>
      </c>
      <c r="D566" s="71">
        <v>44824</v>
      </c>
      <c r="E566" s="72">
        <v>48790</v>
      </c>
      <c r="F566" s="73"/>
      <c r="G566" s="71">
        <f t="shared" si="108"/>
        <v>-164</v>
      </c>
      <c r="H566" s="72">
        <f t="shared" si="109"/>
        <v>-3966</v>
      </c>
      <c r="I566" s="37">
        <f t="shared" si="110"/>
        <v>-3.4613761080624736E-2</v>
      </c>
      <c r="J566" s="38">
        <f t="shared" si="111"/>
        <v>-8.1287149005943846E-2</v>
      </c>
    </row>
    <row r="567" spans="1:10" x14ac:dyDescent="0.2">
      <c r="A567" s="177"/>
      <c r="B567" s="143"/>
      <c r="C567" s="144"/>
      <c r="D567" s="143"/>
      <c r="E567" s="144"/>
      <c r="F567" s="145"/>
      <c r="G567" s="143"/>
      <c r="H567" s="144"/>
      <c r="I567" s="151"/>
      <c r="J567" s="152"/>
    </row>
    <row r="568" spans="1:10" s="139" customFormat="1" x14ac:dyDescent="0.2">
      <c r="A568" s="159" t="s">
        <v>95</v>
      </c>
      <c r="B568" s="65"/>
      <c r="C568" s="66"/>
      <c r="D568" s="65"/>
      <c r="E568" s="66"/>
      <c r="F568" s="67"/>
      <c r="G568" s="65"/>
      <c r="H568" s="66"/>
      <c r="I568" s="20"/>
      <c r="J568" s="21"/>
    </row>
    <row r="569" spans="1:10" x14ac:dyDescent="0.2">
      <c r="A569" s="158" t="s">
        <v>593</v>
      </c>
      <c r="B569" s="65">
        <v>5</v>
      </c>
      <c r="C569" s="66">
        <v>8</v>
      </c>
      <c r="D569" s="65">
        <v>59</v>
      </c>
      <c r="E569" s="66">
        <v>60</v>
      </c>
      <c r="F569" s="67"/>
      <c r="G569" s="65">
        <f>B569-C569</f>
        <v>-3</v>
      </c>
      <c r="H569" s="66">
        <f>D569-E569</f>
        <v>-1</v>
      </c>
      <c r="I569" s="20">
        <f>IF(C569=0, "-", IF(G569/C569&lt;10, G569/C569, "&gt;999%"))</f>
        <v>-0.375</v>
      </c>
      <c r="J569" s="21">
        <f>IF(E569=0, "-", IF(H569/E569&lt;10, H569/E569, "&gt;999%"))</f>
        <v>-1.6666666666666666E-2</v>
      </c>
    </row>
    <row r="570" spans="1:10" x14ac:dyDescent="0.2">
      <c r="A570" s="158" t="s">
        <v>579</v>
      </c>
      <c r="B570" s="65">
        <v>5</v>
      </c>
      <c r="C570" s="66">
        <v>5</v>
      </c>
      <c r="D570" s="65">
        <v>20</v>
      </c>
      <c r="E570" s="66">
        <v>57</v>
      </c>
      <c r="F570" s="67"/>
      <c r="G570" s="65">
        <f>B570-C570</f>
        <v>0</v>
      </c>
      <c r="H570" s="66">
        <f>D570-E570</f>
        <v>-37</v>
      </c>
      <c r="I570" s="20">
        <f>IF(C570=0, "-", IF(G570/C570&lt;10, G570/C570, "&gt;999%"))</f>
        <v>0</v>
      </c>
      <c r="J570" s="21">
        <f>IF(E570=0, "-", IF(H570/E570&lt;10, H570/E570, "&gt;999%"))</f>
        <v>-0.64912280701754388</v>
      </c>
    </row>
    <row r="571" spans="1:10" s="160" customFormat="1" x14ac:dyDescent="0.2">
      <c r="A571" s="178" t="s">
        <v>717</v>
      </c>
      <c r="B571" s="71">
        <v>10</v>
      </c>
      <c r="C571" s="72">
        <v>13</v>
      </c>
      <c r="D571" s="71">
        <v>79</v>
      </c>
      <c r="E571" s="72">
        <v>117</v>
      </c>
      <c r="F571" s="73"/>
      <c r="G571" s="71">
        <f>B571-C571</f>
        <v>-3</v>
      </c>
      <c r="H571" s="72">
        <f>D571-E571</f>
        <v>-38</v>
      </c>
      <c r="I571" s="37">
        <f>IF(C571=0, "-", IF(G571/C571&lt;10, G571/C571, "&gt;999%"))</f>
        <v>-0.23076923076923078</v>
      </c>
      <c r="J571" s="38">
        <f>IF(E571=0, "-", IF(H571/E571&lt;10, H571/E571, "&gt;999%"))</f>
        <v>-0.3247863247863248</v>
      </c>
    </row>
    <row r="572" spans="1:10" x14ac:dyDescent="0.2">
      <c r="A572" s="177"/>
      <c r="B572" s="143"/>
      <c r="C572" s="144"/>
      <c r="D572" s="143"/>
      <c r="E572" s="144"/>
      <c r="F572" s="145"/>
      <c r="G572" s="143"/>
      <c r="H572" s="144"/>
      <c r="I572" s="151"/>
      <c r="J572" s="152"/>
    </row>
    <row r="573" spans="1:10" s="139" customFormat="1" x14ac:dyDescent="0.2">
      <c r="A573" s="159" t="s">
        <v>96</v>
      </c>
      <c r="B573" s="65"/>
      <c r="C573" s="66"/>
      <c r="D573" s="65"/>
      <c r="E573" s="66"/>
      <c r="F573" s="67"/>
      <c r="G573" s="65"/>
      <c r="H573" s="66"/>
      <c r="I573" s="20"/>
      <c r="J573" s="21"/>
    </row>
    <row r="574" spans="1:10" x14ac:dyDescent="0.2">
      <c r="A574" s="158" t="s">
        <v>537</v>
      </c>
      <c r="B574" s="65">
        <v>9</v>
      </c>
      <c r="C574" s="66">
        <v>1</v>
      </c>
      <c r="D574" s="65">
        <v>23</v>
      </c>
      <c r="E574" s="66">
        <v>14</v>
      </c>
      <c r="F574" s="67"/>
      <c r="G574" s="65">
        <f t="shared" ref="G574:G595" si="112">B574-C574</f>
        <v>8</v>
      </c>
      <c r="H574" s="66">
        <f t="shared" ref="H574:H595" si="113">D574-E574</f>
        <v>9</v>
      </c>
      <c r="I574" s="20">
        <f t="shared" ref="I574:I595" si="114">IF(C574=0, "-", IF(G574/C574&lt;10, G574/C574, "&gt;999%"))</f>
        <v>8</v>
      </c>
      <c r="J574" s="21">
        <f t="shared" ref="J574:J595" si="115">IF(E574=0, "-", IF(H574/E574&lt;10, H574/E574, "&gt;999%"))</f>
        <v>0.6428571428571429</v>
      </c>
    </row>
    <row r="575" spans="1:10" x14ac:dyDescent="0.2">
      <c r="A575" s="158" t="s">
        <v>556</v>
      </c>
      <c r="B575" s="65">
        <v>189</v>
      </c>
      <c r="C575" s="66">
        <v>191</v>
      </c>
      <c r="D575" s="65">
        <v>1793</v>
      </c>
      <c r="E575" s="66">
        <v>2102</v>
      </c>
      <c r="F575" s="67"/>
      <c r="G575" s="65">
        <f t="shared" si="112"/>
        <v>-2</v>
      </c>
      <c r="H575" s="66">
        <f t="shared" si="113"/>
        <v>-309</v>
      </c>
      <c r="I575" s="20">
        <f t="shared" si="114"/>
        <v>-1.0471204188481676E-2</v>
      </c>
      <c r="J575" s="21">
        <f t="shared" si="115"/>
        <v>-0.14700285442435776</v>
      </c>
    </row>
    <row r="576" spans="1:10" x14ac:dyDescent="0.2">
      <c r="A576" s="158" t="s">
        <v>279</v>
      </c>
      <c r="B576" s="65">
        <v>0</v>
      </c>
      <c r="C576" s="66">
        <v>17</v>
      </c>
      <c r="D576" s="65">
        <v>7</v>
      </c>
      <c r="E576" s="66">
        <v>160</v>
      </c>
      <c r="F576" s="67"/>
      <c r="G576" s="65">
        <f t="shared" si="112"/>
        <v>-17</v>
      </c>
      <c r="H576" s="66">
        <f t="shared" si="113"/>
        <v>-153</v>
      </c>
      <c r="I576" s="20">
        <f t="shared" si="114"/>
        <v>-1</v>
      </c>
      <c r="J576" s="21">
        <f t="shared" si="115"/>
        <v>-0.95625000000000004</v>
      </c>
    </row>
    <row r="577" spans="1:10" x14ac:dyDescent="0.2">
      <c r="A577" s="158" t="s">
        <v>314</v>
      </c>
      <c r="B577" s="65">
        <v>18</v>
      </c>
      <c r="C577" s="66">
        <v>10</v>
      </c>
      <c r="D577" s="65">
        <v>70</v>
      </c>
      <c r="E577" s="66">
        <v>87</v>
      </c>
      <c r="F577" s="67"/>
      <c r="G577" s="65">
        <f t="shared" si="112"/>
        <v>8</v>
      </c>
      <c r="H577" s="66">
        <f t="shared" si="113"/>
        <v>-17</v>
      </c>
      <c r="I577" s="20">
        <f t="shared" si="114"/>
        <v>0.8</v>
      </c>
      <c r="J577" s="21">
        <f t="shared" si="115"/>
        <v>-0.19540229885057472</v>
      </c>
    </row>
    <row r="578" spans="1:10" x14ac:dyDescent="0.2">
      <c r="A578" s="158" t="s">
        <v>516</v>
      </c>
      <c r="B578" s="65">
        <v>57</v>
      </c>
      <c r="C578" s="66">
        <v>50</v>
      </c>
      <c r="D578" s="65">
        <v>476</v>
      </c>
      <c r="E578" s="66">
        <v>565</v>
      </c>
      <c r="F578" s="67"/>
      <c r="G578" s="65">
        <f t="shared" si="112"/>
        <v>7</v>
      </c>
      <c r="H578" s="66">
        <f t="shared" si="113"/>
        <v>-89</v>
      </c>
      <c r="I578" s="20">
        <f t="shared" si="114"/>
        <v>0.14000000000000001</v>
      </c>
      <c r="J578" s="21">
        <f t="shared" si="115"/>
        <v>-0.15752212389380532</v>
      </c>
    </row>
    <row r="579" spans="1:10" x14ac:dyDescent="0.2">
      <c r="A579" s="158" t="s">
        <v>315</v>
      </c>
      <c r="B579" s="65">
        <v>0</v>
      </c>
      <c r="C579" s="66">
        <v>8</v>
      </c>
      <c r="D579" s="65">
        <v>1</v>
      </c>
      <c r="E579" s="66">
        <v>43</v>
      </c>
      <c r="F579" s="67"/>
      <c r="G579" s="65">
        <f t="shared" si="112"/>
        <v>-8</v>
      </c>
      <c r="H579" s="66">
        <f t="shared" si="113"/>
        <v>-42</v>
      </c>
      <c r="I579" s="20">
        <f t="shared" si="114"/>
        <v>-1</v>
      </c>
      <c r="J579" s="21">
        <f t="shared" si="115"/>
        <v>-0.97674418604651159</v>
      </c>
    </row>
    <row r="580" spans="1:10" x14ac:dyDescent="0.2">
      <c r="A580" s="158" t="s">
        <v>570</v>
      </c>
      <c r="B580" s="65">
        <v>37</v>
      </c>
      <c r="C580" s="66">
        <v>24</v>
      </c>
      <c r="D580" s="65">
        <v>299</v>
      </c>
      <c r="E580" s="66">
        <v>219</v>
      </c>
      <c r="F580" s="67"/>
      <c r="G580" s="65">
        <f t="shared" si="112"/>
        <v>13</v>
      </c>
      <c r="H580" s="66">
        <f t="shared" si="113"/>
        <v>80</v>
      </c>
      <c r="I580" s="20">
        <f t="shared" si="114"/>
        <v>0.54166666666666663</v>
      </c>
      <c r="J580" s="21">
        <f t="shared" si="115"/>
        <v>0.36529680365296802</v>
      </c>
    </row>
    <row r="581" spans="1:10" x14ac:dyDescent="0.2">
      <c r="A581" s="158" t="s">
        <v>510</v>
      </c>
      <c r="B581" s="65">
        <v>4</v>
      </c>
      <c r="C581" s="66">
        <v>2</v>
      </c>
      <c r="D581" s="65">
        <v>6</v>
      </c>
      <c r="E581" s="66">
        <v>2</v>
      </c>
      <c r="F581" s="67"/>
      <c r="G581" s="65">
        <f t="shared" si="112"/>
        <v>2</v>
      </c>
      <c r="H581" s="66">
        <f t="shared" si="113"/>
        <v>4</v>
      </c>
      <c r="I581" s="20">
        <f t="shared" si="114"/>
        <v>1</v>
      </c>
      <c r="J581" s="21">
        <f t="shared" si="115"/>
        <v>2</v>
      </c>
    </row>
    <row r="582" spans="1:10" x14ac:dyDescent="0.2">
      <c r="A582" s="158" t="s">
        <v>242</v>
      </c>
      <c r="B582" s="65">
        <v>492</v>
      </c>
      <c r="C582" s="66">
        <v>446</v>
      </c>
      <c r="D582" s="65">
        <v>3299</v>
      </c>
      <c r="E582" s="66">
        <v>4553</v>
      </c>
      <c r="F582" s="67"/>
      <c r="G582" s="65">
        <f t="shared" si="112"/>
        <v>46</v>
      </c>
      <c r="H582" s="66">
        <f t="shared" si="113"/>
        <v>-1254</v>
      </c>
      <c r="I582" s="20">
        <f t="shared" si="114"/>
        <v>0.1031390134529148</v>
      </c>
      <c r="J582" s="21">
        <f t="shared" si="115"/>
        <v>-0.2754227981550626</v>
      </c>
    </row>
    <row r="583" spans="1:10" x14ac:dyDescent="0.2">
      <c r="A583" s="158" t="s">
        <v>433</v>
      </c>
      <c r="B583" s="65">
        <v>9</v>
      </c>
      <c r="C583" s="66">
        <v>11</v>
      </c>
      <c r="D583" s="65">
        <v>110</v>
      </c>
      <c r="E583" s="66">
        <v>206</v>
      </c>
      <c r="F583" s="67"/>
      <c r="G583" s="65">
        <f t="shared" si="112"/>
        <v>-2</v>
      </c>
      <c r="H583" s="66">
        <f t="shared" si="113"/>
        <v>-96</v>
      </c>
      <c r="I583" s="20">
        <f t="shared" si="114"/>
        <v>-0.18181818181818182</v>
      </c>
      <c r="J583" s="21">
        <f t="shared" si="115"/>
        <v>-0.46601941747572817</v>
      </c>
    </row>
    <row r="584" spans="1:10" x14ac:dyDescent="0.2">
      <c r="A584" s="158" t="s">
        <v>243</v>
      </c>
      <c r="B584" s="65">
        <v>0</v>
      </c>
      <c r="C584" s="66">
        <v>0</v>
      </c>
      <c r="D584" s="65">
        <v>0</v>
      </c>
      <c r="E584" s="66">
        <v>45</v>
      </c>
      <c r="F584" s="67"/>
      <c r="G584" s="65">
        <f t="shared" si="112"/>
        <v>0</v>
      </c>
      <c r="H584" s="66">
        <f t="shared" si="113"/>
        <v>-45</v>
      </c>
      <c r="I584" s="20" t="str">
        <f t="shared" si="114"/>
        <v>-</v>
      </c>
      <c r="J584" s="21">
        <f t="shared" si="115"/>
        <v>-1</v>
      </c>
    </row>
    <row r="585" spans="1:10" x14ac:dyDescent="0.2">
      <c r="A585" s="158" t="s">
        <v>316</v>
      </c>
      <c r="B585" s="65">
        <v>1</v>
      </c>
      <c r="C585" s="66">
        <v>13</v>
      </c>
      <c r="D585" s="65">
        <v>96</v>
      </c>
      <c r="E585" s="66">
        <v>362</v>
      </c>
      <c r="F585" s="67"/>
      <c r="G585" s="65">
        <f t="shared" si="112"/>
        <v>-12</v>
      </c>
      <c r="H585" s="66">
        <f t="shared" si="113"/>
        <v>-266</v>
      </c>
      <c r="I585" s="20">
        <f t="shared" si="114"/>
        <v>-0.92307692307692313</v>
      </c>
      <c r="J585" s="21">
        <f t="shared" si="115"/>
        <v>-0.73480662983425415</v>
      </c>
    </row>
    <row r="586" spans="1:10" x14ac:dyDescent="0.2">
      <c r="A586" s="158" t="s">
        <v>265</v>
      </c>
      <c r="B586" s="65">
        <v>14</v>
      </c>
      <c r="C586" s="66">
        <v>21</v>
      </c>
      <c r="D586" s="65">
        <v>125</v>
      </c>
      <c r="E586" s="66">
        <v>263</v>
      </c>
      <c r="F586" s="67"/>
      <c r="G586" s="65">
        <f t="shared" si="112"/>
        <v>-7</v>
      </c>
      <c r="H586" s="66">
        <f t="shared" si="113"/>
        <v>-138</v>
      </c>
      <c r="I586" s="20">
        <f t="shared" si="114"/>
        <v>-0.33333333333333331</v>
      </c>
      <c r="J586" s="21">
        <f t="shared" si="115"/>
        <v>-0.52471482889733845</v>
      </c>
    </row>
    <row r="587" spans="1:10" x14ac:dyDescent="0.2">
      <c r="A587" s="158" t="s">
        <v>471</v>
      </c>
      <c r="B587" s="65">
        <v>0</v>
      </c>
      <c r="C587" s="66">
        <v>14</v>
      </c>
      <c r="D587" s="65">
        <v>1</v>
      </c>
      <c r="E587" s="66">
        <v>91</v>
      </c>
      <c r="F587" s="67"/>
      <c r="G587" s="65">
        <f t="shared" si="112"/>
        <v>-14</v>
      </c>
      <c r="H587" s="66">
        <f t="shared" si="113"/>
        <v>-90</v>
      </c>
      <c r="I587" s="20">
        <f t="shared" si="114"/>
        <v>-1</v>
      </c>
      <c r="J587" s="21">
        <f t="shared" si="115"/>
        <v>-0.98901098901098905</v>
      </c>
    </row>
    <row r="588" spans="1:10" x14ac:dyDescent="0.2">
      <c r="A588" s="158" t="s">
        <v>215</v>
      </c>
      <c r="B588" s="65">
        <v>136</v>
      </c>
      <c r="C588" s="66">
        <v>186</v>
      </c>
      <c r="D588" s="65">
        <v>1030</v>
      </c>
      <c r="E588" s="66">
        <v>1599</v>
      </c>
      <c r="F588" s="67"/>
      <c r="G588" s="65">
        <f t="shared" si="112"/>
        <v>-50</v>
      </c>
      <c r="H588" s="66">
        <f t="shared" si="113"/>
        <v>-569</v>
      </c>
      <c r="I588" s="20">
        <f t="shared" si="114"/>
        <v>-0.26881720430107525</v>
      </c>
      <c r="J588" s="21">
        <f t="shared" si="115"/>
        <v>-0.35584740462789244</v>
      </c>
    </row>
    <row r="589" spans="1:10" x14ac:dyDescent="0.2">
      <c r="A589" s="158" t="s">
        <v>380</v>
      </c>
      <c r="B589" s="65">
        <v>159</v>
      </c>
      <c r="C589" s="66">
        <v>0</v>
      </c>
      <c r="D589" s="65">
        <v>597</v>
      </c>
      <c r="E589" s="66">
        <v>0</v>
      </c>
      <c r="F589" s="67"/>
      <c r="G589" s="65">
        <f t="shared" si="112"/>
        <v>159</v>
      </c>
      <c r="H589" s="66">
        <f t="shared" si="113"/>
        <v>597</v>
      </c>
      <c r="I589" s="20" t="str">
        <f t="shared" si="114"/>
        <v>-</v>
      </c>
      <c r="J589" s="21" t="str">
        <f t="shared" si="115"/>
        <v>-</v>
      </c>
    </row>
    <row r="590" spans="1:10" x14ac:dyDescent="0.2">
      <c r="A590" s="158" t="s">
        <v>434</v>
      </c>
      <c r="B590" s="65">
        <v>258</v>
      </c>
      <c r="C590" s="66">
        <v>268</v>
      </c>
      <c r="D590" s="65">
        <v>1790</v>
      </c>
      <c r="E590" s="66">
        <v>2205</v>
      </c>
      <c r="F590" s="67"/>
      <c r="G590" s="65">
        <f t="shared" si="112"/>
        <v>-10</v>
      </c>
      <c r="H590" s="66">
        <f t="shared" si="113"/>
        <v>-415</v>
      </c>
      <c r="I590" s="20">
        <f t="shared" si="114"/>
        <v>-3.7313432835820892E-2</v>
      </c>
      <c r="J590" s="21">
        <f t="shared" si="115"/>
        <v>-0.18820861678004536</v>
      </c>
    </row>
    <row r="591" spans="1:10" x14ac:dyDescent="0.2">
      <c r="A591" s="158" t="s">
        <v>472</v>
      </c>
      <c r="B591" s="65">
        <v>70</v>
      </c>
      <c r="C591" s="66">
        <v>153</v>
      </c>
      <c r="D591" s="65">
        <v>997</v>
      </c>
      <c r="E591" s="66">
        <v>1335</v>
      </c>
      <c r="F591" s="67"/>
      <c r="G591" s="65">
        <f t="shared" si="112"/>
        <v>-83</v>
      </c>
      <c r="H591" s="66">
        <f t="shared" si="113"/>
        <v>-338</v>
      </c>
      <c r="I591" s="20">
        <f t="shared" si="114"/>
        <v>-0.54248366013071891</v>
      </c>
      <c r="J591" s="21">
        <f t="shared" si="115"/>
        <v>-0.25318352059925092</v>
      </c>
    </row>
    <row r="592" spans="1:10" x14ac:dyDescent="0.2">
      <c r="A592" s="158" t="s">
        <v>489</v>
      </c>
      <c r="B592" s="65">
        <v>50</v>
      </c>
      <c r="C592" s="66">
        <v>43</v>
      </c>
      <c r="D592" s="65">
        <v>311</v>
      </c>
      <c r="E592" s="66">
        <v>270</v>
      </c>
      <c r="F592" s="67"/>
      <c r="G592" s="65">
        <f t="shared" si="112"/>
        <v>7</v>
      </c>
      <c r="H592" s="66">
        <f t="shared" si="113"/>
        <v>41</v>
      </c>
      <c r="I592" s="20">
        <f t="shared" si="114"/>
        <v>0.16279069767441862</v>
      </c>
      <c r="J592" s="21">
        <f t="shared" si="115"/>
        <v>0.15185185185185185</v>
      </c>
    </row>
    <row r="593" spans="1:10" x14ac:dyDescent="0.2">
      <c r="A593" s="158" t="s">
        <v>526</v>
      </c>
      <c r="B593" s="65">
        <v>2</v>
      </c>
      <c r="C593" s="66">
        <v>59</v>
      </c>
      <c r="D593" s="65">
        <v>230</v>
      </c>
      <c r="E593" s="66">
        <v>587</v>
      </c>
      <c r="F593" s="67"/>
      <c r="G593" s="65">
        <f t="shared" si="112"/>
        <v>-57</v>
      </c>
      <c r="H593" s="66">
        <f t="shared" si="113"/>
        <v>-357</v>
      </c>
      <c r="I593" s="20">
        <f t="shared" si="114"/>
        <v>-0.96610169491525422</v>
      </c>
      <c r="J593" s="21">
        <f t="shared" si="115"/>
        <v>-0.60817717206132882</v>
      </c>
    </row>
    <row r="594" spans="1:10" x14ac:dyDescent="0.2">
      <c r="A594" s="158" t="s">
        <v>401</v>
      </c>
      <c r="B594" s="65">
        <v>120</v>
      </c>
      <c r="C594" s="66">
        <v>0</v>
      </c>
      <c r="D594" s="65">
        <v>134</v>
      </c>
      <c r="E594" s="66">
        <v>0</v>
      </c>
      <c r="F594" s="67"/>
      <c r="G594" s="65">
        <f t="shared" si="112"/>
        <v>120</v>
      </c>
      <c r="H594" s="66">
        <f t="shared" si="113"/>
        <v>134</v>
      </c>
      <c r="I594" s="20" t="str">
        <f t="shared" si="114"/>
        <v>-</v>
      </c>
      <c r="J594" s="21" t="str">
        <f t="shared" si="115"/>
        <v>-</v>
      </c>
    </row>
    <row r="595" spans="1:10" s="160" customFormat="1" x14ac:dyDescent="0.2">
      <c r="A595" s="178" t="s">
        <v>718</v>
      </c>
      <c r="B595" s="71">
        <v>1625</v>
      </c>
      <c r="C595" s="72">
        <v>1517</v>
      </c>
      <c r="D595" s="71">
        <v>11395</v>
      </c>
      <c r="E595" s="72">
        <v>14708</v>
      </c>
      <c r="F595" s="73"/>
      <c r="G595" s="71">
        <f t="shared" si="112"/>
        <v>108</v>
      </c>
      <c r="H595" s="72">
        <f t="shared" si="113"/>
        <v>-3313</v>
      </c>
      <c r="I595" s="37">
        <f t="shared" si="114"/>
        <v>7.1193144363876068E-2</v>
      </c>
      <c r="J595" s="38">
        <f t="shared" si="115"/>
        <v>-0.22525156377481642</v>
      </c>
    </row>
    <row r="596" spans="1:10" x14ac:dyDescent="0.2">
      <c r="A596" s="177"/>
      <c r="B596" s="143"/>
      <c r="C596" s="144"/>
      <c r="D596" s="143"/>
      <c r="E596" s="144"/>
      <c r="F596" s="145"/>
      <c r="G596" s="143"/>
      <c r="H596" s="144"/>
      <c r="I596" s="151"/>
      <c r="J596" s="152"/>
    </row>
    <row r="597" spans="1:10" s="139" customFormat="1" x14ac:dyDescent="0.2">
      <c r="A597" s="159" t="s">
        <v>97</v>
      </c>
      <c r="B597" s="65"/>
      <c r="C597" s="66"/>
      <c r="D597" s="65"/>
      <c r="E597" s="66"/>
      <c r="F597" s="67"/>
      <c r="G597" s="65"/>
      <c r="H597" s="66"/>
      <c r="I597" s="20"/>
      <c r="J597" s="21"/>
    </row>
    <row r="598" spans="1:10" x14ac:dyDescent="0.2">
      <c r="A598" s="158" t="s">
        <v>280</v>
      </c>
      <c r="B598" s="65">
        <v>11</v>
      </c>
      <c r="C598" s="66">
        <v>7</v>
      </c>
      <c r="D598" s="65">
        <v>97</v>
      </c>
      <c r="E598" s="66">
        <v>34</v>
      </c>
      <c r="F598" s="67"/>
      <c r="G598" s="65">
        <f t="shared" ref="G598:G604" si="116">B598-C598</f>
        <v>4</v>
      </c>
      <c r="H598" s="66">
        <f t="shared" ref="H598:H604" si="117">D598-E598</f>
        <v>63</v>
      </c>
      <c r="I598" s="20">
        <f t="shared" ref="I598:I604" si="118">IF(C598=0, "-", IF(G598/C598&lt;10, G598/C598, "&gt;999%"))</f>
        <v>0.5714285714285714</v>
      </c>
      <c r="J598" s="21">
        <f t="shared" ref="J598:J604" si="119">IF(E598=0, "-", IF(H598/E598&lt;10, H598/E598, "&gt;999%"))</f>
        <v>1.8529411764705883</v>
      </c>
    </row>
    <row r="599" spans="1:10" x14ac:dyDescent="0.2">
      <c r="A599" s="158" t="s">
        <v>281</v>
      </c>
      <c r="B599" s="65">
        <v>18</v>
      </c>
      <c r="C599" s="66">
        <v>7</v>
      </c>
      <c r="D599" s="65">
        <v>95</v>
      </c>
      <c r="E599" s="66">
        <v>37</v>
      </c>
      <c r="F599" s="67"/>
      <c r="G599" s="65">
        <f t="shared" si="116"/>
        <v>11</v>
      </c>
      <c r="H599" s="66">
        <f t="shared" si="117"/>
        <v>58</v>
      </c>
      <c r="I599" s="20">
        <f t="shared" si="118"/>
        <v>1.5714285714285714</v>
      </c>
      <c r="J599" s="21">
        <f t="shared" si="119"/>
        <v>1.5675675675675675</v>
      </c>
    </row>
    <row r="600" spans="1:10" x14ac:dyDescent="0.2">
      <c r="A600" s="158" t="s">
        <v>294</v>
      </c>
      <c r="B600" s="65">
        <v>5</v>
      </c>
      <c r="C600" s="66">
        <v>2</v>
      </c>
      <c r="D600" s="65">
        <v>33</v>
      </c>
      <c r="E600" s="66">
        <v>20</v>
      </c>
      <c r="F600" s="67"/>
      <c r="G600" s="65">
        <f t="shared" si="116"/>
        <v>3</v>
      </c>
      <c r="H600" s="66">
        <f t="shared" si="117"/>
        <v>13</v>
      </c>
      <c r="I600" s="20">
        <f t="shared" si="118"/>
        <v>1.5</v>
      </c>
      <c r="J600" s="21">
        <f t="shared" si="119"/>
        <v>0.65</v>
      </c>
    </row>
    <row r="601" spans="1:10" x14ac:dyDescent="0.2">
      <c r="A601" s="158" t="s">
        <v>411</v>
      </c>
      <c r="B601" s="65">
        <v>172</v>
      </c>
      <c r="C601" s="66">
        <v>99</v>
      </c>
      <c r="D601" s="65">
        <v>954</v>
      </c>
      <c r="E601" s="66">
        <v>970</v>
      </c>
      <c r="F601" s="67"/>
      <c r="G601" s="65">
        <f t="shared" si="116"/>
        <v>73</v>
      </c>
      <c r="H601" s="66">
        <f t="shared" si="117"/>
        <v>-16</v>
      </c>
      <c r="I601" s="20">
        <f t="shared" si="118"/>
        <v>0.73737373737373735</v>
      </c>
      <c r="J601" s="21">
        <f t="shared" si="119"/>
        <v>-1.6494845360824743E-2</v>
      </c>
    </row>
    <row r="602" spans="1:10" x14ac:dyDescent="0.2">
      <c r="A602" s="158" t="s">
        <v>447</v>
      </c>
      <c r="B602" s="65">
        <v>166</v>
      </c>
      <c r="C602" s="66">
        <v>189</v>
      </c>
      <c r="D602" s="65">
        <v>958</v>
      </c>
      <c r="E602" s="66">
        <v>1104</v>
      </c>
      <c r="F602" s="67"/>
      <c r="G602" s="65">
        <f t="shared" si="116"/>
        <v>-23</v>
      </c>
      <c r="H602" s="66">
        <f t="shared" si="117"/>
        <v>-146</v>
      </c>
      <c r="I602" s="20">
        <f t="shared" si="118"/>
        <v>-0.12169312169312169</v>
      </c>
      <c r="J602" s="21">
        <f t="shared" si="119"/>
        <v>-0.13224637681159421</v>
      </c>
    </row>
    <row r="603" spans="1:10" x14ac:dyDescent="0.2">
      <c r="A603" s="158" t="s">
        <v>490</v>
      </c>
      <c r="B603" s="65">
        <v>28</v>
      </c>
      <c r="C603" s="66">
        <v>30</v>
      </c>
      <c r="D603" s="65">
        <v>309</v>
      </c>
      <c r="E603" s="66">
        <v>418</v>
      </c>
      <c r="F603" s="67"/>
      <c r="G603" s="65">
        <f t="shared" si="116"/>
        <v>-2</v>
      </c>
      <c r="H603" s="66">
        <f t="shared" si="117"/>
        <v>-109</v>
      </c>
      <c r="I603" s="20">
        <f t="shared" si="118"/>
        <v>-6.6666666666666666E-2</v>
      </c>
      <c r="J603" s="21">
        <f t="shared" si="119"/>
        <v>-0.26076555023923442</v>
      </c>
    </row>
    <row r="604" spans="1:10" s="160" customFormat="1" x14ac:dyDescent="0.2">
      <c r="A604" s="178" t="s">
        <v>719</v>
      </c>
      <c r="B604" s="71">
        <v>400</v>
      </c>
      <c r="C604" s="72">
        <v>334</v>
      </c>
      <c r="D604" s="71">
        <v>2446</v>
      </c>
      <c r="E604" s="72">
        <v>2583</v>
      </c>
      <c r="F604" s="73"/>
      <c r="G604" s="71">
        <f t="shared" si="116"/>
        <v>66</v>
      </c>
      <c r="H604" s="72">
        <f t="shared" si="117"/>
        <v>-137</v>
      </c>
      <c r="I604" s="37">
        <f t="shared" si="118"/>
        <v>0.19760479041916168</v>
      </c>
      <c r="J604" s="38">
        <f t="shared" si="119"/>
        <v>-5.3039101819589624E-2</v>
      </c>
    </row>
    <row r="605" spans="1:10" x14ac:dyDescent="0.2">
      <c r="A605" s="177"/>
      <c r="B605" s="143"/>
      <c r="C605" s="144"/>
      <c r="D605" s="143"/>
      <c r="E605" s="144"/>
      <c r="F605" s="145"/>
      <c r="G605" s="143"/>
      <c r="H605" s="144"/>
      <c r="I605" s="151"/>
      <c r="J605" s="152"/>
    </row>
    <row r="606" spans="1:10" s="139" customFormat="1" x14ac:dyDescent="0.2">
      <c r="A606" s="159" t="s">
        <v>98</v>
      </c>
      <c r="B606" s="65"/>
      <c r="C606" s="66"/>
      <c r="D606" s="65"/>
      <c r="E606" s="66"/>
      <c r="F606" s="67"/>
      <c r="G606" s="65"/>
      <c r="H606" s="66"/>
      <c r="I606" s="20"/>
      <c r="J606" s="21"/>
    </row>
    <row r="607" spans="1:10" x14ac:dyDescent="0.2">
      <c r="A607" s="158" t="s">
        <v>594</v>
      </c>
      <c r="B607" s="65">
        <v>30</v>
      </c>
      <c r="C607" s="66">
        <v>45</v>
      </c>
      <c r="D607" s="65">
        <v>272</v>
      </c>
      <c r="E607" s="66">
        <v>413</v>
      </c>
      <c r="F607" s="67"/>
      <c r="G607" s="65">
        <f>B607-C607</f>
        <v>-15</v>
      </c>
      <c r="H607" s="66">
        <f>D607-E607</f>
        <v>-141</v>
      </c>
      <c r="I607" s="20">
        <f>IF(C607=0, "-", IF(G607/C607&lt;10, G607/C607, "&gt;999%"))</f>
        <v>-0.33333333333333331</v>
      </c>
      <c r="J607" s="21">
        <f>IF(E607=0, "-", IF(H607/E607&lt;10, H607/E607, "&gt;999%"))</f>
        <v>-0.34140435835351091</v>
      </c>
    </row>
    <row r="608" spans="1:10" x14ac:dyDescent="0.2">
      <c r="A608" s="158" t="s">
        <v>580</v>
      </c>
      <c r="B608" s="65">
        <v>0</v>
      </c>
      <c r="C608" s="66">
        <v>0</v>
      </c>
      <c r="D608" s="65">
        <v>32</v>
      </c>
      <c r="E608" s="66">
        <v>1</v>
      </c>
      <c r="F608" s="67"/>
      <c r="G608" s="65">
        <f>B608-C608</f>
        <v>0</v>
      </c>
      <c r="H608" s="66">
        <f>D608-E608</f>
        <v>31</v>
      </c>
      <c r="I608" s="20" t="str">
        <f>IF(C608=0, "-", IF(G608/C608&lt;10, G608/C608, "&gt;999%"))</f>
        <v>-</v>
      </c>
      <c r="J608" s="21" t="str">
        <f>IF(E608=0, "-", IF(H608/E608&lt;10, H608/E608, "&gt;999%"))</f>
        <v>&gt;999%</v>
      </c>
    </row>
    <row r="609" spans="1:10" s="160" customFormat="1" x14ac:dyDescent="0.2">
      <c r="A609" s="178" t="s">
        <v>720</v>
      </c>
      <c r="B609" s="71">
        <v>30</v>
      </c>
      <c r="C609" s="72">
        <v>45</v>
      </c>
      <c r="D609" s="71">
        <v>304</v>
      </c>
      <c r="E609" s="72">
        <v>414</v>
      </c>
      <c r="F609" s="73"/>
      <c r="G609" s="71">
        <f>B609-C609</f>
        <v>-15</v>
      </c>
      <c r="H609" s="72">
        <f>D609-E609</f>
        <v>-110</v>
      </c>
      <c r="I609" s="37">
        <f>IF(C609=0, "-", IF(G609/C609&lt;10, G609/C609, "&gt;999%"))</f>
        <v>-0.33333333333333331</v>
      </c>
      <c r="J609" s="38">
        <f>IF(E609=0, "-", IF(H609/E609&lt;10, H609/E609, "&gt;999%"))</f>
        <v>-0.26570048309178745</v>
      </c>
    </row>
    <row r="610" spans="1:10" x14ac:dyDescent="0.2">
      <c r="A610" s="177"/>
      <c r="B610" s="143"/>
      <c r="C610" s="144"/>
      <c r="D610" s="143"/>
      <c r="E610" s="144"/>
      <c r="F610" s="145"/>
      <c r="G610" s="143"/>
      <c r="H610" s="144"/>
      <c r="I610" s="151"/>
      <c r="J610" s="152"/>
    </row>
    <row r="611" spans="1:10" s="139" customFormat="1" x14ac:dyDescent="0.2">
      <c r="A611" s="159" t="s">
        <v>99</v>
      </c>
      <c r="B611" s="65"/>
      <c r="C611" s="66"/>
      <c r="D611" s="65"/>
      <c r="E611" s="66"/>
      <c r="F611" s="67"/>
      <c r="G611" s="65"/>
      <c r="H611" s="66"/>
      <c r="I611" s="20"/>
      <c r="J611" s="21"/>
    </row>
    <row r="612" spans="1:10" x14ac:dyDescent="0.2">
      <c r="A612" s="158" t="s">
        <v>595</v>
      </c>
      <c r="B612" s="65">
        <v>5</v>
      </c>
      <c r="C612" s="66">
        <v>4</v>
      </c>
      <c r="D612" s="65">
        <v>40</v>
      </c>
      <c r="E612" s="66">
        <v>53</v>
      </c>
      <c r="F612" s="67"/>
      <c r="G612" s="65">
        <f>B612-C612</f>
        <v>1</v>
      </c>
      <c r="H612" s="66">
        <f>D612-E612</f>
        <v>-13</v>
      </c>
      <c r="I612" s="20">
        <f>IF(C612=0, "-", IF(G612/C612&lt;10, G612/C612, "&gt;999%"))</f>
        <v>0.25</v>
      </c>
      <c r="J612" s="21">
        <f>IF(E612=0, "-", IF(H612/E612&lt;10, H612/E612, "&gt;999%"))</f>
        <v>-0.24528301886792453</v>
      </c>
    </row>
    <row r="613" spans="1:10" s="160" customFormat="1" x14ac:dyDescent="0.2">
      <c r="A613" s="165" t="s">
        <v>721</v>
      </c>
      <c r="B613" s="166">
        <v>5</v>
      </c>
      <c r="C613" s="167">
        <v>4</v>
      </c>
      <c r="D613" s="166">
        <v>40</v>
      </c>
      <c r="E613" s="167">
        <v>53</v>
      </c>
      <c r="F613" s="168"/>
      <c r="G613" s="166">
        <f>B613-C613</f>
        <v>1</v>
      </c>
      <c r="H613" s="167">
        <f>D613-E613</f>
        <v>-13</v>
      </c>
      <c r="I613" s="169">
        <f>IF(C613=0, "-", IF(G613/C613&lt;10, G613/C613, "&gt;999%"))</f>
        <v>0.25</v>
      </c>
      <c r="J613" s="170">
        <f>IF(E613=0, "-", IF(H613/E613&lt;10, H613/E613, "&gt;999%"))</f>
        <v>-0.24528301886792453</v>
      </c>
    </row>
    <row r="614" spans="1:10" x14ac:dyDescent="0.2">
      <c r="A614" s="171"/>
      <c r="B614" s="172"/>
      <c r="C614" s="173"/>
      <c r="D614" s="172"/>
      <c r="E614" s="173"/>
      <c r="F614" s="174"/>
      <c r="G614" s="172"/>
      <c r="H614" s="173"/>
      <c r="I614" s="175"/>
      <c r="J614" s="176"/>
    </row>
    <row r="615" spans="1:10" x14ac:dyDescent="0.2">
      <c r="A615" s="27" t="s">
        <v>16</v>
      </c>
      <c r="B615" s="71">
        <f>SUM(B7:B614)/2</f>
        <v>26014</v>
      </c>
      <c r="C615" s="77">
        <f>SUM(C7:C614)/2</f>
        <v>27682</v>
      </c>
      <c r="D615" s="71">
        <f>SUM(D7:D614)/2</f>
        <v>214680</v>
      </c>
      <c r="E615" s="77">
        <f>SUM(E7:E614)/2</f>
        <v>259958</v>
      </c>
      <c r="F615" s="73"/>
      <c r="G615" s="71">
        <f>B615-C615</f>
        <v>-1668</v>
      </c>
      <c r="H615" s="72">
        <f>D615-E615</f>
        <v>-45278</v>
      </c>
      <c r="I615" s="37">
        <f>IF(C615=0, 0, G615/C615)</f>
        <v>-6.0255761866917133E-2</v>
      </c>
      <c r="J615" s="38">
        <f>IF(E615=0, 0, H615/E615)</f>
        <v>-0.1741742896929504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7" max="16383" man="1"/>
    <brk id="109" max="16383" man="1"/>
    <brk id="162" max="16383" man="1"/>
    <brk id="221" max="16383" man="1"/>
    <brk id="281" max="16383" man="1"/>
    <brk id="341" max="16383" man="1"/>
    <brk id="403" max="16383" man="1"/>
    <brk id="461" max="16383" man="1"/>
    <brk id="520" max="16383" man="1"/>
    <brk id="57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2020</v>
      </c>
      <c r="C6" s="58">
        <f>B6-1</f>
        <v>2019</v>
      </c>
      <c r="D6" s="57">
        <f>B6</f>
        <v>2020</v>
      </c>
      <c r="E6" s="58">
        <f>C6</f>
        <v>2019</v>
      </c>
      <c r="F6" s="64"/>
      <c r="G6" s="57" t="s">
        <v>4</v>
      </c>
      <c r="H6" s="58" t="s">
        <v>2</v>
      </c>
      <c r="I6" s="57" t="s">
        <v>4</v>
      </c>
      <c r="J6" s="58" t="s">
        <v>2</v>
      </c>
    </row>
    <row r="7" spans="1:10" x14ac:dyDescent="0.2">
      <c r="A7" s="7" t="s">
        <v>112</v>
      </c>
      <c r="B7" s="65">
        <v>7766</v>
      </c>
      <c r="C7" s="66">
        <v>8477</v>
      </c>
      <c r="D7" s="65">
        <v>59986</v>
      </c>
      <c r="E7" s="66">
        <v>85863</v>
      </c>
      <c r="F7" s="67"/>
      <c r="G7" s="65">
        <f>B7-C7</f>
        <v>-711</v>
      </c>
      <c r="H7" s="66">
        <f>D7-E7</f>
        <v>-25877</v>
      </c>
      <c r="I7" s="28">
        <f>IF(C7=0, "-", IF(G7/C7&lt;10, G7/C7*100, "&gt;999"))</f>
        <v>-8.3874012032558696</v>
      </c>
      <c r="J7" s="29">
        <f>IF(E7=0, "-", IF(H7/E7&lt;10, H7/E7*100, "&gt;999"))</f>
        <v>-30.137544693290476</v>
      </c>
    </row>
    <row r="8" spans="1:10" x14ac:dyDescent="0.2">
      <c r="A8" s="7" t="s">
        <v>121</v>
      </c>
      <c r="B8" s="65">
        <v>12259</v>
      </c>
      <c r="C8" s="66">
        <v>13119</v>
      </c>
      <c r="D8" s="65">
        <v>104447</v>
      </c>
      <c r="E8" s="66">
        <v>114856</v>
      </c>
      <c r="F8" s="67"/>
      <c r="G8" s="65">
        <f>B8-C8</f>
        <v>-860</v>
      </c>
      <c r="H8" s="66">
        <f>D8-E8</f>
        <v>-10409</v>
      </c>
      <c r="I8" s="28">
        <f>IF(C8=0, "-", IF(G8/C8&lt;10, G8/C8*100, "&gt;999"))</f>
        <v>-6.5553776964707673</v>
      </c>
      <c r="J8" s="29">
        <f>IF(E8=0, "-", IF(H8/E8&lt;10, H8/E8*100, "&gt;999"))</f>
        <v>-9.0626523647001473</v>
      </c>
    </row>
    <row r="9" spans="1:10" x14ac:dyDescent="0.2">
      <c r="A9" s="7" t="s">
        <v>127</v>
      </c>
      <c r="B9" s="65">
        <v>5113</v>
      </c>
      <c r="C9" s="66">
        <v>5210</v>
      </c>
      <c r="D9" s="65">
        <v>42821</v>
      </c>
      <c r="E9" s="66">
        <v>50643</v>
      </c>
      <c r="F9" s="67"/>
      <c r="G9" s="65">
        <f>B9-C9</f>
        <v>-97</v>
      </c>
      <c r="H9" s="66">
        <f>D9-E9</f>
        <v>-7822</v>
      </c>
      <c r="I9" s="28">
        <f>IF(C9=0, "-", IF(G9/C9&lt;10, G9/C9*100, "&gt;999"))</f>
        <v>-1.8618042226487526</v>
      </c>
      <c r="J9" s="29">
        <f>IF(E9=0, "-", IF(H9/E9&lt;10, H9/E9*100, "&gt;999"))</f>
        <v>-15.445372509527477</v>
      </c>
    </row>
    <row r="10" spans="1:10" x14ac:dyDescent="0.2">
      <c r="A10" s="7" t="s">
        <v>128</v>
      </c>
      <c r="B10" s="65">
        <v>876</v>
      </c>
      <c r="C10" s="66">
        <v>876</v>
      </c>
      <c r="D10" s="65">
        <v>7426</v>
      </c>
      <c r="E10" s="66">
        <v>8596</v>
      </c>
      <c r="F10" s="67"/>
      <c r="G10" s="65">
        <f>B10-C10</f>
        <v>0</v>
      </c>
      <c r="H10" s="66">
        <f>D10-E10</f>
        <v>-1170</v>
      </c>
      <c r="I10" s="28">
        <f>IF(C10=0, "-", IF(G10/C10&lt;10, G10/C10*100, "&gt;999"))</f>
        <v>0</v>
      </c>
      <c r="J10" s="29">
        <f>IF(E10=0, "-", IF(H10/E10&lt;10, H10/E10*100, "&gt;999"))</f>
        <v>-13.610981852024198</v>
      </c>
    </row>
    <row r="11" spans="1:10" s="43" customFormat="1" x14ac:dyDescent="0.2">
      <c r="A11" s="27" t="s">
        <v>0</v>
      </c>
      <c r="B11" s="71">
        <f>SUM(B7:B10)</f>
        <v>26014</v>
      </c>
      <c r="C11" s="72">
        <f>SUM(C7:C10)</f>
        <v>27682</v>
      </c>
      <c r="D11" s="71">
        <f>SUM(D7:D10)</f>
        <v>214680</v>
      </c>
      <c r="E11" s="72">
        <f>SUM(E7:E10)</f>
        <v>259958</v>
      </c>
      <c r="F11" s="73"/>
      <c r="G11" s="71">
        <f>B11-C11</f>
        <v>-1668</v>
      </c>
      <c r="H11" s="72">
        <f>D11-E11</f>
        <v>-45278</v>
      </c>
      <c r="I11" s="44">
        <f>IF(C11=0, 0, G11/C11*100)</f>
        <v>-6.0255761866917137</v>
      </c>
      <c r="J11" s="45">
        <f>IF(E11=0, 0, H11/E11*100)</f>
        <v>-17.417428969295042</v>
      </c>
    </row>
    <row r="13" spans="1:10" x14ac:dyDescent="0.2">
      <c r="A13" s="3"/>
      <c r="B13" s="196" t="s">
        <v>1</v>
      </c>
      <c r="C13" s="197"/>
      <c r="D13" s="196" t="s">
        <v>2</v>
      </c>
      <c r="E13" s="197"/>
      <c r="F13" s="59"/>
      <c r="G13" s="196" t="s">
        <v>3</v>
      </c>
      <c r="H13" s="200"/>
      <c r="I13" s="200"/>
      <c r="J13" s="197"/>
    </row>
    <row r="14" spans="1:10" x14ac:dyDescent="0.2">
      <c r="A14" s="7" t="s">
        <v>113</v>
      </c>
      <c r="B14" s="65">
        <v>175</v>
      </c>
      <c r="C14" s="66">
        <v>240</v>
      </c>
      <c r="D14" s="65">
        <v>1322</v>
      </c>
      <c r="E14" s="66">
        <v>2081</v>
      </c>
      <c r="F14" s="67"/>
      <c r="G14" s="65">
        <f t="shared" ref="G14:G34" si="0">B14-C14</f>
        <v>-65</v>
      </c>
      <c r="H14" s="66">
        <f t="shared" ref="H14:H34" si="1">D14-E14</f>
        <v>-759</v>
      </c>
      <c r="I14" s="28">
        <f t="shared" ref="I14:I33" si="2">IF(C14=0, "-", IF(G14/C14&lt;10, G14/C14*100, "&gt;999"))</f>
        <v>-27.083333333333332</v>
      </c>
      <c r="J14" s="29">
        <f t="shared" ref="J14:J33" si="3">IF(E14=0, "-", IF(H14/E14&lt;10, H14/E14*100, "&gt;999"))</f>
        <v>-36.472849591542527</v>
      </c>
    </row>
    <row r="15" spans="1:10" x14ac:dyDescent="0.2">
      <c r="A15" s="7" t="s">
        <v>114</v>
      </c>
      <c r="B15" s="65">
        <v>1274</v>
      </c>
      <c r="C15" s="66">
        <v>1644</v>
      </c>
      <c r="D15" s="65">
        <v>9542</v>
      </c>
      <c r="E15" s="66">
        <v>16772</v>
      </c>
      <c r="F15" s="67"/>
      <c r="G15" s="65">
        <f t="shared" si="0"/>
        <v>-370</v>
      </c>
      <c r="H15" s="66">
        <f t="shared" si="1"/>
        <v>-7230</v>
      </c>
      <c r="I15" s="28">
        <f t="shared" si="2"/>
        <v>-22.506082725060828</v>
      </c>
      <c r="J15" s="29">
        <f t="shared" si="3"/>
        <v>-43.107560219413308</v>
      </c>
    </row>
    <row r="16" spans="1:10" x14ac:dyDescent="0.2">
      <c r="A16" s="7" t="s">
        <v>115</v>
      </c>
      <c r="B16" s="65">
        <v>4302</v>
      </c>
      <c r="C16" s="66">
        <v>4416</v>
      </c>
      <c r="D16" s="65">
        <v>33981</v>
      </c>
      <c r="E16" s="66">
        <v>45320</v>
      </c>
      <c r="F16" s="67"/>
      <c r="G16" s="65">
        <f t="shared" si="0"/>
        <v>-114</v>
      </c>
      <c r="H16" s="66">
        <f t="shared" si="1"/>
        <v>-11339</v>
      </c>
      <c r="I16" s="28">
        <f t="shared" si="2"/>
        <v>-2.5815217391304346</v>
      </c>
      <c r="J16" s="29">
        <f t="shared" si="3"/>
        <v>-25.019858781994703</v>
      </c>
    </row>
    <row r="17" spans="1:10" x14ac:dyDescent="0.2">
      <c r="A17" s="7" t="s">
        <v>116</v>
      </c>
      <c r="B17" s="65">
        <v>1196</v>
      </c>
      <c r="C17" s="66">
        <v>1152</v>
      </c>
      <c r="D17" s="65">
        <v>8498</v>
      </c>
      <c r="E17" s="66">
        <v>11078</v>
      </c>
      <c r="F17" s="67"/>
      <c r="G17" s="65">
        <f t="shared" si="0"/>
        <v>44</v>
      </c>
      <c r="H17" s="66">
        <f t="shared" si="1"/>
        <v>-2580</v>
      </c>
      <c r="I17" s="28">
        <f t="shared" si="2"/>
        <v>3.8194444444444446</v>
      </c>
      <c r="J17" s="29">
        <f t="shared" si="3"/>
        <v>-23.289402419209242</v>
      </c>
    </row>
    <row r="18" spans="1:10" x14ac:dyDescent="0.2">
      <c r="A18" s="7" t="s">
        <v>117</v>
      </c>
      <c r="B18" s="65">
        <v>213</v>
      </c>
      <c r="C18" s="66">
        <v>215</v>
      </c>
      <c r="D18" s="65">
        <v>1314</v>
      </c>
      <c r="E18" s="66">
        <v>2731</v>
      </c>
      <c r="F18" s="67"/>
      <c r="G18" s="65">
        <f t="shared" si="0"/>
        <v>-2</v>
      </c>
      <c r="H18" s="66">
        <f t="shared" si="1"/>
        <v>-1417</v>
      </c>
      <c r="I18" s="28">
        <f t="shared" si="2"/>
        <v>-0.93023255813953487</v>
      </c>
      <c r="J18" s="29">
        <f t="shared" si="3"/>
        <v>-51.885756133284509</v>
      </c>
    </row>
    <row r="19" spans="1:10" x14ac:dyDescent="0.2">
      <c r="A19" s="7" t="s">
        <v>118</v>
      </c>
      <c r="B19" s="65">
        <v>23</v>
      </c>
      <c r="C19" s="66">
        <v>45</v>
      </c>
      <c r="D19" s="65">
        <v>227</v>
      </c>
      <c r="E19" s="66">
        <v>310</v>
      </c>
      <c r="F19" s="67"/>
      <c r="G19" s="65">
        <f t="shared" si="0"/>
        <v>-22</v>
      </c>
      <c r="H19" s="66">
        <f t="shared" si="1"/>
        <v>-83</v>
      </c>
      <c r="I19" s="28">
        <f t="shared" si="2"/>
        <v>-48.888888888888886</v>
      </c>
      <c r="J19" s="29">
        <f t="shared" si="3"/>
        <v>-26.7741935483871</v>
      </c>
    </row>
    <row r="20" spans="1:10" x14ac:dyDescent="0.2">
      <c r="A20" s="7" t="s">
        <v>119</v>
      </c>
      <c r="B20" s="65">
        <v>264</v>
      </c>
      <c r="C20" s="66">
        <v>331</v>
      </c>
      <c r="D20" s="65">
        <v>2355</v>
      </c>
      <c r="E20" s="66">
        <v>3929</v>
      </c>
      <c r="F20" s="67"/>
      <c r="G20" s="65">
        <f t="shared" si="0"/>
        <v>-67</v>
      </c>
      <c r="H20" s="66">
        <f t="shared" si="1"/>
        <v>-1574</v>
      </c>
      <c r="I20" s="28">
        <f t="shared" si="2"/>
        <v>-20.241691842900302</v>
      </c>
      <c r="J20" s="29">
        <f t="shared" si="3"/>
        <v>-40.061084245355048</v>
      </c>
    </row>
    <row r="21" spans="1:10" x14ac:dyDescent="0.2">
      <c r="A21" s="7" t="s">
        <v>120</v>
      </c>
      <c r="B21" s="65">
        <v>319</v>
      </c>
      <c r="C21" s="66">
        <v>434</v>
      </c>
      <c r="D21" s="65">
        <v>2747</v>
      </c>
      <c r="E21" s="66">
        <v>3642</v>
      </c>
      <c r="F21" s="67"/>
      <c r="G21" s="65">
        <f t="shared" si="0"/>
        <v>-115</v>
      </c>
      <c r="H21" s="66">
        <f t="shared" si="1"/>
        <v>-895</v>
      </c>
      <c r="I21" s="28">
        <f t="shared" si="2"/>
        <v>-26.497695852534562</v>
      </c>
      <c r="J21" s="29">
        <f t="shared" si="3"/>
        <v>-24.574409665019221</v>
      </c>
    </row>
    <row r="22" spans="1:10" x14ac:dyDescent="0.2">
      <c r="A22" s="142" t="s">
        <v>122</v>
      </c>
      <c r="B22" s="143">
        <v>858</v>
      </c>
      <c r="C22" s="144">
        <v>643</v>
      </c>
      <c r="D22" s="143">
        <v>5922</v>
      </c>
      <c r="E22" s="144">
        <v>5573</v>
      </c>
      <c r="F22" s="145"/>
      <c r="G22" s="143">
        <f t="shared" si="0"/>
        <v>215</v>
      </c>
      <c r="H22" s="144">
        <f t="shared" si="1"/>
        <v>349</v>
      </c>
      <c r="I22" s="146">
        <f t="shared" si="2"/>
        <v>33.437013996889583</v>
      </c>
      <c r="J22" s="147">
        <f t="shared" si="3"/>
        <v>6.2623362641306297</v>
      </c>
    </row>
    <row r="23" spans="1:10" x14ac:dyDescent="0.2">
      <c r="A23" s="7" t="s">
        <v>123</v>
      </c>
      <c r="B23" s="65">
        <v>3408</v>
      </c>
      <c r="C23" s="66">
        <v>3272</v>
      </c>
      <c r="D23" s="65">
        <v>26820</v>
      </c>
      <c r="E23" s="66">
        <v>27564</v>
      </c>
      <c r="F23" s="67"/>
      <c r="G23" s="65">
        <f t="shared" si="0"/>
        <v>136</v>
      </c>
      <c r="H23" s="66">
        <f t="shared" si="1"/>
        <v>-744</v>
      </c>
      <c r="I23" s="28">
        <f t="shared" si="2"/>
        <v>4.1564792176039118</v>
      </c>
      <c r="J23" s="29">
        <f t="shared" si="3"/>
        <v>-2.6991728341314758</v>
      </c>
    </row>
    <row r="24" spans="1:10" x14ac:dyDescent="0.2">
      <c r="A24" s="7" t="s">
        <v>124</v>
      </c>
      <c r="B24" s="65">
        <v>4634</v>
      </c>
      <c r="C24" s="66">
        <v>5537</v>
      </c>
      <c r="D24" s="65">
        <v>43210</v>
      </c>
      <c r="E24" s="66">
        <v>48858</v>
      </c>
      <c r="F24" s="67"/>
      <c r="G24" s="65">
        <f t="shared" si="0"/>
        <v>-903</v>
      </c>
      <c r="H24" s="66">
        <f t="shared" si="1"/>
        <v>-5648</v>
      </c>
      <c r="I24" s="28">
        <f t="shared" si="2"/>
        <v>-16.308470290771176</v>
      </c>
      <c r="J24" s="29">
        <f t="shared" si="3"/>
        <v>-11.560031110565312</v>
      </c>
    </row>
    <row r="25" spans="1:10" x14ac:dyDescent="0.2">
      <c r="A25" s="7" t="s">
        <v>125</v>
      </c>
      <c r="B25" s="65">
        <v>2924</v>
      </c>
      <c r="C25" s="66">
        <v>3273</v>
      </c>
      <c r="D25" s="65">
        <v>24446</v>
      </c>
      <c r="E25" s="66">
        <v>28710</v>
      </c>
      <c r="F25" s="67"/>
      <c r="G25" s="65">
        <f t="shared" si="0"/>
        <v>-349</v>
      </c>
      <c r="H25" s="66">
        <f t="shared" si="1"/>
        <v>-4264</v>
      </c>
      <c r="I25" s="28">
        <f t="shared" si="2"/>
        <v>-10.663000305530094</v>
      </c>
      <c r="J25" s="29">
        <f t="shared" si="3"/>
        <v>-14.851967955416232</v>
      </c>
    </row>
    <row r="26" spans="1:10" x14ac:dyDescent="0.2">
      <c r="A26" s="7" t="s">
        <v>126</v>
      </c>
      <c r="B26" s="65">
        <v>435</v>
      </c>
      <c r="C26" s="66">
        <v>394</v>
      </c>
      <c r="D26" s="65">
        <v>4049</v>
      </c>
      <c r="E26" s="66">
        <v>4151</v>
      </c>
      <c r="F26" s="67"/>
      <c r="G26" s="65">
        <f t="shared" si="0"/>
        <v>41</v>
      </c>
      <c r="H26" s="66">
        <f t="shared" si="1"/>
        <v>-102</v>
      </c>
      <c r="I26" s="28">
        <f t="shared" si="2"/>
        <v>10.406091370558377</v>
      </c>
      <c r="J26" s="29">
        <f t="shared" si="3"/>
        <v>-2.4572392194651891</v>
      </c>
    </row>
    <row r="27" spans="1:10" x14ac:dyDescent="0.2">
      <c r="A27" s="142" t="s">
        <v>129</v>
      </c>
      <c r="B27" s="143">
        <v>30</v>
      </c>
      <c r="C27" s="144">
        <v>69</v>
      </c>
      <c r="D27" s="143">
        <v>457</v>
      </c>
      <c r="E27" s="144">
        <v>500</v>
      </c>
      <c r="F27" s="145"/>
      <c r="G27" s="143">
        <f t="shared" si="0"/>
        <v>-39</v>
      </c>
      <c r="H27" s="144">
        <f t="shared" si="1"/>
        <v>-43</v>
      </c>
      <c r="I27" s="146">
        <f t="shared" si="2"/>
        <v>-56.521739130434781</v>
      </c>
      <c r="J27" s="147">
        <f t="shared" si="3"/>
        <v>-8.6</v>
      </c>
    </row>
    <row r="28" spans="1:10" x14ac:dyDescent="0.2">
      <c r="A28" s="7" t="s">
        <v>130</v>
      </c>
      <c r="B28" s="65">
        <v>3</v>
      </c>
      <c r="C28" s="66">
        <v>4</v>
      </c>
      <c r="D28" s="65">
        <v>47</v>
      </c>
      <c r="E28" s="66">
        <v>60</v>
      </c>
      <c r="F28" s="67"/>
      <c r="G28" s="65">
        <f t="shared" si="0"/>
        <v>-1</v>
      </c>
      <c r="H28" s="66">
        <f t="shared" si="1"/>
        <v>-13</v>
      </c>
      <c r="I28" s="28">
        <f t="shared" si="2"/>
        <v>-25</v>
      </c>
      <c r="J28" s="29">
        <f t="shared" si="3"/>
        <v>-21.666666666666668</v>
      </c>
    </row>
    <row r="29" spans="1:10" x14ac:dyDescent="0.2">
      <c r="A29" s="7" t="s">
        <v>131</v>
      </c>
      <c r="B29" s="65">
        <v>85</v>
      </c>
      <c r="C29" s="66">
        <v>66</v>
      </c>
      <c r="D29" s="65">
        <v>663</v>
      </c>
      <c r="E29" s="66">
        <v>774</v>
      </c>
      <c r="F29" s="67"/>
      <c r="G29" s="65">
        <f t="shared" si="0"/>
        <v>19</v>
      </c>
      <c r="H29" s="66">
        <f t="shared" si="1"/>
        <v>-111</v>
      </c>
      <c r="I29" s="28">
        <f t="shared" si="2"/>
        <v>28.787878787878789</v>
      </c>
      <c r="J29" s="29">
        <f t="shared" si="3"/>
        <v>-14.34108527131783</v>
      </c>
    </row>
    <row r="30" spans="1:10" x14ac:dyDescent="0.2">
      <c r="A30" s="7" t="s">
        <v>132</v>
      </c>
      <c r="B30" s="65">
        <v>451</v>
      </c>
      <c r="C30" s="66">
        <v>503</v>
      </c>
      <c r="D30" s="65">
        <v>4394</v>
      </c>
      <c r="E30" s="66">
        <v>5057</v>
      </c>
      <c r="F30" s="67"/>
      <c r="G30" s="65">
        <f t="shared" si="0"/>
        <v>-52</v>
      </c>
      <c r="H30" s="66">
        <f t="shared" si="1"/>
        <v>-663</v>
      </c>
      <c r="I30" s="28">
        <f t="shared" si="2"/>
        <v>-10.337972166998012</v>
      </c>
      <c r="J30" s="29">
        <f t="shared" si="3"/>
        <v>-13.110539845758353</v>
      </c>
    </row>
    <row r="31" spans="1:10" x14ac:dyDescent="0.2">
      <c r="A31" s="7" t="s">
        <v>133</v>
      </c>
      <c r="B31" s="65">
        <v>737</v>
      </c>
      <c r="C31" s="66">
        <v>811</v>
      </c>
      <c r="D31" s="65">
        <v>6124</v>
      </c>
      <c r="E31" s="66">
        <v>8073</v>
      </c>
      <c r="F31" s="67"/>
      <c r="G31" s="65">
        <f t="shared" si="0"/>
        <v>-74</v>
      </c>
      <c r="H31" s="66">
        <f t="shared" si="1"/>
        <v>-1949</v>
      </c>
      <c r="I31" s="28">
        <f t="shared" si="2"/>
        <v>-9.1245376078914919</v>
      </c>
      <c r="J31" s="29">
        <f t="shared" si="3"/>
        <v>-24.14220240307197</v>
      </c>
    </row>
    <row r="32" spans="1:10" x14ac:dyDescent="0.2">
      <c r="A32" s="7" t="s">
        <v>134</v>
      </c>
      <c r="B32" s="65">
        <v>3807</v>
      </c>
      <c r="C32" s="66">
        <v>3757</v>
      </c>
      <c r="D32" s="65">
        <v>31136</v>
      </c>
      <c r="E32" s="66">
        <v>36179</v>
      </c>
      <c r="F32" s="67"/>
      <c r="G32" s="65">
        <f t="shared" si="0"/>
        <v>50</v>
      </c>
      <c r="H32" s="66">
        <f t="shared" si="1"/>
        <v>-5043</v>
      </c>
      <c r="I32" s="28">
        <f t="shared" si="2"/>
        <v>1.3308490817141336</v>
      </c>
      <c r="J32" s="29">
        <f t="shared" si="3"/>
        <v>-13.939025401475993</v>
      </c>
    </row>
    <row r="33" spans="1:10" x14ac:dyDescent="0.2">
      <c r="A33" s="142" t="s">
        <v>128</v>
      </c>
      <c r="B33" s="143">
        <v>876</v>
      </c>
      <c r="C33" s="144">
        <v>876</v>
      </c>
      <c r="D33" s="143">
        <v>7426</v>
      </c>
      <c r="E33" s="144">
        <v>8596</v>
      </c>
      <c r="F33" s="145"/>
      <c r="G33" s="143">
        <f t="shared" si="0"/>
        <v>0</v>
      </c>
      <c r="H33" s="144">
        <f t="shared" si="1"/>
        <v>-1170</v>
      </c>
      <c r="I33" s="146">
        <f t="shared" si="2"/>
        <v>0</v>
      </c>
      <c r="J33" s="147">
        <f t="shared" si="3"/>
        <v>-13.610981852024198</v>
      </c>
    </row>
    <row r="34" spans="1:10" s="43" customFormat="1" x14ac:dyDescent="0.2">
      <c r="A34" s="27" t="s">
        <v>0</v>
      </c>
      <c r="B34" s="71">
        <f>SUM(B14:B33)</f>
        <v>26014</v>
      </c>
      <c r="C34" s="72">
        <f>SUM(C14:C33)</f>
        <v>27682</v>
      </c>
      <c r="D34" s="71">
        <f>SUM(D14:D33)</f>
        <v>214680</v>
      </c>
      <c r="E34" s="72">
        <f>SUM(E14:E33)</f>
        <v>259958</v>
      </c>
      <c r="F34" s="73"/>
      <c r="G34" s="71">
        <f t="shared" si="0"/>
        <v>-1668</v>
      </c>
      <c r="H34" s="72">
        <f t="shared" si="1"/>
        <v>-45278</v>
      </c>
      <c r="I34" s="44">
        <f>IF(C34=0, 0, G34/C34*100)</f>
        <v>-6.0255761866917137</v>
      </c>
      <c r="J34" s="45">
        <f>IF(E34=0, 0, H34/E34*100)</f>
        <v>-17.417428969295042</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2020</v>
      </c>
      <c r="C38" s="58">
        <f>C6</f>
        <v>2019</v>
      </c>
      <c r="D38" s="57">
        <f>D6</f>
        <v>2020</v>
      </c>
      <c r="E38" s="58">
        <f>E6</f>
        <v>2019</v>
      </c>
      <c r="F38" s="64"/>
      <c r="G38" s="57" t="s">
        <v>4</v>
      </c>
      <c r="H38" s="58" t="s">
        <v>2</v>
      </c>
    </row>
    <row r="39" spans="1:10" x14ac:dyDescent="0.2">
      <c r="A39" s="7" t="s">
        <v>112</v>
      </c>
      <c r="B39" s="30">
        <f>$B$7/$B$11*100</f>
        <v>29.853155992926883</v>
      </c>
      <c r="C39" s="31">
        <f>$C$7/$C$11*100</f>
        <v>30.622787370854709</v>
      </c>
      <c r="D39" s="30">
        <f>$D$7/$D$11*100</f>
        <v>27.942053288615615</v>
      </c>
      <c r="E39" s="31">
        <f>$E$7/$E$11*100</f>
        <v>33.029566314558508</v>
      </c>
      <c r="F39" s="32"/>
      <c r="G39" s="30">
        <f>B39-C39</f>
        <v>-0.76963137792782632</v>
      </c>
      <c r="H39" s="31">
        <f>D39-E39</f>
        <v>-5.0875130259428936</v>
      </c>
    </row>
    <row r="40" spans="1:10" x14ac:dyDescent="0.2">
      <c r="A40" s="7" t="s">
        <v>121</v>
      </c>
      <c r="B40" s="30">
        <f>$B$8/$B$11*100</f>
        <v>47.124625201814411</v>
      </c>
      <c r="C40" s="31">
        <f>$C$8/$C$11*100</f>
        <v>47.39180695036486</v>
      </c>
      <c r="D40" s="30">
        <f>$D$8/$D$11*100</f>
        <v>48.652412893609096</v>
      </c>
      <c r="E40" s="31">
        <f>$E$8/$E$11*100</f>
        <v>44.182521791981785</v>
      </c>
      <c r="F40" s="32"/>
      <c r="G40" s="30">
        <f>B40-C40</f>
        <v>-0.26718174855044907</v>
      </c>
      <c r="H40" s="31">
        <f>D40-E40</f>
        <v>4.4698911016273115</v>
      </c>
    </row>
    <row r="41" spans="1:10" x14ac:dyDescent="0.2">
      <c r="A41" s="7" t="s">
        <v>127</v>
      </c>
      <c r="B41" s="30">
        <f>$B$9/$B$11*100</f>
        <v>19.654801260859536</v>
      </c>
      <c r="C41" s="31">
        <f>$C$9/$C$11*100</f>
        <v>18.820894444043059</v>
      </c>
      <c r="D41" s="30">
        <f>$D$9/$D$11*100</f>
        <v>19.946431898639837</v>
      </c>
      <c r="E41" s="31">
        <f>$E$9/$E$11*100</f>
        <v>19.481223890013002</v>
      </c>
      <c r="F41" s="32"/>
      <c r="G41" s="30">
        <f>B41-C41</f>
        <v>0.83390681681647649</v>
      </c>
      <c r="H41" s="31">
        <f>D41-E41</f>
        <v>0.46520800862683487</v>
      </c>
    </row>
    <row r="42" spans="1:10" x14ac:dyDescent="0.2">
      <c r="A42" s="7" t="s">
        <v>128</v>
      </c>
      <c r="B42" s="30">
        <f>$B$10/$B$11*100</f>
        <v>3.3674175443991698</v>
      </c>
      <c r="C42" s="31">
        <f>$C$10/$C$11*100</f>
        <v>3.1645112347373745</v>
      </c>
      <c r="D42" s="30">
        <f>$D$10/$D$11*100</f>
        <v>3.4591019191354571</v>
      </c>
      <c r="E42" s="31">
        <f>$E$10/$E$11*100</f>
        <v>3.3066880034467108</v>
      </c>
      <c r="F42" s="32"/>
      <c r="G42" s="30">
        <f>B42-C42</f>
        <v>0.20290630966179535</v>
      </c>
      <c r="H42" s="31">
        <f>D42-E42</f>
        <v>0.15241391568874629</v>
      </c>
    </row>
    <row r="43" spans="1:10" s="43" customFormat="1" x14ac:dyDescent="0.2">
      <c r="A43" s="27" t="s">
        <v>0</v>
      </c>
      <c r="B43" s="46">
        <f>SUM(B39:B42)</f>
        <v>100.00000000000001</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113</v>
      </c>
      <c r="B46" s="30">
        <f>$B$14/$B$34*100</f>
        <v>0.67271469208887524</v>
      </c>
      <c r="C46" s="31">
        <f>$C$14/$C$34*100</f>
        <v>0.86698937938010268</v>
      </c>
      <c r="D46" s="30">
        <f>$D$14/$D$34*100</f>
        <v>0.61580026085336315</v>
      </c>
      <c r="E46" s="31">
        <f>$E$14/$E$34*100</f>
        <v>0.8005139291731741</v>
      </c>
      <c r="F46" s="32"/>
      <c r="G46" s="30">
        <f t="shared" ref="G46:G66" si="4">B46-C46</f>
        <v>-0.19427468729122743</v>
      </c>
      <c r="H46" s="31">
        <f t="shared" ref="H46:H66" si="5">D46-E46</f>
        <v>-0.18471366831981095</v>
      </c>
    </row>
    <row r="47" spans="1:10" x14ac:dyDescent="0.2">
      <c r="A47" s="7" t="s">
        <v>114</v>
      </c>
      <c r="B47" s="30">
        <f>$B$15/$B$34*100</f>
        <v>4.8973629584070117</v>
      </c>
      <c r="C47" s="31">
        <f>$C$15/$C$34*100</f>
        <v>5.9388772487537027</v>
      </c>
      <c r="D47" s="30">
        <f>$D$15/$D$34*100</f>
        <v>4.4447549841624747</v>
      </c>
      <c r="E47" s="31">
        <f>$E$15/$E$34*100</f>
        <v>6.4518114464644283</v>
      </c>
      <c r="F47" s="32"/>
      <c r="G47" s="30">
        <f t="shared" si="4"/>
        <v>-1.041514290346691</v>
      </c>
      <c r="H47" s="31">
        <f t="shared" si="5"/>
        <v>-2.0070564623019536</v>
      </c>
    </row>
    <row r="48" spans="1:10" x14ac:dyDescent="0.2">
      <c r="A48" s="7" t="s">
        <v>115</v>
      </c>
      <c r="B48" s="30">
        <f>$B$16/$B$34*100</f>
        <v>16.53724917352195</v>
      </c>
      <c r="C48" s="31">
        <f>$C$16/$C$34*100</f>
        <v>15.952604580593889</v>
      </c>
      <c r="D48" s="30">
        <f>$D$16/$D$34*100</f>
        <v>15.828675237562884</v>
      </c>
      <c r="E48" s="31">
        <f>$E$16/$E$34*100</f>
        <v>17.433585425337938</v>
      </c>
      <c r="F48" s="32"/>
      <c r="G48" s="30">
        <f t="shared" si="4"/>
        <v>0.58464459292806126</v>
      </c>
      <c r="H48" s="31">
        <f t="shared" si="5"/>
        <v>-1.6049101877750545</v>
      </c>
    </row>
    <row r="49" spans="1:8" x14ac:dyDescent="0.2">
      <c r="A49" s="7" t="s">
        <v>116</v>
      </c>
      <c r="B49" s="30">
        <f>$B$17/$B$34*100</f>
        <v>4.5975244099331132</v>
      </c>
      <c r="C49" s="31">
        <f>$C$17/$C$34*100</f>
        <v>4.1615490210244923</v>
      </c>
      <c r="D49" s="30">
        <f>$D$17/$D$34*100</f>
        <v>3.9584497857275949</v>
      </c>
      <c r="E49" s="31">
        <f>$E$17/$E$34*100</f>
        <v>4.2614576200770893</v>
      </c>
      <c r="F49" s="32"/>
      <c r="G49" s="30">
        <f t="shared" si="4"/>
        <v>0.43597538890862086</v>
      </c>
      <c r="H49" s="31">
        <f t="shared" si="5"/>
        <v>-0.30300783434949441</v>
      </c>
    </row>
    <row r="50" spans="1:8" x14ac:dyDescent="0.2">
      <c r="A50" s="7" t="s">
        <v>117</v>
      </c>
      <c r="B50" s="30">
        <f>$B$18/$B$34*100</f>
        <v>0.8187898823710309</v>
      </c>
      <c r="C50" s="31">
        <f>$C$18/$C$34*100</f>
        <v>0.77667798569467517</v>
      </c>
      <c r="D50" s="30">
        <f>$D$18/$D$34*100</f>
        <v>0.61207378423700398</v>
      </c>
      <c r="E50" s="31">
        <f>$E$18/$E$34*100</f>
        <v>1.0505543203132814</v>
      </c>
      <c r="F50" s="32"/>
      <c r="G50" s="30">
        <f t="shared" si="4"/>
        <v>4.2111896676355731E-2</v>
      </c>
      <c r="H50" s="31">
        <f t="shared" si="5"/>
        <v>-0.43848053607627746</v>
      </c>
    </row>
    <row r="51" spans="1:8" x14ac:dyDescent="0.2">
      <c r="A51" s="7" t="s">
        <v>118</v>
      </c>
      <c r="B51" s="30">
        <f>$B$19/$B$34*100</f>
        <v>8.8413930960252171E-2</v>
      </c>
      <c r="C51" s="31">
        <f>$C$19/$C$34*100</f>
        <v>0.16256050863376925</v>
      </c>
      <c r="D51" s="30">
        <f>$D$19/$D$34*100</f>
        <v>0.10573877398919321</v>
      </c>
      <c r="E51" s="31">
        <f>$E$19/$E$34*100</f>
        <v>0.11925003269758962</v>
      </c>
      <c r="F51" s="32"/>
      <c r="G51" s="30">
        <f t="shared" si="4"/>
        <v>-7.4146577673517081E-2</v>
      </c>
      <c r="H51" s="31">
        <f t="shared" si="5"/>
        <v>-1.3511258708396409E-2</v>
      </c>
    </row>
    <row r="52" spans="1:8" x14ac:dyDescent="0.2">
      <c r="A52" s="7" t="s">
        <v>119</v>
      </c>
      <c r="B52" s="30">
        <f>$B$20/$B$34*100</f>
        <v>1.0148381640655033</v>
      </c>
      <c r="C52" s="31">
        <f>$C$20/$C$34*100</f>
        <v>1.195722852395058</v>
      </c>
      <c r="D52" s="30">
        <f>$D$20/$D$34*100</f>
        <v>1.096981553940749</v>
      </c>
      <c r="E52" s="31">
        <f>$E$20/$E$34*100</f>
        <v>1.5113979950607406</v>
      </c>
      <c r="F52" s="32"/>
      <c r="G52" s="30">
        <f t="shared" si="4"/>
        <v>-0.18088468832955473</v>
      </c>
      <c r="H52" s="31">
        <f t="shared" si="5"/>
        <v>-0.41441644111999154</v>
      </c>
    </row>
    <row r="53" spans="1:8" x14ac:dyDescent="0.2">
      <c r="A53" s="7" t="s">
        <v>120</v>
      </c>
      <c r="B53" s="30">
        <f>$B$21/$B$34*100</f>
        <v>1.2262627815791496</v>
      </c>
      <c r="C53" s="31">
        <f>$C$21/$C$34*100</f>
        <v>1.5678057943790187</v>
      </c>
      <c r="D53" s="30">
        <f>$D$21/$D$34*100</f>
        <v>1.2795789081423514</v>
      </c>
      <c r="E53" s="31">
        <f>$E$21/$E$34*100</f>
        <v>1.4009955454342626</v>
      </c>
      <c r="F53" s="32"/>
      <c r="G53" s="30">
        <f t="shared" si="4"/>
        <v>-0.34154301279986909</v>
      </c>
      <c r="H53" s="31">
        <f t="shared" si="5"/>
        <v>-0.12141663729191121</v>
      </c>
    </row>
    <row r="54" spans="1:8" x14ac:dyDescent="0.2">
      <c r="A54" s="142" t="s">
        <v>122</v>
      </c>
      <c r="B54" s="148">
        <f>$B$22/$B$34*100</f>
        <v>3.2982240332128856</v>
      </c>
      <c r="C54" s="149">
        <f>$C$22/$C$34*100</f>
        <v>2.3228090455891914</v>
      </c>
      <c r="D54" s="148">
        <f>$D$22/$D$34*100</f>
        <v>2.7585243152599217</v>
      </c>
      <c r="E54" s="149">
        <f>$E$22/$E$34*100</f>
        <v>2.1438078458827965</v>
      </c>
      <c r="F54" s="150"/>
      <c r="G54" s="148">
        <f t="shared" si="4"/>
        <v>0.97541498762369416</v>
      </c>
      <c r="H54" s="149">
        <f t="shared" si="5"/>
        <v>0.61471646937712521</v>
      </c>
    </row>
    <row r="55" spans="1:8" x14ac:dyDescent="0.2">
      <c r="A55" s="7" t="s">
        <v>123</v>
      </c>
      <c r="B55" s="30">
        <f>$B$23/$B$34*100</f>
        <v>13.100638117936494</v>
      </c>
      <c r="C55" s="31">
        <f>$C$23/$C$34*100</f>
        <v>11.819955205548732</v>
      </c>
      <c r="D55" s="30">
        <f>$D$23/$D$34*100</f>
        <v>12.493012856344327</v>
      </c>
      <c r="E55" s="31">
        <f>$E$23/$E$34*100</f>
        <v>10.60325129443987</v>
      </c>
      <c r="F55" s="32"/>
      <c r="G55" s="30">
        <f t="shared" si="4"/>
        <v>1.2806829123877623</v>
      </c>
      <c r="H55" s="31">
        <f t="shared" si="5"/>
        <v>1.8897615619044572</v>
      </c>
    </row>
    <row r="56" spans="1:8" x14ac:dyDescent="0.2">
      <c r="A56" s="7" t="s">
        <v>124</v>
      </c>
      <c r="B56" s="30">
        <f>$B$24/$B$34*100</f>
        <v>17.813485046513417</v>
      </c>
      <c r="C56" s="31">
        <f>$C$24/$C$34*100</f>
        <v>20.002167473448452</v>
      </c>
      <c r="D56" s="30">
        <f>$D$24/$D$34*100</f>
        <v>20.127631824110303</v>
      </c>
      <c r="E56" s="31">
        <f>$E$24/$E$34*100</f>
        <v>18.794574508189786</v>
      </c>
      <c r="F56" s="32"/>
      <c r="G56" s="30">
        <f t="shared" si="4"/>
        <v>-2.1886824269350349</v>
      </c>
      <c r="H56" s="31">
        <f t="shared" si="5"/>
        <v>1.3330573159205166</v>
      </c>
    </row>
    <row r="57" spans="1:8" x14ac:dyDescent="0.2">
      <c r="A57" s="7" t="s">
        <v>125</v>
      </c>
      <c r="B57" s="30">
        <f>$B$25/$B$34*100</f>
        <v>11.240101483816407</v>
      </c>
      <c r="C57" s="31">
        <f>$C$25/$C$34*100</f>
        <v>11.823567661296149</v>
      </c>
      <c r="D57" s="30">
        <f>$D$25/$D$34*100</f>
        <v>11.387180920439723</v>
      </c>
      <c r="E57" s="31">
        <f>$E$25/$E$34*100</f>
        <v>11.044091737896123</v>
      </c>
      <c r="F57" s="32"/>
      <c r="G57" s="30">
        <f t="shared" si="4"/>
        <v>-0.5834661774797425</v>
      </c>
      <c r="H57" s="31">
        <f t="shared" si="5"/>
        <v>0.34308918254360066</v>
      </c>
    </row>
    <row r="58" spans="1:8" x14ac:dyDescent="0.2">
      <c r="A58" s="7" t="s">
        <v>126</v>
      </c>
      <c r="B58" s="30">
        <f>$B$26/$B$34*100</f>
        <v>1.6721765203352039</v>
      </c>
      <c r="C58" s="31">
        <f>$C$26/$C$34*100</f>
        <v>1.423307564482335</v>
      </c>
      <c r="D58" s="30">
        <f>$D$26/$D$34*100</f>
        <v>1.8860629774548165</v>
      </c>
      <c r="E58" s="31">
        <f>$E$26/$E$34*100</f>
        <v>1.596796405573208</v>
      </c>
      <c r="F58" s="32"/>
      <c r="G58" s="30">
        <f t="shared" si="4"/>
        <v>0.24886895585286894</v>
      </c>
      <c r="H58" s="31">
        <f t="shared" si="5"/>
        <v>0.28926657188160854</v>
      </c>
    </row>
    <row r="59" spans="1:8" x14ac:dyDescent="0.2">
      <c r="A59" s="142" t="s">
        <v>129</v>
      </c>
      <c r="B59" s="148">
        <f>$B$27/$B$34*100</f>
        <v>0.11532251864380717</v>
      </c>
      <c r="C59" s="149">
        <f>$C$27/$C$34*100</f>
        <v>0.24925944657177951</v>
      </c>
      <c r="D59" s="148">
        <f>$D$27/$D$34*100</f>
        <v>0.21287497670952116</v>
      </c>
      <c r="E59" s="149">
        <f>$E$27/$E$34*100</f>
        <v>0.19233876241546713</v>
      </c>
      <c r="F59" s="150"/>
      <c r="G59" s="148">
        <f t="shared" si="4"/>
        <v>-0.13393692792797235</v>
      </c>
      <c r="H59" s="149">
        <f t="shared" si="5"/>
        <v>2.0536214294054028E-2</v>
      </c>
    </row>
    <row r="60" spans="1:8" x14ac:dyDescent="0.2">
      <c r="A60" s="7" t="s">
        <v>130</v>
      </c>
      <c r="B60" s="30">
        <f>$B$28/$B$34*100</f>
        <v>1.1532251864380718E-2</v>
      </c>
      <c r="C60" s="31">
        <f>$C$28/$C$34*100</f>
        <v>1.4449822989668376E-2</v>
      </c>
      <c r="D60" s="30">
        <f>$D$28/$D$34*100</f>
        <v>2.189305012111049E-2</v>
      </c>
      <c r="E60" s="31">
        <f>$E$28/$E$34*100</f>
        <v>2.3080651489856056E-2</v>
      </c>
      <c r="F60" s="32"/>
      <c r="G60" s="30">
        <f t="shared" si="4"/>
        <v>-2.9175711252876577E-3</v>
      </c>
      <c r="H60" s="31">
        <f t="shared" si="5"/>
        <v>-1.1876013687455653E-3</v>
      </c>
    </row>
    <row r="61" spans="1:8" x14ac:dyDescent="0.2">
      <c r="A61" s="7" t="s">
        <v>131</v>
      </c>
      <c r="B61" s="30">
        <f>$B$29/$B$34*100</f>
        <v>0.32674713615745371</v>
      </c>
      <c r="C61" s="31">
        <f>$C$29/$C$34*100</f>
        <v>0.23842207932952822</v>
      </c>
      <c r="D61" s="30">
        <f>$D$29/$D$34*100</f>
        <v>0.30883174958077136</v>
      </c>
      <c r="E61" s="31">
        <f>$E$29/$E$34*100</f>
        <v>0.29774040421914311</v>
      </c>
      <c r="F61" s="32"/>
      <c r="G61" s="30">
        <f t="shared" si="4"/>
        <v>8.8325056827925491E-2</v>
      </c>
      <c r="H61" s="31">
        <f t="shared" si="5"/>
        <v>1.1091345361628258E-2</v>
      </c>
    </row>
    <row r="62" spans="1:8" x14ac:dyDescent="0.2">
      <c r="A62" s="7" t="s">
        <v>132</v>
      </c>
      <c r="B62" s="30">
        <f>$B$30/$B$34*100</f>
        <v>1.7336818636119011</v>
      </c>
      <c r="C62" s="31">
        <f>$C$30/$C$34*100</f>
        <v>1.8170652409507981</v>
      </c>
      <c r="D62" s="30">
        <f>$D$30/$D$34*100</f>
        <v>2.0467672815353084</v>
      </c>
      <c r="E62" s="31">
        <f>$E$30/$E$34*100</f>
        <v>1.9453142430700343</v>
      </c>
      <c r="F62" s="32"/>
      <c r="G62" s="30">
        <f t="shared" si="4"/>
        <v>-8.3383377338897002E-2</v>
      </c>
      <c r="H62" s="31">
        <f t="shared" si="5"/>
        <v>0.10145303846527409</v>
      </c>
    </row>
    <row r="63" spans="1:8" x14ac:dyDescent="0.2">
      <c r="A63" s="7" t="s">
        <v>133</v>
      </c>
      <c r="B63" s="30">
        <f>$B$31/$B$34*100</f>
        <v>2.8330898746828632</v>
      </c>
      <c r="C63" s="31">
        <f>$C$31/$C$34*100</f>
        <v>2.9297016111552634</v>
      </c>
      <c r="D63" s="30">
        <f>$D$31/$D$34*100</f>
        <v>2.8526178498229924</v>
      </c>
      <c r="E63" s="31">
        <f>$E$31/$E$34*100</f>
        <v>3.105501657960132</v>
      </c>
      <c r="F63" s="32"/>
      <c r="G63" s="30">
        <f t="shared" si="4"/>
        <v>-9.6611736472400178E-2</v>
      </c>
      <c r="H63" s="31">
        <f t="shared" si="5"/>
        <v>-0.25288380813713962</v>
      </c>
    </row>
    <row r="64" spans="1:8" x14ac:dyDescent="0.2">
      <c r="A64" s="7" t="s">
        <v>134</v>
      </c>
      <c r="B64" s="30">
        <f>$B$32/$B$34*100</f>
        <v>14.634427615899131</v>
      </c>
      <c r="C64" s="31">
        <f>$C$32/$C$34*100</f>
        <v>13.571996243046023</v>
      </c>
      <c r="D64" s="30">
        <f>$D$32/$D$34*100</f>
        <v>14.503446990870133</v>
      </c>
      <c r="E64" s="31">
        <f>$E$32/$E$34*100</f>
        <v>13.91724817085837</v>
      </c>
      <c r="F64" s="32"/>
      <c r="G64" s="30">
        <f t="shared" si="4"/>
        <v>1.0624313728531085</v>
      </c>
      <c r="H64" s="31">
        <f t="shared" si="5"/>
        <v>0.58619882001176293</v>
      </c>
    </row>
    <row r="65" spans="1:8" x14ac:dyDescent="0.2">
      <c r="A65" s="142" t="s">
        <v>128</v>
      </c>
      <c r="B65" s="148">
        <f>$B$33/$B$34*100</f>
        <v>3.3674175443991698</v>
      </c>
      <c r="C65" s="149">
        <f>$C$33/$C$34*100</f>
        <v>3.1645112347373745</v>
      </c>
      <c r="D65" s="148">
        <f>$D$33/$D$34*100</f>
        <v>3.4591019191354571</v>
      </c>
      <c r="E65" s="149">
        <f>$E$33/$E$34*100</f>
        <v>3.3066880034467108</v>
      </c>
      <c r="F65" s="150"/>
      <c r="G65" s="148">
        <f t="shared" si="4"/>
        <v>0.20290630966179535</v>
      </c>
      <c r="H65" s="149">
        <f t="shared" si="5"/>
        <v>0.15241391568874629</v>
      </c>
    </row>
    <row r="66" spans="1:8" s="43" customFormat="1" x14ac:dyDescent="0.2">
      <c r="A66" s="27" t="s">
        <v>0</v>
      </c>
      <c r="B66" s="46">
        <f>SUM(B46:B65)</f>
        <v>100</v>
      </c>
      <c r="C66" s="47">
        <f>SUM(C46:C65)</f>
        <v>100</v>
      </c>
      <c r="D66" s="46">
        <f>SUM(D46:D65)</f>
        <v>100</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zoomScaleNormal="100"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7" t="s">
        <v>31</v>
      </c>
      <c r="B6" s="65">
        <v>39</v>
      </c>
      <c r="C6" s="66">
        <v>14</v>
      </c>
      <c r="D6" s="65">
        <v>176</v>
      </c>
      <c r="E6" s="66">
        <v>157</v>
      </c>
      <c r="F6" s="67"/>
      <c r="G6" s="65">
        <f t="shared" ref="G6:G37" si="0">B6-C6</f>
        <v>25</v>
      </c>
      <c r="H6" s="66">
        <f t="shared" ref="H6:H37" si="1">D6-E6</f>
        <v>19</v>
      </c>
      <c r="I6" s="20">
        <f t="shared" ref="I6:I37" si="2">IF(C6=0, "-", IF(G6/C6&lt;10, G6/C6, "&gt;999%"))</f>
        <v>1.7857142857142858</v>
      </c>
      <c r="J6" s="21">
        <f t="shared" ref="J6:J37" si="3">IF(E6=0, "-", IF(H6/E6&lt;10, H6/E6, "&gt;999%"))</f>
        <v>0.12101910828025478</v>
      </c>
    </row>
    <row r="7" spans="1:10" x14ac:dyDescent="0.2">
      <c r="A7" s="7" t="s">
        <v>32</v>
      </c>
      <c r="B7" s="65">
        <v>0</v>
      </c>
      <c r="C7" s="66">
        <v>0</v>
      </c>
      <c r="D7" s="65">
        <v>1</v>
      </c>
      <c r="E7" s="66">
        <v>2</v>
      </c>
      <c r="F7" s="67"/>
      <c r="G7" s="65">
        <f t="shared" si="0"/>
        <v>0</v>
      </c>
      <c r="H7" s="66">
        <f t="shared" si="1"/>
        <v>-1</v>
      </c>
      <c r="I7" s="20" t="str">
        <f t="shared" si="2"/>
        <v>-</v>
      </c>
      <c r="J7" s="21">
        <f t="shared" si="3"/>
        <v>-0.5</v>
      </c>
    </row>
    <row r="8" spans="1:10" x14ac:dyDescent="0.2">
      <c r="A8" s="7" t="s">
        <v>33</v>
      </c>
      <c r="B8" s="65">
        <v>4</v>
      </c>
      <c r="C8" s="66">
        <v>5</v>
      </c>
      <c r="D8" s="65">
        <v>36</v>
      </c>
      <c r="E8" s="66">
        <v>45</v>
      </c>
      <c r="F8" s="67"/>
      <c r="G8" s="65">
        <f t="shared" si="0"/>
        <v>-1</v>
      </c>
      <c r="H8" s="66">
        <f t="shared" si="1"/>
        <v>-9</v>
      </c>
      <c r="I8" s="20">
        <f t="shared" si="2"/>
        <v>-0.2</v>
      </c>
      <c r="J8" s="21">
        <f t="shared" si="3"/>
        <v>-0.2</v>
      </c>
    </row>
    <row r="9" spans="1:10" x14ac:dyDescent="0.2">
      <c r="A9" s="7" t="s">
        <v>34</v>
      </c>
      <c r="B9" s="65">
        <v>664</v>
      </c>
      <c r="C9" s="66">
        <v>762</v>
      </c>
      <c r="D9" s="65">
        <v>5071</v>
      </c>
      <c r="E9" s="66">
        <v>4948</v>
      </c>
      <c r="F9" s="67"/>
      <c r="G9" s="65">
        <f t="shared" si="0"/>
        <v>-98</v>
      </c>
      <c r="H9" s="66">
        <f t="shared" si="1"/>
        <v>123</v>
      </c>
      <c r="I9" s="20">
        <f t="shared" si="2"/>
        <v>-0.12860892388451445</v>
      </c>
      <c r="J9" s="21">
        <f t="shared" si="3"/>
        <v>2.4858528698464027E-2</v>
      </c>
    </row>
    <row r="10" spans="1:10" x14ac:dyDescent="0.2">
      <c r="A10" s="7" t="s">
        <v>35</v>
      </c>
      <c r="B10" s="65">
        <v>3</v>
      </c>
      <c r="C10" s="66">
        <v>10</v>
      </c>
      <c r="D10" s="65">
        <v>36</v>
      </c>
      <c r="E10" s="66">
        <v>55</v>
      </c>
      <c r="F10" s="67"/>
      <c r="G10" s="65">
        <f t="shared" si="0"/>
        <v>-7</v>
      </c>
      <c r="H10" s="66">
        <f t="shared" si="1"/>
        <v>-19</v>
      </c>
      <c r="I10" s="20">
        <f t="shared" si="2"/>
        <v>-0.7</v>
      </c>
      <c r="J10" s="21">
        <f t="shared" si="3"/>
        <v>-0.34545454545454546</v>
      </c>
    </row>
    <row r="11" spans="1:10" x14ac:dyDescent="0.2">
      <c r="A11" s="7" t="s">
        <v>36</v>
      </c>
      <c r="B11" s="65">
        <v>853</v>
      </c>
      <c r="C11" s="66">
        <v>651</v>
      </c>
      <c r="D11" s="65">
        <v>6134</v>
      </c>
      <c r="E11" s="66">
        <v>5303</v>
      </c>
      <c r="F11" s="67"/>
      <c r="G11" s="65">
        <f t="shared" si="0"/>
        <v>202</v>
      </c>
      <c r="H11" s="66">
        <f t="shared" si="1"/>
        <v>831</v>
      </c>
      <c r="I11" s="20">
        <f t="shared" si="2"/>
        <v>0.31029185867895548</v>
      </c>
      <c r="J11" s="21">
        <f t="shared" si="3"/>
        <v>0.15670375259287195</v>
      </c>
    </row>
    <row r="12" spans="1:10" x14ac:dyDescent="0.2">
      <c r="A12" s="7" t="s">
        <v>37</v>
      </c>
      <c r="B12" s="65">
        <v>0</v>
      </c>
      <c r="C12" s="66">
        <v>0</v>
      </c>
      <c r="D12" s="65">
        <v>1</v>
      </c>
      <c r="E12" s="66">
        <v>0</v>
      </c>
      <c r="F12" s="67"/>
      <c r="G12" s="65">
        <f t="shared" si="0"/>
        <v>0</v>
      </c>
      <c r="H12" s="66">
        <f t="shared" si="1"/>
        <v>1</v>
      </c>
      <c r="I12" s="20" t="str">
        <f t="shared" si="2"/>
        <v>-</v>
      </c>
      <c r="J12" s="21" t="str">
        <f t="shared" si="3"/>
        <v>-</v>
      </c>
    </row>
    <row r="13" spans="1:10" x14ac:dyDescent="0.2">
      <c r="A13" s="7" t="s">
        <v>38</v>
      </c>
      <c r="B13" s="65">
        <v>6</v>
      </c>
      <c r="C13" s="66">
        <v>13</v>
      </c>
      <c r="D13" s="65">
        <v>90</v>
      </c>
      <c r="E13" s="66">
        <v>133</v>
      </c>
      <c r="F13" s="67"/>
      <c r="G13" s="65">
        <f t="shared" si="0"/>
        <v>-7</v>
      </c>
      <c r="H13" s="66">
        <f t="shared" si="1"/>
        <v>-43</v>
      </c>
      <c r="I13" s="20">
        <f t="shared" si="2"/>
        <v>-0.53846153846153844</v>
      </c>
      <c r="J13" s="21">
        <f t="shared" si="3"/>
        <v>-0.32330827067669171</v>
      </c>
    </row>
    <row r="14" spans="1:10" x14ac:dyDescent="0.2">
      <c r="A14" s="7" t="s">
        <v>39</v>
      </c>
      <c r="B14" s="65">
        <v>19</v>
      </c>
      <c r="C14" s="66">
        <v>12</v>
      </c>
      <c r="D14" s="65">
        <v>76</v>
      </c>
      <c r="E14" s="66">
        <v>161</v>
      </c>
      <c r="F14" s="67"/>
      <c r="G14" s="65">
        <f t="shared" si="0"/>
        <v>7</v>
      </c>
      <c r="H14" s="66">
        <f t="shared" si="1"/>
        <v>-85</v>
      </c>
      <c r="I14" s="20">
        <f t="shared" si="2"/>
        <v>0.58333333333333337</v>
      </c>
      <c r="J14" s="21">
        <f t="shared" si="3"/>
        <v>-0.52795031055900621</v>
      </c>
    </row>
    <row r="15" spans="1:10" x14ac:dyDescent="0.2">
      <c r="A15" s="7" t="s">
        <v>42</v>
      </c>
      <c r="B15" s="65">
        <v>8</v>
      </c>
      <c r="C15" s="66">
        <v>7</v>
      </c>
      <c r="D15" s="65">
        <v>58</v>
      </c>
      <c r="E15" s="66">
        <v>66</v>
      </c>
      <c r="F15" s="67"/>
      <c r="G15" s="65">
        <f t="shared" si="0"/>
        <v>1</v>
      </c>
      <c r="H15" s="66">
        <f t="shared" si="1"/>
        <v>-8</v>
      </c>
      <c r="I15" s="20">
        <f t="shared" si="2"/>
        <v>0.14285714285714285</v>
      </c>
      <c r="J15" s="21">
        <f t="shared" si="3"/>
        <v>-0.12121212121212122</v>
      </c>
    </row>
    <row r="16" spans="1:10" x14ac:dyDescent="0.2">
      <c r="A16" s="7" t="s">
        <v>43</v>
      </c>
      <c r="B16" s="65">
        <v>24</v>
      </c>
      <c r="C16" s="66">
        <v>23</v>
      </c>
      <c r="D16" s="65">
        <v>181</v>
      </c>
      <c r="E16" s="66">
        <v>284</v>
      </c>
      <c r="F16" s="67"/>
      <c r="G16" s="65">
        <f t="shared" si="0"/>
        <v>1</v>
      </c>
      <c r="H16" s="66">
        <f t="shared" si="1"/>
        <v>-103</v>
      </c>
      <c r="I16" s="20">
        <f t="shared" si="2"/>
        <v>4.3478260869565216E-2</v>
      </c>
      <c r="J16" s="21">
        <f t="shared" si="3"/>
        <v>-0.36267605633802819</v>
      </c>
    </row>
    <row r="17" spans="1:10" x14ac:dyDescent="0.2">
      <c r="A17" s="7" t="s">
        <v>44</v>
      </c>
      <c r="B17" s="65">
        <v>24</v>
      </c>
      <c r="C17" s="66">
        <v>46</v>
      </c>
      <c r="D17" s="65">
        <v>190</v>
      </c>
      <c r="E17" s="66">
        <v>235</v>
      </c>
      <c r="F17" s="67"/>
      <c r="G17" s="65">
        <f t="shared" si="0"/>
        <v>-22</v>
      </c>
      <c r="H17" s="66">
        <f t="shared" si="1"/>
        <v>-45</v>
      </c>
      <c r="I17" s="20">
        <f t="shared" si="2"/>
        <v>-0.47826086956521741</v>
      </c>
      <c r="J17" s="21">
        <f t="shared" si="3"/>
        <v>-0.19148936170212766</v>
      </c>
    </row>
    <row r="18" spans="1:10" x14ac:dyDescent="0.2">
      <c r="A18" s="7" t="s">
        <v>45</v>
      </c>
      <c r="B18" s="65">
        <v>1575</v>
      </c>
      <c r="C18" s="66">
        <v>1229</v>
      </c>
      <c r="D18" s="65">
        <v>11444</v>
      </c>
      <c r="E18" s="66">
        <v>13103</v>
      </c>
      <c r="F18" s="67"/>
      <c r="G18" s="65">
        <f t="shared" si="0"/>
        <v>346</v>
      </c>
      <c r="H18" s="66">
        <f t="shared" si="1"/>
        <v>-1659</v>
      </c>
      <c r="I18" s="20">
        <f t="shared" si="2"/>
        <v>0.28152969894222946</v>
      </c>
      <c r="J18" s="21">
        <f t="shared" si="3"/>
        <v>-0.12661222620773868</v>
      </c>
    </row>
    <row r="19" spans="1:10" x14ac:dyDescent="0.2">
      <c r="A19" s="7" t="s">
        <v>48</v>
      </c>
      <c r="B19" s="65">
        <v>18</v>
      </c>
      <c r="C19" s="66">
        <v>1</v>
      </c>
      <c r="D19" s="65">
        <v>92</v>
      </c>
      <c r="E19" s="66">
        <v>61</v>
      </c>
      <c r="F19" s="67"/>
      <c r="G19" s="65">
        <f t="shared" si="0"/>
        <v>17</v>
      </c>
      <c r="H19" s="66">
        <f t="shared" si="1"/>
        <v>31</v>
      </c>
      <c r="I19" s="20" t="str">
        <f t="shared" si="2"/>
        <v>&gt;999%</v>
      </c>
      <c r="J19" s="21">
        <f t="shared" si="3"/>
        <v>0.50819672131147542</v>
      </c>
    </row>
    <row r="20" spans="1:10" x14ac:dyDescent="0.2">
      <c r="A20" s="7" t="s">
        <v>49</v>
      </c>
      <c r="B20" s="65">
        <v>68</v>
      </c>
      <c r="C20" s="66">
        <v>42</v>
      </c>
      <c r="D20" s="65">
        <v>459</v>
      </c>
      <c r="E20" s="66">
        <v>328</v>
      </c>
      <c r="F20" s="67"/>
      <c r="G20" s="65">
        <f t="shared" si="0"/>
        <v>26</v>
      </c>
      <c r="H20" s="66">
        <f t="shared" si="1"/>
        <v>131</v>
      </c>
      <c r="I20" s="20">
        <f t="shared" si="2"/>
        <v>0.61904761904761907</v>
      </c>
      <c r="J20" s="21">
        <f t="shared" si="3"/>
        <v>0.39939024390243905</v>
      </c>
    </row>
    <row r="21" spans="1:10" x14ac:dyDescent="0.2">
      <c r="A21" s="7" t="s">
        <v>50</v>
      </c>
      <c r="B21" s="65">
        <v>135</v>
      </c>
      <c r="C21" s="66">
        <v>67</v>
      </c>
      <c r="D21" s="65">
        <v>792</v>
      </c>
      <c r="E21" s="66">
        <v>397</v>
      </c>
      <c r="F21" s="67"/>
      <c r="G21" s="65">
        <f t="shared" si="0"/>
        <v>68</v>
      </c>
      <c r="H21" s="66">
        <f t="shared" si="1"/>
        <v>395</v>
      </c>
      <c r="I21" s="20">
        <f t="shared" si="2"/>
        <v>1.0149253731343284</v>
      </c>
      <c r="J21" s="21">
        <f t="shared" si="3"/>
        <v>0.99496221662468509</v>
      </c>
    </row>
    <row r="22" spans="1:10" x14ac:dyDescent="0.2">
      <c r="A22" s="7" t="s">
        <v>52</v>
      </c>
      <c r="B22" s="65">
        <v>137</v>
      </c>
      <c r="C22" s="66">
        <v>767</v>
      </c>
      <c r="D22" s="65">
        <v>4153</v>
      </c>
      <c r="E22" s="66">
        <v>8570</v>
      </c>
      <c r="F22" s="67"/>
      <c r="G22" s="65">
        <f t="shared" si="0"/>
        <v>-630</v>
      </c>
      <c r="H22" s="66">
        <f t="shared" si="1"/>
        <v>-4417</v>
      </c>
      <c r="I22" s="20">
        <f t="shared" si="2"/>
        <v>-0.82138200782268578</v>
      </c>
      <c r="J22" s="21">
        <f t="shared" si="3"/>
        <v>-0.51540256709451571</v>
      </c>
    </row>
    <row r="23" spans="1:10" x14ac:dyDescent="0.2">
      <c r="A23" s="7" t="s">
        <v>53</v>
      </c>
      <c r="B23" s="65">
        <v>701</v>
      </c>
      <c r="C23" s="66">
        <v>1084</v>
      </c>
      <c r="D23" s="65">
        <v>7242</v>
      </c>
      <c r="E23" s="66">
        <v>11229</v>
      </c>
      <c r="F23" s="67"/>
      <c r="G23" s="65">
        <f t="shared" si="0"/>
        <v>-383</v>
      </c>
      <c r="H23" s="66">
        <f t="shared" si="1"/>
        <v>-3987</v>
      </c>
      <c r="I23" s="20">
        <f t="shared" si="2"/>
        <v>-0.35332103321033209</v>
      </c>
      <c r="J23" s="21">
        <f t="shared" si="3"/>
        <v>-0.35506278386321133</v>
      </c>
    </row>
    <row r="24" spans="1:10" x14ac:dyDescent="0.2">
      <c r="A24" s="7" t="s">
        <v>54</v>
      </c>
      <c r="B24" s="65">
        <v>1992</v>
      </c>
      <c r="C24" s="66">
        <v>2255</v>
      </c>
      <c r="D24" s="65">
        <v>15630</v>
      </c>
      <c r="E24" s="66">
        <v>21741</v>
      </c>
      <c r="F24" s="67"/>
      <c r="G24" s="65">
        <f t="shared" si="0"/>
        <v>-263</v>
      </c>
      <c r="H24" s="66">
        <f t="shared" si="1"/>
        <v>-6111</v>
      </c>
      <c r="I24" s="20">
        <f t="shared" si="2"/>
        <v>-0.11662971175166297</v>
      </c>
      <c r="J24" s="21">
        <f t="shared" si="3"/>
        <v>-0.2810818269628812</v>
      </c>
    </row>
    <row r="25" spans="1:10" x14ac:dyDescent="0.2">
      <c r="A25" s="7" t="s">
        <v>56</v>
      </c>
      <c r="B25" s="65">
        <v>0</v>
      </c>
      <c r="C25" s="66">
        <v>18</v>
      </c>
      <c r="D25" s="65">
        <v>26</v>
      </c>
      <c r="E25" s="66">
        <v>174</v>
      </c>
      <c r="F25" s="67"/>
      <c r="G25" s="65">
        <f t="shared" si="0"/>
        <v>-18</v>
      </c>
      <c r="H25" s="66">
        <f t="shared" si="1"/>
        <v>-148</v>
      </c>
      <c r="I25" s="20">
        <f t="shared" si="2"/>
        <v>-1</v>
      </c>
      <c r="J25" s="21">
        <f t="shared" si="3"/>
        <v>-0.85057471264367812</v>
      </c>
    </row>
    <row r="26" spans="1:10" x14ac:dyDescent="0.2">
      <c r="A26" s="7" t="s">
        <v>59</v>
      </c>
      <c r="B26" s="65">
        <v>446</v>
      </c>
      <c r="C26" s="66">
        <v>592</v>
      </c>
      <c r="D26" s="65">
        <v>4002</v>
      </c>
      <c r="E26" s="66">
        <v>5416</v>
      </c>
      <c r="F26" s="67"/>
      <c r="G26" s="65">
        <f t="shared" si="0"/>
        <v>-146</v>
      </c>
      <c r="H26" s="66">
        <f t="shared" si="1"/>
        <v>-1414</v>
      </c>
      <c r="I26" s="20">
        <f t="shared" si="2"/>
        <v>-0.24662162162162163</v>
      </c>
      <c r="J26" s="21">
        <f t="shared" si="3"/>
        <v>-0.26107828655834564</v>
      </c>
    </row>
    <row r="27" spans="1:10" x14ac:dyDescent="0.2">
      <c r="A27" s="7" t="s">
        <v>60</v>
      </c>
      <c r="B27" s="65">
        <v>0</v>
      </c>
      <c r="C27" s="66">
        <v>0</v>
      </c>
      <c r="D27" s="65">
        <v>1</v>
      </c>
      <c r="E27" s="66">
        <v>0</v>
      </c>
      <c r="F27" s="67"/>
      <c r="G27" s="65">
        <f t="shared" si="0"/>
        <v>0</v>
      </c>
      <c r="H27" s="66">
        <f t="shared" si="1"/>
        <v>1</v>
      </c>
      <c r="I27" s="20" t="str">
        <f t="shared" si="2"/>
        <v>-</v>
      </c>
      <c r="J27" s="21" t="str">
        <f t="shared" si="3"/>
        <v>-</v>
      </c>
    </row>
    <row r="28" spans="1:10" x14ac:dyDescent="0.2">
      <c r="A28" s="7" t="s">
        <v>62</v>
      </c>
      <c r="B28" s="65">
        <v>17</v>
      </c>
      <c r="C28" s="66">
        <v>79</v>
      </c>
      <c r="D28" s="65">
        <v>413</v>
      </c>
      <c r="E28" s="66">
        <v>790</v>
      </c>
      <c r="F28" s="67"/>
      <c r="G28" s="65">
        <f t="shared" si="0"/>
        <v>-62</v>
      </c>
      <c r="H28" s="66">
        <f t="shared" si="1"/>
        <v>-377</v>
      </c>
      <c r="I28" s="20">
        <f t="shared" si="2"/>
        <v>-0.78481012658227844</v>
      </c>
      <c r="J28" s="21">
        <f t="shared" si="3"/>
        <v>-0.47721518987341771</v>
      </c>
    </row>
    <row r="29" spans="1:10" x14ac:dyDescent="0.2">
      <c r="A29" s="7" t="s">
        <v>63</v>
      </c>
      <c r="B29" s="65">
        <v>187</v>
      </c>
      <c r="C29" s="66">
        <v>160</v>
      </c>
      <c r="D29" s="65">
        <v>1272</v>
      </c>
      <c r="E29" s="66">
        <v>1314</v>
      </c>
      <c r="F29" s="67"/>
      <c r="G29" s="65">
        <f t="shared" si="0"/>
        <v>27</v>
      </c>
      <c r="H29" s="66">
        <f t="shared" si="1"/>
        <v>-42</v>
      </c>
      <c r="I29" s="20">
        <f t="shared" si="2"/>
        <v>0.16875000000000001</v>
      </c>
      <c r="J29" s="21">
        <f t="shared" si="3"/>
        <v>-3.1963470319634701E-2</v>
      </c>
    </row>
    <row r="30" spans="1:10" x14ac:dyDescent="0.2">
      <c r="A30" s="7" t="s">
        <v>65</v>
      </c>
      <c r="B30" s="65">
        <v>2165</v>
      </c>
      <c r="C30" s="66">
        <v>1788</v>
      </c>
      <c r="D30" s="65">
        <v>14796</v>
      </c>
      <c r="E30" s="66">
        <v>16619</v>
      </c>
      <c r="F30" s="67"/>
      <c r="G30" s="65">
        <f t="shared" si="0"/>
        <v>377</v>
      </c>
      <c r="H30" s="66">
        <f t="shared" si="1"/>
        <v>-1823</v>
      </c>
      <c r="I30" s="20">
        <f t="shared" si="2"/>
        <v>0.21085011185682326</v>
      </c>
      <c r="J30" s="21">
        <f t="shared" si="3"/>
        <v>-0.10969372405078524</v>
      </c>
    </row>
    <row r="31" spans="1:10" x14ac:dyDescent="0.2">
      <c r="A31" s="7" t="s">
        <v>66</v>
      </c>
      <c r="B31" s="65">
        <v>0</v>
      </c>
      <c r="C31" s="66">
        <v>4</v>
      </c>
      <c r="D31" s="65">
        <v>23</v>
      </c>
      <c r="E31" s="66">
        <v>21</v>
      </c>
      <c r="F31" s="67"/>
      <c r="G31" s="65">
        <f t="shared" si="0"/>
        <v>-4</v>
      </c>
      <c r="H31" s="66">
        <f t="shared" si="1"/>
        <v>2</v>
      </c>
      <c r="I31" s="20">
        <f t="shared" si="2"/>
        <v>-1</v>
      </c>
      <c r="J31" s="21">
        <f t="shared" si="3"/>
        <v>9.5238095238095233E-2</v>
      </c>
    </row>
    <row r="32" spans="1:10" x14ac:dyDescent="0.2">
      <c r="A32" s="7" t="s">
        <v>67</v>
      </c>
      <c r="B32" s="65">
        <v>149</v>
      </c>
      <c r="C32" s="66">
        <v>273</v>
      </c>
      <c r="D32" s="65">
        <v>1854</v>
      </c>
      <c r="E32" s="66">
        <v>2858</v>
      </c>
      <c r="F32" s="67"/>
      <c r="G32" s="65">
        <f t="shared" si="0"/>
        <v>-124</v>
      </c>
      <c r="H32" s="66">
        <f t="shared" si="1"/>
        <v>-1004</v>
      </c>
      <c r="I32" s="20">
        <f t="shared" si="2"/>
        <v>-0.45421245421245421</v>
      </c>
      <c r="J32" s="21">
        <f t="shared" si="3"/>
        <v>-0.35129461161651504</v>
      </c>
    </row>
    <row r="33" spans="1:10" x14ac:dyDescent="0.2">
      <c r="A33" s="7" t="s">
        <v>68</v>
      </c>
      <c r="B33" s="65">
        <v>397</v>
      </c>
      <c r="C33" s="66">
        <v>264</v>
      </c>
      <c r="D33" s="65">
        <v>2249</v>
      </c>
      <c r="E33" s="66">
        <v>1984</v>
      </c>
      <c r="F33" s="67"/>
      <c r="G33" s="65">
        <f t="shared" si="0"/>
        <v>133</v>
      </c>
      <c r="H33" s="66">
        <f t="shared" si="1"/>
        <v>265</v>
      </c>
      <c r="I33" s="20">
        <f t="shared" si="2"/>
        <v>0.50378787878787878</v>
      </c>
      <c r="J33" s="21">
        <f t="shared" si="3"/>
        <v>0.13356854838709678</v>
      </c>
    </row>
    <row r="34" spans="1:10" x14ac:dyDescent="0.2">
      <c r="A34" s="7" t="s">
        <v>69</v>
      </c>
      <c r="B34" s="65">
        <v>188</v>
      </c>
      <c r="C34" s="66">
        <v>318</v>
      </c>
      <c r="D34" s="65">
        <v>2609</v>
      </c>
      <c r="E34" s="66">
        <v>2923</v>
      </c>
      <c r="F34" s="67"/>
      <c r="G34" s="65">
        <f t="shared" si="0"/>
        <v>-130</v>
      </c>
      <c r="H34" s="66">
        <f t="shared" si="1"/>
        <v>-314</v>
      </c>
      <c r="I34" s="20">
        <f t="shared" si="2"/>
        <v>-0.4088050314465409</v>
      </c>
      <c r="J34" s="21">
        <f t="shared" si="3"/>
        <v>-0.10742387957577831</v>
      </c>
    </row>
    <row r="35" spans="1:10" x14ac:dyDescent="0.2">
      <c r="A35" s="7" t="s">
        <v>70</v>
      </c>
      <c r="B35" s="65">
        <v>3</v>
      </c>
      <c r="C35" s="66">
        <v>1</v>
      </c>
      <c r="D35" s="65">
        <v>17</v>
      </c>
      <c r="E35" s="66">
        <v>19</v>
      </c>
      <c r="F35" s="67"/>
      <c r="G35" s="65">
        <f t="shared" si="0"/>
        <v>2</v>
      </c>
      <c r="H35" s="66">
        <f t="shared" si="1"/>
        <v>-2</v>
      </c>
      <c r="I35" s="20">
        <f t="shared" si="2"/>
        <v>2</v>
      </c>
      <c r="J35" s="21">
        <f t="shared" si="3"/>
        <v>-0.10526315789473684</v>
      </c>
    </row>
    <row r="36" spans="1:10" x14ac:dyDescent="0.2">
      <c r="A36" s="7" t="s">
        <v>73</v>
      </c>
      <c r="B36" s="65">
        <v>17</v>
      </c>
      <c r="C36" s="66">
        <v>10</v>
      </c>
      <c r="D36" s="65">
        <v>159</v>
      </c>
      <c r="E36" s="66">
        <v>160</v>
      </c>
      <c r="F36" s="67"/>
      <c r="G36" s="65">
        <f t="shared" si="0"/>
        <v>7</v>
      </c>
      <c r="H36" s="66">
        <f t="shared" si="1"/>
        <v>-1</v>
      </c>
      <c r="I36" s="20">
        <f t="shared" si="2"/>
        <v>0.7</v>
      </c>
      <c r="J36" s="21">
        <f t="shared" si="3"/>
        <v>-6.2500000000000003E-3</v>
      </c>
    </row>
    <row r="37" spans="1:10" x14ac:dyDescent="0.2">
      <c r="A37" s="7" t="s">
        <v>74</v>
      </c>
      <c r="B37" s="65">
        <v>2548</v>
      </c>
      <c r="C37" s="66">
        <v>2581</v>
      </c>
      <c r="D37" s="65">
        <v>19646</v>
      </c>
      <c r="E37" s="66">
        <v>25783</v>
      </c>
      <c r="F37" s="67"/>
      <c r="G37" s="65">
        <f t="shared" si="0"/>
        <v>-33</v>
      </c>
      <c r="H37" s="66">
        <f t="shared" si="1"/>
        <v>-6137</v>
      </c>
      <c r="I37" s="20">
        <f t="shared" si="2"/>
        <v>-1.2785741960480435E-2</v>
      </c>
      <c r="J37" s="21">
        <f t="shared" si="3"/>
        <v>-0.23802505526897569</v>
      </c>
    </row>
    <row r="38" spans="1:10" x14ac:dyDescent="0.2">
      <c r="A38" s="7" t="s">
        <v>75</v>
      </c>
      <c r="B38" s="65">
        <v>2</v>
      </c>
      <c r="C38" s="66">
        <v>4</v>
      </c>
      <c r="D38" s="65">
        <v>27</v>
      </c>
      <c r="E38" s="66">
        <v>32</v>
      </c>
      <c r="F38" s="67"/>
      <c r="G38" s="65">
        <f t="shared" ref="G38:G74" si="4">B38-C38</f>
        <v>-2</v>
      </c>
      <c r="H38" s="66">
        <f t="shared" ref="H38:H74" si="5">D38-E38</f>
        <v>-5</v>
      </c>
      <c r="I38" s="20">
        <f t="shared" ref="I38:I74" si="6">IF(C38=0, "-", IF(G38/C38&lt;10, G38/C38, "&gt;999%"))</f>
        <v>-0.5</v>
      </c>
      <c r="J38" s="21">
        <f t="shared" ref="J38:J74" si="7">IF(E38=0, "-", IF(H38/E38&lt;10, H38/E38, "&gt;999%"))</f>
        <v>-0.15625</v>
      </c>
    </row>
    <row r="39" spans="1:10" x14ac:dyDescent="0.2">
      <c r="A39" s="7" t="s">
        <v>76</v>
      </c>
      <c r="B39" s="65">
        <v>1068</v>
      </c>
      <c r="C39" s="66">
        <v>878</v>
      </c>
      <c r="D39" s="65">
        <v>7628</v>
      </c>
      <c r="E39" s="66">
        <v>8063</v>
      </c>
      <c r="F39" s="67"/>
      <c r="G39" s="65">
        <f t="shared" si="4"/>
        <v>190</v>
      </c>
      <c r="H39" s="66">
        <f t="shared" si="5"/>
        <v>-435</v>
      </c>
      <c r="I39" s="20">
        <f t="shared" si="6"/>
        <v>0.21640091116173121</v>
      </c>
      <c r="J39" s="21">
        <f t="shared" si="7"/>
        <v>-5.3950142626813843E-2</v>
      </c>
    </row>
    <row r="40" spans="1:10" x14ac:dyDescent="0.2">
      <c r="A40" s="7" t="s">
        <v>78</v>
      </c>
      <c r="B40" s="65">
        <v>214</v>
      </c>
      <c r="C40" s="66">
        <v>130</v>
      </c>
      <c r="D40" s="65">
        <v>1517</v>
      </c>
      <c r="E40" s="66">
        <v>1351</v>
      </c>
      <c r="F40" s="67"/>
      <c r="G40" s="65">
        <f t="shared" si="4"/>
        <v>84</v>
      </c>
      <c r="H40" s="66">
        <f t="shared" si="5"/>
        <v>166</v>
      </c>
      <c r="I40" s="20">
        <f t="shared" si="6"/>
        <v>0.64615384615384619</v>
      </c>
      <c r="J40" s="21">
        <f t="shared" si="7"/>
        <v>0.1228719467061436</v>
      </c>
    </row>
    <row r="41" spans="1:10" x14ac:dyDescent="0.2">
      <c r="A41" s="7" t="s">
        <v>79</v>
      </c>
      <c r="B41" s="65">
        <v>664</v>
      </c>
      <c r="C41" s="66">
        <v>286</v>
      </c>
      <c r="D41" s="65">
        <v>3595</v>
      </c>
      <c r="E41" s="66">
        <v>1831</v>
      </c>
      <c r="F41" s="67"/>
      <c r="G41" s="65">
        <f t="shared" si="4"/>
        <v>378</v>
      </c>
      <c r="H41" s="66">
        <f t="shared" si="5"/>
        <v>1764</v>
      </c>
      <c r="I41" s="20">
        <f t="shared" si="6"/>
        <v>1.3216783216783217</v>
      </c>
      <c r="J41" s="21">
        <f t="shared" si="7"/>
        <v>0.96340797378481702</v>
      </c>
    </row>
    <row r="42" spans="1:10" x14ac:dyDescent="0.2">
      <c r="A42" s="7" t="s">
        <v>80</v>
      </c>
      <c r="B42" s="65">
        <v>135</v>
      </c>
      <c r="C42" s="66">
        <v>79</v>
      </c>
      <c r="D42" s="65">
        <v>814</v>
      </c>
      <c r="E42" s="66">
        <v>838</v>
      </c>
      <c r="F42" s="67"/>
      <c r="G42" s="65">
        <f t="shared" si="4"/>
        <v>56</v>
      </c>
      <c r="H42" s="66">
        <f t="shared" si="5"/>
        <v>-24</v>
      </c>
      <c r="I42" s="20">
        <f t="shared" si="6"/>
        <v>0.70886075949367089</v>
      </c>
      <c r="J42" s="21">
        <f t="shared" si="7"/>
        <v>-2.8639618138424822E-2</v>
      </c>
    </row>
    <row r="43" spans="1:10" x14ac:dyDescent="0.2">
      <c r="A43" s="7" t="s">
        <v>81</v>
      </c>
      <c r="B43" s="65">
        <v>1249</v>
      </c>
      <c r="C43" s="66">
        <v>2275</v>
      </c>
      <c r="D43" s="65">
        <v>12123</v>
      </c>
      <c r="E43" s="66">
        <v>17801</v>
      </c>
      <c r="F43" s="67"/>
      <c r="G43" s="65">
        <f t="shared" si="4"/>
        <v>-1026</v>
      </c>
      <c r="H43" s="66">
        <f t="shared" si="5"/>
        <v>-5678</v>
      </c>
      <c r="I43" s="20">
        <f t="shared" si="6"/>
        <v>-0.45098901098901101</v>
      </c>
      <c r="J43" s="21">
        <f t="shared" si="7"/>
        <v>-0.31897084433458794</v>
      </c>
    </row>
    <row r="44" spans="1:10" x14ac:dyDescent="0.2">
      <c r="A44" s="7" t="s">
        <v>82</v>
      </c>
      <c r="B44" s="65">
        <v>0</v>
      </c>
      <c r="C44" s="66">
        <v>0</v>
      </c>
      <c r="D44" s="65">
        <v>4</v>
      </c>
      <c r="E44" s="66">
        <v>3</v>
      </c>
      <c r="F44" s="67"/>
      <c r="G44" s="65">
        <f t="shared" si="4"/>
        <v>0</v>
      </c>
      <c r="H44" s="66">
        <f t="shared" si="5"/>
        <v>1</v>
      </c>
      <c r="I44" s="20" t="str">
        <f t="shared" si="6"/>
        <v>-</v>
      </c>
      <c r="J44" s="21">
        <f t="shared" si="7"/>
        <v>0.33333333333333331</v>
      </c>
    </row>
    <row r="45" spans="1:10" x14ac:dyDescent="0.2">
      <c r="A45" s="7" t="s">
        <v>83</v>
      </c>
      <c r="B45" s="65">
        <v>781</v>
      </c>
      <c r="C45" s="66">
        <v>1254</v>
      </c>
      <c r="D45" s="65">
        <v>7733</v>
      </c>
      <c r="E45" s="66">
        <v>10414</v>
      </c>
      <c r="F45" s="67"/>
      <c r="G45" s="65">
        <f t="shared" si="4"/>
        <v>-473</v>
      </c>
      <c r="H45" s="66">
        <f t="shared" si="5"/>
        <v>-2681</v>
      </c>
      <c r="I45" s="20">
        <f t="shared" si="6"/>
        <v>-0.37719298245614036</v>
      </c>
      <c r="J45" s="21">
        <f t="shared" si="7"/>
        <v>-0.2574419051277127</v>
      </c>
    </row>
    <row r="46" spans="1:10" x14ac:dyDescent="0.2">
      <c r="A46" s="7" t="s">
        <v>84</v>
      </c>
      <c r="B46" s="65">
        <v>78</v>
      </c>
      <c r="C46" s="66">
        <v>72</v>
      </c>
      <c r="D46" s="65">
        <v>724</v>
      </c>
      <c r="E46" s="66">
        <v>657</v>
      </c>
      <c r="F46" s="67"/>
      <c r="G46" s="65">
        <f t="shared" si="4"/>
        <v>6</v>
      </c>
      <c r="H46" s="66">
        <f t="shared" si="5"/>
        <v>67</v>
      </c>
      <c r="I46" s="20">
        <f t="shared" si="6"/>
        <v>8.3333333333333329E-2</v>
      </c>
      <c r="J46" s="21">
        <f t="shared" si="7"/>
        <v>0.1019786910197869</v>
      </c>
    </row>
    <row r="47" spans="1:10" x14ac:dyDescent="0.2">
      <c r="A47" s="7" t="s">
        <v>85</v>
      </c>
      <c r="B47" s="65">
        <v>216</v>
      </c>
      <c r="C47" s="66">
        <v>123</v>
      </c>
      <c r="D47" s="65">
        <v>1158</v>
      </c>
      <c r="E47" s="66">
        <v>1213</v>
      </c>
      <c r="F47" s="67"/>
      <c r="G47" s="65">
        <f t="shared" si="4"/>
        <v>93</v>
      </c>
      <c r="H47" s="66">
        <f t="shared" si="5"/>
        <v>-55</v>
      </c>
      <c r="I47" s="20">
        <f t="shared" si="6"/>
        <v>0.75609756097560976</v>
      </c>
      <c r="J47" s="21">
        <f t="shared" si="7"/>
        <v>-4.5342126957955482E-2</v>
      </c>
    </row>
    <row r="48" spans="1:10" x14ac:dyDescent="0.2">
      <c r="A48" s="7" t="s">
        <v>86</v>
      </c>
      <c r="B48" s="65">
        <v>88</v>
      </c>
      <c r="C48" s="66">
        <v>90</v>
      </c>
      <c r="D48" s="65">
        <v>728</v>
      </c>
      <c r="E48" s="66">
        <v>640</v>
      </c>
      <c r="F48" s="67"/>
      <c r="G48" s="65">
        <f t="shared" si="4"/>
        <v>-2</v>
      </c>
      <c r="H48" s="66">
        <f t="shared" si="5"/>
        <v>88</v>
      </c>
      <c r="I48" s="20">
        <f t="shared" si="6"/>
        <v>-2.2222222222222223E-2</v>
      </c>
      <c r="J48" s="21">
        <f t="shared" si="7"/>
        <v>0.13750000000000001</v>
      </c>
    </row>
    <row r="49" spans="1:10" x14ac:dyDescent="0.2">
      <c r="A49" s="7" t="s">
        <v>87</v>
      </c>
      <c r="B49" s="65">
        <v>187</v>
      </c>
      <c r="C49" s="66">
        <v>178</v>
      </c>
      <c r="D49" s="65">
        <v>1067</v>
      </c>
      <c r="E49" s="66">
        <v>1594</v>
      </c>
      <c r="F49" s="67"/>
      <c r="G49" s="65">
        <f t="shared" si="4"/>
        <v>9</v>
      </c>
      <c r="H49" s="66">
        <f t="shared" si="5"/>
        <v>-527</v>
      </c>
      <c r="I49" s="20">
        <f t="shared" si="6"/>
        <v>5.0561797752808987E-2</v>
      </c>
      <c r="J49" s="21">
        <f t="shared" si="7"/>
        <v>-0.33061480552070266</v>
      </c>
    </row>
    <row r="50" spans="1:10" x14ac:dyDescent="0.2">
      <c r="A50" s="7" t="s">
        <v>88</v>
      </c>
      <c r="B50" s="65">
        <v>0</v>
      </c>
      <c r="C50" s="66">
        <v>0</v>
      </c>
      <c r="D50" s="65">
        <v>9</v>
      </c>
      <c r="E50" s="66">
        <v>16</v>
      </c>
      <c r="F50" s="67"/>
      <c r="G50" s="65">
        <f t="shared" si="4"/>
        <v>0</v>
      </c>
      <c r="H50" s="66">
        <f t="shared" si="5"/>
        <v>-7</v>
      </c>
      <c r="I50" s="20" t="str">
        <f t="shared" si="6"/>
        <v>-</v>
      </c>
      <c r="J50" s="21">
        <f t="shared" si="7"/>
        <v>-0.4375</v>
      </c>
    </row>
    <row r="51" spans="1:10" x14ac:dyDescent="0.2">
      <c r="A51" s="7" t="s">
        <v>90</v>
      </c>
      <c r="B51" s="65">
        <v>301</v>
      </c>
      <c r="C51" s="66">
        <v>219</v>
      </c>
      <c r="D51" s="65">
        <v>1903</v>
      </c>
      <c r="E51" s="66">
        <v>2012</v>
      </c>
      <c r="F51" s="67"/>
      <c r="G51" s="65">
        <f t="shared" si="4"/>
        <v>82</v>
      </c>
      <c r="H51" s="66">
        <f t="shared" si="5"/>
        <v>-109</v>
      </c>
      <c r="I51" s="20">
        <f t="shared" si="6"/>
        <v>0.37442922374429222</v>
      </c>
      <c r="J51" s="21">
        <f t="shared" si="7"/>
        <v>-5.4174950298210733E-2</v>
      </c>
    </row>
    <row r="52" spans="1:10" x14ac:dyDescent="0.2">
      <c r="A52" s="7" t="s">
        <v>91</v>
      </c>
      <c r="B52" s="65">
        <v>31</v>
      </c>
      <c r="C52" s="66">
        <v>45</v>
      </c>
      <c r="D52" s="65">
        <v>261</v>
      </c>
      <c r="E52" s="66">
        <v>143</v>
      </c>
      <c r="F52" s="67"/>
      <c r="G52" s="65">
        <f t="shared" si="4"/>
        <v>-14</v>
      </c>
      <c r="H52" s="66">
        <f t="shared" si="5"/>
        <v>118</v>
      </c>
      <c r="I52" s="20">
        <f t="shared" si="6"/>
        <v>-0.31111111111111112</v>
      </c>
      <c r="J52" s="21">
        <f t="shared" si="7"/>
        <v>0.82517482517482521</v>
      </c>
    </row>
    <row r="53" spans="1:10" x14ac:dyDescent="0.2">
      <c r="A53" s="7" t="s">
        <v>92</v>
      </c>
      <c r="B53" s="65">
        <v>952</v>
      </c>
      <c r="C53" s="66">
        <v>1329</v>
      </c>
      <c r="D53" s="65">
        <v>8500</v>
      </c>
      <c r="E53" s="66">
        <v>11414</v>
      </c>
      <c r="F53" s="67"/>
      <c r="G53" s="65">
        <f t="shared" si="4"/>
        <v>-377</v>
      </c>
      <c r="H53" s="66">
        <f t="shared" si="5"/>
        <v>-2914</v>
      </c>
      <c r="I53" s="20">
        <f t="shared" si="6"/>
        <v>-0.2836719337848006</v>
      </c>
      <c r="J53" s="21">
        <f t="shared" si="7"/>
        <v>-0.25530050814788857</v>
      </c>
    </row>
    <row r="54" spans="1:10" x14ac:dyDescent="0.2">
      <c r="A54" s="7" t="s">
        <v>93</v>
      </c>
      <c r="B54" s="65">
        <v>390</v>
      </c>
      <c r="C54" s="66">
        <v>362</v>
      </c>
      <c r="D54" s="65">
        <v>3420</v>
      </c>
      <c r="E54" s="66">
        <v>4030</v>
      </c>
      <c r="F54" s="67"/>
      <c r="G54" s="65">
        <f t="shared" si="4"/>
        <v>28</v>
      </c>
      <c r="H54" s="66">
        <f t="shared" si="5"/>
        <v>-610</v>
      </c>
      <c r="I54" s="20">
        <f t="shared" si="6"/>
        <v>7.7348066298342538E-2</v>
      </c>
      <c r="J54" s="21">
        <f t="shared" si="7"/>
        <v>-0.15136476426799009</v>
      </c>
    </row>
    <row r="55" spans="1:10" x14ac:dyDescent="0.2">
      <c r="A55" s="7" t="s">
        <v>94</v>
      </c>
      <c r="B55" s="65">
        <v>4574</v>
      </c>
      <c r="C55" s="66">
        <v>4738</v>
      </c>
      <c r="D55" s="65">
        <v>44824</v>
      </c>
      <c r="E55" s="66">
        <v>48790</v>
      </c>
      <c r="F55" s="67"/>
      <c r="G55" s="65">
        <f t="shared" si="4"/>
        <v>-164</v>
      </c>
      <c r="H55" s="66">
        <f t="shared" si="5"/>
        <v>-3966</v>
      </c>
      <c r="I55" s="20">
        <f t="shared" si="6"/>
        <v>-3.4613761080624736E-2</v>
      </c>
      <c r="J55" s="21">
        <f t="shared" si="7"/>
        <v>-8.1287149005943846E-2</v>
      </c>
    </row>
    <row r="56" spans="1:10" x14ac:dyDescent="0.2">
      <c r="A56" s="7" t="s">
        <v>96</v>
      </c>
      <c r="B56" s="65">
        <v>1625</v>
      </c>
      <c r="C56" s="66">
        <v>1517</v>
      </c>
      <c r="D56" s="65">
        <v>11395</v>
      </c>
      <c r="E56" s="66">
        <v>14708</v>
      </c>
      <c r="F56" s="67"/>
      <c r="G56" s="65">
        <f t="shared" si="4"/>
        <v>108</v>
      </c>
      <c r="H56" s="66">
        <f t="shared" si="5"/>
        <v>-3313</v>
      </c>
      <c r="I56" s="20">
        <f t="shared" si="6"/>
        <v>7.1193144363876068E-2</v>
      </c>
      <c r="J56" s="21">
        <f t="shared" si="7"/>
        <v>-0.22525156377481642</v>
      </c>
    </row>
    <row r="57" spans="1:10" x14ac:dyDescent="0.2">
      <c r="A57" s="7" t="s">
        <v>97</v>
      </c>
      <c r="B57" s="65">
        <v>400</v>
      </c>
      <c r="C57" s="66">
        <v>334</v>
      </c>
      <c r="D57" s="65">
        <v>2446</v>
      </c>
      <c r="E57" s="66">
        <v>2583</v>
      </c>
      <c r="F57" s="67"/>
      <c r="G57" s="65">
        <f t="shared" si="4"/>
        <v>66</v>
      </c>
      <c r="H57" s="66">
        <f t="shared" si="5"/>
        <v>-137</v>
      </c>
      <c r="I57" s="20">
        <f t="shared" si="6"/>
        <v>0.19760479041916168</v>
      </c>
      <c r="J57" s="21">
        <f t="shared" si="7"/>
        <v>-5.3039101819589624E-2</v>
      </c>
    </row>
    <row r="58" spans="1:10" x14ac:dyDescent="0.2">
      <c r="A58" s="142" t="s">
        <v>40</v>
      </c>
      <c r="B58" s="143">
        <v>7</v>
      </c>
      <c r="C58" s="144">
        <v>21</v>
      </c>
      <c r="D58" s="143">
        <v>96</v>
      </c>
      <c r="E58" s="144">
        <v>106</v>
      </c>
      <c r="F58" s="145"/>
      <c r="G58" s="143">
        <f t="shared" si="4"/>
        <v>-14</v>
      </c>
      <c r="H58" s="144">
        <f t="shared" si="5"/>
        <v>-10</v>
      </c>
      <c r="I58" s="151">
        <f t="shared" si="6"/>
        <v>-0.66666666666666663</v>
      </c>
      <c r="J58" s="152">
        <f t="shared" si="7"/>
        <v>-9.4339622641509441E-2</v>
      </c>
    </row>
    <row r="59" spans="1:10" x14ac:dyDescent="0.2">
      <c r="A59" s="7" t="s">
        <v>41</v>
      </c>
      <c r="B59" s="65">
        <v>12</v>
      </c>
      <c r="C59" s="66">
        <v>0</v>
      </c>
      <c r="D59" s="65">
        <v>31</v>
      </c>
      <c r="E59" s="66">
        <v>48</v>
      </c>
      <c r="F59" s="67"/>
      <c r="G59" s="65">
        <f t="shared" si="4"/>
        <v>12</v>
      </c>
      <c r="H59" s="66">
        <f t="shared" si="5"/>
        <v>-17</v>
      </c>
      <c r="I59" s="20" t="str">
        <f t="shared" si="6"/>
        <v>-</v>
      </c>
      <c r="J59" s="21">
        <f t="shared" si="7"/>
        <v>-0.35416666666666669</v>
      </c>
    </row>
    <row r="60" spans="1:10" x14ac:dyDescent="0.2">
      <c r="A60" s="7" t="s">
        <v>46</v>
      </c>
      <c r="B60" s="65">
        <v>11</v>
      </c>
      <c r="C60" s="66">
        <v>8</v>
      </c>
      <c r="D60" s="65">
        <v>65</v>
      </c>
      <c r="E60" s="66">
        <v>80</v>
      </c>
      <c r="F60" s="67"/>
      <c r="G60" s="65">
        <f t="shared" si="4"/>
        <v>3</v>
      </c>
      <c r="H60" s="66">
        <f t="shared" si="5"/>
        <v>-15</v>
      </c>
      <c r="I60" s="20">
        <f t="shared" si="6"/>
        <v>0.375</v>
      </c>
      <c r="J60" s="21">
        <f t="shared" si="7"/>
        <v>-0.1875</v>
      </c>
    </row>
    <row r="61" spans="1:10" x14ac:dyDescent="0.2">
      <c r="A61" s="7" t="s">
        <v>47</v>
      </c>
      <c r="B61" s="65">
        <v>119</v>
      </c>
      <c r="C61" s="66">
        <v>75</v>
      </c>
      <c r="D61" s="65">
        <v>832</v>
      </c>
      <c r="E61" s="66">
        <v>848</v>
      </c>
      <c r="F61" s="67"/>
      <c r="G61" s="65">
        <f t="shared" si="4"/>
        <v>44</v>
      </c>
      <c r="H61" s="66">
        <f t="shared" si="5"/>
        <v>-16</v>
      </c>
      <c r="I61" s="20">
        <f t="shared" si="6"/>
        <v>0.58666666666666667</v>
      </c>
      <c r="J61" s="21">
        <f t="shared" si="7"/>
        <v>-1.8867924528301886E-2</v>
      </c>
    </row>
    <row r="62" spans="1:10" x14ac:dyDescent="0.2">
      <c r="A62" s="7" t="s">
        <v>51</v>
      </c>
      <c r="B62" s="65">
        <v>123</v>
      </c>
      <c r="C62" s="66">
        <v>154</v>
      </c>
      <c r="D62" s="65">
        <v>1340</v>
      </c>
      <c r="E62" s="66">
        <v>1491</v>
      </c>
      <c r="F62" s="67"/>
      <c r="G62" s="65">
        <f t="shared" si="4"/>
        <v>-31</v>
      </c>
      <c r="H62" s="66">
        <f t="shared" si="5"/>
        <v>-151</v>
      </c>
      <c r="I62" s="20">
        <f t="shared" si="6"/>
        <v>-0.20129870129870131</v>
      </c>
      <c r="J62" s="21">
        <f t="shared" si="7"/>
        <v>-0.10127431254191818</v>
      </c>
    </row>
    <row r="63" spans="1:10" x14ac:dyDescent="0.2">
      <c r="A63" s="7" t="s">
        <v>55</v>
      </c>
      <c r="B63" s="65">
        <v>6</v>
      </c>
      <c r="C63" s="66">
        <v>4</v>
      </c>
      <c r="D63" s="65">
        <v>35</v>
      </c>
      <c r="E63" s="66">
        <v>32</v>
      </c>
      <c r="F63" s="67"/>
      <c r="G63" s="65">
        <f t="shared" si="4"/>
        <v>2</v>
      </c>
      <c r="H63" s="66">
        <f t="shared" si="5"/>
        <v>3</v>
      </c>
      <c r="I63" s="20">
        <f t="shared" si="6"/>
        <v>0.5</v>
      </c>
      <c r="J63" s="21">
        <f t="shared" si="7"/>
        <v>9.375E-2</v>
      </c>
    </row>
    <row r="64" spans="1:10" x14ac:dyDescent="0.2">
      <c r="A64" s="7" t="s">
        <v>57</v>
      </c>
      <c r="B64" s="65">
        <v>0</v>
      </c>
      <c r="C64" s="66">
        <v>1</v>
      </c>
      <c r="D64" s="65">
        <v>7</v>
      </c>
      <c r="E64" s="66">
        <v>13</v>
      </c>
      <c r="F64" s="67"/>
      <c r="G64" s="65">
        <f t="shared" si="4"/>
        <v>-1</v>
      </c>
      <c r="H64" s="66">
        <f t="shared" si="5"/>
        <v>-6</v>
      </c>
      <c r="I64" s="20">
        <f t="shared" si="6"/>
        <v>-1</v>
      </c>
      <c r="J64" s="21">
        <f t="shared" si="7"/>
        <v>-0.46153846153846156</v>
      </c>
    </row>
    <row r="65" spans="1:10" x14ac:dyDescent="0.2">
      <c r="A65" s="7" t="s">
        <v>58</v>
      </c>
      <c r="B65" s="65">
        <v>189</v>
      </c>
      <c r="C65" s="66">
        <v>194</v>
      </c>
      <c r="D65" s="65">
        <v>1850</v>
      </c>
      <c r="E65" s="66">
        <v>2145</v>
      </c>
      <c r="F65" s="67"/>
      <c r="G65" s="65">
        <f t="shared" si="4"/>
        <v>-5</v>
      </c>
      <c r="H65" s="66">
        <f t="shared" si="5"/>
        <v>-295</v>
      </c>
      <c r="I65" s="20">
        <f t="shared" si="6"/>
        <v>-2.5773195876288658E-2</v>
      </c>
      <c r="J65" s="21">
        <f t="shared" si="7"/>
        <v>-0.13752913752913754</v>
      </c>
    </row>
    <row r="66" spans="1:10" x14ac:dyDescent="0.2">
      <c r="A66" s="7" t="s">
        <v>61</v>
      </c>
      <c r="B66" s="65">
        <v>44</v>
      </c>
      <c r="C66" s="66">
        <v>43</v>
      </c>
      <c r="D66" s="65">
        <v>345</v>
      </c>
      <c r="E66" s="66">
        <v>430</v>
      </c>
      <c r="F66" s="67"/>
      <c r="G66" s="65">
        <f t="shared" si="4"/>
        <v>1</v>
      </c>
      <c r="H66" s="66">
        <f t="shared" si="5"/>
        <v>-85</v>
      </c>
      <c r="I66" s="20">
        <f t="shared" si="6"/>
        <v>2.3255813953488372E-2</v>
      </c>
      <c r="J66" s="21">
        <f t="shared" si="7"/>
        <v>-0.19767441860465115</v>
      </c>
    </row>
    <row r="67" spans="1:10" x14ac:dyDescent="0.2">
      <c r="A67" s="7" t="s">
        <v>64</v>
      </c>
      <c r="B67" s="65">
        <v>60</v>
      </c>
      <c r="C67" s="66">
        <v>65</v>
      </c>
      <c r="D67" s="65">
        <v>340</v>
      </c>
      <c r="E67" s="66">
        <v>546</v>
      </c>
      <c r="F67" s="67"/>
      <c r="G67" s="65">
        <f t="shared" si="4"/>
        <v>-5</v>
      </c>
      <c r="H67" s="66">
        <f t="shared" si="5"/>
        <v>-206</v>
      </c>
      <c r="I67" s="20">
        <f t="shared" si="6"/>
        <v>-7.6923076923076927E-2</v>
      </c>
      <c r="J67" s="21">
        <f t="shared" si="7"/>
        <v>-0.37728937728937728</v>
      </c>
    </row>
    <row r="68" spans="1:10" x14ac:dyDescent="0.2">
      <c r="A68" s="7" t="s">
        <v>71</v>
      </c>
      <c r="B68" s="65">
        <v>11</v>
      </c>
      <c r="C68" s="66">
        <v>25</v>
      </c>
      <c r="D68" s="65">
        <v>121</v>
      </c>
      <c r="E68" s="66">
        <v>198</v>
      </c>
      <c r="F68" s="67"/>
      <c r="G68" s="65">
        <f t="shared" si="4"/>
        <v>-14</v>
      </c>
      <c r="H68" s="66">
        <f t="shared" si="5"/>
        <v>-77</v>
      </c>
      <c r="I68" s="20">
        <f t="shared" si="6"/>
        <v>-0.56000000000000005</v>
      </c>
      <c r="J68" s="21">
        <f t="shared" si="7"/>
        <v>-0.3888888888888889</v>
      </c>
    </row>
    <row r="69" spans="1:10" x14ac:dyDescent="0.2">
      <c r="A69" s="7" t="s">
        <v>72</v>
      </c>
      <c r="B69" s="65">
        <v>1</v>
      </c>
      <c r="C69" s="66">
        <v>7</v>
      </c>
      <c r="D69" s="65">
        <v>14</v>
      </c>
      <c r="E69" s="66">
        <v>41</v>
      </c>
      <c r="F69" s="67"/>
      <c r="G69" s="65">
        <f t="shared" si="4"/>
        <v>-6</v>
      </c>
      <c r="H69" s="66">
        <f t="shared" si="5"/>
        <v>-27</v>
      </c>
      <c r="I69" s="20">
        <f t="shared" si="6"/>
        <v>-0.8571428571428571</v>
      </c>
      <c r="J69" s="21">
        <f t="shared" si="7"/>
        <v>-0.65853658536585369</v>
      </c>
    </row>
    <row r="70" spans="1:10" x14ac:dyDescent="0.2">
      <c r="A70" s="7" t="s">
        <v>77</v>
      </c>
      <c r="B70" s="65">
        <v>14</v>
      </c>
      <c r="C70" s="66">
        <v>3</v>
      </c>
      <c r="D70" s="65">
        <v>189</v>
      </c>
      <c r="E70" s="66">
        <v>162</v>
      </c>
      <c r="F70" s="67"/>
      <c r="G70" s="65">
        <f t="shared" si="4"/>
        <v>11</v>
      </c>
      <c r="H70" s="66">
        <f t="shared" si="5"/>
        <v>27</v>
      </c>
      <c r="I70" s="20">
        <f t="shared" si="6"/>
        <v>3.6666666666666665</v>
      </c>
      <c r="J70" s="21">
        <f t="shared" si="7"/>
        <v>0.16666666666666666</v>
      </c>
    </row>
    <row r="71" spans="1:10" x14ac:dyDescent="0.2">
      <c r="A71" s="7" t="s">
        <v>89</v>
      </c>
      <c r="B71" s="65">
        <v>30</v>
      </c>
      <c r="C71" s="66">
        <v>31</v>
      </c>
      <c r="D71" s="65">
        <v>187</v>
      </c>
      <c r="E71" s="66">
        <v>222</v>
      </c>
      <c r="F71" s="67"/>
      <c r="G71" s="65">
        <f t="shared" si="4"/>
        <v>-1</v>
      </c>
      <c r="H71" s="66">
        <f t="shared" si="5"/>
        <v>-35</v>
      </c>
      <c r="I71" s="20">
        <f t="shared" si="6"/>
        <v>-3.2258064516129031E-2</v>
      </c>
      <c r="J71" s="21">
        <f t="shared" si="7"/>
        <v>-0.15765765765765766</v>
      </c>
    </row>
    <row r="72" spans="1:10" x14ac:dyDescent="0.2">
      <c r="A72" s="7" t="s">
        <v>95</v>
      </c>
      <c r="B72" s="65">
        <v>10</v>
      </c>
      <c r="C72" s="66">
        <v>13</v>
      </c>
      <c r="D72" s="65">
        <v>79</v>
      </c>
      <c r="E72" s="66">
        <v>117</v>
      </c>
      <c r="F72" s="67"/>
      <c r="G72" s="65">
        <f t="shared" si="4"/>
        <v>-3</v>
      </c>
      <c r="H72" s="66">
        <f t="shared" si="5"/>
        <v>-38</v>
      </c>
      <c r="I72" s="20">
        <f t="shared" si="6"/>
        <v>-0.23076923076923078</v>
      </c>
      <c r="J72" s="21">
        <f t="shared" si="7"/>
        <v>-0.3247863247863248</v>
      </c>
    </row>
    <row r="73" spans="1:10" x14ac:dyDescent="0.2">
      <c r="A73" s="7" t="s">
        <v>98</v>
      </c>
      <c r="B73" s="65">
        <v>30</v>
      </c>
      <c r="C73" s="66">
        <v>45</v>
      </c>
      <c r="D73" s="65">
        <v>304</v>
      </c>
      <c r="E73" s="66">
        <v>414</v>
      </c>
      <c r="F73" s="67"/>
      <c r="G73" s="65">
        <f t="shared" si="4"/>
        <v>-15</v>
      </c>
      <c r="H73" s="66">
        <f t="shared" si="5"/>
        <v>-110</v>
      </c>
      <c r="I73" s="20">
        <f t="shared" si="6"/>
        <v>-0.33333333333333331</v>
      </c>
      <c r="J73" s="21">
        <f t="shared" si="7"/>
        <v>-0.26570048309178745</v>
      </c>
    </row>
    <row r="74" spans="1:10" x14ac:dyDescent="0.2">
      <c r="A74" s="7" t="s">
        <v>99</v>
      </c>
      <c r="B74" s="65">
        <v>5</v>
      </c>
      <c r="C74" s="66">
        <v>4</v>
      </c>
      <c r="D74" s="65">
        <v>40</v>
      </c>
      <c r="E74" s="66">
        <v>53</v>
      </c>
      <c r="F74" s="67"/>
      <c r="G74" s="65">
        <f t="shared" si="4"/>
        <v>1</v>
      </c>
      <c r="H74" s="66">
        <f t="shared" si="5"/>
        <v>-13</v>
      </c>
      <c r="I74" s="20">
        <f t="shared" si="6"/>
        <v>0.25</v>
      </c>
      <c r="J74" s="21">
        <f t="shared" si="7"/>
        <v>-0.24528301886792453</v>
      </c>
    </row>
    <row r="75" spans="1:10" x14ac:dyDescent="0.2">
      <c r="A75" s="1"/>
      <c r="B75" s="68"/>
      <c r="C75" s="69"/>
      <c r="D75" s="68"/>
      <c r="E75" s="69"/>
      <c r="F75" s="70"/>
      <c r="G75" s="68"/>
      <c r="H75" s="69"/>
      <c r="I75" s="5"/>
      <c r="J75" s="6"/>
    </row>
    <row r="76" spans="1:10" s="43" customFormat="1" x14ac:dyDescent="0.2">
      <c r="A76" s="27" t="s">
        <v>5</v>
      </c>
      <c r="B76" s="71">
        <f>SUM(B6:B75)</f>
        <v>26014</v>
      </c>
      <c r="C76" s="72">
        <f>SUM(C6:C75)</f>
        <v>27682</v>
      </c>
      <c r="D76" s="71">
        <f>SUM(D6:D75)</f>
        <v>214680</v>
      </c>
      <c r="E76" s="72">
        <f>SUM(E6:E75)</f>
        <v>259958</v>
      </c>
      <c r="F76" s="73"/>
      <c r="G76" s="71">
        <f>SUM(G6:G75)</f>
        <v>-1668</v>
      </c>
      <c r="H76" s="72">
        <f>SUM(H6:H75)</f>
        <v>-45278</v>
      </c>
      <c r="I76" s="37">
        <f>IF(C76=0, 0, G76/C76)</f>
        <v>-6.0255761866917133E-2</v>
      </c>
      <c r="J76" s="38">
        <f>IF(E76=0, 0, H76/E76)</f>
        <v>-0.1741742896929504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zoomScaleNormal="100"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111</v>
      </c>
      <c r="B2" s="202" t="s">
        <v>101</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2020</v>
      </c>
      <c r="C5" s="58">
        <f>B5-1</f>
        <v>2019</v>
      </c>
      <c r="D5" s="57">
        <f>B5</f>
        <v>2020</v>
      </c>
      <c r="E5" s="58">
        <f>C5</f>
        <v>2019</v>
      </c>
      <c r="F5" s="64"/>
      <c r="G5" s="57" t="s">
        <v>4</v>
      </c>
      <c r="H5" s="58" t="s">
        <v>2</v>
      </c>
    </row>
    <row r="6" spans="1:8" x14ac:dyDescent="0.2">
      <c r="A6" s="7" t="s">
        <v>31</v>
      </c>
      <c r="B6" s="16">
        <v>0.14991927423694901</v>
      </c>
      <c r="C6" s="17">
        <v>5.0574380463839302E-2</v>
      </c>
      <c r="D6" s="16">
        <v>8.1982485559903104E-2</v>
      </c>
      <c r="E6" s="17">
        <v>6.03943713984567E-2</v>
      </c>
      <c r="F6" s="12"/>
      <c r="G6" s="10">
        <f t="shared" ref="G6:G37" si="0">B6-C6</f>
        <v>9.9344893773109705E-2</v>
      </c>
      <c r="H6" s="11">
        <f t="shared" ref="H6:H37" si="1">D6-E6</f>
        <v>2.1588114161446403E-2</v>
      </c>
    </row>
    <row r="7" spans="1:8" x14ac:dyDescent="0.2">
      <c r="A7" s="7" t="s">
        <v>32</v>
      </c>
      <c r="B7" s="16">
        <v>0</v>
      </c>
      <c r="C7" s="17">
        <v>0</v>
      </c>
      <c r="D7" s="16">
        <v>4.6580957704490402E-4</v>
      </c>
      <c r="E7" s="17">
        <v>7.6935504966186901E-4</v>
      </c>
      <c r="F7" s="12"/>
      <c r="G7" s="10">
        <f t="shared" si="0"/>
        <v>0</v>
      </c>
      <c r="H7" s="11">
        <f t="shared" si="1"/>
        <v>-3.0354547261696499E-4</v>
      </c>
    </row>
    <row r="8" spans="1:8" x14ac:dyDescent="0.2">
      <c r="A8" s="7" t="s">
        <v>33</v>
      </c>
      <c r="B8" s="16">
        <v>1.5376335819174299E-2</v>
      </c>
      <c r="C8" s="17">
        <v>1.8062278737085501E-2</v>
      </c>
      <c r="D8" s="16">
        <v>1.67691447736165E-2</v>
      </c>
      <c r="E8" s="17">
        <v>1.7310488617392001E-2</v>
      </c>
      <c r="F8" s="12"/>
      <c r="G8" s="10">
        <f t="shared" si="0"/>
        <v>-2.6859429179112021E-3</v>
      </c>
      <c r="H8" s="11">
        <f t="shared" si="1"/>
        <v>-5.4134384377550054E-4</v>
      </c>
    </row>
    <row r="9" spans="1:8" x14ac:dyDescent="0.2">
      <c r="A9" s="7" t="s">
        <v>34</v>
      </c>
      <c r="B9" s="16">
        <v>2.5524717459829298</v>
      </c>
      <c r="C9" s="17">
        <v>2.7526912795318301</v>
      </c>
      <c r="D9" s="16">
        <v>2.36212036519471</v>
      </c>
      <c r="E9" s="17">
        <v>1.9033843928634602</v>
      </c>
      <c r="F9" s="12"/>
      <c r="G9" s="10">
        <f t="shared" si="0"/>
        <v>-0.20021953354890032</v>
      </c>
      <c r="H9" s="11">
        <f t="shared" si="1"/>
        <v>0.45873597233124985</v>
      </c>
    </row>
    <row r="10" spans="1:8" x14ac:dyDescent="0.2">
      <c r="A10" s="7" t="s">
        <v>35</v>
      </c>
      <c r="B10" s="16">
        <v>1.1532251864380699E-2</v>
      </c>
      <c r="C10" s="17">
        <v>3.6124557474170899E-2</v>
      </c>
      <c r="D10" s="16">
        <v>1.67691447736165E-2</v>
      </c>
      <c r="E10" s="17">
        <v>2.1157263865701402E-2</v>
      </c>
      <c r="F10" s="12"/>
      <c r="G10" s="10">
        <f t="shared" si="0"/>
        <v>-2.4592305609790199E-2</v>
      </c>
      <c r="H10" s="11">
        <f t="shared" si="1"/>
        <v>-4.3881190920849016E-3</v>
      </c>
    </row>
    <row r="11" spans="1:8" x14ac:dyDescent="0.2">
      <c r="A11" s="7" t="s">
        <v>36</v>
      </c>
      <c r="B11" s="16">
        <v>3.2790036134389204</v>
      </c>
      <c r="C11" s="17">
        <v>2.3517086915685304</v>
      </c>
      <c r="D11" s="16">
        <v>2.85727594559344</v>
      </c>
      <c r="E11" s="17">
        <v>2.0399449141784398</v>
      </c>
      <c r="F11" s="12"/>
      <c r="G11" s="10">
        <f t="shared" si="0"/>
        <v>0.92729492187039009</v>
      </c>
      <c r="H11" s="11">
        <f t="shared" si="1"/>
        <v>0.81733103141500019</v>
      </c>
    </row>
    <row r="12" spans="1:8" x14ac:dyDescent="0.2">
      <c r="A12" s="7" t="s">
        <v>37</v>
      </c>
      <c r="B12" s="16">
        <v>0</v>
      </c>
      <c r="C12" s="17">
        <v>0</v>
      </c>
      <c r="D12" s="16">
        <v>4.6580957704490402E-4</v>
      </c>
      <c r="E12" s="17">
        <v>0</v>
      </c>
      <c r="F12" s="12"/>
      <c r="G12" s="10">
        <f t="shared" si="0"/>
        <v>0</v>
      </c>
      <c r="H12" s="11">
        <f t="shared" si="1"/>
        <v>4.6580957704490402E-4</v>
      </c>
    </row>
    <row r="13" spans="1:8" x14ac:dyDescent="0.2">
      <c r="A13" s="7" t="s">
        <v>38</v>
      </c>
      <c r="B13" s="16">
        <v>2.3064503728761399E-2</v>
      </c>
      <c r="C13" s="17">
        <v>4.6961924716422201E-2</v>
      </c>
      <c r="D13" s="16">
        <v>4.1922861934041399E-2</v>
      </c>
      <c r="E13" s="17">
        <v>5.1162110802514295E-2</v>
      </c>
      <c r="F13" s="12"/>
      <c r="G13" s="10">
        <f t="shared" si="0"/>
        <v>-2.3897420987660803E-2</v>
      </c>
      <c r="H13" s="11">
        <f t="shared" si="1"/>
        <v>-9.2392488684728963E-3</v>
      </c>
    </row>
    <row r="14" spans="1:8" x14ac:dyDescent="0.2">
      <c r="A14" s="7" t="s">
        <v>39</v>
      </c>
      <c r="B14" s="16">
        <v>7.3037595141077896E-2</v>
      </c>
      <c r="C14" s="17">
        <v>4.33494689690051E-2</v>
      </c>
      <c r="D14" s="16">
        <v>3.5401527855412701E-2</v>
      </c>
      <c r="E14" s="17">
        <v>6.1933081497780394E-2</v>
      </c>
      <c r="F14" s="12"/>
      <c r="G14" s="10">
        <f t="shared" si="0"/>
        <v>2.9688126172072796E-2</v>
      </c>
      <c r="H14" s="11">
        <f t="shared" si="1"/>
        <v>-2.6531553642367693E-2</v>
      </c>
    </row>
    <row r="15" spans="1:8" x14ac:dyDescent="0.2">
      <c r="A15" s="7" t="s">
        <v>42</v>
      </c>
      <c r="B15" s="16">
        <v>3.0752671638348598E-2</v>
      </c>
      <c r="C15" s="17">
        <v>2.52871902319197E-2</v>
      </c>
      <c r="D15" s="16">
        <v>2.7016955468604401E-2</v>
      </c>
      <c r="E15" s="17">
        <v>2.53887166388417E-2</v>
      </c>
      <c r="F15" s="12"/>
      <c r="G15" s="10">
        <f t="shared" si="0"/>
        <v>5.4654814064288987E-3</v>
      </c>
      <c r="H15" s="11">
        <f t="shared" si="1"/>
        <v>1.6282388297627001E-3</v>
      </c>
    </row>
    <row r="16" spans="1:8" x14ac:dyDescent="0.2">
      <c r="A16" s="7" t="s">
        <v>43</v>
      </c>
      <c r="B16" s="16">
        <v>9.2258014915045691E-2</v>
      </c>
      <c r="C16" s="17">
        <v>8.3086482190593211E-2</v>
      </c>
      <c r="D16" s="16">
        <v>8.4311533445127596E-2</v>
      </c>
      <c r="E16" s="17">
        <v>0.10924841705198501</v>
      </c>
      <c r="F16" s="12"/>
      <c r="G16" s="10">
        <f t="shared" si="0"/>
        <v>9.1715327244524802E-3</v>
      </c>
      <c r="H16" s="11">
        <f t="shared" si="1"/>
        <v>-2.4936883606857418E-2</v>
      </c>
    </row>
    <row r="17" spans="1:8" x14ac:dyDescent="0.2">
      <c r="A17" s="7" t="s">
        <v>44</v>
      </c>
      <c r="B17" s="16">
        <v>9.2258014915045691E-2</v>
      </c>
      <c r="C17" s="17">
        <v>0.16617296438118601</v>
      </c>
      <c r="D17" s="16">
        <v>8.8503819638531808E-2</v>
      </c>
      <c r="E17" s="17">
        <v>9.0399218335269496E-2</v>
      </c>
      <c r="F17" s="12"/>
      <c r="G17" s="10">
        <f t="shared" si="0"/>
        <v>-7.3914949466140314E-2</v>
      </c>
      <c r="H17" s="11">
        <f t="shared" si="1"/>
        <v>-1.8953986967376879E-3</v>
      </c>
    </row>
    <row r="18" spans="1:8" x14ac:dyDescent="0.2">
      <c r="A18" s="7" t="s">
        <v>45</v>
      </c>
      <c r="B18" s="16">
        <v>6.0544322287998806</v>
      </c>
      <c r="C18" s="17">
        <v>4.4397081135756098</v>
      </c>
      <c r="D18" s="16">
        <v>5.3307247997018798</v>
      </c>
      <c r="E18" s="17">
        <v>5.0404296078597293</v>
      </c>
      <c r="F18" s="12"/>
      <c r="G18" s="10">
        <f t="shared" si="0"/>
        <v>1.6147241152242708</v>
      </c>
      <c r="H18" s="11">
        <f t="shared" si="1"/>
        <v>0.29029519184215058</v>
      </c>
    </row>
    <row r="19" spans="1:8" x14ac:dyDescent="0.2">
      <c r="A19" s="7" t="s">
        <v>48</v>
      </c>
      <c r="B19" s="16">
        <v>6.9193511186284293E-2</v>
      </c>
      <c r="C19" s="17">
        <v>3.6124557474170901E-3</v>
      </c>
      <c r="D19" s="16">
        <v>4.2854481088131204E-2</v>
      </c>
      <c r="E19" s="17">
        <v>2.3465329014686998E-2</v>
      </c>
      <c r="F19" s="12"/>
      <c r="G19" s="10">
        <f t="shared" si="0"/>
        <v>6.5581055438867206E-2</v>
      </c>
      <c r="H19" s="11">
        <f t="shared" si="1"/>
        <v>1.9389152073444205E-2</v>
      </c>
    </row>
    <row r="20" spans="1:8" x14ac:dyDescent="0.2">
      <c r="A20" s="7" t="s">
        <v>49</v>
      </c>
      <c r="B20" s="16">
        <v>0.26139770892596298</v>
      </c>
      <c r="C20" s="17">
        <v>0.15172314139151802</v>
      </c>
      <c r="D20" s="16">
        <v>0.213806595863611</v>
      </c>
      <c r="E20" s="17">
        <v>0.12617422814454599</v>
      </c>
      <c r="F20" s="12"/>
      <c r="G20" s="10">
        <f t="shared" si="0"/>
        <v>0.10967456753444496</v>
      </c>
      <c r="H20" s="11">
        <f t="shared" si="1"/>
        <v>8.7632367719065019E-2</v>
      </c>
    </row>
    <row r="21" spans="1:8" x14ac:dyDescent="0.2">
      <c r="A21" s="7" t="s">
        <v>50</v>
      </c>
      <c r="B21" s="16">
        <v>0.51895133389713199</v>
      </c>
      <c r="C21" s="17">
        <v>0.242034535076945</v>
      </c>
      <c r="D21" s="16">
        <v>0.368921185019564</v>
      </c>
      <c r="E21" s="17">
        <v>0.15271697735788101</v>
      </c>
      <c r="F21" s="12"/>
      <c r="G21" s="10">
        <f t="shared" si="0"/>
        <v>0.27691679882018699</v>
      </c>
      <c r="H21" s="11">
        <f t="shared" si="1"/>
        <v>0.216204207661683</v>
      </c>
    </row>
    <row r="22" spans="1:8" x14ac:dyDescent="0.2">
      <c r="A22" s="7" t="s">
        <v>52</v>
      </c>
      <c r="B22" s="16">
        <v>0.52663950180671903</v>
      </c>
      <c r="C22" s="17">
        <v>2.7707535582689102</v>
      </c>
      <c r="D22" s="16">
        <v>1.9345071734674899</v>
      </c>
      <c r="E22" s="17">
        <v>3.2966863878011101</v>
      </c>
      <c r="F22" s="12"/>
      <c r="G22" s="10">
        <f t="shared" si="0"/>
        <v>-2.2441140564621911</v>
      </c>
      <c r="H22" s="11">
        <f t="shared" si="1"/>
        <v>-1.3621792143336202</v>
      </c>
    </row>
    <row r="23" spans="1:8" x14ac:dyDescent="0.2">
      <c r="A23" s="7" t="s">
        <v>53</v>
      </c>
      <c r="B23" s="16">
        <v>2.6947028523102898</v>
      </c>
      <c r="C23" s="17">
        <v>3.9159020302001304</v>
      </c>
      <c r="D23" s="16">
        <v>3.3733929569592003</v>
      </c>
      <c r="E23" s="17">
        <v>4.3195439263265598</v>
      </c>
      <c r="F23" s="12"/>
      <c r="G23" s="10">
        <f t="shared" si="0"/>
        <v>-1.2211991778898406</v>
      </c>
      <c r="H23" s="11">
        <f t="shared" si="1"/>
        <v>-0.94615096936735954</v>
      </c>
    </row>
    <row r="24" spans="1:8" x14ac:dyDescent="0.2">
      <c r="A24" s="7" t="s">
        <v>54</v>
      </c>
      <c r="B24" s="16">
        <v>7.6574152379488005</v>
      </c>
      <c r="C24" s="17">
        <v>8.1460877104255491</v>
      </c>
      <c r="D24" s="16">
        <v>7.2806036892118495</v>
      </c>
      <c r="E24" s="17">
        <v>8.3632740673493391</v>
      </c>
      <c r="F24" s="12"/>
      <c r="G24" s="10">
        <f t="shared" si="0"/>
        <v>-0.48867247247674861</v>
      </c>
      <c r="H24" s="11">
        <f t="shared" si="1"/>
        <v>-1.0826703781374896</v>
      </c>
    </row>
    <row r="25" spans="1:8" x14ac:dyDescent="0.2">
      <c r="A25" s="7" t="s">
        <v>56</v>
      </c>
      <c r="B25" s="16">
        <v>0</v>
      </c>
      <c r="C25" s="17">
        <v>6.5024203453507706E-2</v>
      </c>
      <c r="D25" s="16">
        <v>1.21110490031675E-2</v>
      </c>
      <c r="E25" s="17">
        <v>6.6933889320582599E-2</v>
      </c>
      <c r="F25" s="12"/>
      <c r="G25" s="10">
        <f t="shared" si="0"/>
        <v>-6.5024203453507706E-2</v>
      </c>
      <c r="H25" s="11">
        <f t="shared" si="1"/>
        <v>-5.4822840317415099E-2</v>
      </c>
    </row>
    <row r="26" spans="1:8" x14ac:dyDescent="0.2">
      <c r="A26" s="7" t="s">
        <v>59</v>
      </c>
      <c r="B26" s="16">
        <v>1.71446144383793</v>
      </c>
      <c r="C26" s="17">
        <v>2.13857380247092</v>
      </c>
      <c r="D26" s="16">
        <v>1.86416992733371</v>
      </c>
      <c r="E26" s="17">
        <v>2.08341347448434</v>
      </c>
      <c r="F26" s="12"/>
      <c r="G26" s="10">
        <f t="shared" si="0"/>
        <v>-0.42411235863299002</v>
      </c>
      <c r="H26" s="11">
        <f t="shared" si="1"/>
        <v>-0.21924354715062999</v>
      </c>
    </row>
    <row r="27" spans="1:8" x14ac:dyDescent="0.2">
      <c r="A27" s="7" t="s">
        <v>60</v>
      </c>
      <c r="B27" s="16">
        <v>0</v>
      </c>
      <c r="C27" s="17">
        <v>0</v>
      </c>
      <c r="D27" s="16">
        <v>4.6580957704490402E-4</v>
      </c>
      <c r="E27" s="17">
        <v>0</v>
      </c>
      <c r="F27" s="12"/>
      <c r="G27" s="10">
        <f t="shared" si="0"/>
        <v>0</v>
      </c>
      <c r="H27" s="11">
        <f t="shared" si="1"/>
        <v>4.6580957704490402E-4</v>
      </c>
    </row>
    <row r="28" spans="1:8" x14ac:dyDescent="0.2">
      <c r="A28" s="7" t="s">
        <v>62</v>
      </c>
      <c r="B28" s="16">
        <v>6.5349427231490703E-2</v>
      </c>
      <c r="C28" s="17">
        <v>0.28538400404594999</v>
      </c>
      <c r="D28" s="16">
        <v>0.192379355319545</v>
      </c>
      <c r="E28" s="17">
        <v>0.30389524461643797</v>
      </c>
      <c r="F28" s="12"/>
      <c r="G28" s="10">
        <f t="shared" si="0"/>
        <v>-0.22003457681445929</v>
      </c>
      <c r="H28" s="11">
        <f t="shared" si="1"/>
        <v>-0.11151588929689296</v>
      </c>
    </row>
    <row r="29" spans="1:8" x14ac:dyDescent="0.2">
      <c r="A29" s="7" t="s">
        <v>63</v>
      </c>
      <c r="B29" s="16">
        <v>0.71884369954639793</v>
      </c>
      <c r="C29" s="17">
        <v>0.57799291958673493</v>
      </c>
      <c r="D29" s="16">
        <v>0.59250978200111803</v>
      </c>
      <c r="E29" s="17">
        <v>0.50546626762784796</v>
      </c>
      <c r="F29" s="12"/>
      <c r="G29" s="10">
        <f t="shared" si="0"/>
        <v>0.140850779959663</v>
      </c>
      <c r="H29" s="11">
        <f t="shared" si="1"/>
        <v>8.704351437327007E-2</v>
      </c>
    </row>
    <row r="30" spans="1:8" x14ac:dyDescent="0.2">
      <c r="A30" s="7" t="s">
        <v>65</v>
      </c>
      <c r="B30" s="16">
        <v>8.3224417621280899</v>
      </c>
      <c r="C30" s="17">
        <v>6.4590708763817606</v>
      </c>
      <c r="D30" s="16">
        <v>6.8921185019564</v>
      </c>
      <c r="E30" s="17">
        <v>6.3929557851652996</v>
      </c>
      <c r="F30" s="12"/>
      <c r="G30" s="10">
        <f t="shared" si="0"/>
        <v>1.8633708857463294</v>
      </c>
      <c r="H30" s="11">
        <f t="shared" si="1"/>
        <v>0.49916271679110036</v>
      </c>
    </row>
    <row r="31" spans="1:8" x14ac:dyDescent="0.2">
      <c r="A31" s="7" t="s">
        <v>66</v>
      </c>
      <c r="B31" s="16">
        <v>0</v>
      </c>
      <c r="C31" s="17">
        <v>1.44498229896684E-2</v>
      </c>
      <c r="D31" s="16">
        <v>1.0713620272032801E-2</v>
      </c>
      <c r="E31" s="17">
        <v>8.0782280214496214E-3</v>
      </c>
      <c r="F31" s="12"/>
      <c r="G31" s="10">
        <f t="shared" si="0"/>
        <v>-1.44498229896684E-2</v>
      </c>
      <c r="H31" s="11">
        <f t="shared" si="1"/>
        <v>2.6353922505831795E-3</v>
      </c>
    </row>
    <row r="32" spans="1:8" x14ac:dyDescent="0.2">
      <c r="A32" s="7" t="s">
        <v>67</v>
      </c>
      <c r="B32" s="16">
        <v>0.57276850926424205</v>
      </c>
      <c r="C32" s="17">
        <v>0.98620041904486699</v>
      </c>
      <c r="D32" s="16">
        <v>0.86361095584125203</v>
      </c>
      <c r="E32" s="17">
        <v>1.0994083659668099</v>
      </c>
      <c r="F32" s="12"/>
      <c r="G32" s="10">
        <f t="shared" si="0"/>
        <v>-0.41343190978062494</v>
      </c>
      <c r="H32" s="11">
        <f t="shared" si="1"/>
        <v>-0.23579741012555788</v>
      </c>
    </row>
    <row r="33" spans="1:8" x14ac:dyDescent="0.2">
      <c r="A33" s="7" t="s">
        <v>68</v>
      </c>
      <c r="B33" s="16">
        <v>1.5261013300530499</v>
      </c>
      <c r="C33" s="17">
        <v>0.95368831731811299</v>
      </c>
      <c r="D33" s="16">
        <v>1.0476057387739899</v>
      </c>
      <c r="E33" s="17">
        <v>0.76320020926457399</v>
      </c>
      <c r="F33" s="12"/>
      <c r="G33" s="10">
        <f t="shared" si="0"/>
        <v>0.57241301273493694</v>
      </c>
      <c r="H33" s="11">
        <f t="shared" si="1"/>
        <v>0.28440552950941589</v>
      </c>
    </row>
    <row r="34" spans="1:8" x14ac:dyDescent="0.2">
      <c r="A34" s="7" t="s">
        <v>69</v>
      </c>
      <c r="B34" s="16">
        <v>0.722687783501192</v>
      </c>
      <c r="C34" s="17">
        <v>1.1487609276786401</v>
      </c>
      <c r="D34" s="16">
        <v>1.2152971865101498</v>
      </c>
      <c r="E34" s="17">
        <v>1.1244124050808202</v>
      </c>
      <c r="F34" s="12"/>
      <c r="G34" s="10">
        <f t="shared" si="0"/>
        <v>-0.42607314417744813</v>
      </c>
      <c r="H34" s="11">
        <f t="shared" si="1"/>
        <v>9.0884781429329653E-2</v>
      </c>
    </row>
    <row r="35" spans="1:8" x14ac:dyDescent="0.2">
      <c r="A35" s="7" t="s">
        <v>70</v>
      </c>
      <c r="B35" s="16">
        <v>1.1532251864380699E-2</v>
      </c>
      <c r="C35" s="17">
        <v>3.6124557474170901E-3</v>
      </c>
      <c r="D35" s="16">
        <v>7.9187628097633703E-3</v>
      </c>
      <c r="E35" s="17">
        <v>7.3088729717877502E-3</v>
      </c>
      <c r="F35" s="12"/>
      <c r="G35" s="10">
        <f t="shared" si="0"/>
        <v>7.9197961169636087E-3</v>
      </c>
      <c r="H35" s="11">
        <f t="shared" si="1"/>
        <v>6.0988983797562006E-4</v>
      </c>
    </row>
    <row r="36" spans="1:8" x14ac:dyDescent="0.2">
      <c r="A36" s="7" t="s">
        <v>73</v>
      </c>
      <c r="B36" s="16">
        <v>6.5349427231490703E-2</v>
      </c>
      <c r="C36" s="17">
        <v>3.6124557474170899E-2</v>
      </c>
      <c r="D36" s="16">
        <v>7.4063722750139699E-2</v>
      </c>
      <c r="E36" s="17">
        <v>6.15484039729495E-2</v>
      </c>
      <c r="F36" s="12"/>
      <c r="G36" s="10">
        <f t="shared" si="0"/>
        <v>2.9224869757319805E-2</v>
      </c>
      <c r="H36" s="11">
        <f t="shared" si="1"/>
        <v>1.2515318777190199E-2</v>
      </c>
    </row>
    <row r="37" spans="1:8" x14ac:dyDescent="0.2">
      <c r="A37" s="7" t="s">
        <v>74</v>
      </c>
      <c r="B37" s="16">
        <v>9.7947259168140199</v>
      </c>
      <c r="C37" s="17">
        <v>9.3237482840835195</v>
      </c>
      <c r="D37" s="16">
        <v>9.151294950624191</v>
      </c>
      <c r="E37" s="17">
        <v>9.9181406227159812</v>
      </c>
      <c r="F37" s="12"/>
      <c r="G37" s="10">
        <f t="shared" si="0"/>
        <v>0.47097763273050042</v>
      </c>
      <c r="H37" s="11">
        <f t="shared" si="1"/>
        <v>-0.76684567209179022</v>
      </c>
    </row>
    <row r="38" spans="1:8" x14ac:dyDescent="0.2">
      <c r="A38" s="7" t="s">
        <v>75</v>
      </c>
      <c r="B38" s="16">
        <v>7.6881679095871496E-3</v>
      </c>
      <c r="C38" s="17">
        <v>1.44498229896684E-2</v>
      </c>
      <c r="D38" s="16">
        <v>1.2576858580212399E-2</v>
      </c>
      <c r="E38" s="17">
        <v>1.2309680794589899E-2</v>
      </c>
      <c r="F38" s="12"/>
      <c r="G38" s="10">
        <f t="shared" ref="G38:G74" si="2">B38-C38</f>
        <v>-6.7616550800812508E-3</v>
      </c>
      <c r="H38" s="11">
        <f t="shared" ref="H38:H74" si="3">D38-E38</f>
        <v>2.6717778562249973E-4</v>
      </c>
    </row>
    <row r="39" spans="1:8" x14ac:dyDescent="0.2">
      <c r="A39" s="7" t="s">
        <v>76</v>
      </c>
      <c r="B39" s="16">
        <v>4.1054816637195399</v>
      </c>
      <c r="C39" s="17">
        <v>3.1717361462322096</v>
      </c>
      <c r="D39" s="16">
        <v>3.55319545369853</v>
      </c>
      <c r="E39" s="17">
        <v>3.10165488271182</v>
      </c>
      <c r="F39" s="12"/>
      <c r="G39" s="10">
        <f t="shared" si="2"/>
        <v>0.93374551748733037</v>
      </c>
      <c r="H39" s="11">
        <f t="shared" si="3"/>
        <v>0.45154057098670997</v>
      </c>
    </row>
    <row r="40" spans="1:8" x14ac:dyDescent="0.2">
      <c r="A40" s="7" t="s">
        <v>78</v>
      </c>
      <c r="B40" s="16">
        <v>0.82263396632582497</v>
      </c>
      <c r="C40" s="17">
        <v>0.46961924716422199</v>
      </c>
      <c r="D40" s="16">
        <v>0.706633128377119</v>
      </c>
      <c r="E40" s="17">
        <v>0.51969933604659202</v>
      </c>
      <c r="F40" s="12"/>
      <c r="G40" s="10">
        <f t="shared" si="2"/>
        <v>0.35301471916160299</v>
      </c>
      <c r="H40" s="11">
        <f t="shared" si="3"/>
        <v>0.18693379233052698</v>
      </c>
    </row>
    <row r="41" spans="1:8" x14ac:dyDescent="0.2">
      <c r="A41" s="7" t="s">
        <v>79</v>
      </c>
      <c r="B41" s="16">
        <v>2.5524717459829298</v>
      </c>
      <c r="C41" s="17">
        <v>1.03316234376129</v>
      </c>
      <c r="D41" s="16">
        <v>1.67458542947643</v>
      </c>
      <c r="E41" s="17">
        <v>0.70434454796544099</v>
      </c>
      <c r="F41" s="12"/>
      <c r="G41" s="10">
        <f t="shared" si="2"/>
        <v>1.5193094022216398</v>
      </c>
      <c r="H41" s="11">
        <f t="shared" si="3"/>
        <v>0.97024088151098897</v>
      </c>
    </row>
    <row r="42" spans="1:8" x14ac:dyDescent="0.2">
      <c r="A42" s="7" t="s">
        <v>80</v>
      </c>
      <c r="B42" s="16">
        <v>0.51895133389713199</v>
      </c>
      <c r="C42" s="17">
        <v>0.28538400404594999</v>
      </c>
      <c r="D42" s="16">
        <v>0.37916899571455198</v>
      </c>
      <c r="E42" s="17">
        <v>0.32235976580832304</v>
      </c>
      <c r="F42" s="12"/>
      <c r="G42" s="10">
        <f t="shared" si="2"/>
        <v>0.233567329851182</v>
      </c>
      <c r="H42" s="11">
        <f t="shared" si="3"/>
        <v>5.6809229906228942E-2</v>
      </c>
    </row>
    <row r="43" spans="1:8" x14ac:dyDescent="0.2">
      <c r="A43" s="7" t="s">
        <v>81</v>
      </c>
      <c r="B43" s="16">
        <v>4.8012608595371704</v>
      </c>
      <c r="C43" s="17">
        <v>8.2183368253738891</v>
      </c>
      <c r="D43" s="16">
        <v>5.6470095025153704</v>
      </c>
      <c r="E43" s="17">
        <v>6.8476446195154601</v>
      </c>
      <c r="F43" s="12"/>
      <c r="G43" s="10">
        <f t="shared" si="2"/>
        <v>-3.4170759658367187</v>
      </c>
      <c r="H43" s="11">
        <f t="shared" si="3"/>
        <v>-1.2006351170000897</v>
      </c>
    </row>
    <row r="44" spans="1:8" x14ac:dyDescent="0.2">
      <c r="A44" s="7" t="s">
        <v>82</v>
      </c>
      <c r="B44" s="16">
        <v>0</v>
      </c>
      <c r="C44" s="17">
        <v>0</v>
      </c>
      <c r="D44" s="16">
        <v>1.8632383081796202E-3</v>
      </c>
      <c r="E44" s="17">
        <v>1.1540325744928001E-3</v>
      </c>
      <c r="F44" s="12"/>
      <c r="G44" s="10">
        <f t="shared" si="2"/>
        <v>0</v>
      </c>
      <c r="H44" s="11">
        <f t="shared" si="3"/>
        <v>7.0920573368682014E-4</v>
      </c>
    </row>
    <row r="45" spans="1:8" x14ac:dyDescent="0.2">
      <c r="A45" s="7" t="s">
        <v>83</v>
      </c>
      <c r="B45" s="16">
        <v>3.0022295686937799</v>
      </c>
      <c r="C45" s="17">
        <v>4.5300195072610396</v>
      </c>
      <c r="D45" s="16">
        <v>3.6021054592882398</v>
      </c>
      <c r="E45" s="17">
        <v>4.0060317435893502</v>
      </c>
      <c r="F45" s="12"/>
      <c r="G45" s="10">
        <f t="shared" si="2"/>
        <v>-1.5277899385672598</v>
      </c>
      <c r="H45" s="11">
        <f t="shared" si="3"/>
        <v>-0.40392628430111044</v>
      </c>
    </row>
    <row r="46" spans="1:8" x14ac:dyDescent="0.2">
      <c r="A46" s="7" t="s">
        <v>84</v>
      </c>
      <c r="B46" s="16">
        <v>0.29983854847389901</v>
      </c>
      <c r="C46" s="17">
        <v>0.26009681381403099</v>
      </c>
      <c r="D46" s="16">
        <v>0.33724613378051099</v>
      </c>
      <c r="E46" s="17">
        <v>0.25273313381392398</v>
      </c>
      <c r="F46" s="12"/>
      <c r="G46" s="10">
        <f t="shared" si="2"/>
        <v>3.9741734659868022E-2</v>
      </c>
      <c r="H46" s="11">
        <f t="shared" si="3"/>
        <v>8.451299996658701E-2</v>
      </c>
    </row>
    <row r="47" spans="1:8" x14ac:dyDescent="0.2">
      <c r="A47" s="7" t="s">
        <v>85</v>
      </c>
      <c r="B47" s="16">
        <v>0.83032213423541201</v>
      </c>
      <c r="C47" s="17">
        <v>0.44433205693230304</v>
      </c>
      <c r="D47" s="16">
        <v>0.53940749021799905</v>
      </c>
      <c r="E47" s="17">
        <v>0.46661383761992298</v>
      </c>
      <c r="F47" s="12"/>
      <c r="G47" s="10">
        <f t="shared" si="2"/>
        <v>0.38599007730310897</v>
      </c>
      <c r="H47" s="11">
        <f t="shared" si="3"/>
        <v>7.2793652598076075E-2</v>
      </c>
    </row>
    <row r="48" spans="1:8" x14ac:dyDescent="0.2">
      <c r="A48" s="7" t="s">
        <v>86</v>
      </c>
      <c r="B48" s="16">
        <v>0.33827938802183399</v>
      </c>
      <c r="C48" s="17">
        <v>0.325121017267538</v>
      </c>
      <c r="D48" s="16">
        <v>0.33910937208869002</v>
      </c>
      <c r="E48" s="17">
        <v>0.246193615891798</v>
      </c>
      <c r="F48" s="12"/>
      <c r="G48" s="10">
        <f t="shared" si="2"/>
        <v>1.3158370754295989E-2</v>
      </c>
      <c r="H48" s="11">
        <f t="shared" si="3"/>
        <v>9.2915756196892019E-2</v>
      </c>
    </row>
    <row r="49" spans="1:8" x14ac:dyDescent="0.2">
      <c r="A49" s="7" t="s">
        <v>87</v>
      </c>
      <c r="B49" s="16">
        <v>0.71884369954639793</v>
      </c>
      <c r="C49" s="17">
        <v>0.64301712304024294</v>
      </c>
      <c r="D49" s="16">
        <v>0.49701881870691295</v>
      </c>
      <c r="E49" s="17">
        <v>0.61317597458050899</v>
      </c>
      <c r="F49" s="12"/>
      <c r="G49" s="10">
        <f t="shared" si="2"/>
        <v>7.5826576506154986E-2</v>
      </c>
      <c r="H49" s="11">
        <f t="shared" si="3"/>
        <v>-0.11615715587359604</v>
      </c>
    </row>
    <row r="50" spans="1:8" x14ac:dyDescent="0.2">
      <c r="A50" s="7" t="s">
        <v>88</v>
      </c>
      <c r="B50" s="16">
        <v>0</v>
      </c>
      <c r="C50" s="17">
        <v>0</v>
      </c>
      <c r="D50" s="16">
        <v>4.1922861934041399E-3</v>
      </c>
      <c r="E50" s="17">
        <v>6.1548403972949495E-3</v>
      </c>
      <c r="F50" s="12"/>
      <c r="G50" s="10">
        <f t="shared" si="2"/>
        <v>0</v>
      </c>
      <c r="H50" s="11">
        <f t="shared" si="3"/>
        <v>-1.9625542038908097E-3</v>
      </c>
    </row>
    <row r="51" spans="1:8" x14ac:dyDescent="0.2">
      <c r="A51" s="7" t="s">
        <v>90</v>
      </c>
      <c r="B51" s="16">
        <v>1.15706927039287</v>
      </c>
      <c r="C51" s="17">
        <v>0.79112780868434396</v>
      </c>
      <c r="D51" s="16">
        <v>0.88643562511645202</v>
      </c>
      <c r="E51" s="17">
        <v>0.77397117995983999</v>
      </c>
      <c r="F51" s="12"/>
      <c r="G51" s="10">
        <f t="shared" si="2"/>
        <v>0.36594146170852604</v>
      </c>
      <c r="H51" s="11">
        <f t="shared" si="3"/>
        <v>0.11246444515661203</v>
      </c>
    </row>
    <row r="52" spans="1:8" x14ac:dyDescent="0.2">
      <c r="A52" s="7" t="s">
        <v>91</v>
      </c>
      <c r="B52" s="16">
        <v>0.11916660259860101</v>
      </c>
      <c r="C52" s="17">
        <v>0.162560508633769</v>
      </c>
      <c r="D52" s="16">
        <v>0.12157629960871999</v>
      </c>
      <c r="E52" s="17">
        <v>5.5008886050823595E-2</v>
      </c>
      <c r="F52" s="12"/>
      <c r="G52" s="10">
        <f t="shared" si="2"/>
        <v>-4.3393906035167989E-2</v>
      </c>
      <c r="H52" s="11">
        <f t="shared" si="3"/>
        <v>6.6567413557896388E-2</v>
      </c>
    </row>
    <row r="53" spans="1:8" x14ac:dyDescent="0.2">
      <c r="A53" s="7" t="s">
        <v>92</v>
      </c>
      <c r="B53" s="16">
        <v>3.6595679249634796</v>
      </c>
      <c r="C53" s="17">
        <v>4.8009536883173203</v>
      </c>
      <c r="D53" s="16">
        <v>3.9593814048816802</v>
      </c>
      <c r="E53" s="17">
        <v>4.39070926842028</v>
      </c>
      <c r="F53" s="12"/>
      <c r="G53" s="10">
        <f t="shared" si="2"/>
        <v>-1.1413857633538407</v>
      </c>
      <c r="H53" s="11">
        <f t="shared" si="3"/>
        <v>-0.43132786353859975</v>
      </c>
    </row>
    <row r="54" spans="1:8" x14ac:dyDescent="0.2">
      <c r="A54" s="7" t="s">
        <v>93</v>
      </c>
      <c r="B54" s="16">
        <v>1.4991927423694902</v>
      </c>
      <c r="C54" s="17">
        <v>1.30770898056499</v>
      </c>
      <c r="D54" s="16">
        <v>1.5930687534935699</v>
      </c>
      <c r="E54" s="17">
        <v>1.55025042506866</v>
      </c>
      <c r="F54" s="12"/>
      <c r="G54" s="10">
        <f t="shared" si="2"/>
        <v>0.19148376180450022</v>
      </c>
      <c r="H54" s="11">
        <f t="shared" si="3"/>
        <v>4.2818328424909957E-2</v>
      </c>
    </row>
    <row r="55" spans="1:8" x14ac:dyDescent="0.2">
      <c r="A55" s="7" t="s">
        <v>94</v>
      </c>
      <c r="B55" s="16">
        <v>17.582840009225801</v>
      </c>
      <c r="C55" s="17">
        <v>17.115815331262198</v>
      </c>
      <c r="D55" s="16">
        <v>20.879448481460798</v>
      </c>
      <c r="E55" s="17">
        <v>18.768416436501301</v>
      </c>
      <c r="F55" s="12"/>
      <c r="G55" s="10">
        <f t="shared" si="2"/>
        <v>0.46702467796360381</v>
      </c>
      <c r="H55" s="11">
        <f t="shared" si="3"/>
        <v>2.1110320449594973</v>
      </c>
    </row>
    <row r="56" spans="1:8" x14ac:dyDescent="0.2">
      <c r="A56" s="7" t="s">
        <v>96</v>
      </c>
      <c r="B56" s="16">
        <v>6.2466364265395597</v>
      </c>
      <c r="C56" s="17">
        <v>5.48009536883173</v>
      </c>
      <c r="D56" s="16">
        <v>5.3079001304266802</v>
      </c>
      <c r="E56" s="17">
        <v>5.6578370352133796</v>
      </c>
      <c r="F56" s="12"/>
      <c r="G56" s="10">
        <f t="shared" si="2"/>
        <v>0.76654105770782976</v>
      </c>
      <c r="H56" s="11">
        <f t="shared" si="3"/>
        <v>-0.34993690478669937</v>
      </c>
    </row>
    <row r="57" spans="1:8" x14ac:dyDescent="0.2">
      <c r="A57" s="7" t="s">
        <v>97</v>
      </c>
      <c r="B57" s="16">
        <v>1.5376335819174298</v>
      </c>
      <c r="C57" s="17">
        <v>1.20656021963731</v>
      </c>
      <c r="D57" s="16">
        <v>1.1393702254518401</v>
      </c>
      <c r="E57" s="17">
        <v>0.993622046638303</v>
      </c>
      <c r="F57" s="12"/>
      <c r="G57" s="10">
        <f t="shared" si="2"/>
        <v>0.33107336228011985</v>
      </c>
      <c r="H57" s="11">
        <f t="shared" si="3"/>
        <v>0.14574817881353708</v>
      </c>
    </row>
    <row r="58" spans="1:8" x14ac:dyDescent="0.2">
      <c r="A58" s="142" t="s">
        <v>40</v>
      </c>
      <c r="B58" s="153">
        <v>2.6908587683554998E-2</v>
      </c>
      <c r="C58" s="154">
        <v>7.5861570695759009E-2</v>
      </c>
      <c r="D58" s="153">
        <v>4.47177193963108E-2</v>
      </c>
      <c r="E58" s="154">
        <v>4.0775817632078999E-2</v>
      </c>
      <c r="F58" s="155"/>
      <c r="G58" s="156">
        <f t="shared" si="2"/>
        <v>-4.8952983012204007E-2</v>
      </c>
      <c r="H58" s="157">
        <f t="shared" si="3"/>
        <v>3.9419017642318005E-3</v>
      </c>
    </row>
    <row r="59" spans="1:8" x14ac:dyDescent="0.2">
      <c r="A59" s="7" t="s">
        <v>41</v>
      </c>
      <c r="B59" s="16">
        <v>4.6129007457522901E-2</v>
      </c>
      <c r="C59" s="17">
        <v>0</v>
      </c>
      <c r="D59" s="16">
        <v>1.4440096888392E-2</v>
      </c>
      <c r="E59" s="17">
        <v>1.8464521191884801E-2</v>
      </c>
      <c r="F59" s="12"/>
      <c r="G59" s="10">
        <f t="shared" si="2"/>
        <v>4.6129007457522901E-2</v>
      </c>
      <c r="H59" s="11">
        <f t="shared" si="3"/>
        <v>-4.0244243034928007E-3</v>
      </c>
    </row>
    <row r="60" spans="1:8" x14ac:dyDescent="0.2">
      <c r="A60" s="7" t="s">
        <v>46</v>
      </c>
      <c r="B60" s="16">
        <v>4.2284923502729298E-2</v>
      </c>
      <c r="C60" s="17">
        <v>2.8899645979336801E-2</v>
      </c>
      <c r="D60" s="16">
        <v>3.0277622507918801E-2</v>
      </c>
      <c r="E60" s="17">
        <v>3.0774201986474702E-2</v>
      </c>
      <c r="F60" s="12"/>
      <c r="G60" s="10">
        <f t="shared" si="2"/>
        <v>1.3385277523392497E-2</v>
      </c>
      <c r="H60" s="11">
        <f t="shared" si="3"/>
        <v>-4.9657947855590023E-4</v>
      </c>
    </row>
    <row r="61" spans="1:8" x14ac:dyDescent="0.2">
      <c r="A61" s="7" t="s">
        <v>47</v>
      </c>
      <c r="B61" s="16">
        <v>0.45744599062043495</v>
      </c>
      <c r="C61" s="17">
        <v>0.27093418105628203</v>
      </c>
      <c r="D61" s="16">
        <v>0.38755356810135999</v>
      </c>
      <c r="E61" s="17">
        <v>0.32620654105663199</v>
      </c>
      <c r="F61" s="12"/>
      <c r="G61" s="10">
        <f t="shared" si="2"/>
        <v>0.18651180956415292</v>
      </c>
      <c r="H61" s="11">
        <f t="shared" si="3"/>
        <v>6.1347027044727998E-2</v>
      </c>
    </row>
    <row r="62" spans="1:8" x14ac:dyDescent="0.2">
      <c r="A62" s="7" t="s">
        <v>51</v>
      </c>
      <c r="B62" s="16">
        <v>0.47282232643960903</v>
      </c>
      <c r="C62" s="17">
        <v>0.55631818510223308</v>
      </c>
      <c r="D62" s="16">
        <v>0.62418483324017093</v>
      </c>
      <c r="E62" s="17">
        <v>0.57355418952292303</v>
      </c>
      <c r="F62" s="12"/>
      <c r="G62" s="10">
        <f t="shared" si="2"/>
        <v>-8.3495858662624045E-2</v>
      </c>
      <c r="H62" s="11">
        <f t="shared" si="3"/>
        <v>5.0630643717247903E-2</v>
      </c>
    </row>
    <row r="63" spans="1:8" x14ac:dyDescent="0.2">
      <c r="A63" s="7" t="s">
        <v>55</v>
      </c>
      <c r="B63" s="16">
        <v>2.3064503728761399E-2</v>
      </c>
      <c r="C63" s="17">
        <v>1.44498229896684E-2</v>
      </c>
      <c r="D63" s="16">
        <v>1.6303335196571598E-2</v>
      </c>
      <c r="E63" s="17">
        <v>1.2309680794589899E-2</v>
      </c>
      <c r="F63" s="12"/>
      <c r="G63" s="10">
        <f t="shared" si="2"/>
        <v>8.6146807390929982E-3</v>
      </c>
      <c r="H63" s="11">
        <f t="shared" si="3"/>
        <v>3.9936544019816989E-3</v>
      </c>
    </row>
    <row r="64" spans="1:8" x14ac:dyDescent="0.2">
      <c r="A64" s="7" t="s">
        <v>57</v>
      </c>
      <c r="B64" s="16">
        <v>0</v>
      </c>
      <c r="C64" s="17">
        <v>3.6124557474170901E-3</v>
      </c>
      <c r="D64" s="16">
        <v>3.2606670393143301E-3</v>
      </c>
      <c r="E64" s="17">
        <v>5.0008078228021497E-3</v>
      </c>
      <c r="F64" s="12"/>
      <c r="G64" s="10">
        <f t="shared" si="2"/>
        <v>-3.6124557474170901E-3</v>
      </c>
      <c r="H64" s="11">
        <f t="shared" si="3"/>
        <v>-1.7401407834878196E-3</v>
      </c>
    </row>
    <row r="65" spans="1:8" x14ac:dyDescent="0.2">
      <c r="A65" s="7" t="s">
        <v>58</v>
      </c>
      <c r="B65" s="16">
        <v>0.72653186745598497</v>
      </c>
      <c r="C65" s="17">
        <v>0.700816414998916</v>
      </c>
      <c r="D65" s="16">
        <v>0.86174771753307211</v>
      </c>
      <c r="E65" s="17">
        <v>0.82513329076235409</v>
      </c>
      <c r="F65" s="12"/>
      <c r="G65" s="10">
        <f t="shared" si="2"/>
        <v>2.5715452457068966E-2</v>
      </c>
      <c r="H65" s="11">
        <f t="shared" si="3"/>
        <v>3.6614426770718023E-2</v>
      </c>
    </row>
    <row r="66" spans="1:8" x14ac:dyDescent="0.2">
      <c r="A66" s="7" t="s">
        <v>61</v>
      </c>
      <c r="B66" s="16">
        <v>0.169139694010917</v>
      </c>
      <c r="C66" s="17">
        <v>0.15533559713893499</v>
      </c>
      <c r="D66" s="16">
        <v>0.16070430408049199</v>
      </c>
      <c r="E66" s="17">
        <v>0.16541133567730201</v>
      </c>
      <c r="F66" s="12"/>
      <c r="G66" s="10">
        <f t="shared" si="2"/>
        <v>1.3804096871982002E-2</v>
      </c>
      <c r="H66" s="11">
        <f t="shared" si="3"/>
        <v>-4.7070315968100185E-3</v>
      </c>
    </row>
    <row r="67" spans="1:8" x14ac:dyDescent="0.2">
      <c r="A67" s="7" t="s">
        <v>64</v>
      </c>
      <c r="B67" s="16">
        <v>0.23064503728761399</v>
      </c>
      <c r="C67" s="17">
        <v>0.23480962358211099</v>
      </c>
      <c r="D67" s="16">
        <v>0.15837525619526702</v>
      </c>
      <c r="E67" s="17">
        <v>0.21003392855768999</v>
      </c>
      <c r="F67" s="12"/>
      <c r="G67" s="10">
        <f t="shared" si="2"/>
        <v>-4.164586294497008E-3</v>
      </c>
      <c r="H67" s="11">
        <f t="shared" si="3"/>
        <v>-5.1658672362422969E-2</v>
      </c>
    </row>
    <row r="68" spans="1:8" x14ac:dyDescent="0.2">
      <c r="A68" s="7" t="s">
        <v>71</v>
      </c>
      <c r="B68" s="16">
        <v>4.2284923502729298E-2</v>
      </c>
      <c r="C68" s="17">
        <v>9.0311393685427399E-2</v>
      </c>
      <c r="D68" s="16">
        <v>5.6362958822433397E-2</v>
      </c>
      <c r="E68" s="17">
        <v>7.6166149916524997E-2</v>
      </c>
      <c r="F68" s="12"/>
      <c r="G68" s="10">
        <f t="shared" si="2"/>
        <v>-4.8026470182698101E-2</v>
      </c>
      <c r="H68" s="11">
        <f t="shared" si="3"/>
        <v>-1.98031910940916E-2</v>
      </c>
    </row>
    <row r="69" spans="1:8" x14ac:dyDescent="0.2">
      <c r="A69" s="7" t="s">
        <v>72</v>
      </c>
      <c r="B69" s="16">
        <v>3.84408395479357E-3</v>
      </c>
      <c r="C69" s="17">
        <v>2.52871902319197E-2</v>
      </c>
      <c r="D69" s="16">
        <v>6.5213340786286602E-3</v>
      </c>
      <c r="E69" s="17">
        <v>1.57717785180683E-2</v>
      </c>
      <c r="F69" s="12"/>
      <c r="G69" s="10">
        <f t="shared" si="2"/>
        <v>-2.1443106277126131E-2</v>
      </c>
      <c r="H69" s="11">
        <f t="shared" si="3"/>
        <v>-9.250444439439641E-3</v>
      </c>
    </row>
    <row r="70" spans="1:8" x14ac:dyDescent="0.2">
      <c r="A70" s="7" t="s">
        <v>77</v>
      </c>
      <c r="B70" s="16">
        <v>5.3817175367109997E-2</v>
      </c>
      <c r="C70" s="17">
        <v>1.0837367242251299E-2</v>
      </c>
      <c r="D70" s="16">
        <v>8.8038010061486899E-2</v>
      </c>
      <c r="E70" s="17">
        <v>6.2317759022611302E-2</v>
      </c>
      <c r="F70" s="12"/>
      <c r="G70" s="10">
        <f t="shared" si="2"/>
        <v>4.2979808124858701E-2</v>
      </c>
      <c r="H70" s="11">
        <f t="shared" si="3"/>
        <v>2.5720251038875597E-2</v>
      </c>
    </row>
    <row r="71" spans="1:8" x14ac:dyDescent="0.2">
      <c r="A71" s="7" t="s">
        <v>89</v>
      </c>
      <c r="B71" s="16">
        <v>0.11532251864380699</v>
      </c>
      <c r="C71" s="17">
        <v>0.11198612816992999</v>
      </c>
      <c r="D71" s="16">
        <v>8.7106390907397094E-2</v>
      </c>
      <c r="E71" s="17">
        <v>8.5398410512467396E-2</v>
      </c>
      <c r="F71" s="12"/>
      <c r="G71" s="10">
        <f t="shared" si="2"/>
        <v>3.3363904738770017E-3</v>
      </c>
      <c r="H71" s="11">
        <f t="shared" si="3"/>
        <v>1.7079803949296979E-3</v>
      </c>
    </row>
    <row r="72" spans="1:8" x14ac:dyDescent="0.2">
      <c r="A72" s="7" t="s">
        <v>95</v>
      </c>
      <c r="B72" s="16">
        <v>3.8440839547935701E-2</v>
      </c>
      <c r="C72" s="17">
        <v>4.6961924716422201E-2</v>
      </c>
      <c r="D72" s="16">
        <v>3.6798956586547402E-2</v>
      </c>
      <c r="E72" s="17">
        <v>4.5007270405219298E-2</v>
      </c>
      <c r="F72" s="12"/>
      <c r="G72" s="10">
        <f t="shared" si="2"/>
        <v>-8.5210851684865002E-3</v>
      </c>
      <c r="H72" s="11">
        <f t="shared" si="3"/>
        <v>-8.208313818671896E-3</v>
      </c>
    </row>
    <row r="73" spans="1:8" x14ac:dyDescent="0.2">
      <c r="A73" s="7" t="s">
        <v>98</v>
      </c>
      <c r="B73" s="16">
        <v>0.11532251864380699</v>
      </c>
      <c r="C73" s="17">
        <v>0.162560508633769</v>
      </c>
      <c r="D73" s="16">
        <v>0.141606111421651</v>
      </c>
      <c r="E73" s="17">
        <v>0.15925649528000702</v>
      </c>
      <c r="F73" s="12"/>
      <c r="G73" s="10">
        <f t="shared" si="2"/>
        <v>-4.7237989989962009E-2</v>
      </c>
      <c r="H73" s="11">
        <f t="shared" si="3"/>
        <v>-1.7650383858356017E-2</v>
      </c>
    </row>
    <row r="74" spans="1:8" x14ac:dyDescent="0.2">
      <c r="A74" s="7" t="s">
        <v>99</v>
      </c>
      <c r="B74" s="16">
        <v>1.9220419773967899E-2</v>
      </c>
      <c r="C74" s="17">
        <v>1.44498229896684E-2</v>
      </c>
      <c r="D74" s="16">
        <v>1.8632383081796201E-2</v>
      </c>
      <c r="E74" s="17">
        <v>2.03879088160395E-2</v>
      </c>
      <c r="F74" s="12"/>
      <c r="G74" s="10">
        <f t="shared" si="2"/>
        <v>4.7705967842994988E-3</v>
      </c>
      <c r="H74" s="11">
        <f t="shared" si="3"/>
        <v>-1.7555257342432989E-3</v>
      </c>
    </row>
    <row r="75" spans="1:8" x14ac:dyDescent="0.2">
      <c r="A75" s="1"/>
      <c r="B75" s="18"/>
      <c r="C75" s="19"/>
      <c r="D75" s="18"/>
      <c r="E75" s="19"/>
      <c r="F75" s="15"/>
      <c r="G75" s="13"/>
      <c r="H75" s="14"/>
    </row>
    <row r="76" spans="1:8" s="43" customFormat="1" x14ac:dyDescent="0.2">
      <c r="A76" s="27" t="s">
        <v>5</v>
      </c>
      <c r="B76" s="44">
        <f>SUM(B6:B75)</f>
        <v>100.00000000000001</v>
      </c>
      <c r="C76" s="45">
        <f>SUM(C6:C75)</f>
        <v>100.00000000000003</v>
      </c>
      <c r="D76" s="44">
        <f>SUM(D6:D75)</f>
        <v>100.00000000000003</v>
      </c>
      <c r="E76" s="45">
        <f>SUM(E6:E75)</f>
        <v>100.00000000000001</v>
      </c>
      <c r="F76" s="49"/>
      <c r="G76" s="50">
        <f>SUM(G6:G75)</f>
        <v>-1.8023776915399026E-14</v>
      </c>
      <c r="H76" s="51">
        <f>SUM(H6:H75)</f>
        <v>1.5133727604421665E-14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112</v>
      </c>
      <c r="B7" s="78">
        <f>SUM($B8:$B11)</f>
        <v>7766</v>
      </c>
      <c r="C7" s="79">
        <f>SUM($C8:$C11)</f>
        <v>8477</v>
      </c>
      <c r="D7" s="78">
        <f>SUM($D8:$D11)</f>
        <v>59986</v>
      </c>
      <c r="E7" s="79">
        <f>SUM($E8:$E11)</f>
        <v>85863</v>
      </c>
      <c r="F7" s="80"/>
      <c r="G7" s="78">
        <f>B7-C7</f>
        <v>-711</v>
      </c>
      <c r="H7" s="79">
        <f>D7-E7</f>
        <v>-25877</v>
      </c>
      <c r="I7" s="54">
        <f>IF(C7=0, "-", IF(G7/C7&lt;10, G7/C7, "&gt;999%"))</f>
        <v>-8.387401203255869E-2</v>
      </c>
      <c r="J7" s="55">
        <f>IF(E7=0, "-", IF(H7/E7&lt;10, H7/E7, "&gt;999%"))</f>
        <v>-0.30137544693290474</v>
      </c>
    </row>
    <row r="8" spans="1:10" x14ac:dyDescent="0.2">
      <c r="A8" s="158" t="s">
        <v>161</v>
      </c>
      <c r="B8" s="65">
        <v>4511</v>
      </c>
      <c r="C8" s="66">
        <v>4746</v>
      </c>
      <c r="D8" s="65">
        <v>34945</v>
      </c>
      <c r="E8" s="66">
        <v>48018</v>
      </c>
      <c r="F8" s="67"/>
      <c r="G8" s="65">
        <f>B8-C8</f>
        <v>-235</v>
      </c>
      <c r="H8" s="66">
        <f>D8-E8</f>
        <v>-13073</v>
      </c>
      <c r="I8" s="8">
        <f>IF(C8=0, "-", IF(G8/C8&lt;10, G8/C8, "&gt;999%"))</f>
        <v>-4.9515381373788456E-2</v>
      </c>
      <c r="J8" s="9">
        <f>IF(E8=0, "-", IF(H8/E8&lt;10, H8/E8, "&gt;999%"))</f>
        <v>-0.27225207213961433</v>
      </c>
    </row>
    <row r="9" spans="1:10" x14ac:dyDescent="0.2">
      <c r="A9" s="158" t="s">
        <v>162</v>
      </c>
      <c r="B9" s="65">
        <v>2385</v>
      </c>
      <c r="C9" s="66">
        <v>2997</v>
      </c>
      <c r="D9" s="65">
        <v>19374</v>
      </c>
      <c r="E9" s="66">
        <v>28688</v>
      </c>
      <c r="F9" s="67"/>
      <c r="G9" s="65">
        <f>B9-C9</f>
        <v>-612</v>
      </c>
      <c r="H9" s="66">
        <f>D9-E9</f>
        <v>-9314</v>
      </c>
      <c r="I9" s="8">
        <f>IF(C9=0, "-", IF(G9/C9&lt;10, G9/C9, "&gt;999%"))</f>
        <v>-0.20420420420420421</v>
      </c>
      <c r="J9" s="9">
        <f>IF(E9=0, "-", IF(H9/E9&lt;10, H9/E9, "&gt;999%"))</f>
        <v>-0.3246653653095371</v>
      </c>
    </row>
    <row r="10" spans="1:10" x14ac:dyDescent="0.2">
      <c r="A10" s="158" t="s">
        <v>163</v>
      </c>
      <c r="B10" s="65">
        <v>253</v>
      </c>
      <c r="C10" s="66">
        <v>279</v>
      </c>
      <c r="D10" s="65">
        <v>2133</v>
      </c>
      <c r="E10" s="66">
        <v>2747</v>
      </c>
      <c r="F10" s="67"/>
      <c r="G10" s="65">
        <f>B10-C10</f>
        <v>-26</v>
      </c>
      <c r="H10" s="66">
        <f>D10-E10</f>
        <v>-614</v>
      </c>
      <c r="I10" s="8">
        <f>IF(C10=0, "-", IF(G10/C10&lt;10, G10/C10, "&gt;999%"))</f>
        <v>-9.3189964157706098E-2</v>
      </c>
      <c r="J10" s="9">
        <f>IF(E10=0, "-", IF(H10/E10&lt;10, H10/E10, "&gt;999%"))</f>
        <v>-0.22351656352384419</v>
      </c>
    </row>
    <row r="11" spans="1:10" x14ac:dyDescent="0.2">
      <c r="A11" s="158" t="s">
        <v>164</v>
      </c>
      <c r="B11" s="65">
        <v>617</v>
      </c>
      <c r="C11" s="66">
        <v>455</v>
      </c>
      <c r="D11" s="65">
        <v>3534</v>
      </c>
      <c r="E11" s="66">
        <v>6410</v>
      </c>
      <c r="F11" s="67"/>
      <c r="G11" s="65">
        <f>B11-C11</f>
        <v>162</v>
      </c>
      <c r="H11" s="66">
        <f>D11-E11</f>
        <v>-2876</v>
      </c>
      <c r="I11" s="8">
        <f>IF(C11=0, "-", IF(G11/C11&lt;10, G11/C11, "&gt;999%"))</f>
        <v>0.35604395604395606</v>
      </c>
      <c r="J11" s="9">
        <f>IF(E11=0, "-", IF(H11/E11&lt;10, H11/E11, "&gt;999%"))</f>
        <v>-0.44867394695787832</v>
      </c>
    </row>
    <row r="12" spans="1:10" x14ac:dyDescent="0.2">
      <c r="A12" s="7"/>
      <c r="B12" s="65"/>
      <c r="C12" s="66"/>
      <c r="D12" s="65"/>
      <c r="E12" s="66"/>
      <c r="F12" s="67"/>
      <c r="G12" s="65"/>
      <c r="H12" s="66"/>
      <c r="I12" s="8"/>
      <c r="J12" s="9"/>
    </row>
    <row r="13" spans="1:10" s="160" customFormat="1" x14ac:dyDescent="0.2">
      <c r="A13" s="159" t="s">
        <v>121</v>
      </c>
      <c r="B13" s="78">
        <f>SUM($B14:$B17)</f>
        <v>12259</v>
      </c>
      <c r="C13" s="79">
        <f>SUM($C14:$C17)</f>
        <v>13119</v>
      </c>
      <c r="D13" s="78">
        <f>SUM($D14:$D17)</f>
        <v>104447</v>
      </c>
      <c r="E13" s="79">
        <f>SUM($E14:$E17)</f>
        <v>114856</v>
      </c>
      <c r="F13" s="80"/>
      <c r="G13" s="78">
        <f>B13-C13</f>
        <v>-860</v>
      </c>
      <c r="H13" s="79">
        <f>D13-E13</f>
        <v>-10409</v>
      </c>
      <c r="I13" s="54">
        <f>IF(C13=0, "-", IF(G13/C13&lt;10, G13/C13, "&gt;999%"))</f>
        <v>-6.5553776964707669E-2</v>
      </c>
      <c r="J13" s="55">
        <f>IF(E13=0, "-", IF(H13/E13&lt;10, H13/E13, "&gt;999%"))</f>
        <v>-9.0626523647001467E-2</v>
      </c>
    </row>
    <row r="14" spans="1:10" x14ac:dyDescent="0.2">
      <c r="A14" s="158" t="s">
        <v>161</v>
      </c>
      <c r="B14" s="65">
        <v>7762</v>
      </c>
      <c r="C14" s="66">
        <v>7127</v>
      </c>
      <c r="D14" s="65">
        <v>63010</v>
      </c>
      <c r="E14" s="66">
        <v>67420</v>
      </c>
      <c r="F14" s="67"/>
      <c r="G14" s="65">
        <f>B14-C14</f>
        <v>635</v>
      </c>
      <c r="H14" s="66">
        <f>D14-E14</f>
        <v>-4410</v>
      </c>
      <c r="I14" s="8">
        <f>IF(C14=0, "-", IF(G14/C14&lt;10, G14/C14, "&gt;999%"))</f>
        <v>8.9097797109583279E-2</v>
      </c>
      <c r="J14" s="9">
        <f>IF(E14=0, "-", IF(H14/E14&lt;10, H14/E14, "&gt;999%"))</f>
        <v>-6.5410857312370216E-2</v>
      </c>
    </row>
    <row r="15" spans="1:10" x14ac:dyDescent="0.2">
      <c r="A15" s="158" t="s">
        <v>162</v>
      </c>
      <c r="B15" s="65">
        <v>4097</v>
      </c>
      <c r="C15" s="66">
        <v>4414</v>
      </c>
      <c r="D15" s="65">
        <v>35900</v>
      </c>
      <c r="E15" s="66">
        <v>38407</v>
      </c>
      <c r="F15" s="67"/>
      <c r="G15" s="65">
        <f>B15-C15</f>
        <v>-317</v>
      </c>
      <c r="H15" s="66">
        <f>D15-E15</f>
        <v>-2507</v>
      </c>
      <c r="I15" s="8">
        <f>IF(C15=0, "-", IF(G15/C15&lt;10, G15/C15, "&gt;999%"))</f>
        <v>-7.1816946080652463E-2</v>
      </c>
      <c r="J15" s="9">
        <f>IF(E15=0, "-", IF(H15/E15&lt;10, H15/E15, "&gt;999%"))</f>
        <v>-6.5274559325123022E-2</v>
      </c>
    </row>
    <row r="16" spans="1:10" x14ac:dyDescent="0.2">
      <c r="A16" s="158" t="s">
        <v>163</v>
      </c>
      <c r="B16" s="65">
        <v>233</v>
      </c>
      <c r="C16" s="66">
        <v>314</v>
      </c>
      <c r="D16" s="65">
        <v>2648</v>
      </c>
      <c r="E16" s="66">
        <v>2746</v>
      </c>
      <c r="F16" s="67"/>
      <c r="G16" s="65">
        <f>B16-C16</f>
        <v>-81</v>
      </c>
      <c r="H16" s="66">
        <f>D16-E16</f>
        <v>-98</v>
      </c>
      <c r="I16" s="8">
        <f>IF(C16=0, "-", IF(G16/C16&lt;10, G16/C16, "&gt;999%"))</f>
        <v>-0.25796178343949044</v>
      </c>
      <c r="J16" s="9">
        <f>IF(E16=0, "-", IF(H16/E16&lt;10, H16/E16, "&gt;999%"))</f>
        <v>-3.5688273852876914E-2</v>
      </c>
    </row>
    <row r="17" spans="1:10" x14ac:dyDescent="0.2">
      <c r="A17" s="158" t="s">
        <v>164</v>
      </c>
      <c r="B17" s="65">
        <v>167</v>
      </c>
      <c r="C17" s="66">
        <v>1264</v>
      </c>
      <c r="D17" s="65">
        <v>2889</v>
      </c>
      <c r="E17" s="66">
        <v>6283</v>
      </c>
      <c r="F17" s="67"/>
      <c r="G17" s="65">
        <f>B17-C17</f>
        <v>-1097</v>
      </c>
      <c r="H17" s="66">
        <f>D17-E17</f>
        <v>-3394</v>
      </c>
      <c r="I17" s="8">
        <f>IF(C17=0, "-", IF(G17/C17&lt;10, G17/C17, "&gt;999%"))</f>
        <v>-0.867879746835443</v>
      </c>
      <c r="J17" s="9">
        <f>IF(E17=0, "-", IF(H17/E17&lt;10, H17/E17, "&gt;999%"))</f>
        <v>-0.54018780837179692</v>
      </c>
    </row>
    <row r="18" spans="1:10" x14ac:dyDescent="0.2">
      <c r="A18" s="22"/>
      <c r="B18" s="74"/>
      <c r="C18" s="75"/>
      <c r="D18" s="74"/>
      <c r="E18" s="75"/>
      <c r="F18" s="76"/>
      <c r="G18" s="74"/>
      <c r="H18" s="75"/>
      <c r="I18" s="23"/>
      <c r="J18" s="24"/>
    </row>
    <row r="19" spans="1:10" s="160" customFormat="1" x14ac:dyDescent="0.2">
      <c r="A19" s="159" t="s">
        <v>127</v>
      </c>
      <c r="B19" s="78">
        <f>SUM($B20:$B23)</f>
        <v>5113</v>
      </c>
      <c r="C19" s="79">
        <f>SUM($C20:$C23)</f>
        <v>5210</v>
      </c>
      <c r="D19" s="78">
        <f>SUM($D20:$D23)</f>
        <v>42821</v>
      </c>
      <c r="E19" s="79">
        <f>SUM($E20:$E23)</f>
        <v>50643</v>
      </c>
      <c r="F19" s="80"/>
      <c r="G19" s="78">
        <f>B19-C19</f>
        <v>-97</v>
      </c>
      <c r="H19" s="79">
        <f>D19-E19</f>
        <v>-7822</v>
      </c>
      <c r="I19" s="54">
        <f>IF(C19=0, "-", IF(G19/C19&lt;10, G19/C19, "&gt;999%"))</f>
        <v>-1.8618042226487524E-2</v>
      </c>
      <c r="J19" s="55">
        <f>IF(E19=0, "-", IF(H19/E19&lt;10, H19/E19, "&gt;999%"))</f>
        <v>-0.15445372509527477</v>
      </c>
    </row>
    <row r="20" spans="1:10" x14ac:dyDescent="0.2">
      <c r="A20" s="158" t="s">
        <v>161</v>
      </c>
      <c r="B20" s="65">
        <v>1383</v>
      </c>
      <c r="C20" s="66">
        <v>1696</v>
      </c>
      <c r="D20" s="65">
        <v>12123</v>
      </c>
      <c r="E20" s="66">
        <v>15584</v>
      </c>
      <c r="F20" s="67"/>
      <c r="G20" s="65">
        <f>B20-C20</f>
        <v>-313</v>
      </c>
      <c r="H20" s="66">
        <f>D20-E20</f>
        <v>-3461</v>
      </c>
      <c r="I20" s="8">
        <f>IF(C20=0, "-", IF(G20/C20&lt;10, G20/C20, "&gt;999%"))</f>
        <v>-0.18455188679245282</v>
      </c>
      <c r="J20" s="9">
        <f>IF(E20=0, "-", IF(H20/E20&lt;10, H20/E20, "&gt;999%"))</f>
        <v>-0.22208675564681724</v>
      </c>
    </row>
    <row r="21" spans="1:10" x14ac:dyDescent="0.2">
      <c r="A21" s="158" t="s">
        <v>162</v>
      </c>
      <c r="B21" s="65">
        <v>3326</v>
      </c>
      <c r="C21" s="66">
        <v>3096</v>
      </c>
      <c r="D21" s="65">
        <v>27779</v>
      </c>
      <c r="E21" s="66">
        <v>30632</v>
      </c>
      <c r="F21" s="67"/>
      <c r="G21" s="65">
        <f>B21-C21</f>
        <v>230</v>
      </c>
      <c r="H21" s="66">
        <f>D21-E21</f>
        <v>-2853</v>
      </c>
      <c r="I21" s="8">
        <f>IF(C21=0, "-", IF(G21/C21&lt;10, G21/C21, "&gt;999%"))</f>
        <v>7.428940568475452E-2</v>
      </c>
      <c r="J21" s="9">
        <f>IF(E21=0, "-", IF(H21/E21&lt;10, H21/E21, "&gt;999%"))</f>
        <v>-9.3137895011752417E-2</v>
      </c>
    </row>
    <row r="22" spans="1:10" x14ac:dyDescent="0.2">
      <c r="A22" s="158" t="s">
        <v>163</v>
      </c>
      <c r="B22" s="65">
        <v>287</v>
      </c>
      <c r="C22" s="66">
        <v>383</v>
      </c>
      <c r="D22" s="65">
        <v>2449</v>
      </c>
      <c r="E22" s="66">
        <v>3473</v>
      </c>
      <c r="F22" s="67"/>
      <c r="G22" s="65">
        <f>B22-C22</f>
        <v>-96</v>
      </c>
      <c r="H22" s="66">
        <f>D22-E22</f>
        <v>-1024</v>
      </c>
      <c r="I22" s="8">
        <f>IF(C22=0, "-", IF(G22/C22&lt;10, G22/C22, "&gt;999%"))</f>
        <v>-0.25065274151436029</v>
      </c>
      <c r="J22" s="9">
        <f>IF(E22=0, "-", IF(H22/E22&lt;10, H22/E22, "&gt;999%"))</f>
        <v>-0.29484595450619061</v>
      </c>
    </row>
    <row r="23" spans="1:10" x14ac:dyDescent="0.2">
      <c r="A23" s="158" t="s">
        <v>164</v>
      </c>
      <c r="B23" s="65">
        <v>117</v>
      </c>
      <c r="C23" s="66">
        <v>35</v>
      </c>
      <c r="D23" s="65">
        <v>470</v>
      </c>
      <c r="E23" s="66">
        <v>954</v>
      </c>
      <c r="F23" s="67"/>
      <c r="G23" s="65">
        <f>B23-C23</f>
        <v>82</v>
      </c>
      <c r="H23" s="66">
        <f>D23-E23</f>
        <v>-484</v>
      </c>
      <c r="I23" s="8">
        <f>IF(C23=0, "-", IF(G23/C23&lt;10, G23/C23, "&gt;999%"))</f>
        <v>2.342857142857143</v>
      </c>
      <c r="J23" s="9">
        <f>IF(E23=0, "-", IF(H23/E23&lt;10, H23/E23, "&gt;999%"))</f>
        <v>-0.5073375262054507</v>
      </c>
    </row>
    <row r="24" spans="1:10" x14ac:dyDescent="0.2">
      <c r="A24" s="7"/>
      <c r="B24" s="65"/>
      <c r="C24" s="66"/>
      <c r="D24" s="65"/>
      <c r="E24" s="66"/>
      <c r="F24" s="67"/>
      <c r="G24" s="65"/>
      <c r="H24" s="66"/>
      <c r="I24" s="8"/>
      <c r="J24" s="9"/>
    </row>
    <row r="25" spans="1:10" s="43" customFormat="1" x14ac:dyDescent="0.2">
      <c r="A25" s="53" t="s">
        <v>29</v>
      </c>
      <c r="B25" s="78">
        <f>SUM($B26:$B29)</f>
        <v>25138</v>
      </c>
      <c r="C25" s="79">
        <f>SUM($C26:$C29)</f>
        <v>26806</v>
      </c>
      <c r="D25" s="78">
        <f>SUM($D26:$D29)</f>
        <v>207254</v>
      </c>
      <c r="E25" s="79">
        <f>SUM($E26:$E29)</f>
        <v>251362</v>
      </c>
      <c r="F25" s="80"/>
      <c r="G25" s="78">
        <f>B25-C25</f>
        <v>-1668</v>
      </c>
      <c r="H25" s="79">
        <f>D25-E25</f>
        <v>-44108</v>
      </c>
      <c r="I25" s="54">
        <f>IF(C25=0, "-", IF(G25/C25&lt;10, G25/C25, "&gt;999%"))</f>
        <v>-6.2224875027978813E-2</v>
      </c>
      <c r="J25" s="55">
        <f>IF(E25=0, "-", IF(H25/E25&lt;10, H25/E25, "&gt;999%"))</f>
        <v>-0.17547600671541441</v>
      </c>
    </row>
    <row r="26" spans="1:10" x14ac:dyDescent="0.2">
      <c r="A26" s="158" t="s">
        <v>161</v>
      </c>
      <c r="B26" s="65">
        <v>13656</v>
      </c>
      <c r="C26" s="66">
        <v>13569</v>
      </c>
      <c r="D26" s="65">
        <v>110078</v>
      </c>
      <c r="E26" s="66">
        <v>131022</v>
      </c>
      <c r="F26" s="67"/>
      <c r="G26" s="65">
        <f>B26-C26</f>
        <v>87</v>
      </c>
      <c r="H26" s="66">
        <f>D26-E26</f>
        <v>-20944</v>
      </c>
      <c r="I26" s="8">
        <f>IF(C26=0, "-", IF(G26/C26&lt;10, G26/C26, "&gt;999%"))</f>
        <v>6.4116736679195223E-3</v>
      </c>
      <c r="J26" s="9">
        <f>IF(E26=0, "-", IF(H26/E26&lt;10, H26/E26, "&gt;999%"))</f>
        <v>-0.15985101738639312</v>
      </c>
    </row>
    <row r="27" spans="1:10" x14ac:dyDescent="0.2">
      <c r="A27" s="158" t="s">
        <v>162</v>
      </c>
      <c r="B27" s="65">
        <v>9808</v>
      </c>
      <c r="C27" s="66">
        <v>10507</v>
      </c>
      <c r="D27" s="65">
        <v>83053</v>
      </c>
      <c r="E27" s="66">
        <v>97727</v>
      </c>
      <c r="F27" s="67"/>
      <c r="G27" s="65">
        <f>B27-C27</f>
        <v>-699</v>
      </c>
      <c r="H27" s="66">
        <f>D27-E27</f>
        <v>-14674</v>
      </c>
      <c r="I27" s="8">
        <f>IF(C27=0, "-", IF(G27/C27&lt;10, G27/C27, "&gt;999%"))</f>
        <v>-6.6527077186637473E-2</v>
      </c>
      <c r="J27" s="9">
        <f>IF(E27=0, "-", IF(H27/E27&lt;10, H27/E27, "&gt;999%"))</f>
        <v>-0.15015297717109907</v>
      </c>
    </row>
    <row r="28" spans="1:10" x14ac:dyDescent="0.2">
      <c r="A28" s="158" t="s">
        <v>163</v>
      </c>
      <c r="B28" s="65">
        <v>773</v>
      </c>
      <c r="C28" s="66">
        <v>976</v>
      </c>
      <c r="D28" s="65">
        <v>7230</v>
      </c>
      <c r="E28" s="66">
        <v>8966</v>
      </c>
      <c r="F28" s="67"/>
      <c r="G28" s="65">
        <f>B28-C28</f>
        <v>-203</v>
      </c>
      <c r="H28" s="66">
        <f>D28-E28</f>
        <v>-1736</v>
      </c>
      <c r="I28" s="8">
        <f>IF(C28=0, "-", IF(G28/C28&lt;10, G28/C28, "&gt;999%"))</f>
        <v>-0.20799180327868852</v>
      </c>
      <c r="J28" s="9">
        <f>IF(E28=0, "-", IF(H28/E28&lt;10, H28/E28, "&gt;999%"))</f>
        <v>-0.19362034351996432</v>
      </c>
    </row>
    <row r="29" spans="1:10" x14ac:dyDescent="0.2">
      <c r="A29" s="158" t="s">
        <v>164</v>
      </c>
      <c r="B29" s="65">
        <v>901</v>
      </c>
      <c r="C29" s="66">
        <v>1754</v>
      </c>
      <c r="D29" s="65">
        <v>6893</v>
      </c>
      <c r="E29" s="66">
        <v>13647</v>
      </c>
      <c r="F29" s="67"/>
      <c r="G29" s="65">
        <f>B29-C29</f>
        <v>-853</v>
      </c>
      <c r="H29" s="66">
        <f>D29-E29</f>
        <v>-6754</v>
      </c>
      <c r="I29" s="8">
        <f>IF(C29=0, "-", IF(G29/C29&lt;10, G29/C29, "&gt;999%"))</f>
        <v>-0.48631698973774229</v>
      </c>
      <c r="J29" s="9">
        <f>IF(E29=0, "-", IF(H29/E29&lt;10, H29/E29, "&gt;999%"))</f>
        <v>-0.49490730563493807</v>
      </c>
    </row>
    <row r="30" spans="1:10" x14ac:dyDescent="0.2">
      <c r="A30" s="7"/>
      <c r="B30" s="65"/>
      <c r="C30" s="66"/>
      <c r="D30" s="65"/>
      <c r="E30" s="66"/>
      <c r="F30" s="67"/>
      <c r="G30" s="65"/>
      <c r="H30" s="66"/>
      <c r="I30" s="8"/>
      <c r="J30" s="9"/>
    </row>
    <row r="31" spans="1:10" s="43" customFormat="1" x14ac:dyDescent="0.2">
      <c r="A31" s="22" t="s">
        <v>128</v>
      </c>
      <c r="B31" s="78">
        <v>876</v>
      </c>
      <c r="C31" s="79">
        <v>876</v>
      </c>
      <c r="D31" s="78">
        <v>7426</v>
      </c>
      <c r="E31" s="79">
        <v>8596</v>
      </c>
      <c r="F31" s="80"/>
      <c r="G31" s="78">
        <f>B31-C31</f>
        <v>0</v>
      </c>
      <c r="H31" s="79">
        <f>D31-E31</f>
        <v>-1170</v>
      </c>
      <c r="I31" s="54">
        <f>IF(C31=0, "-", IF(G31/C31&lt;10, G31/C31, "&gt;999%"))</f>
        <v>0</v>
      </c>
      <c r="J31" s="55">
        <f>IF(E31=0, "-", IF(H31/E31&lt;10, H31/E31, "&gt;999%"))</f>
        <v>-0.13610981852024198</v>
      </c>
    </row>
    <row r="32" spans="1:10" x14ac:dyDescent="0.2">
      <c r="A32" s="1"/>
      <c r="B32" s="68"/>
      <c r="C32" s="69"/>
      <c r="D32" s="68"/>
      <c r="E32" s="69"/>
      <c r="F32" s="70"/>
      <c r="G32" s="68"/>
      <c r="H32" s="69"/>
      <c r="I32" s="5"/>
      <c r="J32" s="6"/>
    </row>
    <row r="33" spans="1:10" s="43" customFormat="1" x14ac:dyDescent="0.2">
      <c r="A33" s="27" t="s">
        <v>5</v>
      </c>
      <c r="B33" s="71">
        <f>SUM(B26:B32)</f>
        <v>26014</v>
      </c>
      <c r="C33" s="77">
        <f>SUM(C26:C32)</f>
        <v>27682</v>
      </c>
      <c r="D33" s="71">
        <f>SUM(D26:D32)</f>
        <v>214680</v>
      </c>
      <c r="E33" s="77">
        <f>SUM(E26:E32)</f>
        <v>259958</v>
      </c>
      <c r="F33" s="73"/>
      <c r="G33" s="71">
        <f>B33-C33</f>
        <v>-1668</v>
      </c>
      <c r="H33" s="72">
        <f>D33-E33</f>
        <v>-45278</v>
      </c>
      <c r="I33" s="37">
        <f>IF(C33=0, 0, G33/C33)</f>
        <v>-6.0255761866917133E-2</v>
      </c>
      <c r="J33" s="38">
        <f>IF(E33=0, 0, H33/E33)</f>
        <v>-0.1741742896929504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zoomScaleNormal="100" workbookViewId="0">
      <selection activeCell="M1" sqref="M1"/>
    </sheetView>
  </sheetViews>
  <sheetFormatPr defaultRowHeight="12.75" x14ac:dyDescent="0.2"/>
  <cols>
    <col min="1" max="1" width="33.42578125" bestFit="1"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112</v>
      </c>
      <c r="B7" s="65"/>
      <c r="C7" s="66"/>
      <c r="D7" s="65"/>
      <c r="E7" s="66"/>
      <c r="F7" s="67"/>
      <c r="G7" s="65"/>
      <c r="H7" s="66"/>
      <c r="I7" s="20"/>
      <c r="J7" s="21"/>
    </row>
    <row r="8" spans="1:10" x14ac:dyDescent="0.2">
      <c r="A8" s="158" t="s">
        <v>165</v>
      </c>
      <c r="B8" s="65">
        <v>164</v>
      </c>
      <c r="C8" s="66">
        <v>211</v>
      </c>
      <c r="D8" s="65">
        <v>1469</v>
      </c>
      <c r="E8" s="66">
        <v>2400</v>
      </c>
      <c r="F8" s="67"/>
      <c r="G8" s="65">
        <f>B8-C8</f>
        <v>-47</v>
      </c>
      <c r="H8" s="66">
        <f>D8-E8</f>
        <v>-931</v>
      </c>
      <c r="I8" s="20">
        <f>IF(C8=0, "-", IF(G8/C8&lt;10, G8/C8, "&gt;999%"))</f>
        <v>-0.22274881516587677</v>
      </c>
      <c r="J8" s="21">
        <f>IF(E8=0, "-", IF(H8/E8&lt;10, H8/E8, "&gt;999%"))</f>
        <v>-0.38791666666666669</v>
      </c>
    </row>
    <row r="9" spans="1:10" x14ac:dyDescent="0.2">
      <c r="A9" s="158" t="s">
        <v>166</v>
      </c>
      <c r="B9" s="65">
        <v>23</v>
      </c>
      <c r="C9" s="66">
        <v>25</v>
      </c>
      <c r="D9" s="65">
        <v>165</v>
      </c>
      <c r="E9" s="66">
        <v>166</v>
      </c>
      <c r="F9" s="67"/>
      <c r="G9" s="65">
        <f>B9-C9</f>
        <v>-2</v>
      </c>
      <c r="H9" s="66">
        <f>D9-E9</f>
        <v>-1</v>
      </c>
      <c r="I9" s="20">
        <f>IF(C9=0, "-", IF(G9/C9&lt;10, G9/C9, "&gt;999%"))</f>
        <v>-0.08</v>
      </c>
      <c r="J9" s="21">
        <f>IF(E9=0, "-", IF(H9/E9&lt;10, H9/E9, "&gt;999%"))</f>
        <v>-6.024096385542169E-3</v>
      </c>
    </row>
    <row r="10" spans="1:10" x14ac:dyDescent="0.2">
      <c r="A10" s="158" t="s">
        <v>167</v>
      </c>
      <c r="B10" s="65">
        <v>864</v>
      </c>
      <c r="C10" s="66">
        <v>429</v>
      </c>
      <c r="D10" s="65">
        <v>6370</v>
      </c>
      <c r="E10" s="66">
        <v>4732</v>
      </c>
      <c r="F10" s="67"/>
      <c r="G10" s="65">
        <f>B10-C10</f>
        <v>435</v>
      </c>
      <c r="H10" s="66">
        <f>D10-E10</f>
        <v>1638</v>
      </c>
      <c r="I10" s="20">
        <f>IF(C10=0, "-", IF(G10/C10&lt;10, G10/C10, "&gt;999%"))</f>
        <v>1.013986013986014</v>
      </c>
      <c r="J10" s="21">
        <f>IF(E10=0, "-", IF(H10/E10&lt;10, H10/E10, "&gt;999%"))</f>
        <v>0.34615384615384615</v>
      </c>
    </row>
    <row r="11" spans="1:10" x14ac:dyDescent="0.2">
      <c r="A11" s="158" t="s">
        <v>168</v>
      </c>
      <c r="B11" s="65">
        <v>6705</v>
      </c>
      <c r="C11" s="66">
        <v>7808</v>
      </c>
      <c r="D11" s="65">
        <v>51900</v>
      </c>
      <c r="E11" s="66">
        <v>78512</v>
      </c>
      <c r="F11" s="67"/>
      <c r="G11" s="65">
        <f>B11-C11</f>
        <v>-1103</v>
      </c>
      <c r="H11" s="66">
        <f>D11-E11</f>
        <v>-26612</v>
      </c>
      <c r="I11" s="20">
        <f>IF(C11=0, "-", IF(G11/C11&lt;10, G11/C11, "&gt;999%"))</f>
        <v>-0.14126536885245902</v>
      </c>
      <c r="J11" s="21">
        <f>IF(E11=0, "-", IF(H11/E11&lt;10, H11/E11, "&gt;999%"))</f>
        <v>-0.33895455471775016</v>
      </c>
    </row>
    <row r="12" spans="1:10" x14ac:dyDescent="0.2">
      <c r="A12" s="158" t="s">
        <v>169</v>
      </c>
      <c r="B12" s="65">
        <v>10</v>
      </c>
      <c r="C12" s="66">
        <v>4</v>
      </c>
      <c r="D12" s="65">
        <v>82</v>
      </c>
      <c r="E12" s="66">
        <v>53</v>
      </c>
      <c r="F12" s="67"/>
      <c r="G12" s="65">
        <f>B12-C12</f>
        <v>6</v>
      </c>
      <c r="H12" s="66">
        <f>D12-E12</f>
        <v>29</v>
      </c>
      <c r="I12" s="20">
        <f>IF(C12=0, "-", IF(G12/C12&lt;10, G12/C12, "&gt;999%"))</f>
        <v>1.5</v>
      </c>
      <c r="J12" s="21">
        <f>IF(E12=0, "-", IF(H12/E12&lt;10, H12/E12, "&gt;999%"))</f>
        <v>0.54716981132075471</v>
      </c>
    </row>
    <row r="13" spans="1:10" x14ac:dyDescent="0.2">
      <c r="A13" s="7"/>
      <c r="B13" s="65"/>
      <c r="C13" s="66"/>
      <c r="D13" s="65"/>
      <c r="E13" s="66"/>
      <c r="F13" s="67"/>
      <c r="G13" s="65"/>
      <c r="H13" s="66"/>
      <c r="I13" s="20"/>
      <c r="J13" s="21"/>
    </row>
    <row r="14" spans="1:10" s="139" customFormat="1" x14ac:dyDescent="0.2">
      <c r="A14" s="159" t="s">
        <v>121</v>
      </c>
      <c r="B14" s="65"/>
      <c r="C14" s="66"/>
      <c r="D14" s="65"/>
      <c r="E14" s="66"/>
      <c r="F14" s="67"/>
      <c r="G14" s="65"/>
      <c r="H14" s="66"/>
      <c r="I14" s="20"/>
      <c r="J14" s="21"/>
    </row>
    <row r="15" spans="1:10" x14ac:dyDescent="0.2">
      <c r="A15" s="158" t="s">
        <v>165</v>
      </c>
      <c r="B15" s="65">
        <v>2296</v>
      </c>
      <c r="C15" s="66">
        <v>2944</v>
      </c>
      <c r="D15" s="65">
        <v>19355</v>
      </c>
      <c r="E15" s="66">
        <v>25543</v>
      </c>
      <c r="F15" s="67"/>
      <c r="G15" s="65">
        <f>B15-C15</f>
        <v>-648</v>
      </c>
      <c r="H15" s="66">
        <f>D15-E15</f>
        <v>-6188</v>
      </c>
      <c r="I15" s="20">
        <f>IF(C15=0, "-", IF(G15/C15&lt;10, G15/C15, "&gt;999%"))</f>
        <v>-0.22010869565217392</v>
      </c>
      <c r="J15" s="21">
        <f>IF(E15=0, "-", IF(H15/E15&lt;10, H15/E15, "&gt;999%"))</f>
        <v>-0.24225815291860783</v>
      </c>
    </row>
    <row r="16" spans="1:10" x14ac:dyDescent="0.2">
      <c r="A16" s="158" t="s">
        <v>166</v>
      </c>
      <c r="B16" s="65">
        <v>33</v>
      </c>
      <c r="C16" s="66">
        <v>26</v>
      </c>
      <c r="D16" s="65">
        <v>181</v>
      </c>
      <c r="E16" s="66">
        <v>179</v>
      </c>
      <c r="F16" s="67"/>
      <c r="G16" s="65">
        <f>B16-C16</f>
        <v>7</v>
      </c>
      <c r="H16" s="66">
        <f>D16-E16</f>
        <v>2</v>
      </c>
      <c r="I16" s="20">
        <f>IF(C16=0, "-", IF(G16/C16&lt;10, G16/C16, "&gt;999%"))</f>
        <v>0.26923076923076922</v>
      </c>
      <c r="J16" s="21">
        <f>IF(E16=0, "-", IF(H16/E16&lt;10, H16/E16, "&gt;999%"))</f>
        <v>1.11731843575419E-2</v>
      </c>
    </row>
    <row r="17" spans="1:10" x14ac:dyDescent="0.2">
      <c r="A17" s="158" t="s">
        <v>167</v>
      </c>
      <c r="B17" s="65">
        <v>890</v>
      </c>
      <c r="C17" s="66">
        <v>271</v>
      </c>
      <c r="D17" s="65">
        <v>8062</v>
      </c>
      <c r="E17" s="66">
        <v>2112</v>
      </c>
      <c r="F17" s="67"/>
      <c r="G17" s="65">
        <f>B17-C17</f>
        <v>619</v>
      </c>
      <c r="H17" s="66">
        <f>D17-E17</f>
        <v>5950</v>
      </c>
      <c r="I17" s="20">
        <f>IF(C17=0, "-", IF(G17/C17&lt;10, G17/C17, "&gt;999%"))</f>
        <v>2.2841328413284132</v>
      </c>
      <c r="J17" s="21">
        <f>IF(E17=0, "-", IF(H17/E17&lt;10, H17/E17, "&gt;999%"))</f>
        <v>2.8172348484848486</v>
      </c>
    </row>
    <row r="18" spans="1:10" x14ac:dyDescent="0.2">
      <c r="A18" s="158" t="s">
        <v>168</v>
      </c>
      <c r="B18" s="65">
        <v>8993</v>
      </c>
      <c r="C18" s="66">
        <v>9850</v>
      </c>
      <c r="D18" s="65">
        <v>76541</v>
      </c>
      <c r="E18" s="66">
        <v>86835</v>
      </c>
      <c r="F18" s="67"/>
      <c r="G18" s="65">
        <f>B18-C18</f>
        <v>-857</v>
      </c>
      <c r="H18" s="66">
        <f>D18-E18</f>
        <v>-10294</v>
      </c>
      <c r="I18" s="20">
        <f>IF(C18=0, "-", IF(G18/C18&lt;10, G18/C18, "&gt;999%"))</f>
        <v>-8.7005076142131973E-2</v>
      </c>
      <c r="J18" s="21">
        <f>IF(E18=0, "-", IF(H18/E18&lt;10, H18/E18, "&gt;999%"))</f>
        <v>-0.11854666896988542</v>
      </c>
    </row>
    <row r="19" spans="1:10" x14ac:dyDescent="0.2">
      <c r="A19" s="158" t="s">
        <v>169</v>
      </c>
      <c r="B19" s="65">
        <v>47</v>
      </c>
      <c r="C19" s="66">
        <v>28</v>
      </c>
      <c r="D19" s="65">
        <v>308</v>
      </c>
      <c r="E19" s="66">
        <v>187</v>
      </c>
      <c r="F19" s="67"/>
      <c r="G19" s="65">
        <f>B19-C19</f>
        <v>19</v>
      </c>
      <c r="H19" s="66">
        <f>D19-E19</f>
        <v>121</v>
      </c>
      <c r="I19" s="20">
        <f>IF(C19=0, "-", IF(G19/C19&lt;10, G19/C19, "&gt;999%"))</f>
        <v>0.6785714285714286</v>
      </c>
      <c r="J19" s="21">
        <f>IF(E19=0, "-", IF(H19/E19&lt;10, H19/E19, "&gt;999%"))</f>
        <v>0.6470588235294118</v>
      </c>
    </row>
    <row r="20" spans="1:10" x14ac:dyDescent="0.2">
      <c r="A20" s="7"/>
      <c r="B20" s="65"/>
      <c r="C20" s="66"/>
      <c r="D20" s="65"/>
      <c r="E20" s="66"/>
      <c r="F20" s="67"/>
      <c r="G20" s="65"/>
      <c r="H20" s="66"/>
      <c r="I20" s="20"/>
      <c r="J20" s="21"/>
    </row>
    <row r="21" spans="1:10" s="139" customFormat="1" x14ac:dyDescent="0.2">
      <c r="A21" s="159" t="s">
        <v>127</v>
      </c>
      <c r="B21" s="65"/>
      <c r="C21" s="66"/>
      <c r="D21" s="65"/>
      <c r="E21" s="66"/>
      <c r="F21" s="67"/>
      <c r="G21" s="65"/>
      <c r="H21" s="66"/>
      <c r="I21" s="20"/>
      <c r="J21" s="21"/>
    </row>
    <row r="22" spans="1:10" x14ac:dyDescent="0.2">
      <c r="A22" s="158" t="s">
        <v>165</v>
      </c>
      <c r="B22" s="65">
        <v>4638</v>
      </c>
      <c r="C22" s="66">
        <v>4816</v>
      </c>
      <c r="D22" s="65">
        <v>38970</v>
      </c>
      <c r="E22" s="66">
        <v>46730</v>
      </c>
      <c r="F22" s="67"/>
      <c r="G22" s="65">
        <f>B22-C22</f>
        <v>-178</v>
      </c>
      <c r="H22" s="66">
        <f>D22-E22</f>
        <v>-7760</v>
      </c>
      <c r="I22" s="20">
        <f>IF(C22=0, "-", IF(G22/C22&lt;10, G22/C22, "&gt;999%"))</f>
        <v>-3.6960132890365448E-2</v>
      </c>
      <c r="J22" s="21">
        <f>IF(E22=0, "-", IF(H22/E22&lt;10, H22/E22, "&gt;999%"))</f>
        <v>-0.16606034667237321</v>
      </c>
    </row>
    <row r="23" spans="1:10" x14ac:dyDescent="0.2">
      <c r="A23" s="158" t="s">
        <v>166</v>
      </c>
      <c r="B23" s="65">
        <v>0</v>
      </c>
      <c r="C23" s="66">
        <v>1</v>
      </c>
      <c r="D23" s="65">
        <v>7</v>
      </c>
      <c r="E23" s="66">
        <v>6</v>
      </c>
      <c r="F23" s="67"/>
      <c r="G23" s="65">
        <f>B23-C23</f>
        <v>-1</v>
      </c>
      <c r="H23" s="66">
        <f>D23-E23</f>
        <v>1</v>
      </c>
      <c r="I23" s="20">
        <f>IF(C23=0, "-", IF(G23/C23&lt;10, G23/C23, "&gt;999%"))</f>
        <v>-1</v>
      </c>
      <c r="J23" s="21">
        <f>IF(E23=0, "-", IF(H23/E23&lt;10, H23/E23, "&gt;999%"))</f>
        <v>0.16666666666666666</v>
      </c>
    </row>
    <row r="24" spans="1:10" x14ac:dyDescent="0.2">
      <c r="A24" s="158" t="s">
        <v>168</v>
      </c>
      <c r="B24" s="65">
        <v>475</v>
      </c>
      <c r="C24" s="66">
        <v>393</v>
      </c>
      <c r="D24" s="65">
        <v>3844</v>
      </c>
      <c r="E24" s="66">
        <v>3907</v>
      </c>
      <c r="F24" s="67"/>
      <c r="G24" s="65">
        <f>B24-C24</f>
        <v>82</v>
      </c>
      <c r="H24" s="66">
        <f>D24-E24</f>
        <v>-63</v>
      </c>
      <c r="I24" s="20">
        <f>IF(C24=0, "-", IF(G24/C24&lt;10, G24/C24, "&gt;999%"))</f>
        <v>0.20865139949109415</v>
      </c>
      <c r="J24" s="21">
        <f>IF(E24=0, "-", IF(H24/E24&lt;10, H24/E24, "&gt;999%"))</f>
        <v>-1.6124904018428463E-2</v>
      </c>
    </row>
    <row r="25" spans="1:10" x14ac:dyDescent="0.2">
      <c r="A25" s="7"/>
      <c r="B25" s="65"/>
      <c r="C25" s="66"/>
      <c r="D25" s="65"/>
      <c r="E25" s="66"/>
      <c r="F25" s="67"/>
      <c r="G25" s="65"/>
      <c r="H25" s="66"/>
      <c r="I25" s="20"/>
      <c r="J25" s="21"/>
    </row>
    <row r="26" spans="1:10" x14ac:dyDescent="0.2">
      <c r="A26" s="7" t="s">
        <v>128</v>
      </c>
      <c r="B26" s="65">
        <v>876</v>
      </c>
      <c r="C26" s="66">
        <v>876</v>
      </c>
      <c r="D26" s="65">
        <v>7426</v>
      </c>
      <c r="E26" s="66">
        <v>8596</v>
      </c>
      <c r="F26" s="67"/>
      <c r="G26" s="65">
        <f>B26-C26</f>
        <v>0</v>
      </c>
      <c r="H26" s="66">
        <f>D26-E26</f>
        <v>-1170</v>
      </c>
      <c r="I26" s="20">
        <f>IF(C26=0, "-", IF(G26/C26&lt;10, G26/C26, "&gt;999%"))</f>
        <v>0</v>
      </c>
      <c r="J26" s="21">
        <f>IF(E26=0, "-", IF(H26/E26&lt;10, H26/E26, "&gt;999%"))</f>
        <v>-0.13610981852024198</v>
      </c>
    </row>
    <row r="27" spans="1:10" x14ac:dyDescent="0.2">
      <c r="A27" s="1"/>
      <c r="B27" s="68"/>
      <c r="C27" s="69"/>
      <c r="D27" s="68"/>
      <c r="E27" s="69"/>
      <c r="F27" s="70"/>
      <c r="G27" s="68"/>
      <c r="H27" s="69"/>
      <c r="I27" s="5"/>
      <c r="J27" s="6"/>
    </row>
    <row r="28" spans="1:10" s="43" customFormat="1" x14ac:dyDescent="0.2">
      <c r="A28" s="27" t="s">
        <v>5</v>
      </c>
      <c r="B28" s="71">
        <f>SUM(B6:B27)</f>
        <v>26014</v>
      </c>
      <c r="C28" s="77">
        <f>SUM(C6:C27)</f>
        <v>27682</v>
      </c>
      <c r="D28" s="71">
        <f>SUM(D6:D27)</f>
        <v>214680</v>
      </c>
      <c r="E28" s="77">
        <f>SUM(E6:E27)</f>
        <v>259958</v>
      </c>
      <c r="F28" s="73"/>
      <c r="G28" s="71">
        <f>B28-C28</f>
        <v>-1668</v>
      </c>
      <c r="H28" s="72">
        <f>D28-E28</f>
        <v>-45278</v>
      </c>
      <c r="I28" s="37">
        <f>IF(C28=0, 0, G28/C28)</f>
        <v>-6.0255761866917133E-2</v>
      </c>
      <c r="J28" s="38">
        <f>IF(E28=0, 0, H28/E28)</f>
        <v>-0.1741742896929504</v>
      </c>
    </row>
    <row r="29" spans="1:10" s="43" customFormat="1" x14ac:dyDescent="0.2">
      <c r="A29" s="22"/>
      <c r="B29" s="78"/>
      <c r="C29" s="98"/>
      <c r="D29" s="78"/>
      <c r="E29" s="98"/>
      <c r="F29" s="80"/>
      <c r="G29" s="78"/>
      <c r="H29" s="79"/>
      <c r="I29" s="54"/>
      <c r="J29" s="55"/>
    </row>
    <row r="30" spans="1:10" s="139" customFormat="1" x14ac:dyDescent="0.2">
      <c r="A30" s="161" t="s">
        <v>170</v>
      </c>
      <c r="B30" s="74"/>
      <c r="C30" s="75"/>
      <c r="D30" s="74"/>
      <c r="E30" s="75"/>
      <c r="F30" s="76"/>
      <c r="G30" s="74"/>
      <c r="H30" s="75"/>
      <c r="I30" s="23"/>
      <c r="J30" s="24"/>
    </row>
    <row r="31" spans="1:10" x14ac:dyDescent="0.2">
      <c r="A31" s="7" t="s">
        <v>165</v>
      </c>
      <c r="B31" s="65">
        <v>7098</v>
      </c>
      <c r="C31" s="66">
        <v>7971</v>
      </c>
      <c r="D31" s="65">
        <v>59794</v>
      </c>
      <c r="E31" s="66">
        <v>74673</v>
      </c>
      <c r="F31" s="67"/>
      <c r="G31" s="65">
        <f>B31-C31</f>
        <v>-873</v>
      </c>
      <c r="H31" s="66">
        <f>D31-E31</f>
        <v>-14879</v>
      </c>
      <c r="I31" s="20">
        <f>IF(C31=0, "-", IF(G31/C31&lt;10, G31/C31, "&gt;999%"))</f>
        <v>-0.10952201731275875</v>
      </c>
      <c r="J31" s="21">
        <f>IF(E31=0, "-", IF(H31/E31&lt;10, H31/E31, "&gt;999%"))</f>
        <v>-0.19925542029917107</v>
      </c>
    </row>
    <row r="32" spans="1:10" x14ac:dyDescent="0.2">
      <c r="A32" s="7" t="s">
        <v>166</v>
      </c>
      <c r="B32" s="65">
        <v>56</v>
      </c>
      <c r="C32" s="66">
        <v>52</v>
      </c>
      <c r="D32" s="65">
        <v>353</v>
      </c>
      <c r="E32" s="66">
        <v>351</v>
      </c>
      <c r="F32" s="67"/>
      <c r="G32" s="65">
        <f>B32-C32</f>
        <v>4</v>
      </c>
      <c r="H32" s="66">
        <f>D32-E32</f>
        <v>2</v>
      </c>
      <c r="I32" s="20">
        <f>IF(C32=0, "-", IF(G32/C32&lt;10, G32/C32, "&gt;999%"))</f>
        <v>7.6923076923076927E-2</v>
      </c>
      <c r="J32" s="21">
        <f>IF(E32=0, "-", IF(H32/E32&lt;10, H32/E32, "&gt;999%"))</f>
        <v>5.6980056980056983E-3</v>
      </c>
    </row>
    <row r="33" spans="1:10" x14ac:dyDescent="0.2">
      <c r="A33" s="7" t="s">
        <v>167</v>
      </c>
      <c r="B33" s="65">
        <v>1754</v>
      </c>
      <c r="C33" s="66">
        <v>700</v>
      </c>
      <c r="D33" s="65">
        <v>14432</v>
      </c>
      <c r="E33" s="66">
        <v>6844</v>
      </c>
      <c r="F33" s="67"/>
      <c r="G33" s="65">
        <f>B33-C33</f>
        <v>1054</v>
      </c>
      <c r="H33" s="66">
        <f>D33-E33</f>
        <v>7588</v>
      </c>
      <c r="I33" s="20">
        <f>IF(C33=0, "-", IF(G33/C33&lt;10, G33/C33, "&gt;999%"))</f>
        <v>1.5057142857142858</v>
      </c>
      <c r="J33" s="21">
        <f>IF(E33=0, "-", IF(H33/E33&lt;10, H33/E33, "&gt;999%"))</f>
        <v>1.1087083576855641</v>
      </c>
    </row>
    <row r="34" spans="1:10" x14ac:dyDescent="0.2">
      <c r="A34" s="7" t="s">
        <v>168</v>
      </c>
      <c r="B34" s="65">
        <v>16173</v>
      </c>
      <c r="C34" s="66">
        <v>18051</v>
      </c>
      <c r="D34" s="65">
        <v>132285</v>
      </c>
      <c r="E34" s="66">
        <v>169254</v>
      </c>
      <c r="F34" s="67"/>
      <c r="G34" s="65">
        <f>B34-C34</f>
        <v>-1878</v>
      </c>
      <c r="H34" s="66">
        <f>D34-E34</f>
        <v>-36969</v>
      </c>
      <c r="I34" s="20">
        <f>IF(C34=0, "-", IF(G34/C34&lt;10, G34/C34, "&gt;999%"))</f>
        <v>-0.10403855742064151</v>
      </c>
      <c r="J34" s="21">
        <f>IF(E34=0, "-", IF(H34/E34&lt;10, H34/E34, "&gt;999%"))</f>
        <v>-0.21842319827005566</v>
      </c>
    </row>
    <row r="35" spans="1:10" x14ac:dyDescent="0.2">
      <c r="A35" s="7" t="s">
        <v>169</v>
      </c>
      <c r="B35" s="65">
        <v>57</v>
      </c>
      <c r="C35" s="66">
        <v>32</v>
      </c>
      <c r="D35" s="65">
        <v>390</v>
      </c>
      <c r="E35" s="66">
        <v>240</v>
      </c>
      <c r="F35" s="67"/>
      <c r="G35" s="65">
        <f>B35-C35</f>
        <v>25</v>
      </c>
      <c r="H35" s="66">
        <f>D35-E35</f>
        <v>150</v>
      </c>
      <c r="I35" s="20">
        <f>IF(C35=0, "-", IF(G35/C35&lt;10, G35/C35, "&gt;999%"))</f>
        <v>0.78125</v>
      </c>
      <c r="J35" s="21">
        <f>IF(E35=0, "-", IF(H35/E35&lt;10, H35/E35, "&gt;999%"))</f>
        <v>0.625</v>
      </c>
    </row>
    <row r="36" spans="1:10" x14ac:dyDescent="0.2">
      <c r="A36" s="7"/>
      <c r="B36" s="65"/>
      <c r="C36" s="66"/>
      <c r="D36" s="65"/>
      <c r="E36" s="66"/>
      <c r="F36" s="67"/>
      <c r="G36" s="65"/>
      <c r="H36" s="66"/>
      <c r="I36" s="20"/>
      <c r="J36" s="21"/>
    </row>
    <row r="37" spans="1:10" x14ac:dyDescent="0.2">
      <c r="A37" s="7" t="s">
        <v>128</v>
      </c>
      <c r="B37" s="65">
        <v>876</v>
      </c>
      <c r="C37" s="66">
        <v>876</v>
      </c>
      <c r="D37" s="65">
        <v>7426</v>
      </c>
      <c r="E37" s="66">
        <v>8596</v>
      </c>
      <c r="F37" s="67"/>
      <c r="G37" s="65">
        <f>B37-C37</f>
        <v>0</v>
      </c>
      <c r="H37" s="66">
        <f>D37-E37</f>
        <v>-1170</v>
      </c>
      <c r="I37" s="20">
        <f>IF(C37=0, "-", IF(G37/C37&lt;10, G37/C37, "&gt;999%"))</f>
        <v>0</v>
      </c>
      <c r="J37" s="21">
        <f>IF(E37=0, "-", IF(H37/E37&lt;10, H37/E37, "&gt;999%"))</f>
        <v>-0.13610981852024198</v>
      </c>
    </row>
    <row r="38" spans="1:10" x14ac:dyDescent="0.2">
      <c r="A38" s="7"/>
      <c r="B38" s="65"/>
      <c r="C38" s="66"/>
      <c r="D38" s="65"/>
      <c r="E38" s="66"/>
      <c r="F38" s="67"/>
      <c r="G38" s="65"/>
      <c r="H38" s="66"/>
      <c r="I38" s="20"/>
      <c r="J38" s="21"/>
    </row>
    <row r="39" spans="1:10" s="43" customFormat="1" x14ac:dyDescent="0.2">
      <c r="A39" s="27" t="s">
        <v>5</v>
      </c>
      <c r="B39" s="71">
        <f>SUM(B29:B38)</f>
        <v>26014</v>
      </c>
      <c r="C39" s="77">
        <f>SUM(C29:C38)</f>
        <v>27682</v>
      </c>
      <c r="D39" s="71">
        <f>SUM(D29:D38)</f>
        <v>214680</v>
      </c>
      <c r="E39" s="77">
        <f>SUM(E29:E38)</f>
        <v>259958</v>
      </c>
      <c r="F39" s="73"/>
      <c r="G39" s="71">
        <f>B39-C39</f>
        <v>-1668</v>
      </c>
      <c r="H39" s="72">
        <f>D39-E39</f>
        <v>-45278</v>
      </c>
      <c r="I39" s="37">
        <f>IF(C39=0, 0, G39/C39)</f>
        <v>-6.0255761866917133E-2</v>
      </c>
      <c r="J39" s="38">
        <f>IF(E39=0, 0, H39/E39)</f>
        <v>-0.1741742896929504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111</v>
      </c>
      <c r="B2" s="202" t="s">
        <v>101</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2020</v>
      </c>
      <c r="C5" s="58">
        <f>B5-1</f>
        <v>2019</v>
      </c>
      <c r="D5" s="57">
        <f>B5</f>
        <v>2020</v>
      </c>
      <c r="E5" s="58">
        <f>C5</f>
        <v>2019</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t="s">
        <v>52</v>
      </c>
      <c r="B9" s="65">
        <v>0</v>
      </c>
      <c r="C9" s="66">
        <v>0</v>
      </c>
      <c r="D9" s="65">
        <v>0</v>
      </c>
      <c r="E9" s="66">
        <v>14</v>
      </c>
      <c r="F9" s="67"/>
      <c r="G9" s="65">
        <f>B9-C9</f>
        <v>0</v>
      </c>
      <c r="H9" s="66">
        <f>D9-E9</f>
        <v>-14</v>
      </c>
      <c r="I9" s="20" t="str">
        <f>IF(C9=0, "-", IF(G9/C9&lt;10, G9/C9, "&gt;999%"))</f>
        <v>-</v>
      </c>
      <c r="J9" s="21">
        <f>IF(E9=0, "-", IF(H9/E9&lt;10, H9/E9, "&gt;999%"))</f>
        <v>-1</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14</v>
      </c>
      <c r="F11" s="73"/>
      <c r="G11" s="71">
        <f>B11-C11</f>
        <v>0</v>
      </c>
      <c r="H11" s="72">
        <f>D11-E11</f>
        <v>-14</v>
      </c>
      <c r="I11" s="37" t="str">
        <f>IF(C11=0, "-", IF(G11/C11&lt;10, G11/C11, "&gt;999%"))</f>
        <v>-</v>
      </c>
      <c r="J11" s="38">
        <f>IF(E11=0, "-", IF(H11/E11&lt;10, H11/E11, "&gt;999%"))</f>
        <v>-1</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197</v>
      </c>
      <c r="B15" s="65">
        <v>126</v>
      </c>
      <c r="C15" s="66">
        <v>83</v>
      </c>
      <c r="D15" s="65">
        <v>889</v>
      </c>
      <c r="E15" s="66">
        <v>944</v>
      </c>
      <c r="F15" s="67"/>
      <c r="G15" s="65">
        <f t="shared" ref="G15:G41" si="0">B15-C15</f>
        <v>43</v>
      </c>
      <c r="H15" s="66">
        <f t="shared" ref="H15:H41" si="1">D15-E15</f>
        <v>-55</v>
      </c>
      <c r="I15" s="20">
        <f t="shared" ref="I15:I41" si="2">IF(C15=0, "-", IF(G15/C15&lt;10, G15/C15, "&gt;999%"))</f>
        <v>0.51807228915662651</v>
      </c>
      <c r="J15" s="21">
        <f t="shared" ref="J15:J41" si="3">IF(E15=0, "-", IF(H15/E15&lt;10, H15/E15, "&gt;999%"))</f>
        <v>-5.8262711864406777E-2</v>
      </c>
    </row>
    <row r="16" spans="1:10" x14ac:dyDescent="0.2">
      <c r="A16" s="7" t="s">
        <v>196</v>
      </c>
      <c r="B16" s="65">
        <v>50</v>
      </c>
      <c r="C16" s="66">
        <v>69</v>
      </c>
      <c r="D16" s="65">
        <v>459</v>
      </c>
      <c r="E16" s="66">
        <v>156</v>
      </c>
      <c r="F16" s="67"/>
      <c r="G16" s="65">
        <f t="shared" si="0"/>
        <v>-19</v>
      </c>
      <c r="H16" s="66">
        <f t="shared" si="1"/>
        <v>303</v>
      </c>
      <c r="I16" s="20">
        <f t="shared" si="2"/>
        <v>-0.27536231884057971</v>
      </c>
      <c r="J16" s="21">
        <f t="shared" si="3"/>
        <v>1.9423076923076923</v>
      </c>
    </row>
    <row r="17" spans="1:10" x14ac:dyDescent="0.2">
      <c r="A17" s="7" t="s">
        <v>195</v>
      </c>
      <c r="B17" s="65">
        <v>89</v>
      </c>
      <c r="C17" s="66">
        <v>99</v>
      </c>
      <c r="D17" s="65">
        <v>846</v>
      </c>
      <c r="E17" s="66">
        <v>1024</v>
      </c>
      <c r="F17" s="67"/>
      <c r="G17" s="65">
        <f t="shared" si="0"/>
        <v>-10</v>
      </c>
      <c r="H17" s="66">
        <f t="shared" si="1"/>
        <v>-178</v>
      </c>
      <c r="I17" s="20">
        <f t="shared" si="2"/>
        <v>-0.10101010101010101</v>
      </c>
      <c r="J17" s="21">
        <f t="shared" si="3"/>
        <v>-0.173828125</v>
      </c>
    </row>
    <row r="18" spans="1:10" x14ac:dyDescent="0.2">
      <c r="A18" s="7" t="s">
        <v>194</v>
      </c>
      <c r="B18" s="65">
        <v>8</v>
      </c>
      <c r="C18" s="66">
        <v>19</v>
      </c>
      <c r="D18" s="65">
        <v>165</v>
      </c>
      <c r="E18" s="66">
        <v>374</v>
      </c>
      <c r="F18" s="67"/>
      <c r="G18" s="65">
        <f t="shared" si="0"/>
        <v>-11</v>
      </c>
      <c r="H18" s="66">
        <f t="shared" si="1"/>
        <v>-209</v>
      </c>
      <c r="I18" s="20">
        <f t="shared" si="2"/>
        <v>-0.57894736842105265</v>
      </c>
      <c r="J18" s="21">
        <f t="shared" si="3"/>
        <v>-0.55882352941176472</v>
      </c>
    </row>
    <row r="19" spans="1:10" x14ac:dyDescent="0.2">
      <c r="A19" s="7" t="s">
        <v>193</v>
      </c>
      <c r="B19" s="65">
        <v>1354</v>
      </c>
      <c r="C19" s="66">
        <v>674</v>
      </c>
      <c r="D19" s="65">
        <v>7247</v>
      </c>
      <c r="E19" s="66">
        <v>4555</v>
      </c>
      <c r="F19" s="67"/>
      <c r="G19" s="65">
        <f t="shared" si="0"/>
        <v>680</v>
      </c>
      <c r="H19" s="66">
        <f t="shared" si="1"/>
        <v>2692</v>
      </c>
      <c r="I19" s="20">
        <f t="shared" si="2"/>
        <v>1.0089020771513353</v>
      </c>
      <c r="J19" s="21">
        <f t="shared" si="3"/>
        <v>0.59099890230515917</v>
      </c>
    </row>
    <row r="20" spans="1:10" x14ac:dyDescent="0.2">
      <c r="A20" s="7" t="s">
        <v>192</v>
      </c>
      <c r="B20" s="65">
        <v>424</v>
      </c>
      <c r="C20" s="66">
        <v>393</v>
      </c>
      <c r="D20" s="65">
        <v>3031</v>
      </c>
      <c r="E20" s="66">
        <v>3989</v>
      </c>
      <c r="F20" s="67"/>
      <c r="G20" s="65">
        <f t="shared" si="0"/>
        <v>31</v>
      </c>
      <c r="H20" s="66">
        <f t="shared" si="1"/>
        <v>-958</v>
      </c>
      <c r="I20" s="20">
        <f t="shared" si="2"/>
        <v>7.8880407124681931E-2</v>
      </c>
      <c r="J20" s="21">
        <f t="shared" si="3"/>
        <v>-0.24016044121333668</v>
      </c>
    </row>
    <row r="21" spans="1:10" x14ac:dyDescent="0.2">
      <c r="A21" s="7" t="s">
        <v>191</v>
      </c>
      <c r="B21" s="65">
        <v>354</v>
      </c>
      <c r="C21" s="66">
        <v>781</v>
      </c>
      <c r="D21" s="65">
        <v>4587</v>
      </c>
      <c r="E21" s="66">
        <v>7727</v>
      </c>
      <c r="F21" s="67"/>
      <c r="G21" s="65">
        <f t="shared" si="0"/>
        <v>-427</v>
      </c>
      <c r="H21" s="66">
        <f t="shared" si="1"/>
        <v>-3140</v>
      </c>
      <c r="I21" s="20">
        <f t="shared" si="2"/>
        <v>-0.5467349551856594</v>
      </c>
      <c r="J21" s="21">
        <f t="shared" si="3"/>
        <v>-0.40636728355118418</v>
      </c>
    </row>
    <row r="22" spans="1:10" x14ac:dyDescent="0.2">
      <c r="A22" s="7" t="s">
        <v>190</v>
      </c>
      <c r="B22" s="65">
        <v>90</v>
      </c>
      <c r="C22" s="66">
        <v>97</v>
      </c>
      <c r="D22" s="65">
        <v>971</v>
      </c>
      <c r="E22" s="66">
        <v>793</v>
      </c>
      <c r="F22" s="67"/>
      <c r="G22" s="65">
        <f t="shared" si="0"/>
        <v>-7</v>
      </c>
      <c r="H22" s="66">
        <f t="shared" si="1"/>
        <v>178</v>
      </c>
      <c r="I22" s="20">
        <f t="shared" si="2"/>
        <v>-7.2164948453608241E-2</v>
      </c>
      <c r="J22" s="21">
        <f t="shared" si="3"/>
        <v>0.2244640605296343</v>
      </c>
    </row>
    <row r="23" spans="1:10" x14ac:dyDescent="0.2">
      <c r="A23" s="7" t="s">
        <v>189</v>
      </c>
      <c r="B23" s="65">
        <v>168</v>
      </c>
      <c r="C23" s="66">
        <v>132</v>
      </c>
      <c r="D23" s="65">
        <v>1378</v>
      </c>
      <c r="E23" s="66">
        <v>1455</v>
      </c>
      <c r="F23" s="67"/>
      <c r="G23" s="65">
        <f t="shared" si="0"/>
        <v>36</v>
      </c>
      <c r="H23" s="66">
        <f t="shared" si="1"/>
        <v>-77</v>
      </c>
      <c r="I23" s="20">
        <f t="shared" si="2"/>
        <v>0.27272727272727271</v>
      </c>
      <c r="J23" s="21">
        <f t="shared" si="3"/>
        <v>-5.2920962199312714E-2</v>
      </c>
    </row>
    <row r="24" spans="1:10" x14ac:dyDescent="0.2">
      <c r="A24" s="7" t="s">
        <v>188</v>
      </c>
      <c r="B24" s="65">
        <v>2388</v>
      </c>
      <c r="C24" s="66">
        <v>2267</v>
      </c>
      <c r="D24" s="65">
        <v>16986</v>
      </c>
      <c r="E24" s="66">
        <v>23040</v>
      </c>
      <c r="F24" s="67"/>
      <c r="G24" s="65">
        <f t="shared" si="0"/>
        <v>121</v>
      </c>
      <c r="H24" s="66">
        <f t="shared" si="1"/>
        <v>-6054</v>
      </c>
      <c r="I24" s="20">
        <f t="shared" si="2"/>
        <v>5.3374503749448611E-2</v>
      </c>
      <c r="J24" s="21">
        <f t="shared" si="3"/>
        <v>-0.26276041666666666</v>
      </c>
    </row>
    <row r="25" spans="1:10" x14ac:dyDescent="0.2">
      <c r="A25" s="7" t="s">
        <v>187</v>
      </c>
      <c r="B25" s="65">
        <v>532</v>
      </c>
      <c r="C25" s="66">
        <v>323</v>
      </c>
      <c r="D25" s="65">
        <v>3672</v>
      </c>
      <c r="E25" s="66">
        <v>2637</v>
      </c>
      <c r="F25" s="67"/>
      <c r="G25" s="65">
        <f t="shared" si="0"/>
        <v>209</v>
      </c>
      <c r="H25" s="66">
        <f t="shared" si="1"/>
        <v>1035</v>
      </c>
      <c r="I25" s="20">
        <f t="shared" si="2"/>
        <v>0.6470588235294118</v>
      </c>
      <c r="J25" s="21">
        <f t="shared" si="3"/>
        <v>0.39249146757679182</v>
      </c>
    </row>
    <row r="26" spans="1:10" x14ac:dyDescent="0.2">
      <c r="A26" s="7" t="s">
        <v>186</v>
      </c>
      <c r="B26" s="65">
        <v>100</v>
      </c>
      <c r="C26" s="66">
        <v>79</v>
      </c>
      <c r="D26" s="65">
        <v>876</v>
      </c>
      <c r="E26" s="66">
        <v>509</v>
      </c>
      <c r="F26" s="67"/>
      <c r="G26" s="65">
        <f t="shared" si="0"/>
        <v>21</v>
      </c>
      <c r="H26" s="66">
        <f t="shared" si="1"/>
        <v>367</v>
      </c>
      <c r="I26" s="20">
        <f t="shared" si="2"/>
        <v>0.26582278481012656</v>
      </c>
      <c r="J26" s="21">
        <f t="shared" si="3"/>
        <v>0.7210216110019646</v>
      </c>
    </row>
    <row r="27" spans="1:10" x14ac:dyDescent="0.2">
      <c r="A27" s="7" t="s">
        <v>185</v>
      </c>
      <c r="B27" s="65">
        <v>95</v>
      </c>
      <c r="C27" s="66">
        <v>86</v>
      </c>
      <c r="D27" s="65">
        <v>615</v>
      </c>
      <c r="E27" s="66">
        <v>680</v>
      </c>
      <c r="F27" s="67"/>
      <c r="G27" s="65">
        <f t="shared" si="0"/>
        <v>9</v>
      </c>
      <c r="H27" s="66">
        <f t="shared" si="1"/>
        <v>-65</v>
      </c>
      <c r="I27" s="20">
        <f t="shared" si="2"/>
        <v>0.10465116279069768</v>
      </c>
      <c r="J27" s="21">
        <f t="shared" si="3"/>
        <v>-9.5588235294117641E-2</v>
      </c>
    </row>
    <row r="28" spans="1:10" x14ac:dyDescent="0.2">
      <c r="A28" s="7" t="s">
        <v>184</v>
      </c>
      <c r="B28" s="65">
        <v>7426</v>
      </c>
      <c r="C28" s="66">
        <v>8661</v>
      </c>
      <c r="D28" s="65">
        <v>69104</v>
      </c>
      <c r="E28" s="66">
        <v>81956</v>
      </c>
      <c r="F28" s="67"/>
      <c r="G28" s="65">
        <f t="shared" si="0"/>
        <v>-1235</v>
      </c>
      <c r="H28" s="66">
        <f t="shared" si="1"/>
        <v>-12852</v>
      </c>
      <c r="I28" s="20">
        <f t="shared" si="2"/>
        <v>-0.14259323403763999</v>
      </c>
      <c r="J28" s="21">
        <f t="shared" si="3"/>
        <v>-0.15681585240860949</v>
      </c>
    </row>
    <row r="29" spans="1:10" x14ac:dyDescent="0.2">
      <c r="A29" s="7" t="s">
        <v>183</v>
      </c>
      <c r="B29" s="65">
        <v>4175</v>
      </c>
      <c r="C29" s="66">
        <v>4070</v>
      </c>
      <c r="D29" s="65">
        <v>30620</v>
      </c>
      <c r="E29" s="66">
        <v>38280</v>
      </c>
      <c r="F29" s="67"/>
      <c r="G29" s="65">
        <f t="shared" si="0"/>
        <v>105</v>
      </c>
      <c r="H29" s="66">
        <f t="shared" si="1"/>
        <v>-7660</v>
      </c>
      <c r="I29" s="20">
        <f t="shared" si="2"/>
        <v>2.5798525798525797E-2</v>
      </c>
      <c r="J29" s="21">
        <f t="shared" si="3"/>
        <v>-0.20010449320794149</v>
      </c>
    </row>
    <row r="30" spans="1:10" x14ac:dyDescent="0.2">
      <c r="A30" s="7" t="s">
        <v>182</v>
      </c>
      <c r="B30" s="65">
        <v>288</v>
      </c>
      <c r="C30" s="66">
        <v>436</v>
      </c>
      <c r="D30" s="65">
        <v>3067</v>
      </c>
      <c r="E30" s="66">
        <v>3647</v>
      </c>
      <c r="F30" s="67"/>
      <c r="G30" s="65">
        <f t="shared" si="0"/>
        <v>-148</v>
      </c>
      <c r="H30" s="66">
        <f t="shared" si="1"/>
        <v>-580</v>
      </c>
      <c r="I30" s="20">
        <f t="shared" si="2"/>
        <v>-0.33944954128440369</v>
      </c>
      <c r="J30" s="21">
        <f t="shared" si="3"/>
        <v>-0.15903482314230874</v>
      </c>
    </row>
    <row r="31" spans="1:10" x14ac:dyDescent="0.2">
      <c r="A31" s="7" t="s">
        <v>180</v>
      </c>
      <c r="B31" s="65">
        <v>132</v>
      </c>
      <c r="C31" s="66">
        <v>146</v>
      </c>
      <c r="D31" s="65">
        <v>1246</v>
      </c>
      <c r="E31" s="66">
        <v>1690</v>
      </c>
      <c r="F31" s="67"/>
      <c r="G31" s="65">
        <f t="shared" si="0"/>
        <v>-14</v>
      </c>
      <c r="H31" s="66">
        <f t="shared" si="1"/>
        <v>-444</v>
      </c>
      <c r="I31" s="20">
        <f t="shared" si="2"/>
        <v>-9.5890410958904104E-2</v>
      </c>
      <c r="J31" s="21">
        <f t="shared" si="3"/>
        <v>-0.26272189349112424</v>
      </c>
    </row>
    <row r="32" spans="1:10" x14ac:dyDescent="0.2">
      <c r="A32" s="7" t="s">
        <v>179</v>
      </c>
      <c r="B32" s="65">
        <v>120</v>
      </c>
      <c r="C32" s="66">
        <v>0</v>
      </c>
      <c r="D32" s="65">
        <v>134</v>
      </c>
      <c r="E32" s="66">
        <v>0</v>
      </c>
      <c r="F32" s="67"/>
      <c r="G32" s="65">
        <f t="shared" si="0"/>
        <v>120</v>
      </c>
      <c r="H32" s="66">
        <f t="shared" si="1"/>
        <v>134</v>
      </c>
      <c r="I32" s="20" t="str">
        <f t="shared" si="2"/>
        <v>-</v>
      </c>
      <c r="J32" s="21" t="str">
        <f t="shared" si="3"/>
        <v>-</v>
      </c>
    </row>
    <row r="33" spans="1:10" x14ac:dyDescent="0.2">
      <c r="A33" s="7" t="s">
        <v>178</v>
      </c>
      <c r="B33" s="65">
        <v>16</v>
      </c>
      <c r="C33" s="66">
        <v>0</v>
      </c>
      <c r="D33" s="65">
        <v>16</v>
      </c>
      <c r="E33" s="66">
        <v>0</v>
      </c>
      <c r="F33" s="67"/>
      <c r="G33" s="65">
        <f t="shared" si="0"/>
        <v>16</v>
      </c>
      <c r="H33" s="66">
        <f t="shared" si="1"/>
        <v>16</v>
      </c>
      <c r="I33" s="20" t="str">
        <f t="shared" si="2"/>
        <v>-</v>
      </c>
      <c r="J33" s="21" t="str">
        <f t="shared" si="3"/>
        <v>-</v>
      </c>
    </row>
    <row r="34" spans="1:10" x14ac:dyDescent="0.2">
      <c r="A34" s="7" t="s">
        <v>177</v>
      </c>
      <c r="B34" s="65">
        <v>240</v>
      </c>
      <c r="C34" s="66">
        <v>258</v>
      </c>
      <c r="D34" s="65">
        <v>1554</v>
      </c>
      <c r="E34" s="66">
        <v>1076</v>
      </c>
      <c r="F34" s="67"/>
      <c r="G34" s="65">
        <f t="shared" si="0"/>
        <v>-18</v>
      </c>
      <c r="H34" s="66">
        <f t="shared" si="1"/>
        <v>478</v>
      </c>
      <c r="I34" s="20">
        <f t="shared" si="2"/>
        <v>-6.9767441860465115E-2</v>
      </c>
      <c r="J34" s="21">
        <f t="shared" si="3"/>
        <v>0.44423791821561337</v>
      </c>
    </row>
    <row r="35" spans="1:10" x14ac:dyDescent="0.2">
      <c r="A35" s="7" t="s">
        <v>176</v>
      </c>
      <c r="B35" s="65">
        <v>399</v>
      </c>
      <c r="C35" s="66">
        <v>336</v>
      </c>
      <c r="D35" s="65">
        <v>2290</v>
      </c>
      <c r="E35" s="66">
        <v>3159</v>
      </c>
      <c r="F35" s="67"/>
      <c r="G35" s="65">
        <f t="shared" si="0"/>
        <v>63</v>
      </c>
      <c r="H35" s="66">
        <f t="shared" si="1"/>
        <v>-869</v>
      </c>
      <c r="I35" s="20">
        <f t="shared" si="2"/>
        <v>0.1875</v>
      </c>
      <c r="J35" s="21">
        <f t="shared" si="3"/>
        <v>-0.27508705286483065</v>
      </c>
    </row>
    <row r="36" spans="1:10" x14ac:dyDescent="0.2">
      <c r="A36" s="7" t="s">
        <v>175</v>
      </c>
      <c r="B36" s="65">
        <v>352</v>
      </c>
      <c r="C36" s="66">
        <v>157</v>
      </c>
      <c r="D36" s="65">
        <v>2237</v>
      </c>
      <c r="E36" s="66">
        <v>1770</v>
      </c>
      <c r="F36" s="67"/>
      <c r="G36" s="65">
        <f t="shared" si="0"/>
        <v>195</v>
      </c>
      <c r="H36" s="66">
        <f t="shared" si="1"/>
        <v>467</v>
      </c>
      <c r="I36" s="20">
        <f t="shared" si="2"/>
        <v>1.2420382165605095</v>
      </c>
      <c r="J36" s="21">
        <f t="shared" si="3"/>
        <v>0.26384180790960454</v>
      </c>
    </row>
    <row r="37" spans="1:10" x14ac:dyDescent="0.2">
      <c r="A37" s="7" t="s">
        <v>174</v>
      </c>
      <c r="B37" s="65">
        <v>210</v>
      </c>
      <c r="C37" s="66">
        <v>213</v>
      </c>
      <c r="D37" s="65">
        <v>1351</v>
      </c>
      <c r="E37" s="66">
        <v>1564</v>
      </c>
      <c r="F37" s="67"/>
      <c r="G37" s="65">
        <f t="shared" si="0"/>
        <v>-3</v>
      </c>
      <c r="H37" s="66">
        <f t="shared" si="1"/>
        <v>-213</v>
      </c>
      <c r="I37" s="20">
        <f t="shared" si="2"/>
        <v>-1.4084507042253521E-2</v>
      </c>
      <c r="J37" s="21">
        <f t="shared" si="3"/>
        <v>-0.13618925831202047</v>
      </c>
    </row>
    <row r="38" spans="1:10" x14ac:dyDescent="0.2">
      <c r="A38" s="7" t="s">
        <v>173</v>
      </c>
      <c r="B38" s="65">
        <v>5203</v>
      </c>
      <c r="C38" s="66">
        <v>6391</v>
      </c>
      <c r="D38" s="65">
        <v>45824</v>
      </c>
      <c r="E38" s="66">
        <v>61758</v>
      </c>
      <c r="F38" s="67"/>
      <c r="G38" s="65">
        <f t="shared" si="0"/>
        <v>-1188</v>
      </c>
      <c r="H38" s="66">
        <f t="shared" si="1"/>
        <v>-15934</v>
      </c>
      <c r="I38" s="20">
        <f t="shared" si="2"/>
        <v>-0.18588640275387264</v>
      </c>
      <c r="J38" s="21">
        <f t="shared" si="3"/>
        <v>-0.25800705981411315</v>
      </c>
    </row>
    <row r="39" spans="1:10" x14ac:dyDescent="0.2">
      <c r="A39" s="7" t="s">
        <v>172</v>
      </c>
      <c r="B39" s="65">
        <v>37</v>
      </c>
      <c r="C39" s="66">
        <v>90</v>
      </c>
      <c r="D39" s="65">
        <v>706</v>
      </c>
      <c r="E39" s="66">
        <v>858</v>
      </c>
      <c r="F39" s="67"/>
      <c r="G39" s="65">
        <f t="shared" si="0"/>
        <v>-53</v>
      </c>
      <c r="H39" s="66">
        <f t="shared" si="1"/>
        <v>-152</v>
      </c>
      <c r="I39" s="20">
        <f t="shared" si="2"/>
        <v>-0.58888888888888891</v>
      </c>
      <c r="J39" s="21">
        <f t="shared" si="3"/>
        <v>-0.17715617715617715</v>
      </c>
    </row>
    <row r="40" spans="1:10" x14ac:dyDescent="0.2">
      <c r="A40" s="7" t="s">
        <v>171</v>
      </c>
      <c r="B40" s="65">
        <v>972</v>
      </c>
      <c r="C40" s="66">
        <v>1133</v>
      </c>
      <c r="D40" s="65">
        <v>8969</v>
      </c>
      <c r="E40" s="66">
        <v>9389</v>
      </c>
      <c r="F40" s="67"/>
      <c r="G40" s="65">
        <f t="shared" si="0"/>
        <v>-161</v>
      </c>
      <c r="H40" s="66">
        <f t="shared" si="1"/>
        <v>-420</v>
      </c>
      <c r="I40" s="20">
        <f t="shared" si="2"/>
        <v>-0.14210061782877317</v>
      </c>
      <c r="J40" s="21">
        <f t="shared" si="3"/>
        <v>-4.4733198423687295E-2</v>
      </c>
    </row>
    <row r="41" spans="1:10" x14ac:dyDescent="0.2">
      <c r="A41" s="7" t="s">
        <v>181</v>
      </c>
      <c r="B41" s="65">
        <v>666</v>
      </c>
      <c r="C41" s="66">
        <v>689</v>
      </c>
      <c r="D41" s="65">
        <v>5840</v>
      </c>
      <c r="E41" s="66">
        <v>6914</v>
      </c>
      <c r="F41" s="67"/>
      <c r="G41" s="65">
        <f t="shared" si="0"/>
        <v>-23</v>
      </c>
      <c r="H41" s="66">
        <f t="shared" si="1"/>
        <v>-1074</v>
      </c>
      <c r="I41" s="20">
        <f t="shared" si="2"/>
        <v>-3.3381712626995644E-2</v>
      </c>
      <c r="J41" s="21">
        <f t="shared" si="3"/>
        <v>-0.15533699739658663</v>
      </c>
    </row>
    <row r="42" spans="1:10" x14ac:dyDescent="0.2">
      <c r="A42" s="7"/>
      <c r="B42" s="65"/>
      <c r="C42" s="66"/>
      <c r="D42" s="65"/>
      <c r="E42" s="66"/>
      <c r="F42" s="67"/>
      <c r="G42" s="65"/>
      <c r="H42" s="66"/>
      <c r="I42" s="20"/>
      <c r="J42" s="21"/>
    </row>
    <row r="43" spans="1:10" s="43" customFormat="1" x14ac:dyDescent="0.2">
      <c r="A43" s="27" t="s">
        <v>28</v>
      </c>
      <c r="B43" s="71">
        <f>SUM(B15:B42)</f>
        <v>26014</v>
      </c>
      <c r="C43" s="72">
        <f>SUM(C15:C42)</f>
        <v>27682</v>
      </c>
      <c r="D43" s="71">
        <f>SUM(D15:D42)</f>
        <v>214680</v>
      </c>
      <c r="E43" s="72">
        <f>SUM(E15:E42)</f>
        <v>259944</v>
      </c>
      <c r="F43" s="73"/>
      <c r="G43" s="71">
        <f>B43-C43</f>
        <v>-1668</v>
      </c>
      <c r="H43" s="72">
        <f>D43-E43</f>
        <v>-45264</v>
      </c>
      <c r="I43" s="37">
        <f>IF(C43=0, "-", G43/C43)</f>
        <v>-6.0255761866917133E-2</v>
      </c>
      <c r="J43" s="38">
        <f>IF(E43=0, "-", H43/E43)</f>
        <v>-0.17412981257501617</v>
      </c>
    </row>
    <row r="44" spans="1:10" s="43" customFormat="1" x14ac:dyDescent="0.2">
      <c r="A44" s="27" t="s">
        <v>0</v>
      </c>
      <c r="B44" s="71">
        <f>B11+B43</f>
        <v>26014</v>
      </c>
      <c r="C44" s="77">
        <f>C11+C43</f>
        <v>27682</v>
      </c>
      <c r="D44" s="71">
        <f>D11+D43</f>
        <v>214680</v>
      </c>
      <c r="E44" s="77">
        <f>E11+E43</f>
        <v>259958</v>
      </c>
      <c r="F44" s="73"/>
      <c r="G44" s="71">
        <f>B44-C44</f>
        <v>-1668</v>
      </c>
      <c r="H44" s="72">
        <f>D44-E44</f>
        <v>-45278</v>
      </c>
      <c r="I44" s="37">
        <f>IF(C44=0, "-", G44/C44)</f>
        <v>-6.0255761866917133E-2</v>
      </c>
      <c r="J44" s="38">
        <f>IF(E44=0, "-", H44/E44)</f>
        <v>-0.1741742896929504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75"/>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2020</v>
      </c>
      <c r="C5" s="197"/>
      <c r="D5" s="196">
        <f>B5-1</f>
        <v>2019</v>
      </c>
      <c r="E5" s="204"/>
      <c r="F5" s="196">
        <f>B5</f>
        <v>2020</v>
      </c>
      <c r="G5" s="204"/>
      <c r="H5" s="196">
        <f>D5</f>
        <v>2019</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198</v>
      </c>
      <c r="B7" s="65">
        <v>15</v>
      </c>
      <c r="C7" s="34">
        <f>IF(B11=0, "-", B7/B11)</f>
        <v>8.5714285714285715E-2</v>
      </c>
      <c r="D7" s="65">
        <v>16</v>
      </c>
      <c r="E7" s="9">
        <f>IF(D11=0, "-", D7/D11)</f>
        <v>6.6666666666666666E-2</v>
      </c>
      <c r="F7" s="81">
        <v>142</v>
      </c>
      <c r="G7" s="34">
        <f>IF(F11=0, "-", F7/F11)</f>
        <v>0.10741301059001512</v>
      </c>
      <c r="H7" s="65">
        <v>222</v>
      </c>
      <c r="I7" s="9">
        <f>IF(H11=0, "-", H7/H11)</f>
        <v>0.10667948101874099</v>
      </c>
      <c r="J7" s="8">
        <f>IF(D7=0, "-", IF((B7-D7)/D7&lt;10, (B7-D7)/D7, "&gt;999%"))</f>
        <v>-6.25E-2</v>
      </c>
      <c r="K7" s="9">
        <f>IF(H7=0, "-", IF((F7-H7)/H7&lt;10, (F7-H7)/H7, "&gt;999%"))</f>
        <v>-0.36036036036036034</v>
      </c>
    </row>
    <row r="8" spans="1:11" x14ac:dyDescent="0.2">
      <c r="A8" s="7" t="s">
        <v>199</v>
      </c>
      <c r="B8" s="65">
        <v>152</v>
      </c>
      <c r="C8" s="34">
        <f>IF(B11=0, "-", B8/B11)</f>
        <v>0.86857142857142855</v>
      </c>
      <c r="D8" s="65">
        <v>207</v>
      </c>
      <c r="E8" s="9">
        <f>IF(D11=0, "-", D8/D11)</f>
        <v>0.86250000000000004</v>
      </c>
      <c r="F8" s="81">
        <v>1053</v>
      </c>
      <c r="G8" s="34">
        <f>IF(F11=0, "-", F8/F11)</f>
        <v>0.79652042360060515</v>
      </c>
      <c r="H8" s="65">
        <v>1731</v>
      </c>
      <c r="I8" s="9">
        <f>IF(H11=0, "-", H8/H11)</f>
        <v>0.83181162902450745</v>
      </c>
      <c r="J8" s="8">
        <f>IF(D8=0, "-", IF((B8-D8)/D8&lt;10, (B8-D8)/D8, "&gt;999%"))</f>
        <v>-0.26570048309178745</v>
      </c>
      <c r="K8" s="9">
        <f>IF(H8=0, "-", IF((F8-H8)/H8&lt;10, (F8-H8)/H8, "&gt;999%"))</f>
        <v>-0.39168110918544197</v>
      </c>
    </row>
    <row r="9" spans="1:11" x14ac:dyDescent="0.2">
      <c r="A9" s="7" t="s">
        <v>200</v>
      </c>
      <c r="B9" s="65">
        <v>8</v>
      </c>
      <c r="C9" s="34">
        <f>IF(B11=0, "-", B9/B11)</f>
        <v>4.5714285714285714E-2</v>
      </c>
      <c r="D9" s="65">
        <v>17</v>
      </c>
      <c r="E9" s="9">
        <f>IF(D11=0, "-", D9/D11)</f>
        <v>7.0833333333333331E-2</v>
      </c>
      <c r="F9" s="81">
        <v>127</v>
      </c>
      <c r="G9" s="34">
        <f>IF(F11=0, "-", F9/F11)</f>
        <v>9.6066565809379723E-2</v>
      </c>
      <c r="H9" s="65">
        <v>128</v>
      </c>
      <c r="I9" s="9">
        <f>IF(H11=0, "-", H9/H11)</f>
        <v>6.1508889956751564E-2</v>
      </c>
      <c r="J9" s="8">
        <f>IF(D9=0, "-", IF((B9-D9)/D9&lt;10, (B9-D9)/D9, "&gt;999%"))</f>
        <v>-0.52941176470588236</v>
      </c>
      <c r="K9" s="9">
        <f>IF(H9=0, "-", IF((F9-H9)/H9&lt;10, (F9-H9)/H9, "&gt;999%"))</f>
        <v>-7.8125E-3</v>
      </c>
    </row>
    <row r="10" spans="1:11" x14ac:dyDescent="0.2">
      <c r="A10" s="2"/>
      <c r="B10" s="68"/>
      <c r="C10" s="33"/>
      <c r="D10" s="68"/>
      <c r="E10" s="6"/>
      <c r="F10" s="82"/>
      <c r="G10" s="33"/>
      <c r="H10" s="68"/>
      <c r="I10" s="6"/>
      <c r="J10" s="5"/>
      <c r="K10" s="6"/>
    </row>
    <row r="11" spans="1:11" s="43" customFormat="1" x14ac:dyDescent="0.2">
      <c r="A11" s="162" t="s">
        <v>621</v>
      </c>
      <c r="B11" s="71">
        <f>SUM(B7:B10)</f>
        <v>175</v>
      </c>
      <c r="C11" s="40">
        <f>B11/26014</f>
        <v>6.7271469208887522E-3</v>
      </c>
      <c r="D11" s="71">
        <f>SUM(D7:D10)</f>
        <v>240</v>
      </c>
      <c r="E11" s="41">
        <f>D11/27682</f>
        <v>8.6698937938010263E-3</v>
      </c>
      <c r="F11" s="77">
        <f>SUM(F7:F10)</f>
        <v>1322</v>
      </c>
      <c r="G11" s="42">
        <f>F11/214680</f>
        <v>6.1580026085336316E-3</v>
      </c>
      <c r="H11" s="71">
        <f>SUM(H7:H10)</f>
        <v>2081</v>
      </c>
      <c r="I11" s="41">
        <f>H11/259958</f>
        <v>8.0051392917317409E-3</v>
      </c>
      <c r="J11" s="37">
        <f>IF(D11=0, "-", IF((B11-D11)/D11&lt;10, (B11-D11)/D11, "&gt;999%"))</f>
        <v>-0.27083333333333331</v>
      </c>
      <c r="K11" s="38">
        <f>IF(H11=0, "-", IF((F11-H11)/H11&lt;10, (F11-H11)/H11, "&gt;999%"))</f>
        <v>-0.36472849591542528</v>
      </c>
    </row>
    <row r="12" spans="1:11" x14ac:dyDescent="0.2">
      <c r="B12" s="83"/>
      <c r="D12" s="83"/>
      <c r="F12" s="83"/>
      <c r="H12" s="83"/>
    </row>
    <row r="13" spans="1:11" s="43" customFormat="1" x14ac:dyDescent="0.2">
      <c r="A13" s="162" t="s">
        <v>621</v>
      </c>
      <c r="B13" s="71">
        <v>175</v>
      </c>
      <c r="C13" s="40">
        <f>B13/26014</f>
        <v>6.7271469208887522E-3</v>
      </c>
      <c r="D13" s="71">
        <v>240</v>
      </c>
      <c r="E13" s="41">
        <f>D13/27682</f>
        <v>8.6698937938010263E-3</v>
      </c>
      <c r="F13" s="77">
        <v>1322</v>
      </c>
      <c r="G13" s="42">
        <f>F13/214680</f>
        <v>6.1580026085336316E-3</v>
      </c>
      <c r="H13" s="71">
        <v>2081</v>
      </c>
      <c r="I13" s="41">
        <f>H13/259958</f>
        <v>8.0051392917317409E-3</v>
      </c>
      <c r="J13" s="37">
        <f>IF(D13=0, "-", IF((B13-D13)/D13&lt;10, (B13-D13)/D13, "&gt;999%"))</f>
        <v>-0.27083333333333331</v>
      </c>
      <c r="K13" s="38">
        <f>IF(H13=0, "-", IF((F13-H13)/H13&lt;10, (F13-H13)/H13, "&gt;999%"))</f>
        <v>-0.36472849591542528</v>
      </c>
    </row>
    <row r="14" spans="1:11" x14ac:dyDescent="0.2">
      <c r="B14" s="83"/>
      <c r="D14" s="83"/>
      <c r="F14" s="83"/>
      <c r="H14" s="83"/>
    </row>
    <row r="15" spans="1:11" ht="15.75" x14ac:dyDescent="0.25">
      <c r="A15" s="164" t="s">
        <v>114</v>
      </c>
      <c r="B15" s="196" t="s">
        <v>1</v>
      </c>
      <c r="C15" s="200"/>
      <c r="D15" s="200"/>
      <c r="E15" s="197"/>
      <c r="F15" s="196" t="s">
        <v>14</v>
      </c>
      <c r="G15" s="200"/>
      <c r="H15" s="200"/>
      <c r="I15" s="197"/>
      <c r="J15" s="196" t="s">
        <v>15</v>
      </c>
      <c r="K15" s="197"/>
    </row>
    <row r="16" spans="1:11" x14ac:dyDescent="0.2">
      <c r="A16" s="22"/>
      <c r="B16" s="196">
        <f>VALUE(RIGHT($B$2, 4))</f>
        <v>2020</v>
      </c>
      <c r="C16" s="197"/>
      <c r="D16" s="196">
        <f>B16-1</f>
        <v>2019</v>
      </c>
      <c r="E16" s="204"/>
      <c r="F16" s="196">
        <f>B16</f>
        <v>2020</v>
      </c>
      <c r="G16" s="204"/>
      <c r="H16" s="196">
        <f>D16</f>
        <v>2019</v>
      </c>
      <c r="I16" s="204"/>
      <c r="J16" s="140" t="s">
        <v>4</v>
      </c>
      <c r="K16" s="141" t="s">
        <v>2</v>
      </c>
    </row>
    <row r="17" spans="1:11" x14ac:dyDescent="0.2">
      <c r="A17" s="163" t="s">
        <v>138</v>
      </c>
      <c r="B17" s="61" t="s">
        <v>12</v>
      </c>
      <c r="C17" s="62" t="s">
        <v>13</v>
      </c>
      <c r="D17" s="61" t="s">
        <v>12</v>
      </c>
      <c r="E17" s="63" t="s">
        <v>13</v>
      </c>
      <c r="F17" s="62" t="s">
        <v>12</v>
      </c>
      <c r="G17" s="62" t="s">
        <v>13</v>
      </c>
      <c r="H17" s="61" t="s">
        <v>12</v>
      </c>
      <c r="I17" s="63" t="s">
        <v>13</v>
      </c>
      <c r="J17" s="61"/>
      <c r="K17" s="63"/>
    </row>
    <row r="18" spans="1:11" x14ac:dyDescent="0.2">
      <c r="A18" s="7" t="s">
        <v>201</v>
      </c>
      <c r="B18" s="65">
        <v>10</v>
      </c>
      <c r="C18" s="34">
        <f>IF(B34=0, "-", B18/B34)</f>
        <v>8.3822296730930428E-3</v>
      </c>
      <c r="D18" s="65">
        <v>0</v>
      </c>
      <c r="E18" s="9">
        <f>IF(D34=0, "-", D18/D34)</f>
        <v>0</v>
      </c>
      <c r="F18" s="81">
        <v>52</v>
      </c>
      <c r="G18" s="34">
        <f>IF(F34=0, "-", F18/F34)</f>
        <v>5.8152538581972713E-3</v>
      </c>
      <c r="H18" s="65">
        <v>0</v>
      </c>
      <c r="I18" s="9">
        <f>IF(H34=0, "-", H18/H34)</f>
        <v>0</v>
      </c>
      <c r="J18" s="8" t="str">
        <f t="shared" ref="J18:J32" si="0">IF(D18=0, "-", IF((B18-D18)/D18&lt;10, (B18-D18)/D18, "&gt;999%"))</f>
        <v>-</v>
      </c>
      <c r="K18" s="9" t="str">
        <f t="shared" ref="K18:K32" si="1">IF(H18=0, "-", IF((F18-H18)/H18&lt;10, (F18-H18)/H18, "&gt;999%"))</f>
        <v>-</v>
      </c>
    </row>
    <row r="19" spans="1:11" x14ac:dyDescent="0.2">
      <c r="A19" s="7" t="s">
        <v>202</v>
      </c>
      <c r="B19" s="65">
        <v>0</v>
      </c>
      <c r="C19" s="34">
        <f>IF(B34=0, "-", B19/B34)</f>
        <v>0</v>
      </c>
      <c r="D19" s="65">
        <v>0</v>
      </c>
      <c r="E19" s="9">
        <f>IF(D34=0, "-", D19/D34)</f>
        <v>0</v>
      </c>
      <c r="F19" s="81">
        <v>0</v>
      </c>
      <c r="G19" s="34">
        <f>IF(F34=0, "-", F19/F34)</f>
        <v>0</v>
      </c>
      <c r="H19" s="65">
        <v>8</v>
      </c>
      <c r="I19" s="9">
        <f>IF(H34=0, "-", H19/H34)</f>
        <v>4.9455984174085062E-4</v>
      </c>
      <c r="J19" s="8" t="str">
        <f t="shared" si="0"/>
        <v>-</v>
      </c>
      <c r="K19" s="9">
        <f t="shared" si="1"/>
        <v>-1</v>
      </c>
    </row>
    <row r="20" spans="1:11" x14ac:dyDescent="0.2">
      <c r="A20" s="7" t="s">
        <v>203</v>
      </c>
      <c r="B20" s="65">
        <v>4</v>
      </c>
      <c r="C20" s="34">
        <f>IF(B34=0, "-", B20/B34)</f>
        <v>3.3528918692372171E-3</v>
      </c>
      <c r="D20" s="65">
        <v>28</v>
      </c>
      <c r="E20" s="9">
        <f>IF(D34=0, "-", D20/D34)</f>
        <v>1.7654476670870115E-2</v>
      </c>
      <c r="F20" s="81">
        <v>60</v>
      </c>
      <c r="G20" s="34">
        <f>IF(F34=0, "-", F20/F34)</f>
        <v>6.7099082979199288E-3</v>
      </c>
      <c r="H20" s="65">
        <v>183</v>
      </c>
      <c r="I20" s="9">
        <f>IF(H34=0, "-", H20/H34)</f>
        <v>1.1313056379821959E-2</v>
      </c>
      <c r="J20" s="8">
        <f t="shared" si="0"/>
        <v>-0.8571428571428571</v>
      </c>
      <c r="K20" s="9">
        <f t="shared" si="1"/>
        <v>-0.67213114754098358</v>
      </c>
    </row>
    <row r="21" spans="1:11" x14ac:dyDescent="0.2">
      <c r="A21" s="7" t="s">
        <v>204</v>
      </c>
      <c r="B21" s="65">
        <v>61</v>
      </c>
      <c r="C21" s="34">
        <f>IF(B34=0, "-", B21/B34)</f>
        <v>5.1131601005867562E-2</v>
      </c>
      <c r="D21" s="65">
        <v>105</v>
      </c>
      <c r="E21" s="9">
        <f>IF(D34=0, "-", D21/D34)</f>
        <v>6.6204287515762919E-2</v>
      </c>
      <c r="F21" s="81">
        <v>609</v>
      </c>
      <c r="G21" s="34">
        <f>IF(F34=0, "-", F21/F34)</f>
        <v>6.8105569223887275E-2</v>
      </c>
      <c r="H21" s="65">
        <v>1554</v>
      </c>
      <c r="I21" s="9">
        <f>IF(H34=0, "-", H21/H34)</f>
        <v>9.6068249258160238E-2</v>
      </c>
      <c r="J21" s="8">
        <f t="shared" si="0"/>
        <v>-0.41904761904761906</v>
      </c>
      <c r="K21" s="9">
        <f t="shared" si="1"/>
        <v>-0.60810810810810811</v>
      </c>
    </row>
    <row r="22" spans="1:11" x14ac:dyDescent="0.2">
      <c r="A22" s="7" t="s">
        <v>205</v>
      </c>
      <c r="B22" s="65">
        <v>0</v>
      </c>
      <c r="C22" s="34">
        <f>IF(B34=0, "-", B22/B34)</f>
        <v>0</v>
      </c>
      <c r="D22" s="65">
        <v>176</v>
      </c>
      <c r="E22" s="9">
        <f>IF(D34=0, "-", D22/D34)</f>
        <v>0.11097099621689786</v>
      </c>
      <c r="F22" s="81">
        <v>10</v>
      </c>
      <c r="G22" s="34">
        <f>IF(F34=0, "-", F22/F34)</f>
        <v>1.1183180496533215E-3</v>
      </c>
      <c r="H22" s="65">
        <v>2703</v>
      </c>
      <c r="I22" s="9">
        <f>IF(H34=0, "-", H22/H34)</f>
        <v>0.16709940652818991</v>
      </c>
      <c r="J22" s="8">
        <f t="shared" si="0"/>
        <v>-1</v>
      </c>
      <c r="K22" s="9">
        <f t="shared" si="1"/>
        <v>-0.99630040695523492</v>
      </c>
    </row>
    <row r="23" spans="1:11" x14ac:dyDescent="0.2">
      <c r="A23" s="7" t="s">
        <v>206</v>
      </c>
      <c r="B23" s="65">
        <v>191</v>
      </c>
      <c r="C23" s="34">
        <f>IF(B34=0, "-", B23/B34)</f>
        <v>0.16010058675607711</v>
      </c>
      <c r="D23" s="65">
        <v>158</v>
      </c>
      <c r="E23" s="9">
        <f>IF(D34=0, "-", D23/D34)</f>
        <v>9.9621689785624218E-2</v>
      </c>
      <c r="F23" s="81">
        <v>1299</v>
      </c>
      <c r="G23" s="34">
        <f>IF(F34=0, "-", F23/F34)</f>
        <v>0.14526951464996646</v>
      </c>
      <c r="H23" s="65">
        <v>1581</v>
      </c>
      <c r="I23" s="9">
        <f>IF(H34=0, "-", H23/H34)</f>
        <v>9.7737388724035604E-2</v>
      </c>
      <c r="J23" s="8">
        <f t="shared" si="0"/>
        <v>0.20886075949367089</v>
      </c>
      <c r="K23" s="9">
        <f t="shared" si="1"/>
        <v>-0.17836812144212524</v>
      </c>
    </row>
    <row r="24" spans="1:11" x14ac:dyDescent="0.2">
      <c r="A24" s="7" t="s">
        <v>207</v>
      </c>
      <c r="B24" s="65">
        <v>169</v>
      </c>
      <c r="C24" s="34">
        <f>IF(B34=0, "-", B24/B34)</f>
        <v>0.14165968147527241</v>
      </c>
      <c r="D24" s="65">
        <v>279</v>
      </c>
      <c r="E24" s="9">
        <f>IF(D34=0, "-", D24/D34)</f>
        <v>0.17591424968474148</v>
      </c>
      <c r="F24" s="81">
        <v>852</v>
      </c>
      <c r="G24" s="34">
        <f>IF(F34=0, "-", F24/F34)</f>
        <v>9.5280697830462988E-2</v>
      </c>
      <c r="H24" s="65">
        <v>2517</v>
      </c>
      <c r="I24" s="9">
        <f>IF(H34=0, "-", H24/H34)</f>
        <v>0.15560089020771514</v>
      </c>
      <c r="J24" s="8">
        <f t="shared" si="0"/>
        <v>-0.3942652329749104</v>
      </c>
      <c r="K24" s="9">
        <f t="shared" si="1"/>
        <v>-0.66150178784266989</v>
      </c>
    </row>
    <row r="25" spans="1:11" x14ac:dyDescent="0.2">
      <c r="A25" s="7" t="s">
        <v>208</v>
      </c>
      <c r="B25" s="65">
        <v>350</v>
      </c>
      <c r="C25" s="34">
        <f>IF(B34=0, "-", B25/B34)</f>
        <v>0.2933780385582565</v>
      </c>
      <c r="D25" s="65">
        <v>153</v>
      </c>
      <c r="E25" s="9">
        <f>IF(D34=0, "-", D25/D34)</f>
        <v>9.6469104665825978E-2</v>
      </c>
      <c r="F25" s="81">
        <v>1797</v>
      </c>
      <c r="G25" s="34">
        <f>IF(F34=0, "-", F25/F34)</f>
        <v>0.20096175352270185</v>
      </c>
      <c r="H25" s="65">
        <v>972</v>
      </c>
      <c r="I25" s="9">
        <f>IF(H34=0, "-", H25/H34)</f>
        <v>6.0089020771513353E-2</v>
      </c>
      <c r="J25" s="8">
        <f t="shared" si="0"/>
        <v>1.2875816993464053</v>
      </c>
      <c r="K25" s="9">
        <f t="shared" si="1"/>
        <v>0.84876543209876543</v>
      </c>
    </row>
    <row r="26" spans="1:11" x14ac:dyDescent="0.2">
      <c r="A26" s="7" t="s">
        <v>209</v>
      </c>
      <c r="B26" s="65">
        <v>0</v>
      </c>
      <c r="C26" s="34">
        <f>IF(B34=0, "-", B26/B34)</f>
        <v>0</v>
      </c>
      <c r="D26" s="65">
        <v>33</v>
      </c>
      <c r="E26" s="9">
        <f>IF(D34=0, "-", D26/D34)</f>
        <v>2.0807061790668348E-2</v>
      </c>
      <c r="F26" s="81">
        <v>4</v>
      </c>
      <c r="G26" s="34">
        <f>IF(F34=0, "-", F26/F34)</f>
        <v>4.4732721986132855E-4</v>
      </c>
      <c r="H26" s="65">
        <v>216</v>
      </c>
      <c r="I26" s="9">
        <f>IF(H34=0, "-", H26/H34)</f>
        <v>1.3353115727002967E-2</v>
      </c>
      <c r="J26" s="8">
        <f t="shared" si="0"/>
        <v>-1</v>
      </c>
      <c r="K26" s="9">
        <f t="shared" si="1"/>
        <v>-0.98148148148148151</v>
      </c>
    </row>
    <row r="27" spans="1:11" x14ac:dyDescent="0.2">
      <c r="A27" s="7" t="s">
        <v>210</v>
      </c>
      <c r="B27" s="65">
        <v>40</v>
      </c>
      <c r="C27" s="34">
        <f>IF(B34=0, "-", B27/B34)</f>
        <v>3.3528918692372171E-2</v>
      </c>
      <c r="D27" s="65">
        <v>26</v>
      </c>
      <c r="E27" s="9">
        <f>IF(D34=0, "-", D27/D34)</f>
        <v>1.6393442622950821E-2</v>
      </c>
      <c r="F27" s="81">
        <v>219</v>
      </c>
      <c r="G27" s="34">
        <f>IF(F34=0, "-", F27/F34)</f>
        <v>2.4491165287407739E-2</v>
      </c>
      <c r="H27" s="65">
        <v>218</v>
      </c>
      <c r="I27" s="9">
        <f>IF(H34=0, "-", H27/H34)</f>
        <v>1.3476755687438179E-2</v>
      </c>
      <c r="J27" s="8">
        <f t="shared" si="0"/>
        <v>0.53846153846153844</v>
      </c>
      <c r="K27" s="9">
        <f t="shared" si="1"/>
        <v>4.5871559633027525E-3</v>
      </c>
    </row>
    <row r="28" spans="1:11" x14ac:dyDescent="0.2">
      <c r="A28" s="7" t="s">
        <v>211</v>
      </c>
      <c r="B28" s="65">
        <v>71</v>
      </c>
      <c r="C28" s="34">
        <f>IF(B34=0, "-", B28/B34)</f>
        <v>5.9513830678960607E-2</v>
      </c>
      <c r="D28" s="65">
        <v>57</v>
      </c>
      <c r="E28" s="9">
        <f>IF(D34=0, "-", D28/D34)</f>
        <v>3.5939470365699874E-2</v>
      </c>
      <c r="F28" s="81">
        <v>711</v>
      </c>
      <c r="G28" s="34">
        <f>IF(F34=0, "-", F28/F34)</f>
        <v>7.9512413330351153E-2</v>
      </c>
      <c r="H28" s="65">
        <v>301</v>
      </c>
      <c r="I28" s="9">
        <f>IF(H34=0, "-", H28/H34)</f>
        <v>1.8607814045499504E-2</v>
      </c>
      <c r="J28" s="8">
        <f t="shared" si="0"/>
        <v>0.24561403508771928</v>
      </c>
      <c r="K28" s="9">
        <f t="shared" si="1"/>
        <v>1.3621262458471761</v>
      </c>
    </row>
    <row r="29" spans="1:11" x14ac:dyDescent="0.2">
      <c r="A29" s="7" t="s">
        <v>212</v>
      </c>
      <c r="B29" s="65">
        <v>69</v>
      </c>
      <c r="C29" s="34">
        <f>IF(B34=0, "-", B29/B34)</f>
        <v>5.7837384744341996E-2</v>
      </c>
      <c r="D29" s="65">
        <v>89</v>
      </c>
      <c r="E29" s="9">
        <f>IF(D34=0, "-", D29/D34)</f>
        <v>5.6116015132408575E-2</v>
      </c>
      <c r="F29" s="81">
        <v>869</v>
      </c>
      <c r="G29" s="34">
        <f>IF(F34=0, "-", F29/F34)</f>
        <v>9.7181838514873636E-2</v>
      </c>
      <c r="H29" s="65">
        <v>1559</v>
      </c>
      <c r="I29" s="9">
        <f>IF(H34=0, "-", H29/H34)</f>
        <v>9.6377349159248268E-2</v>
      </c>
      <c r="J29" s="8">
        <f t="shared" si="0"/>
        <v>-0.2247191011235955</v>
      </c>
      <c r="K29" s="9">
        <f t="shared" si="1"/>
        <v>-0.44259140474663244</v>
      </c>
    </row>
    <row r="30" spans="1:11" x14ac:dyDescent="0.2">
      <c r="A30" s="7" t="s">
        <v>213</v>
      </c>
      <c r="B30" s="65">
        <v>0</v>
      </c>
      <c r="C30" s="34">
        <f>IF(B34=0, "-", B30/B34)</f>
        <v>0</v>
      </c>
      <c r="D30" s="65">
        <v>9</v>
      </c>
      <c r="E30" s="9">
        <f>IF(D34=0, "-", D30/D34)</f>
        <v>5.6746532156368226E-3</v>
      </c>
      <c r="F30" s="81">
        <v>8</v>
      </c>
      <c r="G30" s="34">
        <f>IF(F34=0, "-", F30/F34)</f>
        <v>8.9465443972265709E-4</v>
      </c>
      <c r="H30" s="65">
        <v>114</v>
      </c>
      <c r="I30" s="9">
        <f>IF(H34=0, "-", H30/H34)</f>
        <v>7.0474777448071213E-3</v>
      </c>
      <c r="J30" s="8">
        <f t="shared" si="0"/>
        <v>-1</v>
      </c>
      <c r="K30" s="9">
        <f t="shared" si="1"/>
        <v>-0.92982456140350878</v>
      </c>
    </row>
    <row r="31" spans="1:11" x14ac:dyDescent="0.2">
      <c r="A31" s="7" t="s">
        <v>214</v>
      </c>
      <c r="B31" s="65">
        <v>92</v>
      </c>
      <c r="C31" s="34">
        <f>IF(B34=0, "-", B31/B34)</f>
        <v>7.7116512992455991E-2</v>
      </c>
      <c r="D31" s="65">
        <v>287</v>
      </c>
      <c r="E31" s="9">
        <f>IF(D34=0, "-", D31/D34)</f>
        <v>0.18095838587641866</v>
      </c>
      <c r="F31" s="81">
        <v>1422</v>
      </c>
      <c r="G31" s="34">
        <f>IF(F34=0, "-", F31/F34)</f>
        <v>0.15902482666070231</v>
      </c>
      <c r="H31" s="65">
        <v>2651</v>
      </c>
      <c r="I31" s="9">
        <f>IF(H34=0, "-", H31/H34)</f>
        <v>0.16388476755687439</v>
      </c>
      <c r="J31" s="8">
        <f t="shared" si="0"/>
        <v>-0.67944250871080136</v>
      </c>
      <c r="K31" s="9">
        <f t="shared" si="1"/>
        <v>-0.46359864202187856</v>
      </c>
    </row>
    <row r="32" spans="1:11" x14ac:dyDescent="0.2">
      <c r="A32" s="7" t="s">
        <v>215</v>
      </c>
      <c r="B32" s="65">
        <v>136</v>
      </c>
      <c r="C32" s="34">
        <f>IF(B34=0, "-", B32/B34)</f>
        <v>0.11399832355406538</v>
      </c>
      <c r="D32" s="65">
        <v>186</v>
      </c>
      <c r="E32" s="9">
        <f>IF(D34=0, "-", D32/D34)</f>
        <v>0.11727616645649433</v>
      </c>
      <c r="F32" s="81">
        <v>1030</v>
      </c>
      <c r="G32" s="34">
        <f>IF(F34=0, "-", F32/F34)</f>
        <v>0.1151867591142921</v>
      </c>
      <c r="H32" s="65">
        <v>1599</v>
      </c>
      <c r="I32" s="9">
        <f>IF(H34=0, "-", H32/H34)</f>
        <v>9.8850148367952528E-2</v>
      </c>
      <c r="J32" s="8">
        <f t="shared" si="0"/>
        <v>-0.26881720430107525</v>
      </c>
      <c r="K32" s="9">
        <f t="shared" si="1"/>
        <v>-0.35584740462789244</v>
      </c>
    </row>
    <row r="33" spans="1:11" x14ac:dyDescent="0.2">
      <c r="A33" s="2"/>
      <c r="B33" s="68"/>
      <c r="C33" s="33"/>
      <c r="D33" s="68"/>
      <c r="E33" s="6"/>
      <c r="F33" s="82"/>
      <c r="G33" s="33"/>
      <c r="H33" s="68"/>
      <c r="I33" s="6"/>
      <c r="J33" s="5"/>
      <c r="K33" s="6"/>
    </row>
    <row r="34" spans="1:11" s="43" customFormat="1" x14ac:dyDescent="0.2">
      <c r="A34" s="162" t="s">
        <v>620</v>
      </c>
      <c r="B34" s="71">
        <f>SUM(B18:B33)</f>
        <v>1193</v>
      </c>
      <c r="C34" s="40">
        <f>B34/26014</f>
        <v>4.5859921580687323E-2</v>
      </c>
      <c r="D34" s="71">
        <f>SUM(D18:D33)</f>
        <v>1586</v>
      </c>
      <c r="E34" s="41">
        <f>D34/27682</f>
        <v>5.7293548154035111E-2</v>
      </c>
      <c r="F34" s="77">
        <f>SUM(F18:F33)</f>
        <v>8942</v>
      </c>
      <c r="G34" s="42">
        <f>F34/214680</f>
        <v>4.1652692379355316E-2</v>
      </c>
      <c r="H34" s="71">
        <f>SUM(H18:H33)</f>
        <v>16176</v>
      </c>
      <c r="I34" s="41">
        <f>H34/259958</f>
        <v>6.2225436416651923E-2</v>
      </c>
      <c r="J34" s="37">
        <f>IF(D34=0, "-", IF((B34-D34)/D34&lt;10, (B34-D34)/D34, "&gt;999%"))</f>
        <v>-0.24779319041614123</v>
      </c>
      <c r="K34" s="38">
        <f>IF(H34=0, "-", IF((F34-H34)/H34&lt;10, (F34-H34)/H34, "&gt;999%"))</f>
        <v>-0.44720573689416421</v>
      </c>
    </row>
    <row r="35" spans="1:11" x14ac:dyDescent="0.2">
      <c r="B35" s="83"/>
      <c r="D35" s="83"/>
      <c r="F35" s="83"/>
      <c r="H35" s="83"/>
    </row>
    <row r="36" spans="1:11" x14ac:dyDescent="0.2">
      <c r="A36" s="163" t="s">
        <v>139</v>
      </c>
      <c r="B36" s="61" t="s">
        <v>12</v>
      </c>
      <c r="C36" s="62" t="s">
        <v>13</v>
      </c>
      <c r="D36" s="61" t="s">
        <v>12</v>
      </c>
      <c r="E36" s="63" t="s">
        <v>13</v>
      </c>
      <c r="F36" s="62" t="s">
        <v>12</v>
      </c>
      <c r="G36" s="62" t="s">
        <v>13</v>
      </c>
      <c r="H36" s="61" t="s">
        <v>12</v>
      </c>
      <c r="I36" s="63" t="s">
        <v>13</v>
      </c>
      <c r="J36" s="61"/>
      <c r="K36" s="63"/>
    </row>
    <row r="37" spans="1:11" x14ac:dyDescent="0.2">
      <c r="A37" s="7" t="s">
        <v>216</v>
      </c>
      <c r="B37" s="65">
        <v>19</v>
      </c>
      <c r="C37" s="34">
        <f>IF(B43=0, "-", B37/B43)</f>
        <v>0.23456790123456789</v>
      </c>
      <c r="D37" s="65">
        <v>10</v>
      </c>
      <c r="E37" s="9">
        <f>IF(D43=0, "-", D37/D43)</f>
        <v>0.17241379310344829</v>
      </c>
      <c r="F37" s="81">
        <v>187</v>
      </c>
      <c r="G37" s="34">
        <f>IF(F43=0, "-", F37/F43)</f>
        <v>0.31166666666666665</v>
      </c>
      <c r="H37" s="65">
        <v>64</v>
      </c>
      <c r="I37" s="9">
        <f>IF(H43=0, "-", H37/H43)</f>
        <v>0.10738255033557047</v>
      </c>
      <c r="J37" s="8">
        <f>IF(D37=0, "-", IF((B37-D37)/D37&lt;10, (B37-D37)/D37, "&gt;999%"))</f>
        <v>0.9</v>
      </c>
      <c r="K37" s="9">
        <f>IF(H37=0, "-", IF((F37-H37)/H37&lt;10, (F37-H37)/H37, "&gt;999%"))</f>
        <v>1.921875</v>
      </c>
    </row>
    <row r="38" spans="1:11" x14ac:dyDescent="0.2">
      <c r="A38" s="7" t="s">
        <v>217</v>
      </c>
      <c r="B38" s="65">
        <v>2</v>
      </c>
      <c r="C38" s="34">
        <f>IF(B43=0, "-", B38/B43)</f>
        <v>2.4691358024691357E-2</v>
      </c>
      <c r="D38" s="65">
        <v>0</v>
      </c>
      <c r="E38" s="9">
        <f>IF(D43=0, "-", D38/D43)</f>
        <v>0</v>
      </c>
      <c r="F38" s="81">
        <v>12</v>
      </c>
      <c r="G38" s="34">
        <f>IF(F43=0, "-", F38/F43)</f>
        <v>0.02</v>
      </c>
      <c r="H38" s="65">
        <v>25</v>
      </c>
      <c r="I38" s="9">
        <f>IF(H43=0, "-", H38/H43)</f>
        <v>4.1946308724832217E-2</v>
      </c>
      <c r="J38" s="8" t="str">
        <f>IF(D38=0, "-", IF((B38-D38)/D38&lt;10, (B38-D38)/D38, "&gt;999%"))</f>
        <v>-</v>
      </c>
      <c r="K38" s="9">
        <f>IF(H38=0, "-", IF((F38-H38)/H38&lt;10, (F38-H38)/H38, "&gt;999%"))</f>
        <v>-0.52</v>
      </c>
    </row>
    <row r="39" spans="1:11" x14ac:dyDescent="0.2">
      <c r="A39" s="7" t="s">
        <v>218</v>
      </c>
      <c r="B39" s="65">
        <v>59</v>
      </c>
      <c r="C39" s="34">
        <f>IF(B43=0, "-", B39/B43)</f>
        <v>0.72839506172839508</v>
      </c>
      <c r="D39" s="65">
        <v>44</v>
      </c>
      <c r="E39" s="9">
        <f>IF(D43=0, "-", D39/D43)</f>
        <v>0.75862068965517238</v>
      </c>
      <c r="F39" s="81">
        <v>399</v>
      </c>
      <c r="G39" s="34">
        <f>IF(F43=0, "-", F39/F43)</f>
        <v>0.66500000000000004</v>
      </c>
      <c r="H39" s="65">
        <v>485</v>
      </c>
      <c r="I39" s="9">
        <f>IF(H43=0, "-", H39/H43)</f>
        <v>0.81375838926174493</v>
      </c>
      <c r="J39" s="8">
        <f>IF(D39=0, "-", IF((B39-D39)/D39&lt;10, (B39-D39)/D39, "&gt;999%"))</f>
        <v>0.34090909090909088</v>
      </c>
      <c r="K39" s="9">
        <f>IF(H39=0, "-", IF((F39-H39)/H39&lt;10, (F39-H39)/H39, "&gt;999%"))</f>
        <v>-0.17731958762886599</v>
      </c>
    </row>
    <row r="40" spans="1:11" x14ac:dyDescent="0.2">
      <c r="A40" s="7" t="s">
        <v>219</v>
      </c>
      <c r="B40" s="65">
        <v>0</v>
      </c>
      <c r="C40" s="34">
        <f>IF(B43=0, "-", B40/B43)</f>
        <v>0</v>
      </c>
      <c r="D40" s="65">
        <v>4</v>
      </c>
      <c r="E40" s="9">
        <f>IF(D43=0, "-", D40/D43)</f>
        <v>6.8965517241379309E-2</v>
      </c>
      <c r="F40" s="81">
        <v>0</v>
      </c>
      <c r="G40" s="34">
        <f>IF(F43=0, "-", F40/F43)</f>
        <v>0</v>
      </c>
      <c r="H40" s="65">
        <v>22</v>
      </c>
      <c r="I40" s="9">
        <f>IF(H43=0, "-", H40/H43)</f>
        <v>3.6912751677852351E-2</v>
      </c>
      <c r="J40" s="8">
        <f>IF(D40=0, "-", IF((B40-D40)/D40&lt;10, (B40-D40)/D40, "&gt;999%"))</f>
        <v>-1</v>
      </c>
      <c r="K40" s="9">
        <f>IF(H40=0, "-", IF((F40-H40)/H40&lt;10, (F40-H40)/H40, "&gt;999%"))</f>
        <v>-1</v>
      </c>
    </row>
    <row r="41" spans="1:11" x14ac:dyDescent="0.2">
      <c r="A41" s="7" t="s">
        <v>220</v>
      </c>
      <c r="B41" s="65">
        <v>1</v>
      </c>
      <c r="C41" s="34">
        <f>IF(B43=0, "-", B41/B43)</f>
        <v>1.2345679012345678E-2</v>
      </c>
      <c r="D41" s="65">
        <v>0</v>
      </c>
      <c r="E41" s="9">
        <f>IF(D43=0, "-", D41/D43)</f>
        <v>0</v>
      </c>
      <c r="F41" s="81">
        <v>2</v>
      </c>
      <c r="G41" s="34">
        <f>IF(F43=0, "-", F41/F43)</f>
        <v>3.3333333333333335E-3</v>
      </c>
      <c r="H41" s="65">
        <v>0</v>
      </c>
      <c r="I41" s="9">
        <f>IF(H43=0, "-", H41/H43)</f>
        <v>0</v>
      </c>
      <c r="J41" s="8" t="str">
        <f>IF(D41=0, "-", IF((B41-D41)/D41&lt;10, (B41-D41)/D41, "&gt;999%"))</f>
        <v>-</v>
      </c>
      <c r="K41" s="9" t="str">
        <f>IF(H41=0, "-", IF((F41-H41)/H41&lt;10, (F41-H41)/H41, "&gt;999%"))</f>
        <v>-</v>
      </c>
    </row>
    <row r="42" spans="1:11" x14ac:dyDescent="0.2">
      <c r="A42" s="2"/>
      <c r="B42" s="68"/>
      <c r="C42" s="33"/>
      <c r="D42" s="68"/>
      <c r="E42" s="6"/>
      <c r="F42" s="82"/>
      <c r="G42" s="33"/>
      <c r="H42" s="68"/>
      <c r="I42" s="6"/>
      <c r="J42" s="5"/>
      <c r="K42" s="6"/>
    </row>
    <row r="43" spans="1:11" s="43" customFormat="1" x14ac:dyDescent="0.2">
      <c r="A43" s="162" t="s">
        <v>619</v>
      </c>
      <c r="B43" s="71">
        <f>SUM(B37:B42)</f>
        <v>81</v>
      </c>
      <c r="C43" s="40">
        <f>B43/26014</f>
        <v>3.1137080033827938E-3</v>
      </c>
      <c r="D43" s="71">
        <f>SUM(D37:D42)</f>
        <v>58</v>
      </c>
      <c r="E43" s="41">
        <f>D43/27682</f>
        <v>2.0952243335019146E-3</v>
      </c>
      <c r="F43" s="77">
        <f>SUM(F37:F42)</f>
        <v>600</v>
      </c>
      <c r="G43" s="42">
        <f>F43/214680</f>
        <v>2.7948574622694241E-3</v>
      </c>
      <c r="H43" s="71">
        <f>SUM(H37:H42)</f>
        <v>596</v>
      </c>
      <c r="I43" s="41">
        <f>H43/259958</f>
        <v>2.2926780479923681E-3</v>
      </c>
      <c r="J43" s="37">
        <f>IF(D43=0, "-", IF((B43-D43)/D43&lt;10, (B43-D43)/D43, "&gt;999%"))</f>
        <v>0.39655172413793105</v>
      </c>
      <c r="K43" s="38">
        <f>IF(H43=0, "-", IF((F43-H43)/H43&lt;10, (F43-H43)/H43, "&gt;999%"))</f>
        <v>6.7114093959731542E-3</v>
      </c>
    </row>
    <row r="44" spans="1:11" x14ac:dyDescent="0.2">
      <c r="B44" s="83"/>
      <c r="D44" s="83"/>
      <c r="F44" s="83"/>
      <c r="H44" s="83"/>
    </row>
    <row r="45" spans="1:11" s="43" customFormat="1" x14ac:dyDescent="0.2">
      <c r="A45" s="162" t="s">
        <v>618</v>
      </c>
      <c r="B45" s="71">
        <v>1274</v>
      </c>
      <c r="C45" s="40">
        <f>B45/26014</f>
        <v>4.8973629584070116E-2</v>
      </c>
      <c r="D45" s="71">
        <v>1644</v>
      </c>
      <c r="E45" s="41">
        <f>D45/27682</f>
        <v>5.9388772487537031E-2</v>
      </c>
      <c r="F45" s="77">
        <v>9542</v>
      </c>
      <c r="G45" s="42">
        <f>F45/214680</f>
        <v>4.4447549841624745E-2</v>
      </c>
      <c r="H45" s="71">
        <v>16772</v>
      </c>
      <c r="I45" s="41">
        <f>H45/259958</f>
        <v>6.4518114464644283E-2</v>
      </c>
      <c r="J45" s="37">
        <f>IF(D45=0, "-", IF((B45-D45)/D45&lt;10, (B45-D45)/D45, "&gt;999%"))</f>
        <v>-0.22506082725060828</v>
      </c>
      <c r="K45" s="38">
        <f>IF(H45=0, "-", IF((F45-H45)/H45&lt;10, (F45-H45)/H45, "&gt;999%"))</f>
        <v>-0.4310756021941331</v>
      </c>
    </row>
    <row r="46" spans="1:11" x14ac:dyDescent="0.2">
      <c r="B46" s="83"/>
      <c r="D46" s="83"/>
      <c r="F46" s="83"/>
      <c r="H46" s="83"/>
    </row>
    <row r="47" spans="1:11" ht="15.75" x14ac:dyDescent="0.25">
      <c r="A47" s="164" t="s">
        <v>115</v>
      </c>
      <c r="B47" s="196" t="s">
        <v>1</v>
      </c>
      <c r="C47" s="200"/>
      <c r="D47" s="200"/>
      <c r="E47" s="197"/>
      <c r="F47" s="196" t="s">
        <v>14</v>
      </c>
      <c r="G47" s="200"/>
      <c r="H47" s="200"/>
      <c r="I47" s="197"/>
      <c r="J47" s="196" t="s">
        <v>15</v>
      </c>
      <c r="K47" s="197"/>
    </row>
    <row r="48" spans="1:11" x14ac:dyDescent="0.2">
      <c r="A48" s="22"/>
      <c r="B48" s="196">
        <f>VALUE(RIGHT($B$2, 4))</f>
        <v>2020</v>
      </c>
      <c r="C48" s="197"/>
      <c r="D48" s="196">
        <f>B48-1</f>
        <v>2019</v>
      </c>
      <c r="E48" s="204"/>
      <c r="F48" s="196">
        <f>B48</f>
        <v>2020</v>
      </c>
      <c r="G48" s="204"/>
      <c r="H48" s="196">
        <f>D48</f>
        <v>2019</v>
      </c>
      <c r="I48" s="204"/>
      <c r="J48" s="140" t="s">
        <v>4</v>
      </c>
      <c r="K48" s="141" t="s">
        <v>2</v>
      </c>
    </row>
    <row r="49" spans="1:11" x14ac:dyDescent="0.2">
      <c r="A49" s="163" t="s">
        <v>140</v>
      </c>
      <c r="B49" s="61" t="s">
        <v>12</v>
      </c>
      <c r="C49" s="62" t="s">
        <v>13</v>
      </c>
      <c r="D49" s="61" t="s">
        <v>12</v>
      </c>
      <c r="E49" s="63" t="s">
        <v>13</v>
      </c>
      <c r="F49" s="62" t="s">
        <v>12</v>
      </c>
      <c r="G49" s="62" t="s">
        <v>13</v>
      </c>
      <c r="H49" s="61" t="s">
        <v>12</v>
      </c>
      <c r="I49" s="63" t="s">
        <v>13</v>
      </c>
      <c r="J49" s="61"/>
      <c r="K49" s="63"/>
    </row>
    <row r="50" spans="1:11" x14ac:dyDescent="0.2">
      <c r="A50" s="7" t="s">
        <v>221</v>
      </c>
      <c r="B50" s="65">
        <v>7</v>
      </c>
      <c r="C50" s="34">
        <f>IF(B74=0, "-", B50/B74)</f>
        <v>1.8802041364491002E-3</v>
      </c>
      <c r="D50" s="65">
        <v>4</v>
      </c>
      <c r="E50" s="9">
        <f>IF(D74=0, "-", D50/D74)</f>
        <v>9.9403578528827028E-4</v>
      </c>
      <c r="F50" s="81">
        <v>19</v>
      </c>
      <c r="G50" s="34">
        <f>IF(F74=0, "-", F50/F74)</f>
        <v>6.3914959464459917E-4</v>
      </c>
      <c r="H50" s="65">
        <v>51</v>
      </c>
      <c r="I50" s="9">
        <f>IF(H74=0, "-", H50/H74)</f>
        <v>1.2204752674276689E-3</v>
      </c>
      <c r="J50" s="8">
        <f t="shared" ref="J50:J72" si="2">IF(D50=0, "-", IF((B50-D50)/D50&lt;10, (B50-D50)/D50, "&gt;999%"))</f>
        <v>0.75</v>
      </c>
      <c r="K50" s="9">
        <f t="shared" ref="K50:K72" si="3">IF(H50=0, "-", IF((F50-H50)/H50&lt;10, (F50-H50)/H50, "&gt;999%"))</f>
        <v>-0.62745098039215685</v>
      </c>
    </row>
    <row r="51" spans="1:11" x14ac:dyDescent="0.2">
      <c r="A51" s="7" t="s">
        <v>222</v>
      </c>
      <c r="B51" s="65">
        <v>41</v>
      </c>
      <c r="C51" s="34">
        <f>IF(B74=0, "-", B51/B74)</f>
        <v>1.1012624227773301E-2</v>
      </c>
      <c r="D51" s="65">
        <v>31</v>
      </c>
      <c r="E51" s="9">
        <f>IF(D74=0, "-", D51/D74)</f>
        <v>7.7037773359840958E-3</v>
      </c>
      <c r="F51" s="81">
        <v>361</v>
      </c>
      <c r="G51" s="34">
        <f>IF(F74=0, "-", F51/F74)</f>
        <v>1.2143842298247385E-2</v>
      </c>
      <c r="H51" s="65">
        <v>686</v>
      </c>
      <c r="I51" s="9">
        <f>IF(H74=0, "-", H51/H74)</f>
        <v>1.6416588891281978E-2</v>
      </c>
      <c r="J51" s="8">
        <f t="shared" si="2"/>
        <v>0.32258064516129031</v>
      </c>
      <c r="K51" s="9">
        <f t="shared" si="3"/>
        <v>-0.47376093294460642</v>
      </c>
    </row>
    <row r="52" spans="1:11" x14ac:dyDescent="0.2">
      <c r="A52" s="7" t="s">
        <v>223</v>
      </c>
      <c r="B52" s="65">
        <v>1</v>
      </c>
      <c r="C52" s="34">
        <f>IF(B74=0, "-", B52/B74)</f>
        <v>2.6860059092130003E-4</v>
      </c>
      <c r="D52" s="65">
        <v>43</v>
      </c>
      <c r="E52" s="9">
        <f>IF(D74=0, "-", D52/D74)</f>
        <v>1.0685884691848906E-2</v>
      </c>
      <c r="F52" s="81">
        <v>252</v>
      </c>
      <c r="G52" s="34">
        <f>IF(F74=0, "-", F52/F74)</f>
        <v>8.4771419921283678E-3</v>
      </c>
      <c r="H52" s="65">
        <v>873</v>
      </c>
      <c r="I52" s="9">
        <f>IF(H74=0, "-", H52/H74)</f>
        <v>2.0891664871850096E-2</v>
      </c>
      <c r="J52" s="8">
        <f t="shared" si="2"/>
        <v>-0.97674418604651159</v>
      </c>
      <c r="K52" s="9">
        <f t="shared" si="3"/>
        <v>-0.71134020618556704</v>
      </c>
    </row>
    <row r="53" spans="1:11" x14ac:dyDescent="0.2">
      <c r="A53" s="7" t="s">
        <v>224</v>
      </c>
      <c r="B53" s="65">
        <v>224</v>
      </c>
      <c r="C53" s="34">
        <f>IF(B74=0, "-", B53/B74)</f>
        <v>6.0166532366371206E-2</v>
      </c>
      <c r="D53" s="65">
        <v>265</v>
      </c>
      <c r="E53" s="9">
        <f>IF(D74=0, "-", D53/D74)</f>
        <v>6.5854870775347907E-2</v>
      </c>
      <c r="F53" s="81">
        <v>1743</v>
      </c>
      <c r="G53" s="34">
        <f>IF(F74=0, "-", F53/F74)</f>
        <v>5.8633565445554543E-2</v>
      </c>
      <c r="H53" s="65">
        <v>2616</v>
      </c>
      <c r="I53" s="9">
        <f>IF(H74=0, "-", H53/H74)</f>
        <v>6.2603201952760423E-2</v>
      </c>
      <c r="J53" s="8">
        <f t="shared" si="2"/>
        <v>-0.15471698113207547</v>
      </c>
      <c r="K53" s="9">
        <f t="shared" si="3"/>
        <v>-0.33371559633027525</v>
      </c>
    </row>
    <row r="54" spans="1:11" x14ac:dyDescent="0.2">
      <c r="A54" s="7" t="s">
        <v>225</v>
      </c>
      <c r="B54" s="65">
        <v>46</v>
      </c>
      <c r="C54" s="34">
        <f>IF(B74=0, "-", B54/B74)</f>
        <v>1.2355627182379801E-2</v>
      </c>
      <c r="D54" s="65">
        <v>70</v>
      </c>
      <c r="E54" s="9">
        <f>IF(D74=0, "-", D54/D74)</f>
        <v>1.7395626242544732E-2</v>
      </c>
      <c r="F54" s="81">
        <v>391</v>
      </c>
      <c r="G54" s="34">
        <f>IF(F74=0, "-", F54/F74)</f>
        <v>1.3153025868738857E-2</v>
      </c>
      <c r="H54" s="65">
        <v>628</v>
      </c>
      <c r="I54" s="9">
        <f>IF(H74=0, "-", H54/H74)</f>
        <v>1.5028597410677962E-2</v>
      </c>
      <c r="J54" s="8">
        <f t="shared" si="2"/>
        <v>-0.34285714285714286</v>
      </c>
      <c r="K54" s="9">
        <f t="shared" si="3"/>
        <v>-0.37738853503184716</v>
      </c>
    </row>
    <row r="55" spans="1:11" x14ac:dyDescent="0.2">
      <c r="A55" s="7" t="s">
        <v>226</v>
      </c>
      <c r="B55" s="65">
        <v>721</v>
      </c>
      <c r="C55" s="34">
        <f>IF(B74=0, "-", B55/B74)</f>
        <v>0.19366102605425731</v>
      </c>
      <c r="D55" s="65">
        <v>778</v>
      </c>
      <c r="E55" s="9">
        <f>IF(D74=0, "-", D55/D74)</f>
        <v>0.19333996023856859</v>
      </c>
      <c r="F55" s="81">
        <v>5843</v>
      </c>
      <c r="G55" s="34">
        <f>IF(F74=0, "-", F55/F74)</f>
        <v>0.19655532007938911</v>
      </c>
      <c r="H55" s="65">
        <v>7487</v>
      </c>
      <c r="I55" s="9">
        <f>IF(H74=0, "-", H55/H74)</f>
        <v>0.17917055543590113</v>
      </c>
      <c r="J55" s="8">
        <f t="shared" si="2"/>
        <v>-7.3264781491002573E-2</v>
      </c>
      <c r="K55" s="9">
        <f t="shared" si="3"/>
        <v>-0.21958060638439963</v>
      </c>
    </row>
    <row r="56" spans="1:11" x14ac:dyDescent="0.2">
      <c r="A56" s="7" t="s">
        <v>227</v>
      </c>
      <c r="B56" s="65">
        <v>21</v>
      </c>
      <c r="C56" s="34">
        <f>IF(B74=0, "-", B56/B74)</f>
        <v>5.6406124093473006E-3</v>
      </c>
      <c r="D56" s="65">
        <v>4</v>
      </c>
      <c r="E56" s="9">
        <f>IF(D74=0, "-", D56/D74)</f>
        <v>9.9403578528827028E-4</v>
      </c>
      <c r="F56" s="81">
        <v>123</v>
      </c>
      <c r="G56" s="34">
        <f>IF(F74=0, "-", F56/F74)</f>
        <v>4.1376526390150365E-3</v>
      </c>
      <c r="H56" s="65">
        <v>89</v>
      </c>
      <c r="I56" s="9">
        <f>IF(H74=0, "-", H56/H74)</f>
        <v>2.1298489960992653E-3</v>
      </c>
      <c r="J56" s="8">
        <f t="shared" si="2"/>
        <v>4.25</v>
      </c>
      <c r="K56" s="9">
        <f t="shared" si="3"/>
        <v>0.38202247191011235</v>
      </c>
    </row>
    <row r="57" spans="1:11" x14ac:dyDescent="0.2">
      <c r="A57" s="7" t="s">
        <v>228</v>
      </c>
      <c r="B57" s="65">
        <v>677</v>
      </c>
      <c r="C57" s="34">
        <f>IF(B74=0, "-", B57/B74)</f>
        <v>0.1818426000537201</v>
      </c>
      <c r="D57" s="65">
        <v>788</v>
      </c>
      <c r="E57" s="9">
        <f>IF(D74=0, "-", D57/D74)</f>
        <v>0.19582504970178927</v>
      </c>
      <c r="F57" s="81">
        <v>4928</v>
      </c>
      <c r="G57" s="34">
        <f>IF(F74=0, "-", F57/F74)</f>
        <v>0.16577522117939919</v>
      </c>
      <c r="H57" s="65">
        <v>5937</v>
      </c>
      <c r="I57" s="9">
        <f>IF(H74=0, "-", H57/H74)</f>
        <v>0.14207767966113863</v>
      </c>
      <c r="J57" s="8">
        <f t="shared" si="2"/>
        <v>-0.14086294416243655</v>
      </c>
      <c r="K57" s="9">
        <f t="shared" si="3"/>
        <v>-0.16995115378137107</v>
      </c>
    </row>
    <row r="58" spans="1:11" x14ac:dyDescent="0.2">
      <c r="A58" s="7" t="s">
        <v>229</v>
      </c>
      <c r="B58" s="65">
        <v>0</v>
      </c>
      <c r="C58" s="34">
        <f>IF(B74=0, "-", B58/B74)</f>
        <v>0</v>
      </c>
      <c r="D58" s="65">
        <v>0</v>
      </c>
      <c r="E58" s="9">
        <f>IF(D74=0, "-", D58/D74)</f>
        <v>0</v>
      </c>
      <c r="F58" s="81">
        <v>0</v>
      </c>
      <c r="G58" s="34">
        <f>IF(F74=0, "-", F58/F74)</f>
        <v>0</v>
      </c>
      <c r="H58" s="65">
        <v>13</v>
      </c>
      <c r="I58" s="9">
        <f>IF(H74=0, "-", H58/H74)</f>
        <v>3.1110153875607246E-4</v>
      </c>
      <c r="J58" s="8" t="str">
        <f t="shared" si="2"/>
        <v>-</v>
      </c>
      <c r="K58" s="9">
        <f t="shared" si="3"/>
        <v>-1</v>
      </c>
    </row>
    <row r="59" spans="1:11" x14ac:dyDescent="0.2">
      <c r="A59" s="7" t="s">
        <v>230</v>
      </c>
      <c r="B59" s="65">
        <v>476</v>
      </c>
      <c r="C59" s="34">
        <f>IF(B74=0, "-", B59/B74)</f>
        <v>0.12785388127853881</v>
      </c>
      <c r="D59" s="65">
        <v>553</v>
      </c>
      <c r="E59" s="9">
        <f>IF(D74=0, "-", D59/D74)</f>
        <v>0.13742544731610337</v>
      </c>
      <c r="F59" s="81">
        <v>3560</v>
      </c>
      <c r="G59" s="34">
        <f>IF(F74=0, "-", F59/F74)</f>
        <v>0.11975645036498805</v>
      </c>
      <c r="H59" s="65">
        <v>7107</v>
      </c>
      <c r="I59" s="9">
        <f>IF(H74=0, "-", H59/H74)</f>
        <v>0.17007681814918515</v>
      </c>
      <c r="J59" s="8">
        <f t="shared" si="2"/>
        <v>-0.13924050632911392</v>
      </c>
      <c r="K59" s="9">
        <f t="shared" si="3"/>
        <v>-0.49908540875193469</v>
      </c>
    </row>
    <row r="60" spans="1:11" x14ac:dyDescent="0.2">
      <c r="A60" s="7" t="s">
        <v>231</v>
      </c>
      <c r="B60" s="65">
        <v>0</v>
      </c>
      <c r="C60" s="34">
        <f>IF(B74=0, "-", B60/B74)</f>
        <v>0</v>
      </c>
      <c r="D60" s="65">
        <v>0</v>
      </c>
      <c r="E60" s="9">
        <f>IF(D74=0, "-", D60/D74)</f>
        <v>0</v>
      </c>
      <c r="F60" s="81">
        <v>0</v>
      </c>
      <c r="G60" s="34">
        <f>IF(F74=0, "-", F60/F74)</f>
        <v>0</v>
      </c>
      <c r="H60" s="65">
        <v>17</v>
      </c>
      <c r="I60" s="9">
        <f>IF(H74=0, "-", H60/H74)</f>
        <v>4.0682508914255627E-4</v>
      </c>
      <c r="J60" s="8" t="str">
        <f t="shared" si="2"/>
        <v>-</v>
      </c>
      <c r="K60" s="9">
        <f t="shared" si="3"/>
        <v>-1</v>
      </c>
    </row>
    <row r="61" spans="1:11" x14ac:dyDescent="0.2">
      <c r="A61" s="7" t="s">
        <v>232</v>
      </c>
      <c r="B61" s="65">
        <v>0</v>
      </c>
      <c r="C61" s="34">
        <f>IF(B74=0, "-", B61/B74)</f>
        <v>0</v>
      </c>
      <c r="D61" s="65">
        <v>6</v>
      </c>
      <c r="E61" s="9">
        <f>IF(D74=0, "-", D61/D74)</f>
        <v>1.4910536779324055E-3</v>
      </c>
      <c r="F61" s="81">
        <v>0</v>
      </c>
      <c r="G61" s="34">
        <f>IF(F74=0, "-", F61/F74)</f>
        <v>0</v>
      </c>
      <c r="H61" s="65">
        <v>826</v>
      </c>
      <c r="I61" s="9">
        <f>IF(H74=0, "-", H61/H74)</f>
        <v>1.9766913154808913E-2</v>
      </c>
      <c r="J61" s="8">
        <f t="shared" si="2"/>
        <v>-1</v>
      </c>
      <c r="K61" s="9">
        <f t="shared" si="3"/>
        <v>-1</v>
      </c>
    </row>
    <row r="62" spans="1:11" x14ac:dyDescent="0.2">
      <c r="A62" s="7" t="s">
        <v>233</v>
      </c>
      <c r="B62" s="65">
        <v>8</v>
      </c>
      <c r="C62" s="34">
        <f>IF(B74=0, "-", B62/B74)</f>
        <v>2.1488047273704003E-3</v>
      </c>
      <c r="D62" s="65">
        <v>12</v>
      </c>
      <c r="E62" s="9">
        <f>IF(D74=0, "-", D62/D74)</f>
        <v>2.982107355864811E-3</v>
      </c>
      <c r="F62" s="81">
        <v>66</v>
      </c>
      <c r="G62" s="34">
        <f>IF(F74=0, "-", F62/F74)</f>
        <v>2.2202038550812393E-3</v>
      </c>
      <c r="H62" s="65">
        <v>95</v>
      </c>
      <c r="I62" s="9">
        <f>IF(H74=0, "-", H62/H74)</f>
        <v>2.2734343216789911E-3</v>
      </c>
      <c r="J62" s="8">
        <f t="shared" si="2"/>
        <v>-0.33333333333333331</v>
      </c>
      <c r="K62" s="9">
        <f t="shared" si="3"/>
        <v>-0.30526315789473685</v>
      </c>
    </row>
    <row r="63" spans="1:11" x14ac:dyDescent="0.2">
      <c r="A63" s="7" t="s">
        <v>234</v>
      </c>
      <c r="B63" s="65">
        <v>6</v>
      </c>
      <c r="C63" s="34">
        <f>IF(B74=0, "-", B63/B74)</f>
        <v>1.6116035455278001E-3</v>
      </c>
      <c r="D63" s="65">
        <v>7</v>
      </c>
      <c r="E63" s="9">
        <f>IF(D74=0, "-", D63/D74)</f>
        <v>1.7395626242544733E-3</v>
      </c>
      <c r="F63" s="81">
        <v>32</v>
      </c>
      <c r="G63" s="34">
        <f>IF(F74=0, "-", F63/F74)</f>
        <v>1.0764624751909038E-3</v>
      </c>
      <c r="H63" s="65">
        <v>102</v>
      </c>
      <c r="I63" s="9">
        <f>IF(H74=0, "-", H63/H74)</f>
        <v>2.4409505348553379E-3</v>
      </c>
      <c r="J63" s="8">
        <f t="shared" si="2"/>
        <v>-0.14285714285714285</v>
      </c>
      <c r="K63" s="9">
        <f t="shared" si="3"/>
        <v>-0.68627450980392157</v>
      </c>
    </row>
    <row r="64" spans="1:11" x14ac:dyDescent="0.2">
      <c r="A64" s="7" t="s">
        <v>235</v>
      </c>
      <c r="B64" s="65">
        <v>0</v>
      </c>
      <c r="C64" s="34">
        <f>IF(B74=0, "-", B64/B74)</f>
        <v>0</v>
      </c>
      <c r="D64" s="65">
        <v>17</v>
      </c>
      <c r="E64" s="9">
        <f>IF(D74=0, "-", D64/D74)</f>
        <v>4.2246520874751493E-3</v>
      </c>
      <c r="F64" s="81">
        <v>42</v>
      </c>
      <c r="G64" s="34">
        <f>IF(F74=0, "-", F64/F74)</f>
        <v>1.4128569986880614E-3</v>
      </c>
      <c r="H64" s="65">
        <v>98</v>
      </c>
      <c r="I64" s="9">
        <f>IF(H74=0, "-", H64/H74)</f>
        <v>2.3452269844688538E-3</v>
      </c>
      <c r="J64" s="8">
        <f t="shared" si="2"/>
        <v>-1</v>
      </c>
      <c r="K64" s="9">
        <f t="shared" si="3"/>
        <v>-0.5714285714285714</v>
      </c>
    </row>
    <row r="65" spans="1:11" x14ac:dyDescent="0.2">
      <c r="A65" s="7" t="s">
        <v>236</v>
      </c>
      <c r="B65" s="65">
        <v>1</v>
      </c>
      <c r="C65" s="34">
        <f>IF(B74=0, "-", B65/B74)</f>
        <v>2.6860059092130003E-4</v>
      </c>
      <c r="D65" s="65">
        <v>0</v>
      </c>
      <c r="E65" s="9">
        <f>IF(D74=0, "-", D65/D74)</f>
        <v>0</v>
      </c>
      <c r="F65" s="81">
        <v>21</v>
      </c>
      <c r="G65" s="34">
        <f>IF(F74=0, "-", F65/F74)</f>
        <v>7.0642849934403069E-4</v>
      </c>
      <c r="H65" s="65">
        <v>0</v>
      </c>
      <c r="I65" s="9">
        <f>IF(H74=0, "-", H65/H74)</f>
        <v>0</v>
      </c>
      <c r="J65" s="8" t="str">
        <f t="shared" si="2"/>
        <v>-</v>
      </c>
      <c r="K65" s="9" t="str">
        <f t="shared" si="3"/>
        <v>-</v>
      </c>
    </row>
    <row r="66" spans="1:11" x14ac:dyDescent="0.2">
      <c r="A66" s="7" t="s">
        <v>237</v>
      </c>
      <c r="B66" s="65">
        <v>191</v>
      </c>
      <c r="C66" s="34">
        <f>IF(B74=0, "-", B66/B74)</f>
        <v>5.1302712865968304E-2</v>
      </c>
      <c r="D66" s="65">
        <v>207</v>
      </c>
      <c r="E66" s="9">
        <f>IF(D74=0, "-", D66/D74)</f>
        <v>5.144135188866799E-2</v>
      </c>
      <c r="F66" s="81">
        <v>1090</v>
      </c>
      <c r="G66" s="34">
        <f>IF(F74=0, "-", F66/F74)</f>
        <v>3.6667003061190161E-2</v>
      </c>
      <c r="H66" s="65">
        <v>1496</v>
      </c>
      <c r="I66" s="9">
        <f>IF(H74=0, "-", H66/H74)</f>
        <v>3.5800607844544953E-2</v>
      </c>
      <c r="J66" s="8">
        <f t="shared" si="2"/>
        <v>-7.7294685990338161E-2</v>
      </c>
      <c r="K66" s="9">
        <f t="shared" si="3"/>
        <v>-0.27139037433155078</v>
      </c>
    </row>
    <row r="67" spans="1:11" x14ac:dyDescent="0.2">
      <c r="A67" s="7" t="s">
        <v>238</v>
      </c>
      <c r="B67" s="65">
        <v>48</v>
      </c>
      <c r="C67" s="34">
        <f>IF(B74=0, "-", B67/B74)</f>
        <v>1.2892828364222401E-2</v>
      </c>
      <c r="D67" s="65">
        <v>37</v>
      </c>
      <c r="E67" s="9">
        <f>IF(D74=0, "-", D67/D74)</f>
        <v>9.1948310139165004E-3</v>
      </c>
      <c r="F67" s="81">
        <v>377</v>
      </c>
      <c r="G67" s="34">
        <f>IF(F74=0, "-", F67/F74)</f>
        <v>1.2682073535842836E-2</v>
      </c>
      <c r="H67" s="65">
        <v>330</v>
      </c>
      <c r="I67" s="9">
        <f>IF(H74=0, "-", H67/H74)</f>
        <v>7.8971929068849169E-3</v>
      </c>
      <c r="J67" s="8">
        <f t="shared" si="2"/>
        <v>0.29729729729729731</v>
      </c>
      <c r="K67" s="9">
        <f t="shared" si="3"/>
        <v>0.14242424242424243</v>
      </c>
    </row>
    <row r="68" spans="1:11" x14ac:dyDescent="0.2">
      <c r="A68" s="7" t="s">
        <v>239</v>
      </c>
      <c r="B68" s="65">
        <v>750</v>
      </c>
      <c r="C68" s="34">
        <f>IF(B74=0, "-", B68/B74)</f>
        <v>0.20145044319097502</v>
      </c>
      <c r="D68" s="65">
        <v>751</v>
      </c>
      <c r="E68" s="9">
        <f>IF(D74=0, "-", D68/D74)</f>
        <v>0.18663021868787277</v>
      </c>
      <c r="F68" s="81">
        <v>7479</v>
      </c>
      <c r="G68" s="34">
        <f>IF(F74=0, "-", F68/F74)</f>
        <v>0.25158946412352406</v>
      </c>
      <c r="H68" s="65">
        <v>8631</v>
      </c>
      <c r="I68" s="9">
        <f>IF(H74=0, "-", H68/H74)</f>
        <v>0.20654749084643551</v>
      </c>
      <c r="J68" s="8">
        <f t="shared" si="2"/>
        <v>-1.3315579227696406E-3</v>
      </c>
      <c r="K68" s="9">
        <f t="shared" si="3"/>
        <v>-0.13347236704900939</v>
      </c>
    </row>
    <row r="69" spans="1:11" x14ac:dyDescent="0.2">
      <c r="A69" s="7" t="s">
        <v>240</v>
      </c>
      <c r="B69" s="65">
        <v>4</v>
      </c>
      <c r="C69" s="34">
        <f>IF(B74=0, "-", B69/B74)</f>
        <v>1.0744023636852001E-3</v>
      </c>
      <c r="D69" s="65">
        <v>1</v>
      </c>
      <c r="E69" s="9">
        <f>IF(D74=0, "-", D69/D74)</f>
        <v>2.4850894632206757E-4</v>
      </c>
      <c r="F69" s="81">
        <v>28</v>
      </c>
      <c r="G69" s="34">
        <f>IF(F74=0, "-", F69/F74)</f>
        <v>9.4190466579204088E-4</v>
      </c>
      <c r="H69" s="65">
        <v>35</v>
      </c>
      <c r="I69" s="9">
        <f>IF(H74=0, "-", H69/H74)</f>
        <v>8.3758106588173356E-4</v>
      </c>
      <c r="J69" s="8">
        <f t="shared" si="2"/>
        <v>3</v>
      </c>
      <c r="K69" s="9">
        <f t="shared" si="3"/>
        <v>-0.2</v>
      </c>
    </row>
    <row r="70" spans="1:11" x14ac:dyDescent="0.2">
      <c r="A70" s="7" t="s">
        <v>241</v>
      </c>
      <c r="B70" s="65">
        <v>9</v>
      </c>
      <c r="C70" s="34">
        <f>IF(B74=0, "-", B70/B74)</f>
        <v>2.4174053182917004E-3</v>
      </c>
      <c r="D70" s="65">
        <v>4</v>
      </c>
      <c r="E70" s="9">
        <f>IF(D74=0, "-", D70/D74)</f>
        <v>9.9403578528827028E-4</v>
      </c>
      <c r="F70" s="81">
        <v>73</v>
      </c>
      <c r="G70" s="34">
        <f>IF(F74=0, "-", F70/F74)</f>
        <v>2.4556800215292493E-3</v>
      </c>
      <c r="H70" s="65">
        <v>72</v>
      </c>
      <c r="I70" s="9">
        <f>IF(H74=0, "-", H70/H74)</f>
        <v>1.7230239069567091E-3</v>
      </c>
      <c r="J70" s="8">
        <f t="shared" si="2"/>
        <v>1.25</v>
      </c>
      <c r="K70" s="9">
        <f t="shared" si="3"/>
        <v>1.3888888888888888E-2</v>
      </c>
    </row>
    <row r="71" spans="1:11" x14ac:dyDescent="0.2">
      <c r="A71" s="7" t="s">
        <v>242</v>
      </c>
      <c r="B71" s="65">
        <v>492</v>
      </c>
      <c r="C71" s="34">
        <f>IF(B74=0, "-", B71/B74)</f>
        <v>0.13215149073327961</v>
      </c>
      <c r="D71" s="65">
        <v>446</v>
      </c>
      <c r="E71" s="9">
        <f>IF(D74=0, "-", D71/D74)</f>
        <v>0.11083499005964215</v>
      </c>
      <c r="F71" s="81">
        <v>3299</v>
      </c>
      <c r="G71" s="34">
        <f>IF(F74=0, "-", F71/F74)</f>
        <v>0.11097655330171224</v>
      </c>
      <c r="H71" s="65">
        <v>4553</v>
      </c>
      <c r="I71" s="9">
        <f>IF(H74=0, "-", H71/H74)</f>
        <v>0.10895733122741523</v>
      </c>
      <c r="J71" s="8">
        <f t="shared" si="2"/>
        <v>0.1031390134529148</v>
      </c>
      <c r="K71" s="9">
        <f t="shared" si="3"/>
        <v>-0.2754227981550626</v>
      </c>
    </row>
    <row r="72" spans="1:11" x14ac:dyDescent="0.2">
      <c r="A72" s="7" t="s">
        <v>243</v>
      </c>
      <c r="B72" s="65">
        <v>0</v>
      </c>
      <c r="C72" s="34">
        <f>IF(B74=0, "-", B72/B74)</f>
        <v>0</v>
      </c>
      <c r="D72" s="65">
        <v>0</v>
      </c>
      <c r="E72" s="9">
        <f>IF(D74=0, "-", D72/D74)</f>
        <v>0</v>
      </c>
      <c r="F72" s="81">
        <v>0</v>
      </c>
      <c r="G72" s="34">
        <f>IF(F74=0, "-", F72/F74)</f>
        <v>0</v>
      </c>
      <c r="H72" s="65">
        <v>45</v>
      </c>
      <c r="I72" s="9">
        <f>IF(H74=0, "-", H72/H74)</f>
        <v>1.0768899418479431E-3</v>
      </c>
      <c r="J72" s="8" t="str">
        <f t="shared" si="2"/>
        <v>-</v>
      </c>
      <c r="K72" s="9">
        <f t="shared" si="3"/>
        <v>-1</v>
      </c>
    </row>
    <row r="73" spans="1:11" x14ac:dyDescent="0.2">
      <c r="A73" s="2"/>
      <c r="B73" s="68"/>
      <c r="C73" s="33"/>
      <c r="D73" s="68"/>
      <c r="E73" s="6"/>
      <c r="F73" s="82"/>
      <c r="G73" s="33"/>
      <c r="H73" s="68"/>
      <c r="I73" s="6"/>
      <c r="J73" s="5"/>
      <c r="K73" s="6"/>
    </row>
    <row r="74" spans="1:11" s="43" customFormat="1" x14ac:dyDescent="0.2">
      <c r="A74" s="162" t="s">
        <v>617</v>
      </c>
      <c r="B74" s="71">
        <f>SUM(B50:B73)</f>
        <v>3723</v>
      </c>
      <c r="C74" s="40">
        <f>B74/26014</f>
        <v>0.14311524563696471</v>
      </c>
      <c r="D74" s="71">
        <f>SUM(D50:D73)</f>
        <v>4024</v>
      </c>
      <c r="E74" s="41">
        <f>D74/27682</f>
        <v>0.14536521927606386</v>
      </c>
      <c r="F74" s="77">
        <f>SUM(F50:F73)</f>
        <v>29727</v>
      </c>
      <c r="G74" s="42">
        <f>F74/214680</f>
        <v>0.13847121296813864</v>
      </c>
      <c r="H74" s="71">
        <f>SUM(H50:H73)</f>
        <v>41787</v>
      </c>
      <c r="I74" s="41">
        <f>H74/259958</f>
        <v>0.16074519730110248</v>
      </c>
      <c r="J74" s="37">
        <f>IF(D74=0, "-", IF((B74-D74)/D74&lt;10, (B74-D74)/D74, "&gt;999%"))</f>
        <v>-7.4801192842942343E-2</v>
      </c>
      <c r="K74" s="38">
        <f>IF(H74=0, "-", IF((F74-H74)/H74&lt;10, (F74-H74)/H74, "&gt;999%"))</f>
        <v>-0.28860650441524877</v>
      </c>
    </row>
    <row r="75" spans="1:11" x14ac:dyDescent="0.2">
      <c r="B75" s="83"/>
      <c r="D75" s="83"/>
      <c r="F75" s="83"/>
      <c r="H75" s="83"/>
    </row>
    <row r="76" spans="1:11" x14ac:dyDescent="0.2">
      <c r="A76" s="163" t="s">
        <v>141</v>
      </c>
      <c r="B76" s="61" t="s">
        <v>12</v>
      </c>
      <c r="C76" s="62" t="s">
        <v>13</v>
      </c>
      <c r="D76" s="61" t="s">
        <v>12</v>
      </c>
      <c r="E76" s="63" t="s">
        <v>13</v>
      </c>
      <c r="F76" s="62" t="s">
        <v>12</v>
      </c>
      <c r="G76" s="62" t="s">
        <v>13</v>
      </c>
      <c r="H76" s="61" t="s">
        <v>12</v>
      </c>
      <c r="I76" s="63" t="s">
        <v>13</v>
      </c>
      <c r="J76" s="61"/>
      <c r="K76" s="63"/>
    </row>
    <row r="77" spans="1:11" x14ac:dyDescent="0.2">
      <c r="A77" s="7" t="s">
        <v>244</v>
      </c>
      <c r="B77" s="65">
        <v>141</v>
      </c>
      <c r="C77" s="34">
        <f>IF(B88=0, "-", B77/B88)</f>
        <v>0.24352331606217617</v>
      </c>
      <c r="D77" s="65">
        <v>166</v>
      </c>
      <c r="E77" s="9">
        <f>IF(D88=0, "-", D77/D88)</f>
        <v>0.42346938775510207</v>
      </c>
      <c r="F77" s="81">
        <v>1018</v>
      </c>
      <c r="G77" s="34">
        <f>IF(F88=0, "-", F77/F88)</f>
        <v>0.2393041842971321</v>
      </c>
      <c r="H77" s="65">
        <v>1207</v>
      </c>
      <c r="I77" s="9">
        <f>IF(H88=0, "-", H77/H88)</f>
        <v>0.34163600339654682</v>
      </c>
      <c r="J77" s="8">
        <f t="shared" ref="J77:J86" si="4">IF(D77=0, "-", IF((B77-D77)/D77&lt;10, (B77-D77)/D77, "&gt;999%"))</f>
        <v>-0.15060240963855423</v>
      </c>
      <c r="K77" s="9">
        <f t="shared" ref="K77:K86" si="5">IF(H77=0, "-", IF((F77-H77)/H77&lt;10, (F77-H77)/H77, "&gt;999%"))</f>
        <v>-0.15658657829328915</v>
      </c>
    </row>
    <row r="78" spans="1:11" x14ac:dyDescent="0.2">
      <c r="A78" s="7" t="s">
        <v>245</v>
      </c>
      <c r="B78" s="65">
        <v>105</v>
      </c>
      <c r="C78" s="34">
        <f>IF(B88=0, "-", B78/B88)</f>
        <v>0.18134715025906736</v>
      </c>
      <c r="D78" s="65">
        <v>40</v>
      </c>
      <c r="E78" s="9">
        <f>IF(D88=0, "-", D78/D88)</f>
        <v>0.10204081632653061</v>
      </c>
      <c r="F78" s="81">
        <v>740</v>
      </c>
      <c r="G78" s="34">
        <f>IF(F88=0, "-", F78/F88)</f>
        <v>0.17395392571697227</v>
      </c>
      <c r="H78" s="65">
        <v>575</v>
      </c>
      <c r="I78" s="9">
        <f>IF(H88=0, "-", H78/H88)</f>
        <v>0.16275120294367393</v>
      </c>
      <c r="J78" s="8">
        <f t="shared" si="4"/>
        <v>1.625</v>
      </c>
      <c r="K78" s="9">
        <f t="shared" si="5"/>
        <v>0.28695652173913044</v>
      </c>
    </row>
    <row r="79" spans="1:11" x14ac:dyDescent="0.2">
      <c r="A79" s="7" t="s">
        <v>246</v>
      </c>
      <c r="B79" s="65">
        <v>0</v>
      </c>
      <c r="C79" s="34">
        <f>IF(B88=0, "-", B79/B88)</f>
        <v>0</v>
      </c>
      <c r="D79" s="65">
        <v>1</v>
      </c>
      <c r="E79" s="9">
        <f>IF(D88=0, "-", D79/D88)</f>
        <v>2.5510204081632651E-3</v>
      </c>
      <c r="F79" s="81">
        <v>6</v>
      </c>
      <c r="G79" s="34">
        <f>IF(F88=0, "-", F79/F88)</f>
        <v>1.4104372355430183E-3</v>
      </c>
      <c r="H79" s="65">
        <v>2</v>
      </c>
      <c r="I79" s="9">
        <f>IF(H88=0, "-", H79/H88)</f>
        <v>5.6609114067364841E-4</v>
      </c>
      <c r="J79" s="8">
        <f t="shared" si="4"/>
        <v>-1</v>
      </c>
      <c r="K79" s="9">
        <f t="shared" si="5"/>
        <v>2</v>
      </c>
    </row>
    <row r="80" spans="1:11" x14ac:dyDescent="0.2">
      <c r="A80" s="7" t="s">
        <v>247</v>
      </c>
      <c r="B80" s="65">
        <v>87</v>
      </c>
      <c r="C80" s="34">
        <f>IF(B88=0, "-", B80/B88)</f>
        <v>0.15025906735751296</v>
      </c>
      <c r="D80" s="65">
        <v>0</v>
      </c>
      <c r="E80" s="9">
        <f>IF(D88=0, "-", D80/D88)</f>
        <v>0</v>
      </c>
      <c r="F80" s="81">
        <v>397</v>
      </c>
      <c r="G80" s="34">
        <f>IF(F88=0, "-", F80/F88)</f>
        <v>9.3323930418429707E-2</v>
      </c>
      <c r="H80" s="65">
        <v>0</v>
      </c>
      <c r="I80" s="9">
        <f>IF(H88=0, "-", H80/H88)</f>
        <v>0</v>
      </c>
      <c r="J80" s="8" t="str">
        <f t="shared" si="4"/>
        <v>-</v>
      </c>
      <c r="K80" s="9" t="str">
        <f t="shared" si="5"/>
        <v>-</v>
      </c>
    </row>
    <row r="81" spans="1:11" x14ac:dyDescent="0.2">
      <c r="A81" s="7" t="s">
        <v>248</v>
      </c>
      <c r="B81" s="65">
        <v>1</v>
      </c>
      <c r="C81" s="34">
        <f>IF(B88=0, "-", B81/B88)</f>
        <v>1.7271157167530224E-3</v>
      </c>
      <c r="D81" s="65">
        <v>1</v>
      </c>
      <c r="E81" s="9">
        <f>IF(D88=0, "-", D81/D88)</f>
        <v>2.5510204081632651E-3</v>
      </c>
      <c r="F81" s="81">
        <v>19</v>
      </c>
      <c r="G81" s="34">
        <f>IF(F88=0, "-", F81/F88)</f>
        <v>4.4663845792195581E-3</v>
      </c>
      <c r="H81" s="65">
        <v>22</v>
      </c>
      <c r="I81" s="9">
        <f>IF(H88=0, "-", H81/H88)</f>
        <v>6.2270025474101334E-3</v>
      </c>
      <c r="J81" s="8">
        <f t="shared" si="4"/>
        <v>0</v>
      </c>
      <c r="K81" s="9">
        <f t="shared" si="5"/>
        <v>-0.13636363636363635</v>
      </c>
    </row>
    <row r="82" spans="1:11" x14ac:dyDescent="0.2">
      <c r="A82" s="7" t="s">
        <v>249</v>
      </c>
      <c r="B82" s="65">
        <v>2</v>
      </c>
      <c r="C82" s="34">
        <f>IF(B88=0, "-", B82/B88)</f>
        <v>3.4542314335060447E-3</v>
      </c>
      <c r="D82" s="65">
        <v>5</v>
      </c>
      <c r="E82" s="9">
        <f>IF(D88=0, "-", D82/D88)</f>
        <v>1.2755102040816327E-2</v>
      </c>
      <c r="F82" s="81">
        <v>41</v>
      </c>
      <c r="G82" s="34">
        <f>IF(F88=0, "-", F82/F88)</f>
        <v>9.6379877762106259E-3</v>
      </c>
      <c r="H82" s="65">
        <v>60</v>
      </c>
      <c r="I82" s="9">
        <f>IF(H88=0, "-", H82/H88)</f>
        <v>1.6982734220209454E-2</v>
      </c>
      <c r="J82" s="8">
        <f t="shared" si="4"/>
        <v>-0.6</v>
      </c>
      <c r="K82" s="9">
        <f t="shared" si="5"/>
        <v>-0.31666666666666665</v>
      </c>
    </row>
    <row r="83" spans="1:11" x14ac:dyDescent="0.2">
      <c r="A83" s="7" t="s">
        <v>250</v>
      </c>
      <c r="B83" s="65">
        <v>202</v>
      </c>
      <c r="C83" s="34">
        <f>IF(B88=0, "-", B83/B88)</f>
        <v>0.34887737478411052</v>
      </c>
      <c r="D83" s="65">
        <v>127</v>
      </c>
      <c r="E83" s="9">
        <f>IF(D88=0, "-", D83/D88)</f>
        <v>0.32397959183673469</v>
      </c>
      <c r="F83" s="81">
        <v>1751</v>
      </c>
      <c r="G83" s="34">
        <f>IF(F88=0, "-", F83/F88)</f>
        <v>0.41161259990597088</v>
      </c>
      <c r="H83" s="65">
        <v>1286</v>
      </c>
      <c r="I83" s="9">
        <f>IF(H88=0, "-", H83/H88)</f>
        <v>0.36399660345315593</v>
      </c>
      <c r="J83" s="8">
        <f t="shared" si="4"/>
        <v>0.59055118110236215</v>
      </c>
      <c r="K83" s="9">
        <f t="shared" si="5"/>
        <v>0.36158631415241055</v>
      </c>
    </row>
    <row r="84" spans="1:11" x14ac:dyDescent="0.2">
      <c r="A84" s="7" t="s">
        <v>251</v>
      </c>
      <c r="B84" s="65">
        <v>29</v>
      </c>
      <c r="C84" s="34">
        <f>IF(B88=0, "-", B84/B88)</f>
        <v>5.0086355785837651E-2</v>
      </c>
      <c r="D84" s="65">
        <v>31</v>
      </c>
      <c r="E84" s="9">
        <f>IF(D88=0, "-", D84/D88)</f>
        <v>7.9081632653061229E-2</v>
      </c>
      <c r="F84" s="81">
        <v>130</v>
      </c>
      <c r="G84" s="34">
        <f>IF(F88=0, "-", F84/F88)</f>
        <v>3.0559473436765398E-2</v>
      </c>
      <c r="H84" s="65">
        <v>239</v>
      </c>
      <c r="I84" s="9">
        <f>IF(H88=0, "-", H84/H88)</f>
        <v>6.7647891310500988E-2</v>
      </c>
      <c r="J84" s="8">
        <f t="shared" si="4"/>
        <v>-6.4516129032258063E-2</v>
      </c>
      <c r="K84" s="9">
        <f t="shared" si="5"/>
        <v>-0.45606694560669458</v>
      </c>
    </row>
    <row r="85" spans="1:11" x14ac:dyDescent="0.2">
      <c r="A85" s="7" t="s">
        <v>252</v>
      </c>
      <c r="B85" s="65">
        <v>9</v>
      </c>
      <c r="C85" s="34">
        <f>IF(B88=0, "-", B85/B88)</f>
        <v>1.5544041450777202E-2</v>
      </c>
      <c r="D85" s="65">
        <v>0</v>
      </c>
      <c r="E85" s="9">
        <f>IF(D88=0, "-", D85/D88)</f>
        <v>0</v>
      </c>
      <c r="F85" s="81">
        <v>98</v>
      </c>
      <c r="G85" s="34">
        <f>IF(F88=0, "-", F85/F88)</f>
        <v>2.3037141513869298E-2</v>
      </c>
      <c r="H85" s="65">
        <v>47</v>
      </c>
      <c r="I85" s="9">
        <f>IF(H88=0, "-", H85/H88)</f>
        <v>1.3303141805830738E-2</v>
      </c>
      <c r="J85" s="8" t="str">
        <f t="shared" si="4"/>
        <v>-</v>
      </c>
      <c r="K85" s="9">
        <f t="shared" si="5"/>
        <v>1.0851063829787233</v>
      </c>
    </row>
    <row r="86" spans="1:11" x14ac:dyDescent="0.2">
      <c r="A86" s="7" t="s">
        <v>253</v>
      </c>
      <c r="B86" s="65">
        <v>3</v>
      </c>
      <c r="C86" s="34">
        <f>IF(B88=0, "-", B86/B88)</f>
        <v>5.1813471502590676E-3</v>
      </c>
      <c r="D86" s="65">
        <v>21</v>
      </c>
      <c r="E86" s="9">
        <f>IF(D88=0, "-", D86/D88)</f>
        <v>5.3571428571428568E-2</v>
      </c>
      <c r="F86" s="81">
        <v>54</v>
      </c>
      <c r="G86" s="34">
        <f>IF(F88=0, "-", F86/F88)</f>
        <v>1.2693935119887164E-2</v>
      </c>
      <c r="H86" s="65">
        <v>95</v>
      </c>
      <c r="I86" s="9">
        <f>IF(H88=0, "-", H86/H88)</f>
        <v>2.6889329181998302E-2</v>
      </c>
      <c r="J86" s="8">
        <f t="shared" si="4"/>
        <v>-0.8571428571428571</v>
      </c>
      <c r="K86" s="9">
        <f t="shared" si="5"/>
        <v>-0.43157894736842106</v>
      </c>
    </row>
    <row r="87" spans="1:11" x14ac:dyDescent="0.2">
      <c r="A87" s="2"/>
      <c r="B87" s="68"/>
      <c r="C87" s="33"/>
      <c r="D87" s="68"/>
      <c r="E87" s="6"/>
      <c r="F87" s="82"/>
      <c r="G87" s="33"/>
      <c r="H87" s="68"/>
      <c r="I87" s="6"/>
      <c r="J87" s="5"/>
      <c r="K87" s="6"/>
    </row>
    <row r="88" spans="1:11" s="43" customFormat="1" x14ac:dyDescent="0.2">
      <c r="A88" s="162" t="s">
        <v>616</v>
      </c>
      <c r="B88" s="71">
        <f>SUM(B77:B87)</f>
        <v>579</v>
      </c>
      <c r="C88" s="40">
        <f>B88/26014</f>
        <v>2.2257246098254788E-2</v>
      </c>
      <c r="D88" s="71">
        <f>SUM(D77:D87)</f>
        <v>392</v>
      </c>
      <c r="E88" s="41">
        <f>D88/27682</f>
        <v>1.416082652987501E-2</v>
      </c>
      <c r="F88" s="77">
        <f>SUM(F77:F87)</f>
        <v>4254</v>
      </c>
      <c r="G88" s="42">
        <f>F88/214680</f>
        <v>1.9815539407490219E-2</v>
      </c>
      <c r="H88" s="71">
        <f>SUM(H77:H87)</f>
        <v>3533</v>
      </c>
      <c r="I88" s="41">
        <f>H88/259958</f>
        <v>1.3590656952276906E-2</v>
      </c>
      <c r="J88" s="37">
        <f>IF(D88=0, "-", IF((B88-D88)/D88&lt;10, (B88-D88)/D88, "&gt;999%"))</f>
        <v>0.47704081632653061</v>
      </c>
      <c r="K88" s="38">
        <f>IF(H88=0, "-", IF((F88-H88)/H88&lt;10, (F88-H88)/H88, "&gt;999%"))</f>
        <v>0.20407585621285027</v>
      </c>
    </row>
    <row r="89" spans="1:11" x14ac:dyDescent="0.2">
      <c r="B89" s="83"/>
      <c r="D89" s="83"/>
      <c r="F89" s="83"/>
      <c r="H89" s="83"/>
    </row>
    <row r="90" spans="1:11" s="43" customFormat="1" x14ac:dyDescent="0.2">
      <c r="A90" s="162" t="s">
        <v>615</v>
      </c>
      <c r="B90" s="71">
        <v>4302</v>
      </c>
      <c r="C90" s="40">
        <f>B90/26014</f>
        <v>0.16537249173521951</v>
      </c>
      <c r="D90" s="71">
        <v>4416</v>
      </c>
      <c r="E90" s="41">
        <f>D90/27682</f>
        <v>0.15952604580593888</v>
      </c>
      <c r="F90" s="77">
        <v>33981</v>
      </c>
      <c r="G90" s="42">
        <f>F90/214680</f>
        <v>0.15828675237562884</v>
      </c>
      <c r="H90" s="71">
        <v>45320</v>
      </c>
      <c r="I90" s="41">
        <f>H90/259958</f>
        <v>0.17433585425337939</v>
      </c>
      <c r="J90" s="37">
        <f>IF(D90=0, "-", IF((B90-D90)/D90&lt;10, (B90-D90)/D90, "&gt;999%"))</f>
        <v>-2.5815217391304348E-2</v>
      </c>
      <c r="K90" s="38">
        <f>IF(H90=0, "-", IF((F90-H90)/H90&lt;10, (F90-H90)/H90, "&gt;999%"))</f>
        <v>-0.25019858781994703</v>
      </c>
    </row>
    <row r="91" spans="1:11" x14ac:dyDescent="0.2">
      <c r="B91" s="83"/>
      <c r="D91" s="83"/>
      <c r="F91" s="83"/>
      <c r="H91" s="83"/>
    </row>
    <row r="92" spans="1:11" ht="15.75" x14ac:dyDescent="0.25">
      <c r="A92" s="164" t="s">
        <v>116</v>
      </c>
      <c r="B92" s="196" t="s">
        <v>1</v>
      </c>
      <c r="C92" s="200"/>
      <c r="D92" s="200"/>
      <c r="E92" s="197"/>
      <c r="F92" s="196" t="s">
        <v>14</v>
      </c>
      <c r="G92" s="200"/>
      <c r="H92" s="200"/>
      <c r="I92" s="197"/>
      <c r="J92" s="196" t="s">
        <v>15</v>
      </c>
      <c r="K92" s="197"/>
    </row>
    <row r="93" spans="1:11" x14ac:dyDescent="0.2">
      <c r="A93" s="22"/>
      <c r="B93" s="196">
        <f>VALUE(RIGHT($B$2, 4))</f>
        <v>2020</v>
      </c>
      <c r="C93" s="197"/>
      <c r="D93" s="196">
        <f>B93-1</f>
        <v>2019</v>
      </c>
      <c r="E93" s="204"/>
      <c r="F93" s="196">
        <f>B93</f>
        <v>2020</v>
      </c>
      <c r="G93" s="204"/>
      <c r="H93" s="196">
        <f>D93</f>
        <v>2019</v>
      </c>
      <c r="I93" s="204"/>
      <c r="J93" s="140" t="s">
        <v>4</v>
      </c>
      <c r="K93" s="141" t="s">
        <v>2</v>
      </c>
    </row>
    <row r="94" spans="1:11" x14ac:dyDescent="0.2">
      <c r="A94" s="163" t="s">
        <v>142</v>
      </c>
      <c r="B94" s="61" t="s">
        <v>12</v>
      </c>
      <c r="C94" s="62" t="s">
        <v>13</v>
      </c>
      <c r="D94" s="61" t="s">
        <v>12</v>
      </c>
      <c r="E94" s="63" t="s">
        <v>13</v>
      </c>
      <c r="F94" s="62" t="s">
        <v>12</v>
      </c>
      <c r="G94" s="62" t="s">
        <v>13</v>
      </c>
      <c r="H94" s="61" t="s">
        <v>12</v>
      </c>
      <c r="I94" s="63" t="s">
        <v>13</v>
      </c>
      <c r="J94" s="61"/>
      <c r="K94" s="63"/>
    </row>
    <row r="95" spans="1:11" x14ac:dyDescent="0.2">
      <c r="A95" s="7" t="s">
        <v>254</v>
      </c>
      <c r="B95" s="65">
        <v>0</v>
      </c>
      <c r="C95" s="34">
        <f>IF(B108=0, "-", B95/B108)</f>
        <v>0</v>
      </c>
      <c r="D95" s="65">
        <v>18</v>
      </c>
      <c r="E95" s="9">
        <f>IF(D108=0, "-", D95/D108)</f>
        <v>2.6200873362445413E-2</v>
      </c>
      <c r="F95" s="81">
        <v>37</v>
      </c>
      <c r="G95" s="34">
        <f>IF(F108=0, "-", F95/F108)</f>
        <v>7.2963912443305065E-3</v>
      </c>
      <c r="H95" s="65">
        <v>176</v>
      </c>
      <c r="I95" s="9">
        <f>IF(H108=0, "-", H95/H108)</f>
        <v>2.7194066749072928E-2</v>
      </c>
      <c r="J95" s="8">
        <f t="shared" ref="J95:J106" si="6">IF(D95=0, "-", IF((B95-D95)/D95&lt;10, (B95-D95)/D95, "&gt;999%"))</f>
        <v>-1</v>
      </c>
      <c r="K95" s="9">
        <f t="shared" ref="K95:K106" si="7">IF(H95=0, "-", IF((F95-H95)/H95&lt;10, (F95-H95)/H95, "&gt;999%"))</f>
        <v>-0.78977272727272729</v>
      </c>
    </row>
    <row r="96" spans="1:11" x14ac:dyDescent="0.2">
      <c r="A96" s="7" t="s">
        <v>255</v>
      </c>
      <c r="B96" s="65">
        <v>3</v>
      </c>
      <c r="C96" s="34">
        <f>IF(B108=0, "-", B96/B108)</f>
        <v>3.968253968253968E-3</v>
      </c>
      <c r="D96" s="65">
        <v>4</v>
      </c>
      <c r="E96" s="9">
        <f>IF(D108=0, "-", D96/D108)</f>
        <v>5.822416302765648E-3</v>
      </c>
      <c r="F96" s="81">
        <v>34</v>
      </c>
      <c r="G96" s="34">
        <f>IF(F108=0, "-", F96/F108)</f>
        <v>6.7047919542496549E-3</v>
      </c>
      <c r="H96" s="65">
        <v>25</v>
      </c>
      <c r="I96" s="9">
        <f>IF(H108=0, "-", H96/H108)</f>
        <v>3.8627935723114957E-3</v>
      </c>
      <c r="J96" s="8">
        <f t="shared" si="6"/>
        <v>-0.25</v>
      </c>
      <c r="K96" s="9">
        <f t="shared" si="7"/>
        <v>0.36</v>
      </c>
    </row>
    <row r="97" spans="1:11" x14ac:dyDescent="0.2">
      <c r="A97" s="7" t="s">
        <v>256</v>
      </c>
      <c r="B97" s="65">
        <v>0</v>
      </c>
      <c r="C97" s="34">
        <f>IF(B108=0, "-", B97/B108)</f>
        <v>0</v>
      </c>
      <c r="D97" s="65">
        <v>0</v>
      </c>
      <c r="E97" s="9">
        <f>IF(D108=0, "-", D97/D108)</f>
        <v>0</v>
      </c>
      <c r="F97" s="81">
        <v>0</v>
      </c>
      <c r="G97" s="34">
        <f>IF(F108=0, "-", F97/F108)</f>
        <v>0</v>
      </c>
      <c r="H97" s="65">
        <v>2</v>
      </c>
      <c r="I97" s="9">
        <f>IF(H108=0, "-", H97/H108)</f>
        <v>3.0902348578491963E-4</v>
      </c>
      <c r="J97" s="8" t="str">
        <f t="shared" si="6"/>
        <v>-</v>
      </c>
      <c r="K97" s="9">
        <f t="shared" si="7"/>
        <v>-1</v>
      </c>
    </row>
    <row r="98" spans="1:11" x14ac:dyDescent="0.2">
      <c r="A98" s="7" t="s">
        <v>257</v>
      </c>
      <c r="B98" s="65">
        <v>0</v>
      </c>
      <c r="C98" s="34">
        <f>IF(B108=0, "-", B98/B108)</f>
        <v>0</v>
      </c>
      <c r="D98" s="65">
        <v>39</v>
      </c>
      <c r="E98" s="9">
        <f>IF(D108=0, "-", D98/D108)</f>
        <v>5.6768558951965066E-2</v>
      </c>
      <c r="F98" s="81">
        <v>68</v>
      </c>
      <c r="G98" s="34">
        <f>IF(F108=0, "-", F98/F108)</f>
        <v>1.340958390849931E-2</v>
      </c>
      <c r="H98" s="65">
        <v>360</v>
      </c>
      <c r="I98" s="9">
        <f>IF(H108=0, "-", H98/H108)</f>
        <v>5.5624227441285541E-2</v>
      </c>
      <c r="J98" s="8">
        <f t="shared" si="6"/>
        <v>-1</v>
      </c>
      <c r="K98" s="9">
        <f t="shared" si="7"/>
        <v>-0.81111111111111112</v>
      </c>
    </row>
    <row r="99" spans="1:11" x14ac:dyDescent="0.2">
      <c r="A99" s="7" t="s">
        <v>258</v>
      </c>
      <c r="B99" s="65">
        <v>4</v>
      </c>
      <c r="C99" s="34">
        <f>IF(B108=0, "-", B99/B108)</f>
        <v>5.2910052910052907E-3</v>
      </c>
      <c r="D99" s="65">
        <v>17</v>
      </c>
      <c r="E99" s="9">
        <f>IF(D108=0, "-", D99/D108)</f>
        <v>2.4745269286754003E-2</v>
      </c>
      <c r="F99" s="81">
        <v>98</v>
      </c>
      <c r="G99" s="34">
        <f>IF(F108=0, "-", F99/F108)</f>
        <v>1.932557680930783E-2</v>
      </c>
      <c r="H99" s="65">
        <v>207</v>
      </c>
      <c r="I99" s="9">
        <f>IF(H108=0, "-", H99/H108)</f>
        <v>3.1983930778739185E-2</v>
      </c>
      <c r="J99" s="8">
        <f t="shared" si="6"/>
        <v>-0.76470588235294112</v>
      </c>
      <c r="K99" s="9">
        <f t="shared" si="7"/>
        <v>-0.52657004830917875</v>
      </c>
    </row>
    <row r="100" spans="1:11" x14ac:dyDescent="0.2">
      <c r="A100" s="7" t="s">
        <v>259</v>
      </c>
      <c r="B100" s="65">
        <v>54</v>
      </c>
      <c r="C100" s="34">
        <f>IF(B108=0, "-", B100/B108)</f>
        <v>7.1428571428571425E-2</v>
      </c>
      <c r="D100" s="65">
        <v>52</v>
      </c>
      <c r="E100" s="9">
        <f>IF(D108=0, "-", D100/D108)</f>
        <v>7.5691411935953426E-2</v>
      </c>
      <c r="F100" s="81">
        <v>390</v>
      </c>
      <c r="G100" s="34">
        <f>IF(F108=0, "-", F100/F108)</f>
        <v>7.6907907710510745E-2</v>
      </c>
      <c r="H100" s="65">
        <v>615</v>
      </c>
      <c r="I100" s="9">
        <f>IF(H108=0, "-", H100/H108)</f>
        <v>9.5024721878862795E-2</v>
      </c>
      <c r="J100" s="8">
        <f t="shared" si="6"/>
        <v>3.8461538461538464E-2</v>
      </c>
      <c r="K100" s="9">
        <f t="shared" si="7"/>
        <v>-0.36585365853658536</v>
      </c>
    </row>
    <row r="101" spans="1:11" x14ac:dyDescent="0.2">
      <c r="A101" s="7" t="s">
        <v>260</v>
      </c>
      <c r="B101" s="65">
        <v>11</v>
      </c>
      <c r="C101" s="34">
        <f>IF(B108=0, "-", B101/B108)</f>
        <v>1.4550264550264549E-2</v>
      </c>
      <c r="D101" s="65">
        <v>13</v>
      </c>
      <c r="E101" s="9">
        <f>IF(D108=0, "-", D101/D108)</f>
        <v>1.8922852983988356E-2</v>
      </c>
      <c r="F101" s="81">
        <v>60</v>
      </c>
      <c r="G101" s="34">
        <f>IF(F108=0, "-", F101/F108)</f>
        <v>1.1831985801617038E-2</v>
      </c>
      <c r="H101" s="65">
        <v>29</v>
      </c>
      <c r="I101" s="9">
        <f>IF(H108=0, "-", H101/H108)</f>
        <v>4.4808405438813348E-3</v>
      </c>
      <c r="J101" s="8">
        <f t="shared" si="6"/>
        <v>-0.15384615384615385</v>
      </c>
      <c r="K101" s="9">
        <f t="shared" si="7"/>
        <v>1.0689655172413792</v>
      </c>
    </row>
    <row r="102" spans="1:11" x14ac:dyDescent="0.2">
      <c r="A102" s="7" t="s">
        <v>261</v>
      </c>
      <c r="B102" s="65">
        <v>100</v>
      </c>
      <c r="C102" s="34">
        <f>IF(B108=0, "-", B102/B108)</f>
        <v>0.13227513227513227</v>
      </c>
      <c r="D102" s="65">
        <v>70</v>
      </c>
      <c r="E102" s="9">
        <f>IF(D108=0, "-", D102/D108)</f>
        <v>0.10189228529839883</v>
      </c>
      <c r="F102" s="81">
        <v>521</v>
      </c>
      <c r="G102" s="34">
        <f>IF(F108=0, "-", F102/F108)</f>
        <v>0.10274107671070795</v>
      </c>
      <c r="H102" s="65">
        <v>503</v>
      </c>
      <c r="I102" s="9">
        <f>IF(H108=0, "-", H102/H108)</f>
        <v>7.7719406674907288E-2</v>
      </c>
      <c r="J102" s="8">
        <f t="shared" si="6"/>
        <v>0.42857142857142855</v>
      </c>
      <c r="K102" s="9">
        <f t="shared" si="7"/>
        <v>3.5785288270377733E-2</v>
      </c>
    </row>
    <row r="103" spans="1:11" x14ac:dyDescent="0.2">
      <c r="A103" s="7" t="s">
        <v>262</v>
      </c>
      <c r="B103" s="65">
        <v>18</v>
      </c>
      <c r="C103" s="34">
        <f>IF(B108=0, "-", B103/B108)</f>
        <v>2.3809523809523808E-2</v>
      </c>
      <c r="D103" s="65">
        <v>13</v>
      </c>
      <c r="E103" s="9">
        <f>IF(D108=0, "-", D103/D108)</f>
        <v>1.8922852983988356E-2</v>
      </c>
      <c r="F103" s="81">
        <v>125</v>
      </c>
      <c r="G103" s="34">
        <f>IF(F108=0, "-", F103/F108)</f>
        <v>2.4649970420035496E-2</v>
      </c>
      <c r="H103" s="65">
        <v>75</v>
      </c>
      <c r="I103" s="9">
        <f>IF(H108=0, "-", H103/H108)</f>
        <v>1.1588380716934486E-2</v>
      </c>
      <c r="J103" s="8">
        <f t="shared" si="6"/>
        <v>0.38461538461538464</v>
      </c>
      <c r="K103" s="9">
        <f t="shared" si="7"/>
        <v>0.66666666666666663</v>
      </c>
    </row>
    <row r="104" spans="1:11" x14ac:dyDescent="0.2">
      <c r="A104" s="7" t="s">
        <v>263</v>
      </c>
      <c r="B104" s="65">
        <v>22</v>
      </c>
      <c r="C104" s="34">
        <f>IF(B108=0, "-", B104/B108)</f>
        <v>2.9100529100529099E-2</v>
      </c>
      <c r="D104" s="65">
        <v>36</v>
      </c>
      <c r="E104" s="9">
        <f>IF(D108=0, "-", D104/D108)</f>
        <v>5.2401746724890827E-2</v>
      </c>
      <c r="F104" s="81">
        <v>238</v>
      </c>
      <c r="G104" s="34">
        <f>IF(F108=0, "-", F104/F108)</f>
        <v>4.6933543679747586E-2</v>
      </c>
      <c r="H104" s="65">
        <v>339</v>
      </c>
      <c r="I104" s="9">
        <f>IF(H108=0, "-", H104/H108)</f>
        <v>5.2379480840543884E-2</v>
      </c>
      <c r="J104" s="8">
        <f t="shared" si="6"/>
        <v>-0.3888888888888889</v>
      </c>
      <c r="K104" s="9">
        <f t="shared" si="7"/>
        <v>-0.29793510324483774</v>
      </c>
    </row>
    <row r="105" spans="1:11" x14ac:dyDescent="0.2">
      <c r="A105" s="7" t="s">
        <v>264</v>
      </c>
      <c r="B105" s="65">
        <v>530</v>
      </c>
      <c r="C105" s="34">
        <f>IF(B108=0, "-", B105/B108)</f>
        <v>0.70105820105820105</v>
      </c>
      <c r="D105" s="65">
        <v>404</v>
      </c>
      <c r="E105" s="9">
        <f>IF(D108=0, "-", D105/D108)</f>
        <v>0.58806404657933042</v>
      </c>
      <c r="F105" s="81">
        <v>3375</v>
      </c>
      <c r="G105" s="34">
        <f>IF(F108=0, "-", F105/F108)</f>
        <v>0.66554920134095841</v>
      </c>
      <c r="H105" s="65">
        <v>3878</v>
      </c>
      <c r="I105" s="9">
        <f>IF(H108=0, "-", H105/H108)</f>
        <v>0.59919653893695923</v>
      </c>
      <c r="J105" s="8">
        <f t="shared" si="6"/>
        <v>0.31188118811881188</v>
      </c>
      <c r="K105" s="9">
        <f t="shared" si="7"/>
        <v>-0.129706034038164</v>
      </c>
    </row>
    <row r="106" spans="1:11" x14ac:dyDescent="0.2">
      <c r="A106" s="7" t="s">
        <v>265</v>
      </c>
      <c r="B106" s="65">
        <v>14</v>
      </c>
      <c r="C106" s="34">
        <f>IF(B108=0, "-", B106/B108)</f>
        <v>1.8518518518518517E-2</v>
      </c>
      <c r="D106" s="65">
        <v>21</v>
      </c>
      <c r="E106" s="9">
        <f>IF(D108=0, "-", D106/D108)</f>
        <v>3.0567685589519649E-2</v>
      </c>
      <c r="F106" s="81">
        <v>125</v>
      </c>
      <c r="G106" s="34">
        <f>IF(F108=0, "-", F106/F108)</f>
        <v>2.4649970420035496E-2</v>
      </c>
      <c r="H106" s="65">
        <v>263</v>
      </c>
      <c r="I106" s="9">
        <f>IF(H108=0, "-", H106/H108)</f>
        <v>4.0636588380716931E-2</v>
      </c>
      <c r="J106" s="8">
        <f t="shared" si="6"/>
        <v>-0.33333333333333331</v>
      </c>
      <c r="K106" s="9">
        <f t="shared" si="7"/>
        <v>-0.52471482889733845</v>
      </c>
    </row>
    <row r="107" spans="1:11" x14ac:dyDescent="0.2">
      <c r="A107" s="2"/>
      <c r="B107" s="68"/>
      <c r="C107" s="33"/>
      <c r="D107" s="68"/>
      <c r="E107" s="6"/>
      <c r="F107" s="82"/>
      <c r="G107" s="33"/>
      <c r="H107" s="68"/>
      <c r="I107" s="6"/>
      <c r="J107" s="5"/>
      <c r="K107" s="6"/>
    </row>
    <row r="108" spans="1:11" s="43" customFormat="1" x14ac:dyDescent="0.2">
      <c r="A108" s="162" t="s">
        <v>614</v>
      </c>
      <c r="B108" s="71">
        <f>SUM(B95:B107)</f>
        <v>756</v>
      </c>
      <c r="C108" s="40">
        <f>B108/26014</f>
        <v>2.9061274698239409E-2</v>
      </c>
      <c r="D108" s="71">
        <f>SUM(D95:D107)</f>
        <v>687</v>
      </c>
      <c r="E108" s="41">
        <f>D108/27682</f>
        <v>2.4817570984755438E-2</v>
      </c>
      <c r="F108" s="77">
        <f>SUM(F95:F107)</f>
        <v>5071</v>
      </c>
      <c r="G108" s="42">
        <f>F108/214680</f>
        <v>2.3621203651947083E-2</v>
      </c>
      <c r="H108" s="71">
        <f>SUM(H95:H107)</f>
        <v>6472</v>
      </c>
      <c r="I108" s="41">
        <f>H108/259958</f>
        <v>2.4896329407058063E-2</v>
      </c>
      <c r="J108" s="37">
        <f>IF(D108=0, "-", IF((B108-D108)/D108&lt;10, (B108-D108)/D108, "&gt;999%"))</f>
        <v>0.10043668122270742</v>
      </c>
      <c r="K108" s="38">
        <f>IF(H108=0, "-", IF((F108-H108)/H108&lt;10, (F108-H108)/H108, "&gt;999%"))</f>
        <v>-0.21647095179233622</v>
      </c>
    </row>
    <row r="109" spans="1:11" x14ac:dyDescent="0.2">
      <c r="B109" s="83"/>
      <c r="D109" s="83"/>
      <c r="F109" s="83"/>
      <c r="H109" s="83"/>
    </row>
    <row r="110" spans="1:11" x14ac:dyDescent="0.2">
      <c r="A110" s="163" t="s">
        <v>143</v>
      </c>
      <c r="B110" s="61" t="s">
        <v>12</v>
      </c>
      <c r="C110" s="62" t="s">
        <v>13</v>
      </c>
      <c r="D110" s="61" t="s">
        <v>12</v>
      </c>
      <c r="E110" s="63" t="s">
        <v>13</v>
      </c>
      <c r="F110" s="62" t="s">
        <v>12</v>
      </c>
      <c r="G110" s="62" t="s">
        <v>13</v>
      </c>
      <c r="H110" s="61" t="s">
        <v>12</v>
      </c>
      <c r="I110" s="63" t="s">
        <v>13</v>
      </c>
      <c r="J110" s="61"/>
      <c r="K110" s="63"/>
    </row>
    <row r="111" spans="1:11" x14ac:dyDescent="0.2">
      <c r="A111" s="7" t="s">
        <v>266</v>
      </c>
      <c r="B111" s="65">
        <v>9</v>
      </c>
      <c r="C111" s="34">
        <f>IF(B128=0, "-", B111/B128)</f>
        <v>2.0454545454545454E-2</v>
      </c>
      <c r="D111" s="65">
        <v>5</v>
      </c>
      <c r="E111" s="9">
        <f>IF(D128=0, "-", D111/D128)</f>
        <v>1.0752688172043012E-2</v>
      </c>
      <c r="F111" s="81">
        <v>27</v>
      </c>
      <c r="G111" s="34">
        <f>IF(F128=0, "-", F111/F128)</f>
        <v>7.8786110300554414E-3</v>
      </c>
      <c r="H111" s="65">
        <v>56</v>
      </c>
      <c r="I111" s="9">
        <f>IF(H128=0, "-", H111/H128)</f>
        <v>1.2158054711246201E-2</v>
      </c>
      <c r="J111" s="8">
        <f t="shared" ref="J111:J126" si="8">IF(D111=0, "-", IF((B111-D111)/D111&lt;10, (B111-D111)/D111, "&gt;999%"))</f>
        <v>0.8</v>
      </c>
      <c r="K111" s="9">
        <f t="shared" ref="K111:K126" si="9">IF(H111=0, "-", IF((F111-H111)/H111&lt;10, (F111-H111)/H111, "&gt;999%"))</f>
        <v>-0.5178571428571429</v>
      </c>
    </row>
    <row r="112" spans="1:11" x14ac:dyDescent="0.2">
      <c r="A112" s="7" t="s">
        <v>267</v>
      </c>
      <c r="B112" s="65">
        <v>32</v>
      </c>
      <c r="C112" s="34">
        <f>IF(B128=0, "-", B112/B128)</f>
        <v>7.2727272727272724E-2</v>
      </c>
      <c r="D112" s="65">
        <v>37</v>
      </c>
      <c r="E112" s="9">
        <f>IF(D128=0, "-", D112/D128)</f>
        <v>7.9569892473118284E-2</v>
      </c>
      <c r="F112" s="81">
        <v>296</v>
      </c>
      <c r="G112" s="34">
        <f>IF(F128=0, "-", F112/F128)</f>
        <v>8.6372920922089286E-2</v>
      </c>
      <c r="H112" s="65">
        <v>419</v>
      </c>
      <c r="I112" s="9">
        <f>IF(H128=0, "-", H112/H128)</f>
        <v>9.0968302214502819E-2</v>
      </c>
      <c r="J112" s="8">
        <f t="shared" si="8"/>
        <v>-0.13513513513513514</v>
      </c>
      <c r="K112" s="9">
        <f t="shared" si="9"/>
        <v>-0.2935560859188544</v>
      </c>
    </row>
    <row r="113" spans="1:11" x14ac:dyDescent="0.2">
      <c r="A113" s="7" t="s">
        <v>268</v>
      </c>
      <c r="B113" s="65">
        <v>20</v>
      </c>
      <c r="C113" s="34">
        <f>IF(B128=0, "-", B113/B128)</f>
        <v>4.5454545454545456E-2</v>
      </c>
      <c r="D113" s="65">
        <v>26</v>
      </c>
      <c r="E113" s="9">
        <f>IF(D128=0, "-", D113/D128)</f>
        <v>5.5913978494623658E-2</v>
      </c>
      <c r="F113" s="81">
        <v>224</v>
      </c>
      <c r="G113" s="34">
        <f>IF(F128=0, "-", F113/F128)</f>
        <v>6.5363291508608118E-2</v>
      </c>
      <c r="H113" s="65">
        <v>274</v>
      </c>
      <c r="I113" s="9">
        <f>IF(H128=0, "-", H113/H128)</f>
        <v>5.9487624837168913E-2</v>
      </c>
      <c r="J113" s="8">
        <f t="shared" si="8"/>
        <v>-0.23076923076923078</v>
      </c>
      <c r="K113" s="9">
        <f t="shared" si="9"/>
        <v>-0.18248175182481752</v>
      </c>
    </row>
    <row r="114" spans="1:11" x14ac:dyDescent="0.2">
      <c r="A114" s="7" t="s">
        <v>269</v>
      </c>
      <c r="B114" s="65">
        <v>104</v>
      </c>
      <c r="C114" s="34">
        <f>IF(B128=0, "-", B114/B128)</f>
        <v>0.23636363636363636</v>
      </c>
      <c r="D114" s="65">
        <v>91</v>
      </c>
      <c r="E114" s="9">
        <f>IF(D128=0, "-", D114/D128)</f>
        <v>0.19569892473118281</v>
      </c>
      <c r="F114" s="81">
        <v>872</v>
      </c>
      <c r="G114" s="34">
        <f>IF(F128=0, "-", F114/F128)</f>
        <v>0.25444995622993871</v>
      </c>
      <c r="H114" s="65">
        <v>722</v>
      </c>
      <c r="I114" s="9">
        <f>IF(H128=0, "-", H114/H128)</f>
        <v>0.15675206252713852</v>
      </c>
      <c r="J114" s="8">
        <f t="shared" si="8"/>
        <v>0.14285714285714285</v>
      </c>
      <c r="K114" s="9">
        <f t="shared" si="9"/>
        <v>0.2077562326869806</v>
      </c>
    </row>
    <row r="115" spans="1:11" x14ac:dyDescent="0.2">
      <c r="A115" s="7" t="s">
        <v>270</v>
      </c>
      <c r="B115" s="65">
        <v>0</v>
      </c>
      <c r="C115" s="34">
        <f>IF(B128=0, "-", B115/B128)</f>
        <v>0</v>
      </c>
      <c r="D115" s="65">
        <v>0</v>
      </c>
      <c r="E115" s="9">
        <f>IF(D128=0, "-", D115/D128)</f>
        <v>0</v>
      </c>
      <c r="F115" s="81">
        <v>0</v>
      </c>
      <c r="G115" s="34">
        <f>IF(F128=0, "-", F115/F128)</f>
        <v>0</v>
      </c>
      <c r="H115" s="65">
        <v>4</v>
      </c>
      <c r="I115" s="9">
        <f>IF(H128=0, "-", H115/H128)</f>
        <v>8.6843247937472864E-4</v>
      </c>
      <c r="J115" s="8" t="str">
        <f t="shared" si="8"/>
        <v>-</v>
      </c>
      <c r="K115" s="9">
        <f t="shared" si="9"/>
        <v>-1</v>
      </c>
    </row>
    <row r="116" spans="1:11" x14ac:dyDescent="0.2">
      <c r="A116" s="7" t="s">
        <v>271</v>
      </c>
      <c r="B116" s="65">
        <v>0</v>
      </c>
      <c r="C116" s="34">
        <f>IF(B128=0, "-", B116/B128)</f>
        <v>0</v>
      </c>
      <c r="D116" s="65">
        <v>9</v>
      </c>
      <c r="E116" s="9">
        <f>IF(D128=0, "-", D116/D128)</f>
        <v>1.935483870967742E-2</v>
      </c>
      <c r="F116" s="81">
        <v>18</v>
      </c>
      <c r="G116" s="34">
        <f>IF(F128=0, "-", F116/F128)</f>
        <v>5.2524073533702946E-3</v>
      </c>
      <c r="H116" s="65">
        <v>91</v>
      </c>
      <c r="I116" s="9">
        <f>IF(H128=0, "-", H116/H128)</f>
        <v>1.9756838905775075E-2</v>
      </c>
      <c r="J116" s="8">
        <f t="shared" si="8"/>
        <v>-1</v>
      </c>
      <c r="K116" s="9">
        <f t="shared" si="9"/>
        <v>-0.80219780219780223</v>
      </c>
    </row>
    <row r="117" spans="1:11" x14ac:dyDescent="0.2">
      <c r="A117" s="7" t="s">
        <v>272</v>
      </c>
      <c r="B117" s="65">
        <v>14</v>
      </c>
      <c r="C117" s="34">
        <f>IF(B128=0, "-", B117/B128)</f>
        <v>3.1818181818181815E-2</v>
      </c>
      <c r="D117" s="65">
        <v>1</v>
      </c>
      <c r="E117" s="9">
        <f>IF(D128=0, "-", D117/D128)</f>
        <v>2.1505376344086021E-3</v>
      </c>
      <c r="F117" s="81">
        <v>77</v>
      </c>
      <c r="G117" s="34">
        <f>IF(F128=0, "-", F117/F128)</f>
        <v>2.2468631456084038E-2</v>
      </c>
      <c r="H117" s="65">
        <v>31</v>
      </c>
      <c r="I117" s="9">
        <f>IF(H128=0, "-", H117/H128)</f>
        <v>6.7303517151541467E-3</v>
      </c>
      <c r="J117" s="8" t="str">
        <f t="shared" si="8"/>
        <v>&gt;999%</v>
      </c>
      <c r="K117" s="9">
        <f t="shared" si="9"/>
        <v>1.4838709677419355</v>
      </c>
    </row>
    <row r="118" spans="1:11" x14ac:dyDescent="0.2">
      <c r="A118" s="7" t="s">
        <v>273</v>
      </c>
      <c r="B118" s="65">
        <v>0</v>
      </c>
      <c r="C118" s="34">
        <f>IF(B128=0, "-", B118/B128)</f>
        <v>0</v>
      </c>
      <c r="D118" s="65">
        <v>2</v>
      </c>
      <c r="E118" s="9">
        <f>IF(D128=0, "-", D118/D128)</f>
        <v>4.3010752688172043E-3</v>
      </c>
      <c r="F118" s="81">
        <v>14</v>
      </c>
      <c r="G118" s="34">
        <f>IF(F128=0, "-", F118/F128)</f>
        <v>4.0852057192880074E-3</v>
      </c>
      <c r="H118" s="65">
        <v>34</v>
      </c>
      <c r="I118" s="9">
        <f>IF(H128=0, "-", H118/H128)</f>
        <v>7.3816760746851931E-3</v>
      </c>
      <c r="J118" s="8">
        <f t="shared" si="8"/>
        <v>-1</v>
      </c>
      <c r="K118" s="9">
        <f t="shared" si="9"/>
        <v>-0.58823529411764708</v>
      </c>
    </row>
    <row r="119" spans="1:11" x14ac:dyDescent="0.2">
      <c r="A119" s="7" t="s">
        <v>274</v>
      </c>
      <c r="B119" s="65">
        <v>2</v>
      </c>
      <c r="C119" s="34">
        <f>IF(B128=0, "-", B119/B128)</f>
        <v>4.5454545454545452E-3</v>
      </c>
      <c r="D119" s="65">
        <v>16</v>
      </c>
      <c r="E119" s="9">
        <f>IF(D128=0, "-", D119/D128)</f>
        <v>3.4408602150537634E-2</v>
      </c>
      <c r="F119" s="81">
        <v>58</v>
      </c>
      <c r="G119" s="34">
        <f>IF(F128=0, "-", F119/F128)</f>
        <v>1.6924423694193173E-2</v>
      </c>
      <c r="H119" s="65">
        <v>148</v>
      </c>
      <c r="I119" s="9">
        <f>IF(H128=0, "-", H119/H128)</f>
        <v>3.2132001736864958E-2</v>
      </c>
      <c r="J119" s="8">
        <f t="shared" si="8"/>
        <v>-0.875</v>
      </c>
      <c r="K119" s="9">
        <f t="shared" si="9"/>
        <v>-0.60810810810810811</v>
      </c>
    </row>
    <row r="120" spans="1:11" x14ac:dyDescent="0.2">
      <c r="A120" s="7" t="s">
        <v>275</v>
      </c>
      <c r="B120" s="65">
        <v>9</v>
      </c>
      <c r="C120" s="34">
        <f>IF(B128=0, "-", B120/B128)</f>
        <v>2.0454545454545454E-2</v>
      </c>
      <c r="D120" s="65">
        <v>4</v>
      </c>
      <c r="E120" s="9">
        <f>IF(D128=0, "-", D120/D128)</f>
        <v>8.6021505376344086E-3</v>
      </c>
      <c r="F120" s="81">
        <v>149</v>
      </c>
      <c r="G120" s="34">
        <f>IF(F128=0, "-", F120/F128)</f>
        <v>4.3478260869565216E-2</v>
      </c>
      <c r="H120" s="65">
        <v>147</v>
      </c>
      <c r="I120" s="9">
        <f>IF(H128=0, "-", H120/H128)</f>
        <v>3.1914893617021274E-2</v>
      </c>
      <c r="J120" s="8">
        <f t="shared" si="8"/>
        <v>1.25</v>
      </c>
      <c r="K120" s="9">
        <f t="shared" si="9"/>
        <v>1.3605442176870748E-2</v>
      </c>
    </row>
    <row r="121" spans="1:11" x14ac:dyDescent="0.2">
      <c r="A121" s="7" t="s">
        <v>276</v>
      </c>
      <c r="B121" s="65">
        <v>22</v>
      </c>
      <c r="C121" s="34">
        <f>IF(B128=0, "-", B121/B128)</f>
        <v>0.05</v>
      </c>
      <c r="D121" s="65">
        <v>20</v>
      </c>
      <c r="E121" s="9">
        <f>IF(D128=0, "-", D121/D128)</f>
        <v>4.3010752688172046E-2</v>
      </c>
      <c r="F121" s="81">
        <v>188</v>
      </c>
      <c r="G121" s="34">
        <f>IF(F128=0, "-", F121/F128)</f>
        <v>5.485847680186752E-2</v>
      </c>
      <c r="H121" s="65">
        <v>273</v>
      </c>
      <c r="I121" s="9">
        <f>IF(H128=0, "-", H121/H128)</f>
        <v>5.9270516717325229E-2</v>
      </c>
      <c r="J121" s="8">
        <f t="shared" si="8"/>
        <v>0.1</v>
      </c>
      <c r="K121" s="9">
        <f t="shared" si="9"/>
        <v>-0.31135531135531136</v>
      </c>
    </row>
    <row r="122" spans="1:11" x14ac:dyDescent="0.2">
      <c r="A122" s="7" t="s">
        <v>277</v>
      </c>
      <c r="B122" s="65">
        <v>98</v>
      </c>
      <c r="C122" s="34">
        <f>IF(B128=0, "-", B122/B128)</f>
        <v>0.22272727272727272</v>
      </c>
      <c r="D122" s="65">
        <v>174</v>
      </c>
      <c r="E122" s="9">
        <f>IF(D128=0, "-", D122/D128)</f>
        <v>0.37419354838709679</v>
      </c>
      <c r="F122" s="81">
        <v>673</v>
      </c>
      <c r="G122" s="34">
        <f>IF(F128=0, "-", F122/F128)</f>
        <v>0.19638167493434491</v>
      </c>
      <c r="H122" s="65">
        <v>1745</v>
      </c>
      <c r="I122" s="9">
        <f>IF(H128=0, "-", H122/H128)</f>
        <v>0.37885366912722535</v>
      </c>
      <c r="J122" s="8">
        <f t="shared" si="8"/>
        <v>-0.43678160919540232</v>
      </c>
      <c r="K122" s="9">
        <f t="shared" si="9"/>
        <v>-0.61432664756446986</v>
      </c>
    </row>
    <row r="123" spans="1:11" x14ac:dyDescent="0.2">
      <c r="A123" s="7" t="s">
        <v>278</v>
      </c>
      <c r="B123" s="65">
        <v>101</v>
      </c>
      <c r="C123" s="34">
        <f>IF(B128=0, "-", B123/B128)</f>
        <v>0.22954545454545455</v>
      </c>
      <c r="D123" s="65">
        <v>49</v>
      </c>
      <c r="E123" s="9">
        <f>IF(D128=0, "-", D123/D128)</f>
        <v>0.10537634408602151</v>
      </c>
      <c r="F123" s="81">
        <v>632</v>
      </c>
      <c r="G123" s="34">
        <f>IF(F128=0, "-", F123/F128)</f>
        <v>0.18441785818500145</v>
      </c>
      <c r="H123" s="65">
        <v>431</v>
      </c>
      <c r="I123" s="9">
        <f>IF(H128=0, "-", H123/H128)</f>
        <v>9.3573599652627001E-2</v>
      </c>
      <c r="J123" s="8">
        <f t="shared" si="8"/>
        <v>1.0612244897959184</v>
      </c>
      <c r="K123" s="9">
        <f t="shared" si="9"/>
        <v>0.46635730858468677</v>
      </c>
    </row>
    <row r="124" spans="1:11" x14ac:dyDescent="0.2">
      <c r="A124" s="7" t="s">
        <v>279</v>
      </c>
      <c r="B124" s="65">
        <v>0</v>
      </c>
      <c r="C124" s="34">
        <f>IF(B128=0, "-", B124/B128)</f>
        <v>0</v>
      </c>
      <c r="D124" s="65">
        <v>17</v>
      </c>
      <c r="E124" s="9">
        <f>IF(D128=0, "-", D124/D128)</f>
        <v>3.6559139784946237E-2</v>
      </c>
      <c r="F124" s="81">
        <v>7</v>
      </c>
      <c r="G124" s="34">
        <f>IF(F128=0, "-", F124/F128)</f>
        <v>2.0426028596440037E-3</v>
      </c>
      <c r="H124" s="65">
        <v>160</v>
      </c>
      <c r="I124" s="9">
        <f>IF(H128=0, "-", H124/H128)</f>
        <v>3.4737299174989147E-2</v>
      </c>
      <c r="J124" s="8">
        <f t="shared" si="8"/>
        <v>-1</v>
      </c>
      <c r="K124" s="9">
        <f t="shared" si="9"/>
        <v>-0.95625000000000004</v>
      </c>
    </row>
    <row r="125" spans="1:11" x14ac:dyDescent="0.2">
      <c r="A125" s="7" t="s">
        <v>280</v>
      </c>
      <c r="B125" s="65">
        <v>11</v>
      </c>
      <c r="C125" s="34">
        <f>IF(B128=0, "-", B125/B128)</f>
        <v>2.5000000000000001E-2</v>
      </c>
      <c r="D125" s="65">
        <v>7</v>
      </c>
      <c r="E125" s="9">
        <f>IF(D128=0, "-", D125/D128)</f>
        <v>1.5053763440860216E-2</v>
      </c>
      <c r="F125" s="81">
        <v>97</v>
      </c>
      <c r="G125" s="34">
        <f>IF(F128=0, "-", F125/F128)</f>
        <v>2.8304639626495477E-2</v>
      </c>
      <c r="H125" s="65">
        <v>34</v>
      </c>
      <c r="I125" s="9">
        <f>IF(H128=0, "-", H125/H128)</f>
        <v>7.3816760746851931E-3</v>
      </c>
      <c r="J125" s="8">
        <f t="shared" si="8"/>
        <v>0.5714285714285714</v>
      </c>
      <c r="K125" s="9">
        <f t="shared" si="9"/>
        <v>1.8529411764705883</v>
      </c>
    </row>
    <row r="126" spans="1:11" x14ac:dyDescent="0.2">
      <c r="A126" s="7" t="s">
        <v>281</v>
      </c>
      <c r="B126" s="65">
        <v>18</v>
      </c>
      <c r="C126" s="34">
        <f>IF(B128=0, "-", B126/B128)</f>
        <v>4.0909090909090909E-2</v>
      </c>
      <c r="D126" s="65">
        <v>7</v>
      </c>
      <c r="E126" s="9">
        <f>IF(D128=0, "-", D126/D128)</f>
        <v>1.5053763440860216E-2</v>
      </c>
      <c r="F126" s="81">
        <v>95</v>
      </c>
      <c r="G126" s="34">
        <f>IF(F128=0, "-", F126/F128)</f>
        <v>2.7721038809454333E-2</v>
      </c>
      <c r="H126" s="65">
        <v>37</v>
      </c>
      <c r="I126" s="9">
        <f>IF(H128=0, "-", H126/H128)</f>
        <v>8.0330004342162396E-3</v>
      </c>
      <c r="J126" s="8">
        <f t="shared" si="8"/>
        <v>1.5714285714285714</v>
      </c>
      <c r="K126" s="9">
        <f t="shared" si="9"/>
        <v>1.5675675675675675</v>
      </c>
    </row>
    <row r="127" spans="1:11" x14ac:dyDescent="0.2">
      <c r="A127" s="2"/>
      <c r="B127" s="68"/>
      <c r="C127" s="33"/>
      <c r="D127" s="68"/>
      <c r="E127" s="6"/>
      <c r="F127" s="82"/>
      <c r="G127" s="33"/>
      <c r="H127" s="68"/>
      <c r="I127" s="6"/>
      <c r="J127" s="5"/>
      <c r="K127" s="6"/>
    </row>
    <row r="128" spans="1:11" s="43" customFormat="1" x14ac:dyDescent="0.2">
      <c r="A128" s="162" t="s">
        <v>613</v>
      </c>
      <c r="B128" s="71">
        <f>SUM(B111:B127)</f>
        <v>440</v>
      </c>
      <c r="C128" s="40">
        <f>B128/26014</f>
        <v>1.691396940109172E-2</v>
      </c>
      <c r="D128" s="71">
        <f>SUM(D111:D127)</f>
        <v>465</v>
      </c>
      <c r="E128" s="41">
        <f>D128/27682</f>
        <v>1.6797919225489486E-2</v>
      </c>
      <c r="F128" s="77">
        <f>SUM(F111:F127)</f>
        <v>3427</v>
      </c>
      <c r="G128" s="42">
        <f>F128/214680</f>
        <v>1.5963294205328861E-2</v>
      </c>
      <c r="H128" s="71">
        <f>SUM(H111:H127)</f>
        <v>4606</v>
      </c>
      <c r="I128" s="41">
        <f>H128/259958</f>
        <v>1.7718246793712832E-2</v>
      </c>
      <c r="J128" s="37">
        <f>IF(D128=0, "-", IF((B128-D128)/D128&lt;10, (B128-D128)/D128, "&gt;999%"))</f>
        <v>-5.3763440860215055E-2</v>
      </c>
      <c r="K128" s="38">
        <f>IF(H128=0, "-", IF((F128-H128)/H128&lt;10, (F128-H128)/H128, "&gt;999%"))</f>
        <v>-0.25597047329570127</v>
      </c>
    </row>
    <row r="129" spans="1:11" x14ac:dyDescent="0.2">
      <c r="B129" s="83"/>
      <c r="D129" s="83"/>
      <c r="F129" s="83"/>
      <c r="H129" s="83"/>
    </row>
    <row r="130" spans="1:11" s="43" customFormat="1" x14ac:dyDescent="0.2">
      <c r="A130" s="162" t="s">
        <v>612</v>
      </c>
      <c r="B130" s="71">
        <v>1196</v>
      </c>
      <c r="C130" s="40">
        <f>B130/26014</f>
        <v>4.5975244099331132E-2</v>
      </c>
      <c r="D130" s="71">
        <v>1152</v>
      </c>
      <c r="E130" s="41">
        <f>D130/27682</f>
        <v>4.1615490210244924E-2</v>
      </c>
      <c r="F130" s="77">
        <v>8498</v>
      </c>
      <c r="G130" s="42">
        <f>F130/214680</f>
        <v>3.9584497857275948E-2</v>
      </c>
      <c r="H130" s="71">
        <v>11078</v>
      </c>
      <c r="I130" s="41">
        <f>H130/259958</f>
        <v>4.2614576200770894E-2</v>
      </c>
      <c r="J130" s="37">
        <f>IF(D130=0, "-", IF((B130-D130)/D130&lt;10, (B130-D130)/D130, "&gt;999%"))</f>
        <v>3.8194444444444448E-2</v>
      </c>
      <c r="K130" s="38">
        <f>IF(H130=0, "-", IF((F130-H130)/H130&lt;10, (F130-H130)/H130, "&gt;999%"))</f>
        <v>-0.23289402419209243</v>
      </c>
    </row>
    <row r="131" spans="1:11" x14ac:dyDescent="0.2">
      <c r="B131" s="83"/>
      <c r="D131" s="83"/>
      <c r="F131" s="83"/>
      <c r="H131" s="83"/>
    </row>
    <row r="132" spans="1:11" ht="15.75" x14ac:dyDescent="0.25">
      <c r="A132" s="164" t="s">
        <v>117</v>
      </c>
      <c r="B132" s="196" t="s">
        <v>1</v>
      </c>
      <c r="C132" s="200"/>
      <c r="D132" s="200"/>
      <c r="E132" s="197"/>
      <c r="F132" s="196" t="s">
        <v>14</v>
      </c>
      <c r="G132" s="200"/>
      <c r="H132" s="200"/>
      <c r="I132" s="197"/>
      <c r="J132" s="196" t="s">
        <v>15</v>
      </c>
      <c r="K132" s="197"/>
    </row>
    <row r="133" spans="1:11" x14ac:dyDescent="0.2">
      <c r="A133" s="22"/>
      <c r="B133" s="196">
        <f>VALUE(RIGHT($B$2, 4))</f>
        <v>2020</v>
      </c>
      <c r="C133" s="197"/>
      <c r="D133" s="196">
        <f>B133-1</f>
        <v>2019</v>
      </c>
      <c r="E133" s="204"/>
      <c r="F133" s="196">
        <f>B133</f>
        <v>2020</v>
      </c>
      <c r="G133" s="204"/>
      <c r="H133" s="196">
        <f>D133</f>
        <v>2019</v>
      </c>
      <c r="I133" s="204"/>
      <c r="J133" s="140" t="s">
        <v>4</v>
      </c>
      <c r="K133" s="141" t="s">
        <v>2</v>
      </c>
    </row>
    <row r="134" spans="1:11" x14ac:dyDescent="0.2">
      <c r="A134" s="163" t="s">
        <v>144</v>
      </c>
      <c r="B134" s="61" t="s">
        <v>12</v>
      </c>
      <c r="C134" s="62" t="s">
        <v>13</v>
      </c>
      <c r="D134" s="61" t="s">
        <v>12</v>
      </c>
      <c r="E134" s="63" t="s">
        <v>13</v>
      </c>
      <c r="F134" s="62" t="s">
        <v>12</v>
      </c>
      <c r="G134" s="62" t="s">
        <v>13</v>
      </c>
      <c r="H134" s="61" t="s">
        <v>12</v>
      </c>
      <c r="I134" s="63" t="s">
        <v>13</v>
      </c>
      <c r="J134" s="61"/>
      <c r="K134" s="63"/>
    </row>
    <row r="135" spans="1:11" x14ac:dyDescent="0.2">
      <c r="A135" s="7" t="s">
        <v>282</v>
      </c>
      <c r="B135" s="65">
        <v>28</v>
      </c>
      <c r="C135" s="34">
        <f>IF(B139=0, "-", B135/B139)</f>
        <v>0.23728813559322035</v>
      </c>
      <c r="D135" s="65">
        <v>86</v>
      </c>
      <c r="E135" s="9">
        <f>IF(D139=0, "-", D135/D139)</f>
        <v>0.54430379746835444</v>
      </c>
      <c r="F135" s="81">
        <v>208</v>
      </c>
      <c r="G135" s="34">
        <f>IF(F139=0, "-", F135/F139)</f>
        <v>0.2613065326633166</v>
      </c>
      <c r="H135" s="65">
        <v>1322</v>
      </c>
      <c r="I135" s="9">
        <f>IF(H139=0, "-", H135/H139)</f>
        <v>0.63132760267430754</v>
      </c>
      <c r="J135" s="8">
        <f>IF(D135=0, "-", IF((B135-D135)/D135&lt;10, (B135-D135)/D135, "&gt;999%"))</f>
        <v>-0.67441860465116277</v>
      </c>
      <c r="K135" s="9">
        <f>IF(H135=0, "-", IF((F135-H135)/H135&lt;10, (F135-H135)/H135, "&gt;999%"))</f>
        <v>-0.84266263237518912</v>
      </c>
    </row>
    <row r="136" spans="1:11" x14ac:dyDescent="0.2">
      <c r="A136" s="7" t="s">
        <v>283</v>
      </c>
      <c r="B136" s="65">
        <v>73</v>
      </c>
      <c r="C136" s="34">
        <f>IF(B139=0, "-", B136/B139)</f>
        <v>0.61864406779661019</v>
      </c>
      <c r="D136" s="65">
        <v>55</v>
      </c>
      <c r="E136" s="9">
        <f>IF(D139=0, "-", D136/D139)</f>
        <v>0.34810126582278483</v>
      </c>
      <c r="F136" s="81">
        <v>501</v>
      </c>
      <c r="G136" s="34">
        <f>IF(F139=0, "-", F136/F139)</f>
        <v>0.62939698492462315</v>
      </c>
      <c r="H136" s="65">
        <v>476</v>
      </c>
      <c r="I136" s="9">
        <f>IF(H139=0, "-", H136/H139)</f>
        <v>0.22731614135625597</v>
      </c>
      <c r="J136" s="8">
        <f>IF(D136=0, "-", IF((B136-D136)/D136&lt;10, (B136-D136)/D136, "&gt;999%"))</f>
        <v>0.32727272727272727</v>
      </c>
      <c r="K136" s="9">
        <f>IF(H136=0, "-", IF((F136-H136)/H136&lt;10, (F136-H136)/H136, "&gt;999%"))</f>
        <v>5.2521008403361345E-2</v>
      </c>
    </row>
    <row r="137" spans="1:11" x14ac:dyDescent="0.2">
      <c r="A137" s="7" t="s">
        <v>284</v>
      </c>
      <c r="B137" s="65">
        <v>17</v>
      </c>
      <c r="C137" s="34">
        <f>IF(B139=0, "-", B137/B139)</f>
        <v>0.1440677966101695</v>
      </c>
      <c r="D137" s="65">
        <v>17</v>
      </c>
      <c r="E137" s="9">
        <f>IF(D139=0, "-", D137/D139)</f>
        <v>0.10759493670886076</v>
      </c>
      <c r="F137" s="81">
        <v>87</v>
      </c>
      <c r="G137" s="34">
        <f>IF(F139=0, "-", F137/F139)</f>
        <v>0.1092964824120603</v>
      </c>
      <c r="H137" s="65">
        <v>296</v>
      </c>
      <c r="I137" s="9">
        <f>IF(H139=0, "-", H137/H139)</f>
        <v>0.14135625596943649</v>
      </c>
      <c r="J137" s="8">
        <f>IF(D137=0, "-", IF((B137-D137)/D137&lt;10, (B137-D137)/D137, "&gt;999%"))</f>
        <v>0</v>
      </c>
      <c r="K137" s="9">
        <f>IF(H137=0, "-", IF((F137-H137)/H137&lt;10, (F137-H137)/H137, "&gt;999%"))</f>
        <v>-0.70608108108108103</v>
      </c>
    </row>
    <row r="138" spans="1:11" x14ac:dyDescent="0.2">
      <c r="A138" s="2"/>
      <c r="B138" s="68"/>
      <c r="C138" s="33"/>
      <c r="D138" s="68"/>
      <c r="E138" s="6"/>
      <c r="F138" s="82"/>
      <c r="G138" s="33"/>
      <c r="H138" s="68"/>
      <c r="I138" s="6"/>
      <c r="J138" s="5"/>
      <c r="K138" s="6"/>
    </row>
    <row r="139" spans="1:11" s="43" customFormat="1" x14ac:dyDescent="0.2">
      <c r="A139" s="162" t="s">
        <v>611</v>
      </c>
      <c r="B139" s="71">
        <f>SUM(B135:B138)</f>
        <v>118</v>
      </c>
      <c r="C139" s="40">
        <f>B139/26014</f>
        <v>4.5360190666564161E-3</v>
      </c>
      <c r="D139" s="71">
        <f>SUM(D135:D138)</f>
        <v>158</v>
      </c>
      <c r="E139" s="41">
        <f>D139/27682</f>
        <v>5.707680080919009E-3</v>
      </c>
      <c r="F139" s="77">
        <f>SUM(F135:F138)</f>
        <v>796</v>
      </c>
      <c r="G139" s="42">
        <f>F139/214680</f>
        <v>3.7078442332774361E-3</v>
      </c>
      <c r="H139" s="71">
        <f>SUM(H135:H138)</f>
        <v>2094</v>
      </c>
      <c r="I139" s="41">
        <f>H139/259958</f>
        <v>8.0551473699597628E-3</v>
      </c>
      <c r="J139" s="37">
        <f>IF(D139=0, "-", IF((B139-D139)/D139&lt;10, (B139-D139)/D139, "&gt;999%"))</f>
        <v>-0.25316455696202533</v>
      </c>
      <c r="K139" s="38">
        <f>IF(H139=0, "-", IF((F139-H139)/H139&lt;10, (F139-H139)/H139, "&gt;999%"))</f>
        <v>-0.61986628462273163</v>
      </c>
    </row>
    <row r="140" spans="1:11" x14ac:dyDescent="0.2">
      <c r="B140" s="83"/>
      <c r="D140" s="83"/>
      <c r="F140" s="83"/>
      <c r="H140" s="83"/>
    </row>
    <row r="141" spans="1:11" x14ac:dyDescent="0.2">
      <c r="A141" s="163" t="s">
        <v>145</v>
      </c>
      <c r="B141" s="61" t="s">
        <v>12</v>
      </c>
      <c r="C141" s="62" t="s">
        <v>13</v>
      </c>
      <c r="D141" s="61" t="s">
        <v>12</v>
      </c>
      <c r="E141" s="63" t="s">
        <v>13</v>
      </c>
      <c r="F141" s="62" t="s">
        <v>12</v>
      </c>
      <c r="G141" s="62" t="s">
        <v>13</v>
      </c>
      <c r="H141" s="61" t="s">
        <v>12</v>
      </c>
      <c r="I141" s="63" t="s">
        <v>13</v>
      </c>
      <c r="J141" s="61"/>
      <c r="K141" s="63"/>
    </row>
    <row r="142" spans="1:11" x14ac:dyDescent="0.2">
      <c r="A142" s="7" t="s">
        <v>285</v>
      </c>
      <c r="B142" s="65">
        <v>11</v>
      </c>
      <c r="C142" s="34">
        <f>IF(B153=0, "-", B142/B153)</f>
        <v>0.11578947368421053</v>
      </c>
      <c r="D142" s="65">
        <v>3</v>
      </c>
      <c r="E142" s="9">
        <f>IF(D153=0, "-", D142/D153)</f>
        <v>5.2631578947368418E-2</v>
      </c>
      <c r="F142" s="81">
        <v>69</v>
      </c>
      <c r="G142" s="34">
        <f>IF(F153=0, "-", F142/F153)</f>
        <v>0.13320463320463322</v>
      </c>
      <c r="H142" s="65">
        <v>25</v>
      </c>
      <c r="I142" s="9">
        <f>IF(H153=0, "-", H142/H153)</f>
        <v>3.924646781789639E-2</v>
      </c>
      <c r="J142" s="8">
        <f t="shared" ref="J142:J151" si="10">IF(D142=0, "-", IF((B142-D142)/D142&lt;10, (B142-D142)/D142, "&gt;999%"))</f>
        <v>2.6666666666666665</v>
      </c>
      <c r="K142" s="9">
        <f t="shared" ref="K142:K151" si="11">IF(H142=0, "-", IF((F142-H142)/H142&lt;10, (F142-H142)/H142, "&gt;999%"))</f>
        <v>1.76</v>
      </c>
    </row>
    <row r="143" spans="1:11" x14ac:dyDescent="0.2">
      <c r="A143" s="7" t="s">
        <v>286</v>
      </c>
      <c r="B143" s="65">
        <v>8</v>
      </c>
      <c r="C143" s="34">
        <f>IF(B153=0, "-", B143/B153)</f>
        <v>8.4210526315789472E-2</v>
      </c>
      <c r="D143" s="65">
        <v>4</v>
      </c>
      <c r="E143" s="9">
        <f>IF(D153=0, "-", D143/D153)</f>
        <v>7.0175438596491224E-2</v>
      </c>
      <c r="F143" s="81">
        <v>41</v>
      </c>
      <c r="G143" s="34">
        <f>IF(F153=0, "-", F143/F153)</f>
        <v>7.9150579150579145E-2</v>
      </c>
      <c r="H143" s="65">
        <v>31</v>
      </c>
      <c r="I143" s="9">
        <f>IF(H153=0, "-", H143/H153)</f>
        <v>4.8665620094191522E-2</v>
      </c>
      <c r="J143" s="8">
        <f t="shared" si="10"/>
        <v>1</v>
      </c>
      <c r="K143" s="9">
        <f t="shared" si="11"/>
        <v>0.32258064516129031</v>
      </c>
    </row>
    <row r="144" spans="1:11" x14ac:dyDescent="0.2">
      <c r="A144" s="7" t="s">
        <v>287</v>
      </c>
      <c r="B144" s="65">
        <v>15</v>
      </c>
      <c r="C144" s="34">
        <f>IF(B153=0, "-", B144/B153)</f>
        <v>0.15789473684210525</v>
      </c>
      <c r="D144" s="65">
        <v>8</v>
      </c>
      <c r="E144" s="9">
        <f>IF(D153=0, "-", D144/D153)</f>
        <v>0.14035087719298245</v>
      </c>
      <c r="F144" s="81">
        <v>80</v>
      </c>
      <c r="G144" s="34">
        <f>IF(F153=0, "-", F144/F153)</f>
        <v>0.15444015444015444</v>
      </c>
      <c r="H144" s="65">
        <v>126</v>
      </c>
      <c r="I144" s="9">
        <f>IF(H153=0, "-", H144/H153)</f>
        <v>0.19780219780219779</v>
      </c>
      <c r="J144" s="8">
        <f t="shared" si="10"/>
        <v>0.875</v>
      </c>
      <c r="K144" s="9">
        <f t="shared" si="11"/>
        <v>-0.36507936507936506</v>
      </c>
    </row>
    <row r="145" spans="1:11" x14ac:dyDescent="0.2">
      <c r="A145" s="7" t="s">
        <v>288</v>
      </c>
      <c r="B145" s="65">
        <v>4</v>
      </c>
      <c r="C145" s="34">
        <f>IF(B153=0, "-", B145/B153)</f>
        <v>4.2105263157894736E-2</v>
      </c>
      <c r="D145" s="65">
        <v>0</v>
      </c>
      <c r="E145" s="9">
        <f>IF(D153=0, "-", D145/D153)</f>
        <v>0</v>
      </c>
      <c r="F145" s="81">
        <v>15</v>
      </c>
      <c r="G145" s="34">
        <f>IF(F153=0, "-", F145/F153)</f>
        <v>2.8957528957528959E-2</v>
      </c>
      <c r="H145" s="65">
        <v>30</v>
      </c>
      <c r="I145" s="9">
        <f>IF(H153=0, "-", H145/H153)</f>
        <v>4.709576138147567E-2</v>
      </c>
      <c r="J145" s="8" t="str">
        <f t="shared" si="10"/>
        <v>-</v>
      </c>
      <c r="K145" s="9">
        <f t="shared" si="11"/>
        <v>-0.5</v>
      </c>
    </row>
    <row r="146" spans="1:11" x14ac:dyDescent="0.2">
      <c r="A146" s="7" t="s">
        <v>289</v>
      </c>
      <c r="B146" s="65">
        <v>2</v>
      </c>
      <c r="C146" s="34">
        <f>IF(B153=0, "-", B146/B153)</f>
        <v>2.1052631578947368E-2</v>
      </c>
      <c r="D146" s="65">
        <v>2</v>
      </c>
      <c r="E146" s="9">
        <f>IF(D153=0, "-", D146/D153)</f>
        <v>3.5087719298245612E-2</v>
      </c>
      <c r="F146" s="81">
        <v>14</v>
      </c>
      <c r="G146" s="34">
        <f>IF(F153=0, "-", F146/F153)</f>
        <v>2.7027027027027029E-2</v>
      </c>
      <c r="H146" s="65">
        <v>27</v>
      </c>
      <c r="I146" s="9">
        <f>IF(H153=0, "-", H146/H153)</f>
        <v>4.2386185243328101E-2</v>
      </c>
      <c r="J146" s="8">
        <f t="shared" si="10"/>
        <v>0</v>
      </c>
      <c r="K146" s="9">
        <f t="shared" si="11"/>
        <v>-0.48148148148148145</v>
      </c>
    </row>
    <row r="147" spans="1:11" x14ac:dyDescent="0.2">
      <c r="A147" s="7" t="s">
        <v>290</v>
      </c>
      <c r="B147" s="65">
        <v>2</v>
      </c>
      <c r="C147" s="34">
        <f>IF(B153=0, "-", B147/B153)</f>
        <v>2.1052631578947368E-2</v>
      </c>
      <c r="D147" s="65">
        <v>7</v>
      </c>
      <c r="E147" s="9">
        <f>IF(D153=0, "-", D147/D153)</f>
        <v>0.12280701754385964</v>
      </c>
      <c r="F147" s="81">
        <v>10</v>
      </c>
      <c r="G147" s="34">
        <f>IF(F153=0, "-", F147/F153)</f>
        <v>1.9305019305019305E-2</v>
      </c>
      <c r="H147" s="65">
        <v>14</v>
      </c>
      <c r="I147" s="9">
        <f>IF(H153=0, "-", H147/H153)</f>
        <v>2.197802197802198E-2</v>
      </c>
      <c r="J147" s="8">
        <f t="shared" si="10"/>
        <v>-0.7142857142857143</v>
      </c>
      <c r="K147" s="9">
        <f t="shared" si="11"/>
        <v>-0.2857142857142857</v>
      </c>
    </row>
    <row r="148" spans="1:11" x14ac:dyDescent="0.2">
      <c r="A148" s="7" t="s">
        <v>291</v>
      </c>
      <c r="B148" s="65">
        <v>3</v>
      </c>
      <c r="C148" s="34">
        <f>IF(B153=0, "-", B148/B153)</f>
        <v>3.1578947368421054E-2</v>
      </c>
      <c r="D148" s="65">
        <v>2</v>
      </c>
      <c r="E148" s="9">
        <f>IF(D153=0, "-", D148/D153)</f>
        <v>3.5087719298245612E-2</v>
      </c>
      <c r="F148" s="81">
        <v>35</v>
      </c>
      <c r="G148" s="34">
        <f>IF(F153=0, "-", F148/F153)</f>
        <v>6.7567567567567571E-2</v>
      </c>
      <c r="H148" s="65">
        <v>45</v>
      </c>
      <c r="I148" s="9">
        <f>IF(H153=0, "-", H148/H153)</f>
        <v>7.0643642072213506E-2</v>
      </c>
      <c r="J148" s="8">
        <f t="shared" si="10"/>
        <v>0.5</v>
      </c>
      <c r="K148" s="9">
        <f t="shared" si="11"/>
        <v>-0.22222222222222221</v>
      </c>
    </row>
    <row r="149" spans="1:11" x14ac:dyDescent="0.2">
      <c r="A149" s="7" t="s">
        <v>292</v>
      </c>
      <c r="B149" s="65">
        <v>4</v>
      </c>
      <c r="C149" s="34">
        <f>IF(B153=0, "-", B149/B153)</f>
        <v>4.2105263157894736E-2</v>
      </c>
      <c r="D149" s="65">
        <v>3</v>
      </c>
      <c r="E149" s="9">
        <f>IF(D153=0, "-", D149/D153)</f>
        <v>5.2631578947368418E-2</v>
      </c>
      <c r="F149" s="81">
        <v>31</v>
      </c>
      <c r="G149" s="34">
        <f>IF(F153=0, "-", F149/F153)</f>
        <v>5.9845559845559844E-2</v>
      </c>
      <c r="H149" s="65">
        <v>46</v>
      </c>
      <c r="I149" s="9">
        <f>IF(H153=0, "-", H149/H153)</f>
        <v>7.2213500784929358E-2</v>
      </c>
      <c r="J149" s="8">
        <f t="shared" si="10"/>
        <v>0.33333333333333331</v>
      </c>
      <c r="K149" s="9">
        <f t="shared" si="11"/>
        <v>-0.32608695652173914</v>
      </c>
    </row>
    <row r="150" spans="1:11" x14ac:dyDescent="0.2">
      <c r="A150" s="7" t="s">
        <v>293</v>
      </c>
      <c r="B150" s="65">
        <v>41</v>
      </c>
      <c r="C150" s="34">
        <f>IF(B153=0, "-", B150/B153)</f>
        <v>0.43157894736842106</v>
      </c>
      <c r="D150" s="65">
        <v>26</v>
      </c>
      <c r="E150" s="9">
        <f>IF(D153=0, "-", D150/D153)</f>
        <v>0.45614035087719296</v>
      </c>
      <c r="F150" s="81">
        <v>190</v>
      </c>
      <c r="G150" s="34">
        <f>IF(F153=0, "-", F150/F153)</f>
        <v>0.36679536679536678</v>
      </c>
      <c r="H150" s="65">
        <v>273</v>
      </c>
      <c r="I150" s="9">
        <f>IF(H153=0, "-", H150/H153)</f>
        <v>0.42857142857142855</v>
      </c>
      <c r="J150" s="8">
        <f t="shared" si="10"/>
        <v>0.57692307692307687</v>
      </c>
      <c r="K150" s="9">
        <f t="shared" si="11"/>
        <v>-0.304029304029304</v>
      </c>
    </row>
    <row r="151" spans="1:11" x14ac:dyDescent="0.2">
      <c r="A151" s="7" t="s">
        <v>294</v>
      </c>
      <c r="B151" s="65">
        <v>5</v>
      </c>
      <c r="C151" s="34">
        <f>IF(B153=0, "-", B151/B153)</f>
        <v>5.2631578947368418E-2</v>
      </c>
      <c r="D151" s="65">
        <v>2</v>
      </c>
      <c r="E151" s="9">
        <f>IF(D153=0, "-", D151/D153)</f>
        <v>3.5087719298245612E-2</v>
      </c>
      <c r="F151" s="81">
        <v>33</v>
      </c>
      <c r="G151" s="34">
        <f>IF(F153=0, "-", F151/F153)</f>
        <v>6.3706563706563704E-2</v>
      </c>
      <c r="H151" s="65">
        <v>20</v>
      </c>
      <c r="I151" s="9">
        <f>IF(H153=0, "-", H151/H153)</f>
        <v>3.1397174254317109E-2</v>
      </c>
      <c r="J151" s="8">
        <f t="shared" si="10"/>
        <v>1.5</v>
      </c>
      <c r="K151" s="9">
        <f t="shared" si="11"/>
        <v>0.65</v>
      </c>
    </row>
    <row r="152" spans="1:11" x14ac:dyDescent="0.2">
      <c r="A152" s="2"/>
      <c r="B152" s="68"/>
      <c r="C152" s="33"/>
      <c r="D152" s="68"/>
      <c r="E152" s="6"/>
      <c r="F152" s="82"/>
      <c r="G152" s="33"/>
      <c r="H152" s="68"/>
      <c r="I152" s="6"/>
      <c r="J152" s="5"/>
      <c r="K152" s="6"/>
    </row>
    <row r="153" spans="1:11" s="43" customFormat="1" x14ac:dyDescent="0.2">
      <c r="A153" s="162" t="s">
        <v>610</v>
      </c>
      <c r="B153" s="71">
        <f>SUM(B142:B152)</f>
        <v>95</v>
      </c>
      <c r="C153" s="40">
        <f>B153/26014</f>
        <v>3.6518797570538942E-3</v>
      </c>
      <c r="D153" s="71">
        <f>SUM(D142:D152)</f>
        <v>57</v>
      </c>
      <c r="E153" s="41">
        <f>D153/27682</f>
        <v>2.0590997760277438E-3</v>
      </c>
      <c r="F153" s="77">
        <f>SUM(F142:F152)</f>
        <v>518</v>
      </c>
      <c r="G153" s="42">
        <f>F153/214680</f>
        <v>2.4128936090926029E-3</v>
      </c>
      <c r="H153" s="71">
        <f>SUM(H142:H152)</f>
        <v>637</v>
      </c>
      <c r="I153" s="41">
        <f>H153/259958</f>
        <v>2.4503958331730511E-3</v>
      </c>
      <c r="J153" s="37">
        <f>IF(D153=0, "-", IF((B153-D153)/D153&lt;10, (B153-D153)/D153, "&gt;999%"))</f>
        <v>0.66666666666666663</v>
      </c>
      <c r="K153" s="38">
        <f>IF(H153=0, "-", IF((F153-H153)/H153&lt;10, (F153-H153)/H153, "&gt;999%"))</f>
        <v>-0.18681318681318682</v>
      </c>
    </row>
    <row r="154" spans="1:11" x14ac:dyDescent="0.2">
      <c r="B154" s="83"/>
      <c r="D154" s="83"/>
      <c r="F154" s="83"/>
      <c r="H154" s="83"/>
    </row>
    <row r="155" spans="1:11" s="43" customFormat="1" x14ac:dyDescent="0.2">
      <c r="A155" s="162" t="s">
        <v>609</v>
      </c>
      <c r="B155" s="71">
        <v>213</v>
      </c>
      <c r="C155" s="40">
        <f>B155/26014</f>
        <v>8.187898823710309E-3</v>
      </c>
      <c r="D155" s="71">
        <v>215</v>
      </c>
      <c r="E155" s="41">
        <f>D155/27682</f>
        <v>7.766779856946752E-3</v>
      </c>
      <c r="F155" s="77">
        <v>1314</v>
      </c>
      <c r="G155" s="42">
        <f>F155/214680</f>
        <v>6.1207378423700394E-3</v>
      </c>
      <c r="H155" s="71">
        <v>2731</v>
      </c>
      <c r="I155" s="41">
        <f>H155/259958</f>
        <v>1.0505543203132814E-2</v>
      </c>
      <c r="J155" s="37">
        <f>IF(D155=0, "-", IF((B155-D155)/D155&lt;10, (B155-D155)/D155, "&gt;999%"))</f>
        <v>-9.3023255813953487E-3</v>
      </c>
      <c r="K155" s="38">
        <f>IF(H155=0, "-", IF((F155-H155)/H155&lt;10, (F155-H155)/H155, "&gt;999%"))</f>
        <v>-0.51885756133284511</v>
      </c>
    </row>
    <row r="156" spans="1:11" x14ac:dyDescent="0.2">
      <c r="B156" s="83"/>
      <c r="D156" s="83"/>
      <c r="F156" s="83"/>
      <c r="H156" s="83"/>
    </row>
    <row r="157" spans="1:11" ht="15.75" x14ac:dyDescent="0.25">
      <c r="A157" s="164" t="s">
        <v>118</v>
      </c>
      <c r="B157" s="196" t="s">
        <v>1</v>
      </c>
      <c r="C157" s="200"/>
      <c r="D157" s="200"/>
      <c r="E157" s="197"/>
      <c r="F157" s="196" t="s">
        <v>14</v>
      </c>
      <c r="G157" s="200"/>
      <c r="H157" s="200"/>
      <c r="I157" s="197"/>
      <c r="J157" s="196" t="s">
        <v>15</v>
      </c>
      <c r="K157" s="197"/>
    </row>
    <row r="158" spans="1:11" x14ac:dyDescent="0.2">
      <c r="A158" s="22"/>
      <c r="B158" s="196">
        <f>VALUE(RIGHT($B$2, 4))</f>
        <v>2020</v>
      </c>
      <c r="C158" s="197"/>
      <c r="D158" s="196">
        <f>B158-1</f>
        <v>2019</v>
      </c>
      <c r="E158" s="204"/>
      <c r="F158" s="196">
        <f>B158</f>
        <v>2020</v>
      </c>
      <c r="G158" s="204"/>
      <c r="H158" s="196">
        <f>D158</f>
        <v>2019</v>
      </c>
      <c r="I158" s="204"/>
      <c r="J158" s="140" t="s">
        <v>4</v>
      </c>
      <c r="K158" s="141" t="s">
        <v>2</v>
      </c>
    </row>
    <row r="159" spans="1:11" x14ac:dyDescent="0.2">
      <c r="A159" s="163" t="s">
        <v>146</v>
      </c>
      <c r="B159" s="61" t="s">
        <v>12</v>
      </c>
      <c r="C159" s="62" t="s">
        <v>13</v>
      </c>
      <c r="D159" s="61" t="s">
        <v>12</v>
      </c>
      <c r="E159" s="63" t="s">
        <v>13</v>
      </c>
      <c r="F159" s="62" t="s">
        <v>12</v>
      </c>
      <c r="G159" s="62" t="s">
        <v>13</v>
      </c>
      <c r="H159" s="61" t="s">
        <v>12</v>
      </c>
      <c r="I159" s="63" t="s">
        <v>13</v>
      </c>
      <c r="J159" s="61"/>
      <c r="K159" s="63"/>
    </row>
    <row r="160" spans="1:11" x14ac:dyDescent="0.2">
      <c r="A160" s="7" t="s">
        <v>295</v>
      </c>
      <c r="B160" s="65">
        <v>6</v>
      </c>
      <c r="C160" s="34">
        <f>IF(B162=0, "-", B160/B162)</f>
        <v>1</v>
      </c>
      <c r="D160" s="65">
        <v>13</v>
      </c>
      <c r="E160" s="9">
        <f>IF(D162=0, "-", D160/D162)</f>
        <v>1</v>
      </c>
      <c r="F160" s="81">
        <v>90</v>
      </c>
      <c r="G160" s="34">
        <f>IF(F162=0, "-", F160/F162)</f>
        <v>1</v>
      </c>
      <c r="H160" s="65">
        <v>133</v>
      </c>
      <c r="I160" s="9">
        <f>IF(H162=0, "-", H160/H162)</f>
        <v>1</v>
      </c>
      <c r="J160" s="8">
        <f>IF(D160=0, "-", IF((B160-D160)/D160&lt;10, (B160-D160)/D160, "&gt;999%"))</f>
        <v>-0.53846153846153844</v>
      </c>
      <c r="K160" s="9">
        <f>IF(H160=0, "-", IF((F160-H160)/H160&lt;10, (F160-H160)/H160, "&gt;999%"))</f>
        <v>-0.32330827067669171</v>
      </c>
    </row>
    <row r="161" spans="1:11" x14ac:dyDescent="0.2">
      <c r="A161" s="2"/>
      <c r="B161" s="68"/>
      <c r="C161" s="33"/>
      <c r="D161" s="68"/>
      <c r="E161" s="6"/>
      <c r="F161" s="82"/>
      <c r="G161" s="33"/>
      <c r="H161" s="68"/>
      <c r="I161" s="6"/>
      <c r="J161" s="5"/>
      <c r="K161" s="6"/>
    </row>
    <row r="162" spans="1:11" s="43" customFormat="1" x14ac:dyDescent="0.2">
      <c r="A162" s="162" t="s">
        <v>608</v>
      </c>
      <c r="B162" s="71">
        <f>SUM(B160:B161)</f>
        <v>6</v>
      </c>
      <c r="C162" s="40">
        <f>B162/26014</f>
        <v>2.3064503728761437E-4</v>
      </c>
      <c r="D162" s="71">
        <f>SUM(D160:D161)</f>
        <v>13</v>
      </c>
      <c r="E162" s="41">
        <f>D162/27682</f>
        <v>4.6961924716422225E-4</v>
      </c>
      <c r="F162" s="77">
        <f>SUM(F160:F161)</f>
        <v>90</v>
      </c>
      <c r="G162" s="42">
        <f>F162/214680</f>
        <v>4.1922861934041365E-4</v>
      </c>
      <c r="H162" s="71">
        <f>SUM(H160:H161)</f>
        <v>133</v>
      </c>
      <c r="I162" s="41">
        <f>H162/259958</f>
        <v>5.1162110802514251E-4</v>
      </c>
      <c r="J162" s="37">
        <f>IF(D162=0, "-", IF((B162-D162)/D162&lt;10, (B162-D162)/D162, "&gt;999%"))</f>
        <v>-0.53846153846153844</v>
      </c>
      <c r="K162" s="38">
        <f>IF(H162=0, "-", IF((F162-H162)/H162&lt;10, (F162-H162)/H162, "&gt;999%"))</f>
        <v>-0.32330827067669171</v>
      </c>
    </row>
    <row r="163" spans="1:11" x14ac:dyDescent="0.2">
      <c r="B163" s="83"/>
      <c r="D163" s="83"/>
      <c r="F163" s="83"/>
      <c r="H163" s="83"/>
    </row>
    <row r="164" spans="1:11" x14ac:dyDescent="0.2">
      <c r="A164" s="163" t="s">
        <v>147</v>
      </c>
      <c r="B164" s="61" t="s">
        <v>12</v>
      </c>
      <c r="C164" s="62" t="s">
        <v>13</v>
      </c>
      <c r="D164" s="61" t="s">
        <v>12</v>
      </c>
      <c r="E164" s="63" t="s">
        <v>13</v>
      </c>
      <c r="F164" s="62" t="s">
        <v>12</v>
      </c>
      <c r="G164" s="62" t="s">
        <v>13</v>
      </c>
      <c r="H164" s="61" t="s">
        <v>12</v>
      </c>
      <c r="I164" s="63" t="s">
        <v>13</v>
      </c>
      <c r="J164" s="61"/>
      <c r="K164" s="63"/>
    </row>
    <row r="165" spans="1:11" x14ac:dyDescent="0.2">
      <c r="A165" s="7" t="s">
        <v>296</v>
      </c>
      <c r="B165" s="65">
        <v>1</v>
      </c>
      <c r="C165" s="34">
        <f>IF(B178=0, "-", B165/B178)</f>
        <v>5.8823529411764705E-2</v>
      </c>
      <c r="D165" s="65">
        <v>2</v>
      </c>
      <c r="E165" s="9">
        <f>IF(D178=0, "-", D165/D178)</f>
        <v>6.25E-2</v>
      </c>
      <c r="F165" s="81">
        <v>6</v>
      </c>
      <c r="G165" s="34">
        <f>IF(F178=0, "-", F165/F178)</f>
        <v>4.3795620437956206E-2</v>
      </c>
      <c r="H165" s="65">
        <v>18</v>
      </c>
      <c r="I165" s="9">
        <f>IF(H178=0, "-", H165/H178)</f>
        <v>0.10169491525423729</v>
      </c>
      <c r="J165" s="8">
        <f t="shared" ref="J165:J176" si="12">IF(D165=0, "-", IF((B165-D165)/D165&lt;10, (B165-D165)/D165, "&gt;999%"))</f>
        <v>-0.5</v>
      </c>
      <c r="K165" s="9">
        <f t="shared" ref="K165:K176" si="13">IF(H165=0, "-", IF((F165-H165)/H165&lt;10, (F165-H165)/H165, "&gt;999%"))</f>
        <v>-0.66666666666666663</v>
      </c>
    </row>
    <row r="166" spans="1:11" x14ac:dyDescent="0.2">
      <c r="A166" s="7" t="s">
        <v>297</v>
      </c>
      <c r="B166" s="65">
        <v>1</v>
      </c>
      <c r="C166" s="34">
        <f>IF(B178=0, "-", B166/B178)</f>
        <v>5.8823529411764705E-2</v>
      </c>
      <c r="D166" s="65">
        <v>2</v>
      </c>
      <c r="E166" s="9">
        <f>IF(D178=0, "-", D166/D178)</f>
        <v>6.25E-2</v>
      </c>
      <c r="F166" s="81">
        <v>3</v>
      </c>
      <c r="G166" s="34">
        <f>IF(F178=0, "-", F166/F178)</f>
        <v>2.1897810218978103E-2</v>
      </c>
      <c r="H166" s="65">
        <v>2</v>
      </c>
      <c r="I166" s="9">
        <f>IF(H178=0, "-", H166/H178)</f>
        <v>1.1299435028248588E-2</v>
      </c>
      <c r="J166" s="8">
        <f t="shared" si="12"/>
        <v>-0.5</v>
      </c>
      <c r="K166" s="9">
        <f t="shared" si="13"/>
        <v>0.5</v>
      </c>
    </row>
    <row r="167" spans="1:11" x14ac:dyDescent="0.2">
      <c r="A167" s="7" t="s">
        <v>298</v>
      </c>
      <c r="B167" s="65">
        <v>0</v>
      </c>
      <c r="C167" s="34">
        <f>IF(B178=0, "-", B167/B178)</f>
        <v>0</v>
      </c>
      <c r="D167" s="65">
        <v>0</v>
      </c>
      <c r="E167" s="9">
        <f>IF(D178=0, "-", D167/D178)</f>
        <v>0</v>
      </c>
      <c r="F167" s="81">
        <v>3</v>
      </c>
      <c r="G167" s="34">
        <f>IF(F178=0, "-", F167/F178)</f>
        <v>2.1897810218978103E-2</v>
      </c>
      <c r="H167" s="65">
        <v>7</v>
      </c>
      <c r="I167" s="9">
        <f>IF(H178=0, "-", H167/H178)</f>
        <v>3.954802259887006E-2</v>
      </c>
      <c r="J167" s="8" t="str">
        <f t="shared" si="12"/>
        <v>-</v>
      </c>
      <c r="K167" s="9">
        <f t="shared" si="13"/>
        <v>-0.5714285714285714</v>
      </c>
    </row>
    <row r="168" spans="1:11" x14ac:dyDescent="0.2">
      <c r="A168" s="7" t="s">
        <v>299</v>
      </c>
      <c r="B168" s="65">
        <v>2</v>
      </c>
      <c r="C168" s="34">
        <f>IF(B178=0, "-", B168/B178)</f>
        <v>0.11764705882352941</v>
      </c>
      <c r="D168" s="65">
        <v>11</v>
      </c>
      <c r="E168" s="9">
        <f>IF(D178=0, "-", D168/D178)</f>
        <v>0.34375</v>
      </c>
      <c r="F168" s="81">
        <v>22</v>
      </c>
      <c r="G168" s="34">
        <f>IF(F178=0, "-", F168/F178)</f>
        <v>0.16058394160583941</v>
      </c>
      <c r="H168" s="65">
        <v>32</v>
      </c>
      <c r="I168" s="9">
        <f>IF(H178=0, "-", H168/H178)</f>
        <v>0.1807909604519774</v>
      </c>
      <c r="J168" s="8">
        <f t="shared" si="12"/>
        <v>-0.81818181818181823</v>
      </c>
      <c r="K168" s="9">
        <f t="shared" si="13"/>
        <v>-0.3125</v>
      </c>
    </row>
    <row r="169" spans="1:11" x14ac:dyDescent="0.2">
      <c r="A169" s="7" t="s">
        <v>300</v>
      </c>
      <c r="B169" s="65">
        <v>2</v>
      </c>
      <c r="C169" s="34">
        <f>IF(B178=0, "-", B169/B178)</f>
        <v>0.11764705882352941</v>
      </c>
      <c r="D169" s="65">
        <v>0</v>
      </c>
      <c r="E169" s="9">
        <f>IF(D178=0, "-", D169/D178)</f>
        <v>0</v>
      </c>
      <c r="F169" s="81">
        <v>29</v>
      </c>
      <c r="G169" s="34">
        <f>IF(F178=0, "-", F169/F178)</f>
        <v>0.21167883211678831</v>
      </c>
      <c r="H169" s="65">
        <v>0</v>
      </c>
      <c r="I169" s="9">
        <f>IF(H178=0, "-", H169/H178)</f>
        <v>0</v>
      </c>
      <c r="J169" s="8" t="str">
        <f t="shared" si="12"/>
        <v>-</v>
      </c>
      <c r="K169" s="9" t="str">
        <f t="shared" si="13"/>
        <v>-</v>
      </c>
    </row>
    <row r="170" spans="1:11" x14ac:dyDescent="0.2">
      <c r="A170" s="7" t="s">
        <v>301</v>
      </c>
      <c r="B170" s="65">
        <v>1</v>
      </c>
      <c r="C170" s="34">
        <f>IF(B178=0, "-", B170/B178)</f>
        <v>5.8823529411764705E-2</v>
      </c>
      <c r="D170" s="65">
        <v>1</v>
      </c>
      <c r="E170" s="9">
        <f>IF(D178=0, "-", D170/D178)</f>
        <v>3.125E-2</v>
      </c>
      <c r="F170" s="81">
        <v>7</v>
      </c>
      <c r="G170" s="34">
        <f>IF(F178=0, "-", F170/F178)</f>
        <v>5.1094890510948905E-2</v>
      </c>
      <c r="H170" s="65">
        <v>8</v>
      </c>
      <c r="I170" s="9">
        <f>IF(H178=0, "-", H170/H178)</f>
        <v>4.519774011299435E-2</v>
      </c>
      <c r="J170" s="8">
        <f t="shared" si="12"/>
        <v>0</v>
      </c>
      <c r="K170" s="9">
        <f t="shared" si="13"/>
        <v>-0.125</v>
      </c>
    </row>
    <row r="171" spans="1:11" x14ac:dyDescent="0.2">
      <c r="A171" s="7" t="s">
        <v>302</v>
      </c>
      <c r="B171" s="65">
        <v>0</v>
      </c>
      <c r="C171" s="34">
        <f>IF(B178=0, "-", B171/B178)</f>
        <v>0</v>
      </c>
      <c r="D171" s="65">
        <v>2</v>
      </c>
      <c r="E171" s="9">
        <f>IF(D178=0, "-", D171/D178)</f>
        <v>6.25E-2</v>
      </c>
      <c r="F171" s="81">
        <v>5</v>
      </c>
      <c r="G171" s="34">
        <f>IF(F178=0, "-", F171/F178)</f>
        <v>3.6496350364963501E-2</v>
      </c>
      <c r="H171" s="65">
        <v>14</v>
      </c>
      <c r="I171" s="9">
        <f>IF(H178=0, "-", H171/H178)</f>
        <v>7.909604519774012E-2</v>
      </c>
      <c r="J171" s="8">
        <f t="shared" si="12"/>
        <v>-1</v>
      </c>
      <c r="K171" s="9">
        <f t="shared" si="13"/>
        <v>-0.6428571428571429</v>
      </c>
    </row>
    <row r="172" spans="1:11" x14ac:dyDescent="0.2">
      <c r="A172" s="7" t="s">
        <v>303</v>
      </c>
      <c r="B172" s="65">
        <v>1</v>
      </c>
      <c r="C172" s="34">
        <f>IF(B178=0, "-", B172/B178)</f>
        <v>5.8823529411764705E-2</v>
      </c>
      <c r="D172" s="65">
        <v>0</v>
      </c>
      <c r="E172" s="9">
        <f>IF(D178=0, "-", D172/D178)</f>
        <v>0</v>
      </c>
      <c r="F172" s="81">
        <v>2</v>
      </c>
      <c r="G172" s="34">
        <f>IF(F178=0, "-", F172/F178)</f>
        <v>1.4598540145985401E-2</v>
      </c>
      <c r="H172" s="65">
        <v>6</v>
      </c>
      <c r="I172" s="9">
        <f>IF(H178=0, "-", H172/H178)</f>
        <v>3.3898305084745763E-2</v>
      </c>
      <c r="J172" s="8" t="str">
        <f t="shared" si="12"/>
        <v>-</v>
      </c>
      <c r="K172" s="9">
        <f t="shared" si="13"/>
        <v>-0.66666666666666663</v>
      </c>
    </row>
    <row r="173" spans="1:11" x14ac:dyDescent="0.2">
      <c r="A173" s="7" t="s">
        <v>304</v>
      </c>
      <c r="B173" s="65">
        <v>1</v>
      </c>
      <c r="C173" s="34">
        <f>IF(B178=0, "-", B173/B178)</f>
        <v>5.8823529411764705E-2</v>
      </c>
      <c r="D173" s="65">
        <v>4</v>
      </c>
      <c r="E173" s="9">
        <f>IF(D178=0, "-", D173/D178)</f>
        <v>0.125</v>
      </c>
      <c r="F173" s="81">
        <v>14</v>
      </c>
      <c r="G173" s="34">
        <f>IF(F178=0, "-", F173/F178)</f>
        <v>0.10218978102189781</v>
      </c>
      <c r="H173" s="65">
        <v>17</v>
      </c>
      <c r="I173" s="9">
        <f>IF(H178=0, "-", H173/H178)</f>
        <v>9.6045197740112997E-2</v>
      </c>
      <c r="J173" s="8">
        <f t="shared" si="12"/>
        <v>-0.75</v>
      </c>
      <c r="K173" s="9">
        <f t="shared" si="13"/>
        <v>-0.17647058823529413</v>
      </c>
    </row>
    <row r="174" spans="1:11" x14ac:dyDescent="0.2">
      <c r="A174" s="7" t="s">
        <v>305</v>
      </c>
      <c r="B174" s="65">
        <v>6</v>
      </c>
      <c r="C174" s="34">
        <f>IF(B178=0, "-", B174/B178)</f>
        <v>0.35294117647058826</v>
      </c>
      <c r="D174" s="65">
        <v>10</v>
      </c>
      <c r="E174" s="9">
        <f>IF(D178=0, "-", D174/D178)</f>
        <v>0.3125</v>
      </c>
      <c r="F174" s="81">
        <v>40</v>
      </c>
      <c r="G174" s="34">
        <f>IF(F178=0, "-", F174/F178)</f>
        <v>0.29197080291970801</v>
      </c>
      <c r="H174" s="65">
        <v>54</v>
      </c>
      <c r="I174" s="9">
        <f>IF(H178=0, "-", H174/H178)</f>
        <v>0.30508474576271188</v>
      </c>
      <c r="J174" s="8">
        <f t="shared" si="12"/>
        <v>-0.4</v>
      </c>
      <c r="K174" s="9">
        <f t="shared" si="13"/>
        <v>-0.25925925925925924</v>
      </c>
    </row>
    <row r="175" spans="1:11" x14ac:dyDescent="0.2">
      <c r="A175" s="7" t="s">
        <v>306</v>
      </c>
      <c r="B175" s="65">
        <v>2</v>
      </c>
      <c r="C175" s="34">
        <f>IF(B178=0, "-", B175/B178)</f>
        <v>0.11764705882352941</v>
      </c>
      <c r="D175" s="65">
        <v>0</v>
      </c>
      <c r="E175" s="9">
        <f>IF(D178=0, "-", D175/D178)</f>
        <v>0</v>
      </c>
      <c r="F175" s="81">
        <v>6</v>
      </c>
      <c r="G175" s="34">
        <f>IF(F178=0, "-", F175/F178)</f>
        <v>4.3795620437956206E-2</v>
      </c>
      <c r="H175" s="65">
        <v>15</v>
      </c>
      <c r="I175" s="9">
        <f>IF(H178=0, "-", H175/H178)</f>
        <v>8.4745762711864403E-2</v>
      </c>
      <c r="J175" s="8" t="str">
        <f t="shared" si="12"/>
        <v>-</v>
      </c>
      <c r="K175" s="9">
        <f t="shared" si="13"/>
        <v>-0.6</v>
      </c>
    </row>
    <row r="176" spans="1:11" x14ac:dyDescent="0.2">
      <c r="A176" s="7" t="s">
        <v>307</v>
      </c>
      <c r="B176" s="65">
        <v>0</v>
      </c>
      <c r="C176" s="34">
        <f>IF(B178=0, "-", B176/B178)</f>
        <v>0</v>
      </c>
      <c r="D176" s="65">
        <v>0</v>
      </c>
      <c r="E176" s="9">
        <f>IF(D178=0, "-", D176/D178)</f>
        <v>0</v>
      </c>
      <c r="F176" s="81">
        <v>0</v>
      </c>
      <c r="G176" s="34">
        <f>IF(F178=0, "-", F176/F178)</f>
        <v>0</v>
      </c>
      <c r="H176" s="65">
        <v>4</v>
      </c>
      <c r="I176" s="9">
        <f>IF(H178=0, "-", H176/H178)</f>
        <v>2.2598870056497175E-2</v>
      </c>
      <c r="J176" s="8" t="str">
        <f t="shared" si="12"/>
        <v>-</v>
      </c>
      <c r="K176" s="9">
        <f t="shared" si="13"/>
        <v>-1</v>
      </c>
    </row>
    <row r="177" spans="1:11" x14ac:dyDescent="0.2">
      <c r="A177" s="2"/>
      <c r="B177" s="68"/>
      <c r="C177" s="33"/>
      <c r="D177" s="68"/>
      <c r="E177" s="6"/>
      <c r="F177" s="82"/>
      <c r="G177" s="33"/>
      <c r="H177" s="68"/>
      <c r="I177" s="6"/>
      <c r="J177" s="5"/>
      <c r="K177" s="6"/>
    </row>
    <row r="178" spans="1:11" s="43" customFormat="1" x14ac:dyDescent="0.2">
      <c r="A178" s="162" t="s">
        <v>607</v>
      </c>
      <c r="B178" s="71">
        <f>SUM(B165:B177)</f>
        <v>17</v>
      </c>
      <c r="C178" s="40">
        <f>B178/26014</f>
        <v>6.534942723149074E-4</v>
      </c>
      <c r="D178" s="71">
        <f>SUM(D165:D177)</f>
        <v>32</v>
      </c>
      <c r="E178" s="41">
        <f>D178/27682</f>
        <v>1.1559858391734701E-3</v>
      </c>
      <c r="F178" s="77">
        <f>SUM(F165:F177)</f>
        <v>137</v>
      </c>
      <c r="G178" s="42">
        <f>F178/214680</f>
        <v>6.3815912055151854E-4</v>
      </c>
      <c r="H178" s="71">
        <f>SUM(H165:H177)</f>
        <v>177</v>
      </c>
      <c r="I178" s="41">
        <f>H178/259958</f>
        <v>6.8087921895075359E-4</v>
      </c>
      <c r="J178" s="37">
        <f>IF(D178=0, "-", IF((B178-D178)/D178&lt;10, (B178-D178)/D178, "&gt;999%"))</f>
        <v>-0.46875</v>
      </c>
      <c r="K178" s="38">
        <f>IF(H178=0, "-", IF((F178-H178)/H178&lt;10, (F178-H178)/H178, "&gt;999%"))</f>
        <v>-0.22598870056497175</v>
      </c>
    </row>
    <row r="179" spans="1:11" x14ac:dyDescent="0.2">
      <c r="B179" s="83"/>
      <c r="D179" s="83"/>
      <c r="F179" s="83"/>
      <c r="H179" s="83"/>
    </row>
    <row r="180" spans="1:11" s="43" customFormat="1" x14ac:dyDescent="0.2">
      <c r="A180" s="162" t="s">
        <v>606</v>
      </c>
      <c r="B180" s="71">
        <v>23</v>
      </c>
      <c r="C180" s="40">
        <f>B180/26014</f>
        <v>8.8413930960252172E-4</v>
      </c>
      <c r="D180" s="71">
        <v>45</v>
      </c>
      <c r="E180" s="41">
        <f>D180/27682</f>
        <v>1.6256050863376924E-3</v>
      </c>
      <c r="F180" s="77">
        <v>227</v>
      </c>
      <c r="G180" s="42">
        <f>F180/214680</f>
        <v>1.0573877398919321E-3</v>
      </c>
      <c r="H180" s="71">
        <v>310</v>
      </c>
      <c r="I180" s="41">
        <f>H180/259958</f>
        <v>1.1925003269758962E-3</v>
      </c>
      <c r="J180" s="37">
        <f>IF(D180=0, "-", IF((B180-D180)/D180&lt;10, (B180-D180)/D180, "&gt;999%"))</f>
        <v>-0.48888888888888887</v>
      </c>
      <c r="K180" s="38">
        <f>IF(H180=0, "-", IF((F180-H180)/H180&lt;10, (F180-H180)/H180, "&gt;999%"))</f>
        <v>-0.26774193548387099</v>
      </c>
    </row>
    <row r="181" spans="1:11" x14ac:dyDescent="0.2">
      <c r="B181" s="83"/>
      <c r="D181" s="83"/>
      <c r="F181" s="83"/>
      <c r="H181" s="83"/>
    </row>
    <row r="182" spans="1:11" ht="15.75" x14ac:dyDescent="0.25">
      <c r="A182" s="164" t="s">
        <v>119</v>
      </c>
      <c r="B182" s="196" t="s">
        <v>1</v>
      </c>
      <c r="C182" s="200"/>
      <c r="D182" s="200"/>
      <c r="E182" s="197"/>
      <c r="F182" s="196" t="s">
        <v>14</v>
      </c>
      <c r="G182" s="200"/>
      <c r="H182" s="200"/>
      <c r="I182" s="197"/>
      <c r="J182" s="196" t="s">
        <v>15</v>
      </c>
      <c r="K182" s="197"/>
    </row>
    <row r="183" spans="1:11" x14ac:dyDescent="0.2">
      <c r="A183" s="22"/>
      <c r="B183" s="196">
        <f>VALUE(RIGHT($B$2, 4))</f>
        <v>2020</v>
      </c>
      <c r="C183" s="197"/>
      <c r="D183" s="196">
        <f>B183-1</f>
        <v>2019</v>
      </c>
      <c r="E183" s="204"/>
      <c r="F183" s="196">
        <f>B183</f>
        <v>2020</v>
      </c>
      <c r="G183" s="204"/>
      <c r="H183" s="196">
        <f>D183</f>
        <v>2019</v>
      </c>
      <c r="I183" s="204"/>
      <c r="J183" s="140" t="s">
        <v>4</v>
      </c>
      <c r="K183" s="141" t="s">
        <v>2</v>
      </c>
    </row>
    <row r="184" spans="1:11" x14ac:dyDescent="0.2">
      <c r="A184" s="163" t="s">
        <v>148</v>
      </c>
      <c r="B184" s="61" t="s">
        <v>12</v>
      </c>
      <c r="C184" s="62" t="s">
        <v>13</v>
      </c>
      <c r="D184" s="61" t="s">
        <v>12</v>
      </c>
      <c r="E184" s="63" t="s">
        <v>13</v>
      </c>
      <c r="F184" s="62" t="s">
        <v>12</v>
      </c>
      <c r="G184" s="62" t="s">
        <v>13</v>
      </c>
      <c r="H184" s="61" t="s">
        <v>12</v>
      </c>
      <c r="I184" s="63" t="s">
        <v>13</v>
      </c>
      <c r="J184" s="61"/>
      <c r="K184" s="63"/>
    </row>
    <row r="185" spans="1:11" x14ac:dyDescent="0.2">
      <c r="A185" s="7" t="s">
        <v>308</v>
      </c>
      <c r="B185" s="65">
        <v>32</v>
      </c>
      <c r="C185" s="34">
        <f>IF(B195=0, "-", B185/B195)</f>
        <v>0.13973799126637554</v>
      </c>
      <c r="D185" s="65">
        <v>60</v>
      </c>
      <c r="E185" s="9">
        <f>IF(D195=0, "-", D185/D195)</f>
        <v>0.18237082066869301</v>
      </c>
      <c r="F185" s="81">
        <v>338</v>
      </c>
      <c r="G185" s="34">
        <f>IF(F195=0, "-", F185/F195)</f>
        <v>0.16218809980806143</v>
      </c>
      <c r="H185" s="65">
        <v>497</v>
      </c>
      <c r="I185" s="9">
        <f>IF(H195=0, "-", H185/H195)</f>
        <v>0.12925877763329</v>
      </c>
      <c r="J185" s="8">
        <f t="shared" ref="J185:J193" si="14">IF(D185=0, "-", IF((B185-D185)/D185&lt;10, (B185-D185)/D185, "&gt;999%"))</f>
        <v>-0.46666666666666667</v>
      </c>
      <c r="K185" s="9">
        <f t="shared" ref="K185:K193" si="15">IF(H185=0, "-", IF((F185-H185)/H185&lt;10, (F185-H185)/H185, "&gt;999%"))</f>
        <v>-0.31991951710261568</v>
      </c>
    </row>
    <row r="186" spans="1:11" x14ac:dyDescent="0.2">
      <c r="A186" s="7" t="s">
        <v>309</v>
      </c>
      <c r="B186" s="65">
        <v>28</v>
      </c>
      <c r="C186" s="34">
        <f>IF(B195=0, "-", B186/B195)</f>
        <v>0.1222707423580786</v>
      </c>
      <c r="D186" s="65">
        <v>33</v>
      </c>
      <c r="E186" s="9">
        <f>IF(D195=0, "-", D186/D195)</f>
        <v>0.10030395136778116</v>
      </c>
      <c r="F186" s="81">
        <v>181</v>
      </c>
      <c r="G186" s="34">
        <f>IF(F195=0, "-", F186/F195)</f>
        <v>8.6852207293666023E-2</v>
      </c>
      <c r="H186" s="65">
        <v>293</v>
      </c>
      <c r="I186" s="9">
        <f>IF(H195=0, "-", H186/H195)</f>
        <v>7.6202860858257476E-2</v>
      </c>
      <c r="J186" s="8">
        <f t="shared" si="14"/>
        <v>-0.15151515151515152</v>
      </c>
      <c r="K186" s="9">
        <f t="shared" si="15"/>
        <v>-0.38225255972696248</v>
      </c>
    </row>
    <row r="187" spans="1:11" x14ac:dyDescent="0.2">
      <c r="A187" s="7" t="s">
        <v>310</v>
      </c>
      <c r="B187" s="65">
        <v>112</v>
      </c>
      <c r="C187" s="34">
        <f>IF(B195=0, "-", B187/B195)</f>
        <v>0.48908296943231439</v>
      </c>
      <c r="D187" s="65">
        <v>146</v>
      </c>
      <c r="E187" s="9">
        <f>IF(D195=0, "-", D187/D195)</f>
        <v>0.44376899696048633</v>
      </c>
      <c r="F187" s="81">
        <v>1112</v>
      </c>
      <c r="G187" s="34">
        <f>IF(F195=0, "-", F187/F195)</f>
        <v>0.53358925143953939</v>
      </c>
      <c r="H187" s="65">
        <v>2152</v>
      </c>
      <c r="I187" s="9">
        <f>IF(H195=0, "-", H187/H195)</f>
        <v>0.55968790637191157</v>
      </c>
      <c r="J187" s="8">
        <f t="shared" si="14"/>
        <v>-0.23287671232876711</v>
      </c>
      <c r="K187" s="9">
        <f t="shared" si="15"/>
        <v>-0.48327137546468402</v>
      </c>
    </row>
    <row r="188" spans="1:11" x14ac:dyDescent="0.2">
      <c r="A188" s="7" t="s">
        <v>311</v>
      </c>
      <c r="B188" s="65">
        <v>0</v>
      </c>
      <c r="C188" s="34">
        <f>IF(B195=0, "-", B188/B195)</f>
        <v>0</v>
      </c>
      <c r="D188" s="65">
        <v>0</v>
      </c>
      <c r="E188" s="9">
        <f>IF(D195=0, "-", D188/D195)</f>
        <v>0</v>
      </c>
      <c r="F188" s="81">
        <v>0</v>
      </c>
      <c r="G188" s="34">
        <f>IF(F195=0, "-", F188/F195)</f>
        <v>0</v>
      </c>
      <c r="H188" s="65">
        <v>2</v>
      </c>
      <c r="I188" s="9">
        <f>IF(H195=0, "-", H188/H195)</f>
        <v>5.201560468140442E-4</v>
      </c>
      <c r="J188" s="8" t="str">
        <f t="shared" si="14"/>
        <v>-</v>
      </c>
      <c r="K188" s="9">
        <f t="shared" si="15"/>
        <v>-1</v>
      </c>
    </row>
    <row r="189" spans="1:11" x14ac:dyDescent="0.2">
      <c r="A189" s="7" t="s">
        <v>312</v>
      </c>
      <c r="B189" s="65">
        <v>36</v>
      </c>
      <c r="C189" s="34">
        <f>IF(B195=0, "-", B189/B195)</f>
        <v>0.15720524017467249</v>
      </c>
      <c r="D189" s="65">
        <v>27</v>
      </c>
      <c r="E189" s="9">
        <f>IF(D195=0, "-", D189/D195)</f>
        <v>8.2066869300911852E-2</v>
      </c>
      <c r="F189" s="81">
        <v>246</v>
      </c>
      <c r="G189" s="34">
        <f>IF(F195=0, "-", F189/F195)</f>
        <v>0.11804222648752399</v>
      </c>
      <c r="H189" s="65">
        <v>272</v>
      </c>
      <c r="I189" s="9">
        <f>IF(H195=0, "-", H189/H195)</f>
        <v>7.0741222366710016E-2</v>
      </c>
      <c r="J189" s="8">
        <f t="shared" si="14"/>
        <v>0.33333333333333331</v>
      </c>
      <c r="K189" s="9">
        <f t="shared" si="15"/>
        <v>-9.5588235294117641E-2</v>
      </c>
    </row>
    <row r="190" spans="1:11" x14ac:dyDescent="0.2">
      <c r="A190" s="7" t="s">
        <v>313</v>
      </c>
      <c r="B190" s="65">
        <v>2</v>
      </c>
      <c r="C190" s="34">
        <f>IF(B195=0, "-", B190/B195)</f>
        <v>8.7336244541484712E-3</v>
      </c>
      <c r="D190" s="65">
        <v>32</v>
      </c>
      <c r="E190" s="9">
        <f>IF(D195=0, "-", D190/D195)</f>
        <v>9.7264437689969604E-2</v>
      </c>
      <c r="F190" s="81">
        <v>40</v>
      </c>
      <c r="G190" s="34">
        <f>IF(F195=0, "-", F190/F195)</f>
        <v>1.9193857965451054E-2</v>
      </c>
      <c r="H190" s="65">
        <v>137</v>
      </c>
      <c r="I190" s="9">
        <f>IF(H195=0, "-", H190/H195)</f>
        <v>3.5630689206762031E-2</v>
      </c>
      <c r="J190" s="8">
        <f t="shared" si="14"/>
        <v>-0.9375</v>
      </c>
      <c r="K190" s="9">
        <f t="shared" si="15"/>
        <v>-0.70802919708029199</v>
      </c>
    </row>
    <row r="191" spans="1:11" x14ac:dyDescent="0.2">
      <c r="A191" s="7" t="s">
        <v>314</v>
      </c>
      <c r="B191" s="65">
        <v>18</v>
      </c>
      <c r="C191" s="34">
        <f>IF(B195=0, "-", B191/B195)</f>
        <v>7.8602620087336247E-2</v>
      </c>
      <c r="D191" s="65">
        <v>10</v>
      </c>
      <c r="E191" s="9">
        <f>IF(D195=0, "-", D191/D195)</f>
        <v>3.0395136778115502E-2</v>
      </c>
      <c r="F191" s="81">
        <v>70</v>
      </c>
      <c r="G191" s="34">
        <f>IF(F195=0, "-", F191/F195)</f>
        <v>3.358925143953935E-2</v>
      </c>
      <c r="H191" s="65">
        <v>87</v>
      </c>
      <c r="I191" s="9">
        <f>IF(H195=0, "-", H191/H195)</f>
        <v>2.2626788036410925E-2</v>
      </c>
      <c r="J191" s="8">
        <f t="shared" si="14"/>
        <v>0.8</v>
      </c>
      <c r="K191" s="9">
        <f t="shared" si="15"/>
        <v>-0.19540229885057472</v>
      </c>
    </row>
    <row r="192" spans="1:11" x14ac:dyDescent="0.2">
      <c r="A192" s="7" t="s">
        <v>315</v>
      </c>
      <c r="B192" s="65">
        <v>0</v>
      </c>
      <c r="C192" s="34">
        <f>IF(B195=0, "-", B192/B195)</f>
        <v>0</v>
      </c>
      <c r="D192" s="65">
        <v>8</v>
      </c>
      <c r="E192" s="9">
        <f>IF(D195=0, "-", D192/D195)</f>
        <v>2.4316109422492401E-2</v>
      </c>
      <c r="F192" s="81">
        <v>1</v>
      </c>
      <c r="G192" s="34">
        <f>IF(F195=0, "-", F192/F195)</f>
        <v>4.7984644913627637E-4</v>
      </c>
      <c r="H192" s="65">
        <v>43</v>
      </c>
      <c r="I192" s="9">
        <f>IF(H195=0, "-", H192/H195)</f>
        <v>1.1183355006501951E-2</v>
      </c>
      <c r="J192" s="8">
        <f t="shared" si="14"/>
        <v>-1</v>
      </c>
      <c r="K192" s="9">
        <f t="shared" si="15"/>
        <v>-0.97674418604651159</v>
      </c>
    </row>
    <row r="193" spans="1:11" x14ac:dyDescent="0.2">
      <c r="A193" s="7" t="s">
        <v>316</v>
      </c>
      <c r="B193" s="65">
        <v>1</v>
      </c>
      <c r="C193" s="34">
        <f>IF(B195=0, "-", B193/B195)</f>
        <v>4.3668122270742356E-3</v>
      </c>
      <c r="D193" s="65">
        <v>13</v>
      </c>
      <c r="E193" s="9">
        <f>IF(D195=0, "-", D193/D195)</f>
        <v>3.9513677811550151E-2</v>
      </c>
      <c r="F193" s="81">
        <v>96</v>
      </c>
      <c r="G193" s="34">
        <f>IF(F195=0, "-", F193/F195)</f>
        <v>4.6065259117082535E-2</v>
      </c>
      <c r="H193" s="65">
        <v>362</v>
      </c>
      <c r="I193" s="9">
        <f>IF(H195=0, "-", H193/H195)</f>
        <v>9.4148244473341997E-2</v>
      </c>
      <c r="J193" s="8">
        <f t="shared" si="14"/>
        <v>-0.92307692307692313</v>
      </c>
      <c r="K193" s="9">
        <f t="shared" si="15"/>
        <v>-0.73480662983425415</v>
      </c>
    </row>
    <row r="194" spans="1:11" x14ac:dyDescent="0.2">
      <c r="A194" s="2"/>
      <c r="B194" s="68"/>
      <c r="C194" s="33"/>
      <c r="D194" s="68"/>
      <c r="E194" s="6"/>
      <c r="F194" s="82"/>
      <c r="G194" s="33"/>
      <c r="H194" s="68"/>
      <c r="I194" s="6"/>
      <c r="J194" s="5"/>
      <c r="K194" s="6"/>
    </row>
    <row r="195" spans="1:11" s="43" customFormat="1" x14ac:dyDescent="0.2">
      <c r="A195" s="162" t="s">
        <v>605</v>
      </c>
      <c r="B195" s="71">
        <f>SUM(B185:B194)</f>
        <v>229</v>
      </c>
      <c r="C195" s="40">
        <f>B195/26014</f>
        <v>8.8029522564772814E-3</v>
      </c>
      <c r="D195" s="71">
        <f>SUM(D185:D194)</f>
        <v>329</v>
      </c>
      <c r="E195" s="41">
        <f>D195/27682</f>
        <v>1.188497940900224E-2</v>
      </c>
      <c r="F195" s="77">
        <f>SUM(F185:F194)</f>
        <v>2084</v>
      </c>
      <c r="G195" s="42">
        <f>F195/214680</f>
        <v>9.7074715856157994E-3</v>
      </c>
      <c r="H195" s="71">
        <f>SUM(H185:H194)</f>
        <v>3845</v>
      </c>
      <c r="I195" s="41">
        <f>H195/259958</f>
        <v>1.4790850829749421E-2</v>
      </c>
      <c r="J195" s="37">
        <f>IF(D195=0, "-", IF((B195-D195)/D195&lt;10, (B195-D195)/D195, "&gt;999%"))</f>
        <v>-0.303951367781155</v>
      </c>
      <c r="K195" s="38">
        <f>IF(H195=0, "-", IF((F195-H195)/H195&lt;10, (F195-H195)/H195, "&gt;999%"))</f>
        <v>-0.45799739921976595</v>
      </c>
    </row>
    <row r="196" spans="1:11" x14ac:dyDescent="0.2">
      <c r="B196" s="83"/>
      <c r="D196" s="83"/>
      <c r="F196" s="83"/>
      <c r="H196" s="83"/>
    </row>
    <row r="197" spans="1:11" x14ac:dyDescent="0.2">
      <c r="A197" s="163" t="s">
        <v>149</v>
      </c>
      <c r="B197" s="61" t="s">
        <v>12</v>
      </c>
      <c r="C197" s="62" t="s">
        <v>13</v>
      </c>
      <c r="D197" s="61" t="s">
        <v>12</v>
      </c>
      <c r="E197" s="63" t="s">
        <v>13</v>
      </c>
      <c r="F197" s="62" t="s">
        <v>12</v>
      </c>
      <c r="G197" s="62" t="s">
        <v>13</v>
      </c>
      <c r="H197" s="61" t="s">
        <v>12</v>
      </c>
      <c r="I197" s="63" t="s">
        <v>13</v>
      </c>
      <c r="J197" s="61"/>
      <c r="K197" s="63"/>
    </row>
    <row r="198" spans="1:11" x14ac:dyDescent="0.2">
      <c r="A198" s="7" t="s">
        <v>317</v>
      </c>
      <c r="B198" s="65">
        <v>3</v>
      </c>
      <c r="C198" s="34">
        <f>IF(B203=0, "-", B198/B203)</f>
        <v>8.5714285714285715E-2</v>
      </c>
      <c r="D198" s="65">
        <v>0</v>
      </c>
      <c r="E198" s="9">
        <f>IF(D203=0, "-", D198/D203)</f>
        <v>0</v>
      </c>
      <c r="F198" s="81">
        <v>13</v>
      </c>
      <c r="G198" s="34">
        <f>IF(F203=0, "-", F198/F203)</f>
        <v>4.797047970479705E-2</v>
      </c>
      <c r="H198" s="65">
        <v>6</v>
      </c>
      <c r="I198" s="9">
        <f>IF(H203=0, "-", H198/H203)</f>
        <v>7.1428571428571425E-2</v>
      </c>
      <c r="J198" s="8" t="str">
        <f>IF(D198=0, "-", IF((B198-D198)/D198&lt;10, (B198-D198)/D198, "&gt;999%"))</f>
        <v>-</v>
      </c>
      <c r="K198" s="9">
        <f>IF(H198=0, "-", IF((F198-H198)/H198&lt;10, (F198-H198)/H198, "&gt;999%"))</f>
        <v>1.1666666666666667</v>
      </c>
    </row>
    <row r="199" spans="1:11" x14ac:dyDescent="0.2">
      <c r="A199" s="7" t="s">
        <v>318</v>
      </c>
      <c r="B199" s="65">
        <v>14</v>
      </c>
      <c r="C199" s="34">
        <f>IF(B203=0, "-", B199/B203)</f>
        <v>0.4</v>
      </c>
      <c r="D199" s="65">
        <v>0</v>
      </c>
      <c r="E199" s="9">
        <f>IF(D203=0, "-", D199/D203)</f>
        <v>0</v>
      </c>
      <c r="F199" s="81">
        <v>60</v>
      </c>
      <c r="G199" s="34">
        <f>IF(F203=0, "-", F199/F203)</f>
        <v>0.22140221402214022</v>
      </c>
      <c r="H199" s="65">
        <v>23</v>
      </c>
      <c r="I199" s="9">
        <f>IF(H203=0, "-", H199/H203)</f>
        <v>0.27380952380952384</v>
      </c>
      <c r="J199" s="8" t="str">
        <f>IF(D199=0, "-", IF((B199-D199)/D199&lt;10, (B199-D199)/D199, "&gt;999%"))</f>
        <v>-</v>
      </c>
      <c r="K199" s="9">
        <f>IF(H199=0, "-", IF((F199-H199)/H199&lt;10, (F199-H199)/H199, "&gt;999%"))</f>
        <v>1.6086956521739131</v>
      </c>
    </row>
    <row r="200" spans="1:11" x14ac:dyDescent="0.2">
      <c r="A200" s="7" t="s">
        <v>319</v>
      </c>
      <c r="B200" s="65">
        <v>9</v>
      </c>
      <c r="C200" s="34">
        <f>IF(B203=0, "-", B200/B203)</f>
        <v>0.25714285714285712</v>
      </c>
      <c r="D200" s="65">
        <v>2</v>
      </c>
      <c r="E200" s="9">
        <f>IF(D203=0, "-", D200/D203)</f>
        <v>1</v>
      </c>
      <c r="F200" s="81">
        <v>122</v>
      </c>
      <c r="G200" s="34">
        <f>IF(F203=0, "-", F200/F203)</f>
        <v>0.45018450184501846</v>
      </c>
      <c r="H200" s="65">
        <v>55</v>
      </c>
      <c r="I200" s="9">
        <f>IF(H203=0, "-", H200/H203)</f>
        <v>0.65476190476190477</v>
      </c>
      <c r="J200" s="8">
        <f>IF(D200=0, "-", IF((B200-D200)/D200&lt;10, (B200-D200)/D200, "&gt;999%"))</f>
        <v>3.5</v>
      </c>
      <c r="K200" s="9">
        <f>IF(H200=0, "-", IF((F200-H200)/H200&lt;10, (F200-H200)/H200, "&gt;999%"))</f>
        <v>1.2181818181818183</v>
      </c>
    </row>
    <row r="201" spans="1:11" x14ac:dyDescent="0.2">
      <c r="A201" s="7" t="s">
        <v>320</v>
      </c>
      <c r="B201" s="65">
        <v>9</v>
      </c>
      <c r="C201" s="34">
        <f>IF(B203=0, "-", B201/B203)</f>
        <v>0.25714285714285712</v>
      </c>
      <c r="D201" s="65">
        <v>0</v>
      </c>
      <c r="E201" s="9">
        <f>IF(D203=0, "-", D201/D203)</f>
        <v>0</v>
      </c>
      <c r="F201" s="81">
        <v>76</v>
      </c>
      <c r="G201" s="34">
        <f>IF(F203=0, "-", F201/F203)</f>
        <v>0.28044280442804426</v>
      </c>
      <c r="H201" s="65">
        <v>0</v>
      </c>
      <c r="I201" s="9">
        <f>IF(H203=0, "-", H201/H203)</f>
        <v>0</v>
      </c>
      <c r="J201" s="8" t="str">
        <f>IF(D201=0, "-", IF((B201-D201)/D201&lt;10, (B201-D201)/D201, "&gt;999%"))</f>
        <v>-</v>
      </c>
      <c r="K201" s="9" t="str">
        <f>IF(H201=0, "-", IF((F201-H201)/H201&lt;10, (F201-H201)/H201, "&gt;999%"))</f>
        <v>-</v>
      </c>
    </row>
    <row r="202" spans="1:11" x14ac:dyDescent="0.2">
      <c r="A202" s="2"/>
      <c r="B202" s="68"/>
      <c r="C202" s="33"/>
      <c r="D202" s="68"/>
      <c r="E202" s="6"/>
      <c r="F202" s="82"/>
      <c r="G202" s="33"/>
      <c r="H202" s="68"/>
      <c r="I202" s="6"/>
      <c r="J202" s="5"/>
      <c r="K202" s="6"/>
    </row>
    <row r="203" spans="1:11" s="43" customFormat="1" x14ac:dyDescent="0.2">
      <c r="A203" s="162" t="s">
        <v>604</v>
      </c>
      <c r="B203" s="71">
        <f>SUM(B198:B202)</f>
        <v>35</v>
      </c>
      <c r="C203" s="40">
        <f>B203/26014</f>
        <v>1.3454293841777504E-3</v>
      </c>
      <c r="D203" s="71">
        <f>SUM(D198:D202)</f>
        <v>2</v>
      </c>
      <c r="E203" s="41">
        <f>D203/27682</f>
        <v>7.224911494834188E-5</v>
      </c>
      <c r="F203" s="77">
        <f>SUM(F198:F202)</f>
        <v>271</v>
      </c>
      <c r="G203" s="42">
        <f>F203/214680</f>
        <v>1.2623439537916899E-3</v>
      </c>
      <c r="H203" s="71">
        <f>SUM(H198:H202)</f>
        <v>84</v>
      </c>
      <c r="I203" s="41">
        <f>H203/259958</f>
        <v>3.2312912085798477E-4</v>
      </c>
      <c r="J203" s="37" t="str">
        <f>IF(D203=0, "-", IF((B203-D203)/D203&lt;10, (B203-D203)/D203, "&gt;999%"))</f>
        <v>&gt;999%</v>
      </c>
      <c r="K203" s="38">
        <f>IF(H203=0, "-", IF((F203-H203)/H203&lt;10, (F203-H203)/H203, "&gt;999%"))</f>
        <v>2.2261904761904763</v>
      </c>
    </row>
    <row r="204" spans="1:11" x14ac:dyDescent="0.2">
      <c r="B204" s="83"/>
      <c r="D204" s="83"/>
      <c r="F204" s="83"/>
      <c r="H204" s="83"/>
    </row>
    <row r="205" spans="1:11" s="43" customFormat="1" x14ac:dyDescent="0.2">
      <c r="A205" s="162" t="s">
        <v>603</v>
      </c>
      <c r="B205" s="71">
        <v>264</v>
      </c>
      <c r="C205" s="40">
        <f>B205/26014</f>
        <v>1.0148381640655032E-2</v>
      </c>
      <c r="D205" s="71">
        <v>331</v>
      </c>
      <c r="E205" s="41">
        <f>D205/27682</f>
        <v>1.1957228523950581E-2</v>
      </c>
      <c r="F205" s="77">
        <v>2355</v>
      </c>
      <c r="G205" s="42">
        <f>F205/214680</f>
        <v>1.096981553940749E-2</v>
      </c>
      <c r="H205" s="71">
        <v>3929</v>
      </c>
      <c r="I205" s="41">
        <f>H205/259958</f>
        <v>1.5113979950607407E-2</v>
      </c>
      <c r="J205" s="37">
        <f>IF(D205=0, "-", IF((B205-D205)/D205&lt;10, (B205-D205)/D205, "&gt;999%"))</f>
        <v>-0.20241691842900303</v>
      </c>
      <c r="K205" s="38">
        <f>IF(H205=0, "-", IF((F205-H205)/H205&lt;10, (F205-H205)/H205, "&gt;999%"))</f>
        <v>-0.4006108424535505</v>
      </c>
    </row>
    <row r="206" spans="1:11" x14ac:dyDescent="0.2">
      <c r="B206" s="83"/>
      <c r="D206" s="83"/>
      <c r="F206" s="83"/>
      <c r="H206" s="83"/>
    </row>
    <row r="207" spans="1:11" ht="15.75" x14ac:dyDescent="0.25">
      <c r="A207" s="164" t="s">
        <v>120</v>
      </c>
      <c r="B207" s="196" t="s">
        <v>1</v>
      </c>
      <c r="C207" s="200"/>
      <c r="D207" s="200"/>
      <c r="E207" s="197"/>
      <c r="F207" s="196" t="s">
        <v>14</v>
      </c>
      <c r="G207" s="200"/>
      <c r="H207" s="200"/>
      <c r="I207" s="197"/>
      <c r="J207" s="196" t="s">
        <v>15</v>
      </c>
      <c r="K207" s="197"/>
    </row>
    <row r="208" spans="1:11" x14ac:dyDescent="0.2">
      <c r="A208" s="22"/>
      <c r="B208" s="196">
        <f>VALUE(RIGHT($B$2, 4))</f>
        <v>2020</v>
      </c>
      <c r="C208" s="197"/>
      <c r="D208" s="196">
        <f>B208-1</f>
        <v>2019</v>
      </c>
      <c r="E208" s="204"/>
      <c r="F208" s="196">
        <f>B208</f>
        <v>2020</v>
      </c>
      <c r="G208" s="204"/>
      <c r="H208" s="196">
        <f>D208</f>
        <v>2019</v>
      </c>
      <c r="I208" s="204"/>
      <c r="J208" s="140" t="s">
        <v>4</v>
      </c>
      <c r="K208" s="141" t="s">
        <v>2</v>
      </c>
    </row>
    <row r="209" spans="1:11" x14ac:dyDescent="0.2">
      <c r="A209" s="163" t="s">
        <v>150</v>
      </c>
      <c r="B209" s="61" t="s">
        <v>12</v>
      </c>
      <c r="C209" s="62" t="s">
        <v>13</v>
      </c>
      <c r="D209" s="61" t="s">
        <v>12</v>
      </c>
      <c r="E209" s="63" t="s">
        <v>13</v>
      </c>
      <c r="F209" s="62" t="s">
        <v>12</v>
      </c>
      <c r="G209" s="62" t="s">
        <v>13</v>
      </c>
      <c r="H209" s="61" t="s">
        <v>12</v>
      </c>
      <c r="I209" s="63" t="s">
        <v>13</v>
      </c>
      <c r="J209" s="61"/>
      <c r="K209" s="63"/>
    </row>
    <row r="210" spans="1:11" x14ac:dyDescent="0.2">
      <c r="A210" s="7" t="s">
        <v>321</v>
      </c>
      <c r="B210" s="65">
        <v>1</v>
      </c>
      <c r="C210" s="34">
        <f>IF(B221=0, "-", B210/B221)</f>
        <v>6.9444444444444441E-3</v>
      </c>
      <c r="D210" s="65">
        <v>2</v>
      </c>
      <c r="E210" s="9">
        <f>IF(D221=0, "-", D210/D221)</f>
        <v>1.1904761904761904E-2</v>
      </c>
      <c r="F210" s="81">
        <v>21</v>
      </c>
      <c r="G210" s="34">
        <f>IF(F221=0, "-", F210/F221)</f>
        <v>1.4799154334038054E-2</v>
      </c>
      <c r="H210" s="65">
        <v>27</v>
      </c>
      <c r="I210" s="9">
        <f>IF(H221=0, "-", H210/H221)</f>
        <v>1.5544041450777202E-2</v>
      </c>
      <c r="J210" s="8">
        <f t="shared" ref="J210:J219" si="16">IF(D210=0, "-", IF((B210-D210)/D210&lt;10, (B210-D210)/D210, "&gt;999%"))</f>
        <v>-0.5</v>
      </c>
      <c r="K210" s="9">
        <f t="shared" ref="K210:K219" si="17">IF(H210=0, "-", IF((F210-H210)/H210&lt;10, (F210-H210)/H210, "&gt;999%"))</f>
        <v>-0.22222222222222221</v>
      </c>
    </row>
    <row r="211" spans="1:11" x14ac:dyDescent="0.2">
      <c r="A211" s="7" t="s">
        <v>322</v>
      </c>
      <c r="B211" s="65">
        <v>6</v>
      </c>
      <c r="C211" s="34">
        <f>IF(B221=0, "-", B211/B221)</f>
        <v>4.1666666666666664E-2</v>
      </c>
      <c r="D211" s="65">
        <v>9</v>
      </c>
      <c r="E211" s="9">
        <f>IF(D221=0, "-", D211/D221)</f>
        <v>5.3571428571428568E-2</v>
      </c>
      <c r="F211" s="81">
        <v>49</v>
      </c>
      <c r="G211" s="34">
        <f>IF(F221=0, "-", F211/F221)</f>
        <v>3.4531360112755462E-2</v>
      </c>
      <c r="H211" s="65">
        <v>85</v>
      </c>
      <c r="I211" s="9">
        <f>IF(H221=0, "-", H211/H221)</f>
        <v>4.8934945308002305E-2</v>
      </c>
      <c r="J211" s="8">
        <f t="shared" si="16"/>
        <v>-0.33333333333333331</v>
      </c>
      <c r="K211" s="9">
        <f t="shared" si="17"/>
        <v>-0.42352941176470588</v>
      </c>
    </row>
    <row r="212" spans="1:11" x14ac:dyDescent="0.2">
      <c r="A212" s="7" t="s">
        <v>323</v>
      </c>
      <c r="B212" s="65">
        <v>21</v>
      </c>
      <c r="C212" s="34">
        <f>IF(B221=0, "-", B212/B221)</f>
        <v>0.14583333333333334</v>
      </c>
      <c r="D212" s="65">
        <v>28</v>
      </c>
      <c r="E212" s="9">
        <f>IF(D221=0, "-", D212/D221)</f>
        <v>0.16666666666666666</v>
      </c>
      <c r="F212" s="81">
        <v>176</v>
      </c>
      <c r="G212" s="34">
        <f>IF(F221=0, "-", F212/F221)</f>
        <v>0.12403100775193798</v>
      </c>
      <c r="H212" s="65">
        <v>242</v>
      </c>
      <c r="I212" s="9">
        <f>IF(H221=0, "-", H212/H221)</f>
        <v>0.13932066781807714</v>
      </c>
      <c r="J212" s="8">
        <f t="shared" si="16"/>
        <v>-0.25</v>
      </c>
      <c r="K212" s="9">
        <f t="shared" si="17"/>
        <v>-0.27272727272727271</v>
      </c>
    </row>
    <row r="213" spans="1:11" x14ac:dyDescent="0.2">
      <c r="A213" s="7" t="s">
        <v>324</v>
      </c>
      <c r="B213" s="65">
        <v>52</v>
      </c>
      <c r="C213" s="34">
        <f>IF(B221=0, "-", B213/B221)</f>
        <v>0.3611111111111111</v>
      </c>
      <c r="D213" s="65">
        <v>54</v>
      </c>
      <c r="E213" s="9">
        <f>IF(D221=0, "-", D213/D221)</f>
        <v>0.32142857142857145</v>
      </c>
      <c r="F213" s="81">
        <v>627</v>
      </c>
      <c r="G213" s="34">
        <f>IF(F221=0, "-", F213/F221)</f>
        <v>0.44186046511627908</v>
      </c>
      <c r="H213" s="65">
        <v>813</v>
      </c>
      <c r="I213" s="9">
        <f>IF(H221=0, "-", H213/H221)</f>
        <v>0.4680483592400691</v>
      </c>
      <c r="J213" s="8">
        <f t="shared" si="16"/>
        <v>-3.7037037037037035E-2</v>
      </c>
      <c r="K213" s="9">
        <f t="shared" si="17"/>
        <v>-0.22878228782287824</v>
      </c>
    </row>
    <row r="214" spans="1:11" x14ac:dyDescent="0.2">
      <c r="A214" s="7" t="s">
        <v>325</v>
      </c>
      <c r="B214" s="65">
        <v>11</v>
      </c>
      <c r="C214" s="34">
        <f>IF(B221=0, "-", B214/B221)</f>
        <v>7.6388888888888895E-2</v>
      </c>
      <c r="D214" s="65">
        <v>23</v>
      </c>
      <c r="E214" s="9">
        <f>IF(D221=0, "-", D214/D221)</f>
        <v>0.13690476190476192</v>
      </c>
      <c r="F214" s="81">
        <v>153</v>
      </c>
      <c r="G214" s="34">
        <f>IF(F221=0, "-", F214/F221)</f>
        <v>0.10782241014799154</v>
      </c>
      <c r="H214" s="65">
        <v>41</v>
      </c>
      <c r="I214" s="9">
        <f>IF(H221=0, "-", H214/H221)</f>
        <v>2.3603914795624639E-2</v>
      </c>
      <c r="J214" s="8">
        <f t="shared" si="16"/>
        <v>-0.52173913043478259</v>
      </c>
      <c r="K214" s="9">
        <f t="shared" si="17"/>
        <v>2.7317073170731709</v>
      </c>
    </row>
    <row r="215" spans="1:11" x14ac:dyDescent="0.2">
      <c r="A215" s="7" t="s">
        <v>326</v>
      </c>
      <c r="B215" s="65">
        <v>22</v>
      </c>
      <c r="C215" s="34">
        <f>IF(B221=0, "-", B215/B221)</f>
        <v>0.15277777777777779</v>
      </c>
      <c r="D215" s="65">
        <v>11</v>
      </c>
      <c r="E215" s="9">
        <f>IF(D221=0, "-", D215/D221)</f>
        <v>6.5476190476190479E-2</v>
      </c>
      <c r="F215" s="81">
        <v>110</v>
      </c>
      <c r="G215" s="34">
        <f>IF(F221=0, "-", F215/F221)</f>
        <v>7.7519379844961239E-2</v>
      </c>
      <c r="H215" s="65">
        <v>123</v>
      </c>
      <c r="I215" s="9">
        <f>IF(H221=0, "-", H215/H221)</f>
        <v>7.0811744386873918E-2</v>
      </c>
      <c r="J215" s="8">
        <f t="shared" si="16"/>
        <v>1</v>
      </c>
      <c r="K215" s="9">
        <f t="shared" si="17"/>
        <v>-0.10569105691056911</v>
      </c>
    </row>
    <row r="216" spans="1:11" x14ac:dyDescent="0.2">
      <c r="A216" s="7" t="s">
        <v>327</v>
      </c>
      <c r="B216" s="65">
        <v>12</v>
      </c>
      <c r="C216" s="34">
        <f>IF(B221=0, "-", B216/B221)</f>
        <v>8.3333333333333329E-2</v>
      </c>
      <c r="D216" s="65">
        <v>13</v>
      </c>
      <c r="E216" s="9">
        <f>IF(D221=0, "-", D216/D221)</f>
        <v>7.7380952380952384E-2</v>
      </c>
      <c r="F216" s="81">
        <v>67</v>
      </c>
      <c r="G216" s="34">
        <f>IF(F221=0, "-", F216/F221)</f>
        <v>4.7216349541930935E-2</v>
      </c>
      <c r="H216" s="65">
        <v>86</v>
      </c>
      <c r="I216" s="9">
        <f>IF(H221=0, "-", H216/H221)</f>
        <v>4.9510650546919978E-2</v>
      </c>
      <c r="J216" s="8">
        <f t="shared" si="16"/>
        <v>-7.6923076923076927E-2</v>
      </c>
      <c r="K216" s="9">
        <f t="shared" si="17"/>
        <v>-0.22093023255813954</v>
      </c>
    </row>
    <row r="217" spans="1:11" x14ac:dyDescent="0.2">
      <c r="A217" s="7" t="s">
        <v>328</v>
      </c>
      <c r="B217" s="65">
        <v>1</v>
      </c>
      <c r="C217" s="34">
        <f>IF(B221=0, "-", B217/B221)</f>
        <v>6.9444444444444441E-3</v>
      </c>
      <c r="D217" s="65">
        <v>1</v>
      </c>
      <c r="E217" s="9">
        <f>IF(D221=0, "-", D217/D221)</f>
        <v>5.9523809523809521E-3</v>
      </c>
      <c r="F217" s="81">
        <v>20</v>
      </c>
      <c r="G217" s="34">
        <f>IF(F221=0, "-", F217/F221)</f>
        <v>1.4094432699083862E-2</v>
      </c>
      <c r="H217" s="65">
        <v>46</v>
      </c>
      <c r="I217" s="9">
        <f>IF(H221=0, "-", H217/H221)</f>
        <v>2.6482440990213012E-2</v>
      </c>
      <c r="J217" s="8">
        <f t="shared" si="16"/>
        <v>0</v>
      </c>
      <c r="K217" s="9">
        <f t="shared" si="17"/>
        <v>-0.56521739130434778</v>
      </c>
    </row>
    <row r="218" spans="1:11" x14ac:dyDescent="0.2">
      <c r="A218" s="7" t="s">
        <v>329</v>
      </c>
      <c r="B218" s="65">
        <v>10</v>
      </c>
      <c r="C218" s="34">
        <f>IF(B221=0, "-", B218/B221)</f>
        <v>6.9444444444444448E-2</v>
      </c>
      <c r="D218" s="65">
        <v>12</v>
      </c>
      <c r="E218" s="9">
        <f>IF(D221=0, "-", D218/D221)</f>
        <v>7.1428571428571425E-2</v>
      </c>
      <c r="F218" s="81">
        <v>99</v>
      </c>
      <c r="G218" s="34">
        <f>IF(F221=0, "-", F218/F221)</f>
        <v>6.9767441860465115E-2</v>
      </c>
      <c r="H218" s="65">
        <v>109</v>
      </c>
      <c r="I218" s="9">
        <f>IF(H221=0, "-", H218/H221)</f>
        <v>6.275187104202648E-2</v>
      </c>
      <c r="J218" s="8">
        <f t="shared" si="16"/>
        <v>-0.16666666666666666</v>
      </c>
      <c r="K218" s="9">
        <f t="shared" si="17"/>
        <v>-9.1743119266055051E-2</v>
      </c>
    </row>
    <row r="219" spans="1:11" x14ac:dyDescent="0.2">
      <c r="A219" s="7" t="s">
        <v>330</v>
      </c>
      <c r="B219" s="65">
        <v>8</v>
      </c>
      <c r="C219" s="34">
        <f>IF(B221=0, "-", B219/B221)</f>
        <v>5.5555555555555552E-2</v>
      </c>
      <c r="D219" s="65">
        <v>15</v>
      </c>
      <c r="E219" s="9">
        <f>IF(D221=0, "-", D219/D221)</f>
        <v>8.9285714285714288E-2</v>
      </c>
      <c r="F219" s="81">
        <v>97</v>
      </c>
      <c r="G219" s="34">
        <f>IF(F221=0, "-", F219/F221)</f>
        <v>6.8357998590556732E-2</v>
      </c>
      <c r="H219" s="65">
        <v>165</v>
      </c>
      <c r="I219" s="9">
        <f>IF(H221=0, "-", H219/H221)</f>
        <v>9.499136442141623E-2</v>
      </c>
      <c r="J219" s="8">
        <f t="shared" si="16"/>
        <v>-0.46666666666666667</v>
      </c>
      <c r="K219" s="9">
        <f t="shared" si="17"/>
        <v>-0.41212121212121211</v>
      </c>
    </row>
    <row r="220" spans="1:11" x14ac:dyDescent="0.2">
      <c r="A220" s="2"/>
      <c r="B220" s="68"/>
      <c r="C220" s="33"/>
      <c r="D220" s="68"/>
      <c r="E220" s="6"/>
      <c r="F220" s="82"/>
      <c r="G220" s="33"/>
      <c r="H220" s="68"/>
      <c r="I220" s="6"/>
      <c r="J220" s="5"/>
      <c r="K220" s="6"/>
    </row>
    <row r="221" spans="1:11" s="43" customFormat="1" x14ac:dyDescent="0.2">
      <c r="A221" s="162" t="s">
        <v>602</v>
      </c>
      <c r="B221" s="71">
        <f>SUM(B210:B220)</f>
        <v>144</v>
      </c>
      <c r="C221" s="40">
        <f>B221/26014</f>
        <v>5.5354808949027445E-3</v>
      </c>
      <c r="D221" s="71">
        <f>SUM(D210:D220)</f>
        <v>168</v>
      </c>
      <c r="E221" s="41">
        <f>D221/27682</f>
        <v>6.0689256556607177E-3</v>
      </c>
      <c r="F221" s="77">
        <f>SUM(F210:F220)</f>
        <v>1419</v>
      </c>
      <c r="G221" s="42">
        <f>F221/214680</f>
        <v>6.6098378982671884E-3</v>
      </c>
      <c r="H221" s="71">
        <f>SUM(H210:H220)</f>
        <v>1737</v>
      </c>
      <c r="I221" s="41">
        <f>H221/259958</f>
        <v>6.6818486063133275E-3</v>
      </c>
      <c r="J221" s="37">
        <f>IF(D221=0, "-", IF((B221-D221)/D221&lt;10, (B221-D221)/D221, "&gt;999%"))</f>
        <v>-0.14285714285714285</v>
      </c>
      <c r="K221" s="38">
        <f>IF(H221=0, "-", IF((F221-H221)/H221&lt;10, (F221-H221)/H221, "&gt;999%"))</f>
        <v>-0.18307426597582038</v>
      </c>
    </row>
    <row r="222" spans="1:11" x14ac:dyDescent="0.2">
      <c r="B222" s="83"/>
      <c r="D222" s="83"/>
      <c r="F222" s="83"/>
      <c r="H222" s="83"/>
    </row>
    <row r="223" spans="1:11" x14ac:dyDescent="0.2">
      <c r="A223" s="163" t="s">
        <v>151</v>
      </c>
      <c r="B223" s="61" t="s">
        <v>12</v>
      </c>
      <c r="C223" s="62" t="s">
        <v>13</v>
      </c>
      <c r="D223" s="61" t="s">
        <v>12</v>
      </c>
      <c r="E223" s="63" t="s">
        <v>13</v>
      </c>
      <c r="F223" s="62" t="s">
        <v>12</v>
      </c>
      <c r="G223" s="62" t="s">
        <v>13</v>
      </c>
      <c r="H223" s="61" t="s">
        <v>12</v>
      </c>
      <c r="I223" s="63" t="s">
        <v>13</v>
      </c>
      <c r="J223" s="61"/>
      <c r="K223" s="63"/>
    </row>
    <row r="224" spans="1:11" x14ac:dyDescent="0.2">
      <c r="A224" s="7" t="s">
        <v>331</v>
      </c>
      <c r="B224" s="65">
        <v>0</v>
      </c>
      <c r="C224" s="34">
        <f>IF(B246=0, "-", B224/B246)</f>
        <v>0</v>
      </c>
      <c r="D224" s="65">
        <v>0</v>
      </c>
      <c r="E224" s="9">
        <f>IF(D246=0, "-", D224/D246)</f>
        <v>0</v>
      </c>
      <c r="F224" s="81">
        <v>3</v>
      </c>
      <c r="G224" s="34">
        <f>IF(F246=0, "-", F224/F246)</f>
        <v>3.1847133757961785E-3</v>
      </c>
      <c r="H224" s="65">
        <v>7</v>
      </c>
      <c r="I224" s="9">
        <f>IF(H246=0, "-", H224/H246)</f>
        <v>4.817618719889883E-3</v>
      </c>
      <c r="J224" s="8" t="str">
        <f t="shared" ref="J224:J244" si="18">IF(D224=0, "-", IF((B224-D224)/D224&lt;10, (B224-D224)/D224, "&gt;999%"))</f>
        <v>-</v>
      </c>
      <c r="K224" s="9">
        <f t="shared" ref="K224:K244" si="19">IF(H224=0, "-", IF((F224-H224)/H224&lt;10, (F224-H224)/H224, "&gt;999%"))</f>
        <v>-0.5714285714285714</v>
      </c>
    </row>
    <row r="225" spans="1:11" x14ac:dyDescent="0.2">
      <c r="A225" s="7" t="s">
        <v>332</v>
      </c>
      <c r="B225" s="65">
        <v>0</v>
      </c>
      <c r="C225" s="34">
        <f>IF(B246=0, "-", B225/B246)</f>
        <v>0</v>
      </c>
      <c r="D225" s="65">
        <v>0</v>
      </c>
      <c r="E225" s="9">
        <f>IF(D246=0, "-", D225/D246)</f>
        <v>0</v>
      </c>
      <c r="F225" s="81">
        <v>1</v>
      </c>
      <c r="G225" s="34">
        <f>IF(F246=0, "-", F225/F246)</f>
        <v>1.0615711252653928E-3</v>
      </c>
      <c r="H225" s="65">
        <v>2</v>
      </c>
      <c r="I225" s="9">
        <f>IF(H246=0, "-", H225/H246)</f>
        <v>1.3764624913971094E-3</v>
      </c>
      <c r="J225" s="8" t="str">
        <f t="shared" si="18"/>
        <v>-</v>
      </c>
      <c r="K225" s="9">
        <f t="shared" si="19"/>
        <v>-0.5</v>
      </c>
    </row>
    <row r="226" spans="1:11" x14ac:dyDescent="0.2">
      <c r="A226" s="7" t="s">
        <v>333</v>
      </c>
      <c r="B226" s="65">
        <v>8</v>
      </c>
      <c r="C226" s="34">
        <f>IF(B246=0, "-", B226/B246)</f>
        <v>6.2992125984251968E-2</v>
      </c>
      <c r="D226" s="65">
        <v>16</v>
      </c>
      <c r="E226" s="9">
        <f>IF(D246=0, "-", D226/D246)</f>
        <v>7.3059360730593603E-2</v>
      </c>
      <c r="F226" s="81">
        <v>65</v>
      </c>
      <c r="G226" s="34">
        <f>IF(F246=0, "-", F226/F246)</f>
        <v>6.9002123142250529E-2</v>
      </c>
      <c r="H226" s="65">
        <v>146</v>
      </c>
      <c r="I226" s="9">
        <f>IF(H246=0, "-", H226/H246)</f>
        <v>0.10048176187198898</v>
      </c>
      <c r="J226" s="8">
        <f t="shared" si="18"/>
        <v>-0.5</v>
      </c>
      <c r="K226" s="9">
        <f t="shared" si="19"/>
        <v>-0.5547945205479452</v>
      </c>
    </row>
    <row r="227" spans="1:11" x14ac:dyDescent="0.2">
      <c r="A227" s="7" t="s">
        <v>334</v>
      </c>
      <c r="B227" s="65">
        <v>3</v>
      </c>
      <c r="C227" s="34">
        <f>IF(B246=0, "-", B227/B246)</f>
        <v>2.3622047244094488E-2</v>
      </c>
      <c r="D227" s="65">
        <v>8</v>
      </c>
      <c r="E227" s="9">
        <f>IF(D246=0, "-", D227/D246)</f>
        <v>3.6529680365296802E-2</v>
      </c>
      <c r="F227" s="81">
        <v>26</v>
      </c>
      <c r="G227" s="34">
        <f>IF(F246=0, "-", F227/F246)</f>
        <v>2.7600849256900213E-2</v>
      </c>
      <c r="H227" s="65">
        <v>25</v>
      </c>
      <c r="I227" s="9">
        <f>IF(H246=0, "-", H227/H246)</f>
        <v>1.7205781142463867E-2</v>
      </c>
      <c r="J227" s="8">
        <f t="shared" si="18"/>
        <v>-0.625</v>
      </c>
      <c r="K227" s="9">
        <f t="shared" si="19"/>
        <v>0.04</v>
      </c>
    </row>
    <row r="228" spans="1:11" x14ac:dyDescent="0.2">
      <c r="A228" s="7" t="s">
        <v>335</v>
      </c>
      <c r="B228" s="65">
        <v>6</v>
      </c>
      <c r="C228" s="34">
        <f>IF(B246=0, "-", B228/B246)</f>
        <v>4.7244094488188976E-2</v>
      </c>
      <c r="D228" s="65">
        <v>3</v>
      </c>
      <c r="E228" s="9">
        <f>IF(D246=0, "-", D228/D246)</f>
        <v>1.3698630136986301E-2</v>
      </c>
      <c r="F228" s="81">
        <v>90</v>
      </c>
      <c r="G228" s="34">
        <f>IF(F246=0, "-", F228/F246)</f>
        <v>9.5541401273885357E-2</v>
      </c>
      <c r="H228" s="65">
        <v>99</v>
      </c>
      <c r="I228" s="9">
        <f>IF(H246=0, "-", H228/H246)</f>
        <v>6.8134893324156912E-2</v>
      </c>
      <c r="J228" s="8">
        <f t="shared" si="18"/>
        <v>1</v>
      </c>
      <c r="K228" s="9">
        <f t="shared" si="19"/>
        <v>-9.0909090909090912E-2</v>
      </c>
    </row>
    <row r="229" spans="1:11" x14ac:dyDescent="0.2">
      <c r="A229" s="7" t="s">
        <v>336</v>
      </c>
      <c r="B229" s="65">
        <v>0</v>
      </c>
      <c r="C229" s="34">
        <f>IF(B246=0, "-", B229/B246)</f>
        <v>0</v>
      </c>
      <c r="D229" s="65">
        <v>3</v>
      </c>
      <c r="E229" s="9">
        <f>IF(D246=0, "-", D229/D246)</f>
        <v>1.3698630136986301E-2</v>
      </c>
      <c r="F229" s="81">
        <v>50</v>
      </c>
      <c r="G229" s="34">
        <f>IF(F246=0, "-", F229/F246)</f>
        <v>5.3078556263269641E-2</v>
      </c>
      <c r="H229" s="65">
        <v>34</v>
      </c>
      <c r="I229" s="9">
        <f>IF(H246=0, "-", H229/H246)</f>
        <v>2.3399862353750859E-2</v>
      </c>
      <c r="J229" s="8">
        <f t="shared" si="18"/>
        <v>-1</v>
      </c>
      <c r="K229" s="9">
        <f t="shared" si="19"/>
        <v>0.47058823529411764</v>
      </c>
    </row>
    <row r="230" spans="1:11" x14ac:dyDescent="0.2">
      <c r="A230" s="7" t="s">
        <v>37</v>
      </c>
      <c r="B230" s="65">
        <v>0</v>
      </c>
      <c r="C230" s="34">
        <f>IF(B246=0, "-", B230/B246)</f>
        <v>0</v>
      </c>
      <c r="D230" s="65">
        <v>0</v>
      </c>
      <c r="E230" s="9">
        <f>IF(D246=0, "-", D230/D246)</f>
        <v>0</v>
      </c>
      <c r="F230" s="81">
        <v>1</v>
      </c>
      <c r="G230" s="34">
        <f>IF(F246=0, "-", F230/F246)</f>
        <v>1.0615711252653928E-3</v>
      </c>
      <c r="H230" s="65">
        <v>0</v>
      </c>
      <c r="I230" s="9">
        <f>IF(H246=0, "-", H230/H246)</f>
        <v>0</v>
      </c>
      <c r="J230" s="8" t="str">
        <f t="shared" si="18"/>
        <v>-</v>
      </c>
      <c r="K230" s="9" t="str">
        <f t="shared" si="19"/>
        <v>-</v>
      </c>
    </row>
    <row r="231" spans="1:11" x14ac:dyDescent="0.2">
      <c r="A231" s="7" t="s">
        <v>337</v>
      </c>
      <c r="B231" s="65">
        <v>0</v>
      </c>
      <c r="C231" s="34">
        <f>IF(B246=0, "-", B231/B246)</f>
        <v>0</v>
      </c>
      <c r="D231" s="65">
        <v>0</v>
      </c>
      <c r="E231" s="9">
        <f>IF(D246=0, "-", D231/D246)</f>
        <v>0</v>
      </c>
      <c r="F231" s="81">
        <v>2</v>
      </c>
      <c r="G231" s="34">
        <f>IF(F246=0, "-", F231/F246)</f>
        <v>2.1231422505307855E-3</v>
      </c>
      <c r="H231" s="65">
        <v>25</v>
      </c>
      <c r="I231" s="9">
        <f>IF(H246=0, "-", H231/H246)</f>
        <v>1.7205781142463867E-2</v>
      </c>
      <c r="J231" s="8" t="str">
        <f t="shared" si="18"/>
        <v>-</v>
      </c>
      <c r="K231" s="9">
        <f t="shared" si="19"/>
        <v>-0.92</v>
      </c>
    </row>
    <row r="232" spans="1:11" x14ac:dyDescent="0.2">
      <c r="A232" s="7" t="s">
        <v>338</v>
      </c>
      <c r="B232" s="65">
        <v>0</v>
      </c>
      <c r="C232" s="34">
        <f>IF(B246=0, "-", B232/B246)</f>
        <v>0</v>
      </c>
      <c r="D232" s="65">
        <v>2</v>
      </c>
      <c r="E232" s="9">
        <f>IF(D246=0, "-", D232/D246)</f>
        <v>9.1324200913242004E-3</v>
      </c>
      <c r="F232" s="81">
        <v>13</v>
      </c>
      <c r="G232" s="34">
        <f>IF(F246=0, "-", F232/F246)</f>
        <v>1.3800424628450107E-2</v>
      </c>
      <c r="H232" s="65">
        <v>54</v>
      </c>
      <c r="I232" s="9">
        <f>IF(H246=0, "-", H232/H246)</f>
        <v>3.7164487267721952E-2</v>
      </c>
      <c r="J232" s="8">
        <f t="shared" si="18"/>
        <v>-1</v>
      </c>
      <c r="K232" s="9">
        <f t="shared" si="19"/>
        <v>-0.7592592592592593</v>
      </c>
    </row>
    <row r="233" spans="1:11" x14ac:dyDescent="0.2">
      <c r="A233" s="7" t="s">
        <v>339</v>
      </c>
      <c r="B233" s="65">
        <v>3</v>
      </c>
      <c r="C233" s="34">
        <f>IF(B246=0, "-", B233/B246)</f>
        <v>2.3622047244094488E-2</v>
      </c>
      <c r="D233" s="65">
        <v>0</v>
      </c>
      <c r="E233" s="9">
        <f>IF(D246=0, "-", D233/D246)</f>
        <v>0</v>
      </c>
      <c r="F233" s="81">
        <v>11</v>
      </c>
      <c r="G233" s="34">
        <f>IF(F246=0, "-", F233/F246)</f>
        <v>1.167728237791932E-2</v>
      </c>
      <c r="H233" s="65">
        <v>2</v>
      </c>
      <c r="I233" s="9">
        <f>IF(H246=0, "-", H233/H246)</f>
        <v>1.3764624913971094E-3</v>
      </c>
      <c r="J233" s="8" t="str">
        <f t="shared" si="18"/>
        <v>-</v>
      </c>
      <c r="K233" s="9">
        <f t="shared" si="19"/>
        <v>4.5</v>
      </c>
    </row>
    <row r="234" spans="1:11" x14ac:dyDescent="0.2">
      <c r="A234" s="7" t="s">
        <v>340</v>
      </c>
      <c r="B234" s="65">
        <v>5</v>
      </c>
      <c r="C234" s="34">
        <f>IF(B246=0, "-", B234/B246)</f>
        <v>3.937007874015748E-2</v>
      </c>
      <c r="D234" s="65">
        <v>4</v>
      </c>
      <c r="E234" s="9">
        <f>IF(D246=0, "-", D234/D246)</f>
        <v>1.8264840182648401E-2</v>
      </c>
      <c r="F234" s="81">
        <v>59</v>
      </c>
      <c r="G234" s="34">
        <f>IF(F246=0, "-", F234/F246)</f>
        <v>6.2632696390658174E-2</v>
      </c>
      <c r="H234" s="65">
        <v>62</v>
      </c>
      <c r="I234" s="9">
        <f>IF(H246=0, "-", H234/H246)</f>
        <v>4.2670337233310394E-2</v>
      </c>
      <c r="J234" s="8">
        <f t="shared" si="18"/>
        <v>0.25</v>
      </c>
      <c r="K234" s="9">
        <f t="shared" si="19"/>
        <v>-4.8387096774193547E-2</v>
      </c>
    </row>
    <row r="235" spans="1:11" x14ac:dyDescent="0.2">
      <c r="A235" s="7" t="s">
        <v>341</v>
      </c>
      <c r="B235" s="65">
        <v>0</v>
      </c>
      <c r="C235" s="34">
        <f>IF(B246=0, "-", B235/B246)</f>
        <v>0</v>
      </c>
      <c r="D235" s="65">
        <v>0</v>
      </c>
      <c r="E235" s="9">
        <f>IF(D246=0, "-", D235/D246)</f>
        <v>0</v>
      </c>
      <c r="F235" s="81">
        <v>4</v>
      </c>
      <c r="G235" s="34">
        <f>IF(F246=0, "-", F235/F246)</f>
        <v>4.246284501061571E-3</v>
      </c>
      <c r="H235" s="65">
        <v>2</v>
      </c>
      <c r="I235" s="9">
        <f>IF(H246=0, "-", H235/H246)</f>
        <v>1.3764624913971094E-3</v>
      </c>
      <c r="J235" s="8" t="str">
        <f t="shared" si="18"/>
        <v>-</v>
      </c>
      <c r="K235" s="9">
        <f t="shared" si="19"/>
        <v>1</v>
      </c>
    </row>
    <row r="236" spans="1:11" x14ac:dyDescent="0.2">
      <c r="A236" s="7" t="s">
        <v>342</v>
      </c>
      <c r="B236" s="65">
        <v>1</v>
      </c>
      <c r="C236" s="34">
        <f>IF(B246=0, "-", B236/B246)</f>
        <v>7.874015748031496E-3</v>
      </c>
      <c r="D236" s="65">
        <v>0</v>
      </c>
      <c r="E236" s="9">
        <f>IF(D246=0, "-", D236/D246)</f>
        <v>0</v>
      </c>
      <c r="F236" s="81">
        <v>2</v>
      </c>
      <c r="G236" s="34">
        <f>IF(F246=0, "-", F236/F246)</f>
        <v>2.1231422505307855E-3</v>
      </c>
      <c r="H236" s="65">
        <v>4</v>
      </c>
      <c r="I236" s="9">
        <f>IF(H246=0, "-", H236/H246)</f>
        <v>2.7529249827942187E-3</v>
      </c>
      <c r="J236" s="8" t="str">
        <f t="shared" si="18"/>
        <v>-</v>
      </c>
      <c r="K236" s="9">
        <f t="shared" si="19"/>
        <v>-0.5</v>
      </c>
    </row>
    <row r="237" spans="1:11" x14ac:dyDescent="0.2">
      <c r="A237" s="7" t="s">
        <v>343</v>
      </c>
      <c r="B237" s="65">
        <v>2</v>
      </c>
      <c r="C237" s="34">
        <f>IF(B246=0, "-", B237/B246)</f>
        <v>1.5748031496062992E-2</v>
      </c>
      <c r="D237" s="65">
        <v>1</v>
      </c>
      <c r="E237" s="9">
        <f>IF(D246=0, "-", D237/D246)</f>
        <v>4.5662100456621002E-3</v>
      </c>
      <c r="F237" s="81">
        <v>11</v>
      </c>
      <c r="G237" s="34">
        <f>IF(F246=0, "-", F237/F246)</f>
        <v>1.167728237791932E-2</v>
      </c>
      <c r="H237" s="65">
        <v>13</v>
      </c>
      <c r="I237" s="9">
        <f>IF(H246=0, "-", H237/H246)</f>
        <v>8.9470061940812116E-3</v>
      </c>
      <c r="J237" s="8">
        <f t="shared" si="18"/>
        <v>1</v>
      </c>
      <c r="K237" s="9">
        <f t="shared" si="19"/>
        <v>-0.15384615384615385</v>
      </c>
    </row>
    <row r="238" spans="1:11" x14ac:dyDescent="0.2">
      <c r="A238" s="7" t="s">
        <v>344</v>
      </c>
      <c r="B238" s="65">
        <v>39</v>
      </c>
      <c r="C238" s="34">
        <f>IF(B246=0, "-", B238/B246)</f>
        <v>0.30708661417322836</v>
      </c>
      <c r="D238" s="65">
        <v>76</v>
      </c>
      <c r="E238" s="9">
        <f>IF(D246=0, "-", D238/D246)</f>
        <v>0.34703196347031962</v>
      </c>
      <c r="F238" s="81">
        <v>335</v>
      </c>
      <c r="G238" s="34">
        <f>IF(F246=0, "-", F238/F246)</f>
        <v>0.35562632696390656</v>
      </c>
      <c r="H238" s="65">
        <v>637</v>
      </c>
      <c r="I238" s="9">
        <f>IF(H246=0, "-", H238/H246)</f>
        <v>0.43840330350997936</v>
      </c>
      <c r="J238" s="8">
        <f t="shared" si="18"/>
        <v>-0.48684210526315791</v>
      </c>
      <c r="K238" s="9">
        <f t="shared" si="19"/>
        <v>-0.47409733124018838</v>
      </c>
    </row>
    <row r="239" spans="1:11" x14ac:dyDescent="0.2">
      <c r="A239" s="7" t="s">
        <v>345</v>
      </c>
      <c r="B239" s="65">
        <v>48</v>
      </c>
      <c r="C239" s="34">
        <f>IF(B246=0, "-", B239/B246)</f>
        <v>0.37795275590551181</v>
      </c>
      <c r="D239" s="65">
        <v>19</v>
      </c>
      <c r="E239" s="9">
        <f>IF(D246=0, "-", D239/D246)</f>
        <v>8.6757990867579904E-2</v>
      </c>
      <c r="F239" s="81">
        <v>136</v>
      </c>
      <c r="G239" s="34">
        <f>IF(F246=0, "-", F239/F246)</f>
        <v>0.14437367303609341</v>
      </c>
      <c r="H239" s="65">
        <v>158</v>
      </c>
      <c r="I239" s="9">
        <f>IF(H246=0, "-", H239/H246)</f>
        <v>0.10874053682037164</v>
      </c>
      <c r="J239" s="8">
        <f t="shared" si="18"/>
        <v>1.5263157894736843</v>
      </c>
      <c r="K239" s="9">
        <f t="shared" si="19"/>
        <v>-0.13924050632911392</v>
      </c>
    </row>
    <row r="240" spans="1:11" x14ac:dyDescent="0.2">
      <c r="A240" s="7" t="s">
        <v>346</v>
      </c>
      <c r="B240" s="65">
        <v>2</v>
      </c>
      <c r="C240" s="34">
        <f>IF(B246=0, "-", B240/B246)</f>
        <v>1.5748031496062992E-2</v>
      </c>
      <c r="D240" s="65">
        <v>8</v>
      </c>
      <c r="E240" s="9">
        <f>IF(D246=0, "-", D240/D246)</f>
        <v>3.6529680365296802E-2</v>
      </c>
      <c r="F240" s="81">
        <v>14</v>
      </c>
      <c r="G240" s="34">
        <f>IF(F246=0, "-", F240/F246)</f>
        <v>1.4861995753715499E-2</v>
      </c>
      <c r="H240" s="65">
        <v>47</v>
      </c>
      <c r="I240" s="9">
        <f>IF(H246=0, "-", H240/H246)</f>
        <v>3.2346868547832072E-2</v>
      </c>
      <c r="J240" s="8">
        <f t="shared" si="18"/>
        <v>-0.75</v>
      </c>
      <c r="K240" s="9">
        <f t="shared" si="19"/>
        <v>-0.7021276595744681</v>
      </c>
    </row>
    <row r="241" spans="1:11" x14ac:dyDescent="0.2">
      <c r="A241" s="7" t="s">
        <v>347</v>
      </c>
      <c r="B241" s="65">
        <v>0</v>
      </c>
      <c r="C241" s="34">
        <f>IF(B246=0, "-", B241/B246)</f>
        <v>0</v>
      </c>
      <c r="D241" s="65">
        <v>0</v>
      </c>
      <c r="E241" s="9">
        <f>IF(D246=0, "-", D241/D246)</f>
        <v>0</v>
      </c>
      <c r="F241" s="81">
        <v>4</v>
      </c>
      <c r="G241" s="34">
        <f>IF(F246=0, "-", F241/F246)</f>
        <v>4.246284501061571E-3</v>
      </c>
      <c r="H241" s="65">
        <v>1</v>
      </c>
      <c r="I241" s="9">
        <f>IF(H246=0, "-", H241/H246)</f>
        <v>6.8823124569855469E-4</v>
      </c>
      <c r="J241" s="8" t="str">
        <f t="shared" si="18"/>
        <v>-</v>
      </c>
      <c r="K241" s="9">
        <f t="shared" si="19"/>
        <v>3</v>
      </c>
    </row>
    <row r="242" spans="1:11" x14ac:dyDescent="0.2">
      <c r="A242" s="7" t="s">
        <v>348</v>
      </c>
      <c r="B242" s="65">
        <v>6</v>
      </c>
      <c r="C242" s="34">
        <f>IF(B246=0, "-", B242/B246)</f>
        <v>4.7244094488188976E-2</v>
      </c>
      <c r="D242" s="65">
        <v>5</v>
      </c>
      <c r="E242" s="9">
        <f>IF(D246=0, "-", D242/D246)</f>
        <v>2.2831050228310501E-2</v>
      </c>
      <c r="F242" s="81">
        <v>23</v>
      </c>
      <c r="G242" s="34">
        <f>IF(F246=0, "-", F242/F246)</f>
        <v>2.4416135881104035E-2</v>
      </c>
      <c r="H242" s="65">
        <v>29</v>
      </c>
      <c r="I242" s="9">
        <f>IF(H246=0, "-", H242/H246)</f>
        <v>1.9958706125258088E-2</v>
      </c>
      <c r="J242" s="8">
        <f t="shared" si="18"/>
        <v>0.2</v>
      </c>
      <c r="K242" s="9">
        <f t="shared" si="19"/>
        <v>-0.20689655172413793</v>
      </c>
    </row>
    <row r="243" spans="1:11" x14ac:dyDescent="0.2">
      <c r="A243" s="7" t="s">
        <v>349</v>
      </c>
      <c r="B243" s="65">
        <v>3</v>
      </c>
      <c r="C243" s="34">
        <f>IF(B246=0, "-", B243/B246)</f>
        <v>2.3622047244094488E-2</v>
      </c>
      <c r="D243" s="65">
        <v>8</v>
      </c>
      <c r="E243" s="9">
        <f>IF(D246=0, "-", D243/D246)</f>
        <v>3.6529680365296802E-2</v>
      </c>
      <c r="F243" s="81">
        <v>49</v>
      </c>
      <c r="G243" s="34">
        <f>IF(F246=0, "-", F243/F246)</f>
        <v>5.2016985138004249E-2</v>
      </c>
      <c r="H243" s="65">
        <v>40</v>
      </c>
      <c r="I243" s="9">
        <f>IF(H246=0, "-", H243/H246)</f>
        <v>2.7529249827942189E-2</v>
      </c>
      <c r="J243" s="8">
        <f t="shared" si="18"/>
        <v>-0.625</v>
      </c>
      <c r="K243" s="9">
        <f t="shared" si="19"/>
        <v>0.22500000000000001</v>
      </c>
    </row>
    <row r="244" spans="1:11" x14ac:dyDescent="0.2">
      <c r="A244" s="7" t="s">
        <v>350</v>
      </c>
      <c r="B244" s="65">
        <v>1</v>
      </c>
      <c r="C244" s="34">
        <f>IF(B246=0, "-", B244/B246)</f>
        <v>7.874015748031496E-3</v>
      </c>
      <c r="D244" s="65">
        <v>66</v>
      </c>
      <c r="E244" s="9">
        <f>IF(D246=0, "-", D244/D246)</f>
        <v>0.30136986301369861</v>
      </c>
      <c r="F244" s="81">
        <v>43</v>
      </c>
      <c r="G244" s="34">
        <f>IF(F246=0, "-", F244/F246)</f>
        <v>4.5647558386411886E-2</v>
      </c>
      <c r="H244" s="65">
        <v>66</v>
      </c>
      <c r="I244" s="9">
        <f>IF(H246=0, "-", H244/H246)</f>
        <v>4.5423262216104612E-2</v>
      </c>
      <c r="J244" s="8">
        <f t="shared" si="18"/>
        <v>-0.98484848484848486</v>
      </c>
      <c r="K244" s="9">
        <f t="shared" si="19"/>
        <v>-0.34848484848484851</v>
      </c>
    </row>
    <row r="245" spans="1:11" x14ac:dyDescent="0.2">
      <c r="A245" s="2"/>
      <c r="B245" s="68"/>
      <c r="C245" s="33"/>
      <c r="D245" s="68"/>
      <c r="E245" s="6"/>
      <c r="F245" s="82"/>
      <c r="G245" s="33"/>
      <c r="H245" s="68"/>
      <c r="I245" s="6"/>
      <c r="J245" s="5"/>
      <c r="K245" s="6"/>
    </row>
    <row r="246" spans="1:11" s="43" customFormat="1" x14ac:dyDescent="0.2">
      <c r="A246" s="162" t="s">
        <v>601</v>
      </c>
      <c r="B246" s="71">
        <f>SUM(B224:B245)</f>
        <v>127</v>
      </c>
      <c r="C246" s="40">
        <f>B246/26014</f>
        <v>4.8819866225878377E-3</v>
      </c>
      <c r="D246" s="71">
        <f>SUM(D224:D245)</f>
        <v>219</v>
      </c>
      <c r="E246" s="41">
        <f>D246/27682</f>
        <v>7.911278086843436E-3</v>
      </c>
      <c r="F246" s="77">
        <f>SUM(F224:F245)</f>
        <v>942</v>
      </c>
      <c r="G246" s="42">
        <f>F246/214680</f>
        <v>4.3879262157629963E-3</v>
      </c>
      <c r="H246" s="71">
        <f>SUM(H224:H245)</f>
        <v>1453</v>
      </c>
      <c r="I246" s="41">
        <f>H246/259958</f>
        <v>5.5893644357934745E-3</v>
      </c>
      <c r="J246" s="37">
        <f>IF(D246=0, "-", IF((B246-D246)/D246&lt;10, (B246-D246)/D246, "&gt;999%"))</f>
        <v>-0.42009132420091322</v>
      </c>
      <c r="K246" s="38">
        <f>IF(H246=0, "-", IF((F246-H246)/H246&lt;10, (F246-H246)/H246, "&gt;999%"))</f>
        <v>-0.35168616655196144</v>
      </c>
    </row>
    <row r="247" spans="1:11" x14ac:dyDescent="0.2">
      <c r="B247" s="83"/>
      <c r="D247" s="83"/>
      <c r="F247" s="83"/>
      <c r="H247" s="83"/>
    </row>
    <row r="248" spans="1:11" x14ac:dyDescent="0.2">
      <c r="A248" s="163" t="s">
        <v>152</v>
      </c>
      <c r="B248" s="61" t="s">
        <v>12</v>
      </c>
      <c r="C248" s="62" t="s">
        <v>13</v>
      </c>
      <c r="D248" s="61" t="s">
        <v>12</v>
      </c>
      <c r="E248" s="63" t="s">
        <v>13</v>
      </c>
      <c r="F248" s="62" t="s">
        <v>12</v>
      </c>
      <c r="G248" s="62" t="s">
        <v>13</v>
      </c>
      <c r="H248" s="61" t="s">
        <v>12</v>
      </c>
      <c r="I248" s="63" t="s">
        <v>13</v>
      </c>
      <c r="J248" s="61"/>
      <c r="K248" s="63"/>
    </row>
    <row r="249" spans="1:11" x14ac:dyDescent="0.2">
      <c r="A249" s="7" t="s">
        <v>351</v>
      </c>
      <c r="B249" s="65">
        <v>4</v>
      </c>
      <c r="C249" s="34">
        <f>IF(B267=0, "-", B249/B267)</f>
        <v>8.3333333333333329E-2</v>
      </c>
      <c r="D249" s="65">
        <v>5</v>
      </c>
      <c r="E249" s="9">
        <f>IF(D267=0, "-", D249/D267)</f>
        <v>0.10638297872340426</v>
      </c>
      <c r="F249" s="81">
        <v>34</v>
      </c>
      <c r="G249" s="34">
        <f>IF(F267=0, "-", F249/F267)</f>
        <v>8.8082901554404139E-2</v>
      </c>
      <c r="H249" s="65">
        <v>45</v>
      </c>
      <c r="I249" s="9">
        <f>IF(H267=0, "-", H249/H267)</f>
        <v>9.9557522123893807E-2</v>
      </c>
      <c r="J249" s="8">
        <f t="shared" ref="J249:J265" si="20">IF(D249=0, "-", IF((B249-D249)/D249&lt;10, (B249-D249)/D249, "&gt;999%"))</f>
        <v>-0.2</v>
      </c>
      <c r="K249" s="9">
        <f t="shared" ref="K249:K265" si="21">IF(H249=0, "-", IF((F249-H249)/H249&lt;10, (F249-H249)/H249, "&gt;999%"))</f>
        <v>-0.24444444444444444</v>
      </c>
    </row>
    <row r="250" spans="1:11" x14ac:dyDescent="0.2">
      <c r="A250" s="7" t="s">
        <v>352</v>
      </c>
      <c r="B250" s="65">
        <v>2</v>
      </c>
      <c r="C250" s="34">
        <f>IF(B267=0, "-", B250/B267)</f>
        <v>4.1666666666666664E-2</v>
      </c>
      <c r="D250" s="65">
        <v>0</v>
      </c>
      <c r="E250" s="9">
        <f>IF(D267=0, "-", D250/D267)</f>
        <v>0</v>
      </c>
      <c r="F250" s="81">
        <v>6</v>
      </c>
      <c r="G250" s="34">
        <f>IF(F267=0, "-", F250/F267)</f>
        <v>1.5544041450777202E-2</v>
      </c>
      <c r="H250" s="65">
        <v>7</v>
      </c>
      <c r="I250" s="9">
        <f>IF(H267=0, "-", H250/H267)</f>
        <v>1.5486725663716814E-2</v>
      </c>
      <c r="J250" s="8" t="str">
        <f t="shared" si="20"/>
        <v>-</v>
      </c>
      <c r="K250" s="9">
        <f t="shared" si="21"/>
        <v>-0.14285714285714285</v>
      </c>
    </row>
    <row r="251" spans="1:11" x14ac:dyDescent="0.2">
      <c r="A251" s="7" t="s">
        <v>353</v>
      </c>
      <c r="B251" s="65">
        <v>2</v>
      </c>
      <c r="C251" s="34">
        <f>IF(B267=0, "-", B251/B267)</f>
        <v>4.1666666666666664E-2</v>
      </c>
      <c r="D251" s="65">
        <v>4</v>
      </c>
      <c r="E251" s="9">
        <f>IF(D267=0, "-", D251/D267)</f>
        <v>8.5106382978723402E-2</v>
      </c>
      <c r="F251" s="81">
        <v>16</v>
      </c>
      <c r="G251" s="34">
        <f>IF(F267=0, "-", F251/F267)</f>
        <v>4.145077720207254E-2</v>
      </c>
      <c r="H251" s="65">
        <v>34</v>
      </c>
      <c r="I251" s="9">
        <f>IF(H267=0, "-", H251/H267)</f>
        <v>7.5221238938053103E-2</v>
      </c>
      <c r="J251" s="8">
        <f t="shared" si="20"/>
        <v>-0.5</v>
      </c>
      <c r="K251" s="9">
        <f t="shared" si="21"/>
        <v>-0.52941176470588236</v>
      </c>
    </row>
    <row r="252" spans="1:11" x14ac:dyDescent="0.2">
      <c r="A252" s="7" t="s">
        <v>354</v>
      </c>
      <c r="B252" s="65">
        <v>0</v>
      </c>
      <c r="C252" s="34">
        <f>IF(B267=0, "-", B252/B267)</f>
        <v>0</v>
      </c>
      <c r="D252" s="65">
        <v>0</v>
      </c>
      <c r="E252" s="9">
        <f>IF(D267=0, "-", D252/D267)</f>
        <v>0</v>
      </c>
      <c r="F252" s="81">
        <v>0</v>
      </c>
      <c r="G252" s="34">
        <f>IF(F267=0, "-", F252/F267)</f>
        <v>0</v>
      </c>
      <c r="H252" s="65">
        <v>1</v>
      </c>
      <c r="I252" s="9">
        <f>IF(H267=0, "-", H252/H267)</f>
        <v>2.2123893805309734E-3</v>
      </c>
      <c r="J252" s="8" t="str">
        <f t="shared" si="20"/>
        <v>-</v>
      </c>
      <c r="K252" s="9">
        <f t="shared" si="21"/>
        <v>-1</v>
      </c>
    </row>
    <row r="253" spans="1:11" x14ac:dyDescent="0.2">
      <c r="A253" s="7" t="s">
        <v>355</v>
      </c>
      <c r="B253" s="65">
        <v>2</v>
      </c>
      <c r="C253" s="34">
        <f>IF(B267=0, "-", B253/B267)</f>
        <v>4.1666666666666664E-2</v>
      </c>
      <c r="D253" s="65">
        <v>2</v>
      </c>
      <c r="E253" s="9">
        <f>IF(D267=0, "-", D253/D267)</f>
        <v>4.2553191489361701E-2</v>
      </c>
      <c r="F253" s="81">
        <v>30</v>
      </c>
      <c r="G253" s="34">
        <f>IF(F267=0, "-", F253/F267)</f>
        <v>7.7720207253886009E-2</v>
      </c>
      <c r="H253" s="65">
        <v>18</v>
      </c>
      <c r="I253" s="9">
        <f>IF(H267=0, "-", H253/H267)</f>
        <v>3.9823008849557522E-2</v>
      </c>
      <c r="J253" s="8">
        <f t="shared" si="20"/>
        <v>0</v>
      </c>
      <c r="K253" s="9">
        <f t="shared" si="21"/>
        <v>0.66666666666666663</v>
      </c>
    </row>
    <row r="254" spans="1:11" x14ac:dyDescent="0.2">
      <c r="A254" s="7" t="s">
        <v>356</v>
      </c>
      <c r="B254" s="65">
        <v>0</v>
      </c>
      <c r="C254" s="34">
        <f>IF(B267=0, "-", B254/B267)</f>
        <v>0</v>
      </c>
      <c r="D254" s="65">
        <v>0</v>
      </c>
      <c r="E254" s="9">
        <f>IF(D267=0, "-", D254/D267)</f>
        <v>0</v>
      </c>
      <c r="F254" s="81">
        <v>4</v>
      </c>
      <c r="G254" s="34">
        <f>IF(F267=0, "-", F254/F267)</f>
        <v>1.0362694300518135E-2</v>
      </c>
      <c r="H254" s="65">
        <v>2</v>
      </c>
      <c r="I254" s="9">
        <f>IF(H267=0, "-", H254/H267)</f>
        <v>4.4247787610619468E-3</v>
      </c>
      <c r="J254" s="8" t="str">
        <f t="shared" si="20"/>
        <v>-</v>
      </c>
      <c r="K254" s="9">
        <f t="shared" si="21"/>
        <v>1</v>
      </c>
    </row>
    <row r="255" spans="1:11" x14ac:dyDescent="0.2">
      <c r="A255" s="7" t="s">
        <v>357</v>
      </c>
      <c r="B255" s="65">
        <v>8</v>
      </c>
      <c r="C255" s="34">
        <f>IF(B267=0, "-", B255/B267)</f>
        <v>0.16666666666666666</v>
      </c>
      <c r="D255" s="65">
        <v>7</v>
      </c>
      <c r="E255" s="9">
        <f>IF(D267=0, "-", D255/D267)</f>
        <v>0.14893617021276595</v>
      </c>
      <c r="F255" s="81">
        <v>58</v>
      </c>
      <c r="G255" s="34">
        <f>IF(F267=0, "-", F255/F267)</f>
        <v>0.15025906735751296</v>
      </c>
      <c r="H255" s="65">
        <v>66</v>
      </c>
      <c r="I255" s="9">
        <f>IF(H267=0, "-", H255/H267)</f>
        <v>0.14601769911504425</v>
      </c>
      <c r="J255" s="8">
        <f t="shared" si="20"/>
        <v>0.14285714285714285</v>
      </c>
      <c r="K255" s="9">
        <f t="shared" si="21"/>
        <v>-0.12121212121212122</v>
      </c>
    </row>
    <row r="256" spans="1:11" x14ac:dyDescent="0.2">
      <c r="A256" s="7" t="s">
        <v>358</v>
      </c>
      <c r="B256" s="65">
        <v>0</v>
      </c>
      <c r="C256" s="34">
        <f>IF(B267=0, "-", B256/B267)</f>
        <v>0</v>
      </c>
      <c r="D256" s="65">
        <v>1</v>
      </c>
      <c r="E256" s="9">
        <f>IF(D267=0, "-", D256/D267)</f>
        <v>2.1276595744680851E-2</v>
      </c>
      <c r="F256" s="81">
        <v>15</v>
      </c>
      <c r="G256" s="34">
        <f>IF(F267=0, "-", F256/F267)</f>
        <v>3.8860103626943004E-2</v>
      </c>
      <c r="H256" s="65">
        <v>10</v>
      </c>
      <c r="I256" s="9">
        <f>IF(H267=0, "-", H256/H267)</f>
        <v>2.2123893805309734E-2</v>
      </c>
      <c r="J256" s="8">
        <f t="shared" si="20"/>
        <v>-1</v>
      </c>
      <c r="K256" s="9">
        <f t="shared" si="21"/>
        <v>0.5</v>
      </c>
    </row>
    <row r="257" spans="1:11" x14ac:dyDescent="0.2">
      <c r="A257" s="7" t="s">
        <v>359</v>
      </c>
      <c r="B257" s="65">
        <v>0</v>
      </c>
      <c r="C257" s="34">
        <f>IF(B267=0, "-", B257/B267)</f>
        <v>0</v>
      </c>
      <c r="D257" s="65">
        <v>1</v>
      </c>
      <c r="E257" s="9">
        <f>IF(D267=0, "-", D257/D267)</f>
        <v>2.1276595744680851E-2</v>
      </c>
      <c r="F257" s="81">
        <v>25</v>
      </c>
      <c r="G257" s="34">
        <f>IF(F267=0, "-", F257/F267)</f>
        <v>6.4766839378238336E-2</v>
      </c>
      <c r="H257" s="65">
        <v>6</v>
      </c>
      <c r="I257" s="9">
        <f>IF(H267=0, "-", H257/H267)</f>
        <v>1.3274336283185841E-2</v>
      </c>
      <c r="J257" s="8">
        <f t="shared" si="20"/>
        <v>-1</v>
      </c>
      <c r="K257" s="9">
        <f t="shared" si="21"/>
        <v>3.1666666666666665</v>
      </c>
    </row>
    <row r="258" spans="1:11" x14ac:dyDescent="0.2">
      <c r="A258" s="7" t="s">
        <v>360</v>
      </c>
      <c r="B258" s="65">
        <v>2</v>
      </c>
      <c r="C258" s="34">
        <f>IF(B267=0, "-", B258/B267)</f>
        <v>4.1666666666666664E-2</v>
      </c>
      <c r="D258" s="65">
        <v>4</v>
      </c>
      <c r="E258" s="9">
        <f>IF(D267=0, "-", D258/D267)</f>
        <v>8.5106382978723402E-2</v>
      </c>
      <c r="F258" s="81">
        <v>27</v>
      </c>
      <c r="G258" s="34">
        <f>IF(F267=0, "-", F258/F267)</f>
        <v>6.9948186528497408E-2</v>
      </c>
      <c r="H258" s="65">
        <v>32</v>
      </c>
      <c r="I258" s="9">
        <f>IF(H267=0, "-", H258/H267)</f>
        <v>7.0796460176991149E-2</v>
      </c>
      <c r="J258" s="8">
        <f t="shared" si="20"/>
        <v>-0.5</v>
      </c>
      <c r="K258" s="9">
        <f t="shared" si="21"/>
        <v>-0.15625</v>
      </c>
    </row>
    <row r="259" spans="1:11" x14ac:dyDescent="0.2">
      <c r="A259" s="7" t="s">
        <v>361</v>
      </c>
      <c r="B259" s="65">
        <v>3</v>
      </c>
      <c r="C259" s="34">
        <f>IF(B267=0, "-", B259/B267)</f>
        <v>6.25E-2</v>
      </c>
      <c r="D259" s="65">
        <v>2</v>
      </c>
      <c r="E259" s="9">
        <f>IF(D267=0, "-", D259/D267)</f>
        <v>4.2553191489361701E-2</v>
      </c>
      <c r="F259" s="81">
        <v>11</v>
      </c>
      <c r="G259" s="34">
        <f>IF(F267=0, "-", F259/F267)</f>
        <v>2.8497409326424871E-2</v>
      </c>
      <c r="H259" s="65">
        <v>31</v>
      </c>
      <c r="I259" s="9">
        <f>IF(H267=0, "-", H259/H267)</f>
        <v>6.8584070796460173E-2</v>
      </c>
      <c r="J259" s="8">
        <f t="shared" si="20"/>
        <v>0.5</v>
      </c>
      <c r="K259" s="9">
        <f t="shared" si="21"/>
        <v>-0.64516129032258063</v>
      </c>
    </row>
    <row r="260" spans="1:11" x14ac:dyDescent="0.2">
      <c r="A260" s="7" t="s">
        <v>362</v>
      </c>
      <c r="B260" s="65">
        <v>0</v>
      </c>
      <c r="C260" s="34">
        <f>IF(B267=0, "-", B260/B267)</f>
        <v>0</v>
      </c>
      <c r="D260" s="65">
        <v>0</v>
      </c>
      <c r="E260" s="9">
        <f>IF(D267=0, "-", D260/D267)</f>
        <v>0</v>
      </c>
      <c r="F260" s="81">
        <v>5</v>
      </c>
      <c r="G260" s="34">
        <f>IF(F267=0, "-", F260/F267)</f>
        <v>1.2953367875647668E-2</v>
      </c>
      <c r="H260" s="65">
        <v>19</v>
      </c>
      <c r="I260" s="9">
        <f>IF(H267=0, "-", H260/H267)</f>
        <v>4.2035398230088498E-2</v>
      </c>
      <c r="J260" s="8" t="str">
        <f t="shared" si="20"/>
        <v>-</v>
      </c>
      <c r="K260" s="9">
        <f t="shared" si="21"/>
        <v>-0.73684210526315785</v>
      </c>
    </row>
    <row r="261" spans="1:11" x14ac:dyDescent="0.2">
      <c r="A261" s="7" t="s">
        <v>363</v>
      </c>
      <c r="B261" s="65">
        <v>0</v>
      </c>
      <c r="C261" s="34">
        <f>IF(B267=0, "-", B261/B267)</f>
        <v>0</v>
      </c>
      <c r="D261" s="65">
        <v>0</v>
      </c>
      <c r="E261" s="9">
        <f>IF(D267=0, "-", D261/D267)</f>
        <v>0</v>
      </c>
      <c r="F261" s="81">
        <v>2</v>
      </c>
      <c r="G261" s="34">
        <f>IF(F267=0, "-", F261/F267)</f>
        <v>5.1813471502590676E-3</v>
      </c>
      <c r="H261" s="65">
        <v>8</v>
      </c>
      <c r="I261" s="9">
        <f>IF(H267=0, "-", H261/H267)</f>
        <v>1.7699115044247787E-2</v>
      </c>
      <c r="J261" s="8" t="str">
        <f t="shared" si="20"/>
        <v>-</v>
      </c>
      <c r="K261" s="9">
        <f t="shared" si="21"/>
        <v>-0.75</v>
      </c>
    </row>
    <row r="262" spans="1:11" x14ac:dyDescent="0.2">
      <c r="A262" s="7" t="s">
        <v>364</v>
      </c>
      <c r="B262" s="65">
        <v>0</v>
      </c>
      <c r="C262" s="34">
        <f>IF(B267=0, "-", B262/B267)</f>
        <v>0</v>
      </c>
      <c r="D262" s="65">
        <v>0</v>
      </c>
      <c r="E262" s="9">
        <f>IF(D267=0, "-", D262/D267)</f>
        <v>0</v>
      </c>
      <c r="F262" s="81">
        <v>0</v>
      </c>
      <c r="G262" s="34">
        <f>IF(F267=0, "-", F262/F267)</f>
        <v>0</v>
      </c>
      <c r="H262" s="65">
        <v>2</v>
      </c>
      <c r="I262" s="9">
        <f>IF(H267=0, "-", H262/H267)</f>
        <v>4.4247787610619468E-3</v>
      </c>
      <c r="J262" s="8" t="str">
        <f t="shared" si="20"/>
        <v>-</v>
      </c>
      <c r="K262" s="9">
        <f t="shared" si="21"/>
        <v>-1</v>
      </c>
    </row>
    <row r="263" spans="1:11" x14ac:dyDescent="0.2">
      <c r="A263" s="7" t="s">
        <v>365</v>
      </c>
      <c r="B263" s="65">
        <v>0</v>
      </c>
      <c r="C263" s="34">
        <f>IF(B267=0, "-", B263/B267)</f>
        <v>0</v>
      </c>
      <c r="D263" s="65">
        <v>0</v>
      </c>
      <c r="E263" s="9">
        <f>IF(D267=0, "-", D263/D267)</f>
        <v>0</v>
      </c>
      <c r="F263" s="81">
        <v>10</v>
      </c>
      <c r="G263" s="34">
        <f>IF(F267=0, "-", F263/F267)</f>
        <v>2.5906735751295335E-2</v>
      </c>
      <c r="H263" s="65">
        <v>8</v>
      </c>
      <c r="I263" s="9">
        <f>IF(H267=0, "-", H263/H267)</f>
        <v>1.7699115044247787E-2</v>
      </c>
      <c r="J263" s="8" t="str">
        <f t="shared" si="20"/>
        <v>-</v>
      </c>
      <c r="K263" s="9">
        <f t="shared" si="21"/>
        <v>0.25</v>
      </c>
    </row>
    <row r="264" spans="1:11" x14ac:dyDescent="0.2">
      <c r="A264" s="7" t="s">
        <v>366</v>
      </c>
      <c r="B264" s="65">
        <v>25</v>
      </c>
      <c r="C264" s="34">
        <f>IF(B267=0, "-", B264/B267)</f>
        <v>0.52083333333333337</v>
      </c>
      <c r="D264" s="65">
        <v>21</v>
      </c>
      <c r="E264" s="9">
        <f>IF(D267=0, "-", D264/D267)</f>
        <v>0.44680851063829785</v>
      </c>
      <c r="F264" s="81">
        <v>139</v>
      </c>
      <c r="G264" s="34">
        <f>IF(F267=0, "-", F264/F267)</f>
        <v>0.36010362694300518</v>
      </c>
      <c r="H264" s="65">
        <v>156</v>
      </c>
      <c r="I264" s="9">
        <f>IF(H267=0, "-", H264/H267)</f>
        <v>0.34513274336283184</v>
      </c>
      <c r="J264" s="8">
        <f t="shared" si="20"/>
        <v>0.19047619047619047</v>
      </c>
      <c r="K264" s="9">
        <f t="shared" si="21"/>
        <v>-0.10897435897435898</v>
      </c>
    </row>
    <row r="265" spans="1:11" x14ac:dyDescent="0.2">
      <c r="A265" s="7" t="s">
        <v>367</v>
      </c>
      <c r="B265" s="65">
        <v>0</v>
      </c>
      <c r="C265" s="34">
        <f>IF(B267=0, "-", B265/B267)</f>
        <v>0</v>
      </c>
      <c r="D265" s="65">
        <v>0</v>
      </c>
      <c r="E265" s="9">
        <f>IF(D267=0, "-", D265/D267)</f>
        <v>0</v>
      </c>
      <c r="F265" s="81">
        <v>4</v>
      </c>
      <c r="G265" s="34">
        <f>IF(F267=0, "-", F265/F267)</f>
        <v>1.0362694300518135E-2</v>
      </c>
      <c r="H265" s="65">
        <v>7</v>
      </c>
      <c r="I265" s="9">
        <f>IF(H267=0, "-", H265/H267)</f>
        <v>1.5486725663716814E-2</v>
      </c>
      <c r="J265" s="8" t="str">
        <f t="shared" si="20"/>
        <v>-</v>
      </c>
      <c r="K265" s="9">
        <f t="shared" si="21"/>
        <v>-0.42857142857142855</v>
      </c>
    </row>
    <row r="266" spans="1:11" x14ac:dyDescent="0.2">
      <c r="A266" s="2"/>
      <c r="B266" s="68"/>
      <c r="C266" s="33"/>
      <c r="D266" s="68"/>
      <c r="E266" s="6"/>
      <c r="F266" s="82"/>
      <c r="G266" s="33"/>
      <c r="H266" s="68"/>
      <c r="I266" s="6"/>
      <c r="J266" s="5"/>
      <c r="K266" s="6"/>
    </row>
    <row r="267" spans="1:11" s="43" customFormat="1" x14ac:dyDescent="0.2">
      <c r="A267" s="162" t="s">
        <v>600</v>
      </c>
      <c r="B267" s="71">
        <f>SUM(B249:B266)</f>
        <v>48</v>
      </c>
      <c r="C267" s="40">
        <f>B267/26014</f>
        <v>1.845160298300915E-3</v>
      </c>
      <c r="D267" s="71">
        <f>SUM(D249:D266)</f>
        <v>47</v>
      </c>
      <c r="E267" s="41">
        <f>D267/27682</f>
        <v>1.6978542012860342E-3</v>
      </c>
      <c r="F267" s="77">
        <f>SUM(F249:F266)</f>
        <v>386</v>
      </c>
      <c r="G267" s="42">
        <f>F267/214680</f>
        <v>1.7980249673933296E-3</v>
      </c>
      <c r="H267" s="71">
        <f>SUM(H249:H266)</f>
        <v>452</v>
      </c>
      <c r="I267" s="41">
        <f>H267/259958</f>
        <v>1.7387424122358227E-3</v>
      </c>
      <c r="J267" s="37">
        <f>IF(D267=0, "-", IF((B267-D267)/D267&lt;10, (B267-D267)/D267, "&gt;999%"))</f>
        <v>2.1276595744680851E-2</v>
      </c>
      <c r="K267" s="38">
        <f>IF(H267=0, "-", IF((F267-H267)/H267&lt;10, (F267-H267)/H267, "&gt;999%"))</f>
        <v>-0.14601769911504425</v>
      </c>
    </row>
    <row r="268" spans="1:11" x14ac:dyDescent="0.2">
      <c r="B268" s="83"/>
      <c r="D268" s="83"/>
      <c r="F268" s="83"/>
      <c r="H268" s="83"/>
    </row>
    <row r="269" spans="1:11" s="43" customFormat="1" x14ac:dyDescent="0.2">
      <c r="A269" s="162" t="s">
        <v>599</v>
      </c>
      <c r="B269" s="71">
        <v>319</v>
      </c>
      <c r="C269" s="40">
        <f>B269/26014</f>
        <v>1.2262627815791497E-2</v>
      </c>
      <c r="D269" s="71">
        <v>434</v>
      </c>
      <c r="E269" s="41">
        <f>D269/27682</f>
        <v>1.5678057943790187E-2</v>
      </c>
      <c r="F269" s="77">
        <v>2747</v>
      </c>
      <c r="G269" s="42">
        <f>F269/214680</f>
        <v>1.2795789081423514E-2</v>
      </c>
      <c r="H269" s="71">
        <v>3642</v>
      </c>
      <c r="I269" s="41">
        <f>H269/259958</f>
        <v>1.4009955454342625E-2</v>
      </c>
      <c r="J269" s="37">
        <f>IF(D269=0, "-", IF((B269-D269)/D269&lt;10, (B269-D269)/D269, "&gt;999%"))</f>
        <v>-0.26497695852534564</v>
      </c>
      <c r="K269" s="38">
        <f>IF(H269=0, "-", IF((F269-H269)/H269&lt;10, (F269-H269)/H269, "&gt;999%"))</f>
        <v>-0.2457440966501922</v>
      </c>
    </row>
    <row r="270" spans="1:11" x14ac:dyDescent="0.2">
      <c r="B270" s="83"/>
      <c r="D270" s="83"/>
      <c r="F270" s="83"/>
      <c r="H270" s="83"/>
    </row>
    <row r="271" spans="1:11" x14ac:dyDescent="0.2">
      <c r="A271" s="27" t="s">
        <v>597</v>
      </c>
      <c r="B271" s="71">
        <f>B275-B273</f>
        <v>6344</v>
      </c>
      <c r="C271" s="40">
        <f>B271/26014</f>
        <v>0.24386868609210424</v>
      </c>
      <c r="D271" s="71">
        <f>D275-D273</f>
        <v>7205</v>
      </c>
      <c r="E271" s="41">
        <f>D271/27682</f>
        <v>0.26027743660140162</v>
      </c>
      <c r="F271" s="77">
        <f>F275-F273</f>
        <v>49451</v>
      </c>
      <c r="G271" s="42">
        <f>F271/214680</f>
        <v>0.23034749394447551</v>
      </c>
      <c r="H271" s="71">
        <f>H275-H273</f>
        <v>74325</v>
      </c>
      <c r="I271" s="41">
        <f>H271/259958</f>
        <v>0.28591157033059189</v>
      </c>
      <c r="J271" s="37">
        <f>IF(D271=0, "-", IF((B271-D271)/D271&lt;10, (B271-D271)/D271, "&gt;999%"))</f>
        <v>-0.11950034698126301</v>
      </c>
      <c r="K271" s="38">
        <f>IF(H271=0, "-", IF((F271-H271)/H271&lt;10, (F271-H271)/H271, "&gt;999%"))</f>
        <v>-0.3346653212243525</v>
      </c>
    </row>
    <row r="272" spans="1:11" x14ac:dyDescent="0.2">
      <c r="A272" s="27"/>
      <c r="B272" s="71"/>
      <c r="C272" s="40"/>
      <c r="D272" s="71"/>
      <c r="E272" s="41"/>
      <c r="F272" s="77"/>
      <c r="G272" s="42"/>
      <c r="H272" s="71"/>
      <c r="I272" s="41"/>
      <c r="J272" s="37"/>
      <c r="K272" s="38"/>
    </row>
    <row r="273" spans="1:11" x14ac:dyDescent="0.2">
      <c r="A273" s="27" t="s">
        <v>598</v>
      </c>
      <c r="B273" s="71">
        <v>1422</v>
      </c>
      <c r="C273" s="40">
        <f>B273/26014</f>
        <v>5.4662873837164602E-2</v>
      </c>
      <c r="D273" s="71">
        <v>1272</v>
      </c>
      <c r="E273" s="41">
        <f>D273/27682</f>
        <v>4.5950437107145435E-2</v>
      </c>
      <c r="F273" s="77">
        <v>10535</v>
      </c>
      <c r="G273" s="42">
        <f>F273/214680</f>
        <v>4.9073038941680643E-2</v>
      </c>
      <c r="H273" s="71">
        <v>11538</v>
      </c>
      <c r="I273" s="41">
        <f>H273/259958</f>
        <v>4.4384092814993191E-2</v>
      </c>
      <c r="J273" s="37">
        <f>IF(D273=0, "-", IF((B273-D273)/D273&lt;10, (B273-D273)/D273, "&gt;999%"))</f>
        <v>0.11792452830188679</v>
      </c>
      <c r="K273" s="38">
        <f>IF(H273=0, "-", IF((F273-H273)/H273&lt;10, (F273-H273)/H273, "&gt;999%"))</f>
        <v>-8.6930143872421567E-2</v>
      </c>
    </row>
    <row r="274" spans="1:11" x14ac:dyDescent="0.2">
      <c r="A274" s="27"/>
      <c r="B274" s="71"/>
      <c r="C274" s="40"/>
      <c r="D274" s="71"/>
      <c r="E274" s="41"/>
      <c r="F274" s="77"/>
      <c r="G274" s="42"/>
      <c r="H274" s="71"/>
      <c r="I274" s="41"/>
      <c r="J274" s="37"/>
      <c r="K274" s="38"/>
    </row>
    <row r="275" spans="1:11" x14ac:dyDescent="0.2">
      <c r="A275" s="27" t="s">
        <v>596</v>
      </c>
      <c r="B275" s="71">
        <v>7766</v>
      </c>
      <c r="C275" s="40">
        <f>B275/26014</f>
        <v>0.29853155992926883</v>
      </c>
      <c r="D275" s="71">
        <v>8477</v>
      </c>
      <c r="E275" s="41">
        <f>D275/27682</f>
        <v>0.30622787370854709</v>
      </c>
      <c r="F275" s="77">
        <v>59986</v>
      </c>
      <c r="G275" s="42">
        <f>F275/214680</f>
        <v>0.27942053288615615</v>
      </c>
      <c r="H275" s="71">
        <v>85863</v>
      </c>
      <c r="I275" s="41">
        <f>H275/259958</f>
        <v>0.33029566314558506</v>
      </c>
      <c r="J275" s="37">
        <f>IF(D275=0, "-", IF((B275-D275)/D275&lt;10, (B275-D275)/D275, "&gt;999%"))</f>
        <v>-8.387401203255869E-2</v>
      </c>
      <c r="K275" s="38">
        <f>IF(H275=0, "-", IF((F275-H275)/H275&lt;10, (F275-H275)/H275, "&gt;999%"))</f>
        <v>-0.30137544693290474</v>
      </c>
    </row>
  </sheetData>
  <mergeCells count="58">
    <mergeCell ref="B1:K1"/>
    <mergeCell ref="B2:K2"/>
    <mergeCell ref="B207:E207"/>
    <mergeCell ref="F207:I207"/>
    <mergeCell ref="J207:K207"/>
    <mergeCell ref="B208:C208"/>
    <mergeCell ref="D208:E208"/>
    <mergeCell ref="F208:G208"/>
    <mergeCell ref="H208:I208"/>
    <mergeCell ref="B182:E182"/>
    <mergeCell ref="F182:I182"/>
    <mergeCell ref="J182:K182"/>
    <mergeCell ref="B183:C183"/>
    <mergeCell ref="D183:E183"/>
    <mergeCell ref="F183:G183"/>
    <mergeCell ref="H183:I183"/>
    <mergeCell ref="B157:E157"/>
    <mergeCell ref="F157:I157"/>
    <mergeCell ref="J157:K157"/>
    <mergeCell ref="B158:C158"/>
    <mergeCell ref="D158:E158"/>
    <mergeCell ref="F158:G158"/>
    <mergeCell ref="H158:I158"/>
    <mergeCell ref="B132:E132"/>
    <mergeCell ref="F132:I132"/>
    <mergeCell ref="J132:K132"/>
    <mergeCell ref="B133:C133"/>
    <mergeCell ref="D133:E133"/>
    <mergeCell ref="F133:G133"/>
    <mergeCell ref="H133:I133"/>
    <mergeCell ref="B92:E92"/>
    <mergeCell ref="F92:I92"/>
    <mergeCell ref="J92:K92"/>
    <mergeCell ref="B93:C93"/>
    <mergeCell ref="D93:E93"/>
    <mergeCell ref="F93:G93"/>
    <mergeCell ref="H93:I93"/>
    <mergeCell ref="B47:E47"/>
    <mergeCell ref="F47:I47"/>
    <mergeCell ref="J47:K47"/>
    <mergeCell ref="B48:C48"/>
    <mergeCell ref="D48:E48"/>
    <mergeCell ref="F48:G48"/>
    <mergeCell ref="H48:I48"/>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5" max="16383" man="1"/>
    <brk id="108" max="16383" man="1"/>
    <brk id="162" max="16383" man="1"/>
    <brk id="221" max="16383" man="1"/>
    <brk id="275"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zoomScaleNormal="100"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649</v>
      </c>
      <c r="C1" s="198"/>
      <c r="D1" s="198"/>
      <c r="E1" s="199"/>
      <c r="F1" s="199"/>
      <c r="G1" s="199"/>
      <c r="H1" s="199"/>
      <c r="I1" s="199"/>
      <c r="J1" s="199"/>
      <c r="K1" s="199"/>
    </row>
    <row r="2" spans="1:11" s="52" customFormat="1" ht="20.25" x14ac:dyDescent="0.3">
      <c r="A2" s="4" t="s">
        <v>111</v>
      </c>
      <c r="B2" s="202" t="s">
        <v>101</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2020</v>
      </c>
      <c r="C5" s="197"/>
      <c r="D5" s="196">
        <f>B5-1</f>
        <v>2019</v>
      </c>
      <c r="E5" s="204"/>
      <c r="F5" s="196">
        <f>B5</f>
        <v>2020</v>
      </c>
      <c r="G5" s="204"/>
      <c r="H5" s="196">
        <f>D5</f>
        <v>2019</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16</v>
      </c>
      <c r="C7" s="39">
        <f>IF(B51=0, "-", B7/B51)</f>
        <v>2.0602626834921455E-3</v>
      </c>
      <c r="D7" s="65">
        <v>9</v>
      </c>
      <c r="E7" s="21">
        <f>IF(D51=0, "-", D7/D51)</f>
        <v>1.061696354842515E-3</v>
      </c>
      <c r="F7" s="81">
        <v>49</v>
      </c>
      <c r="G7" s="39">
        <f>IF(F51=0, "-", F7/F51)</f>
        <v>8.1685726669556227E-4</v>
      </c>
      <c r="H7" s="65">
        <v>114</v>
      </c>
      <c r="I7" s="21">
        <f>IF(H51=0, "-", H7/H51)</f>
        <v>1.3276964466650361E-3</v>
      </c>
      <c r="J7" s="20">
        <f t="shared" ref="J7:J49" si="0">IF(D7=0, "-", IF((B7-D7)/D7&lt;10, (B7-D7)/D7, "&gt;999%"))</f>
        <v>0.77777777777777779</v>
      </c>
      <c r="K7" s="21">
        <f t="shared" ref="K7:K49" si="1">IF(H7=0, "-", IF((F7-H7)/H7&lt;10, (F7-H7)/H7, "&gt;999%"))</f>
        <v>-0.57017543859649122</v>
      </c>
    </row>
    <row r="8" spans="1:11" x14ac:dyDescent="0.2">
      <c r="A8" s="7" t="s">
        <v>32</v>
      </c>
      <c r="B8" s="65">
        <v>0</v>
      </c>
      <c r="C8" s="39">
        <f>IF(B51=0, "-", B8/B51)</f>
        <v>0</v>
      </c>
      <c r="D8" s="65">
        <v>0</v>
      </c>
      <c r="E8" s="21">
        <f>IF(D51=0, "-", D8/D51)</f>
        <v>0</v>
      </c>
      <c r="F8" s="81">
        <v>1</v>
      </c>
      <c r="G8" s="39">
        <f>IF(F51=0, "-", F8/F51)</f>
        <v>1.6670556463174741E-5</v>
      </c>
      <c r="H8" s="65">
        <v>2</v>
      </c>
      <c r="I8" s="21">
        <f>IF(H51=0, "-", H8/H51)</f>
        <v>2.3292920116930459E-5</v>
      </c>
      <c r="J8" s="20" t="str">
        <f t="shared" si="0"/>
        <v>-</v>
      </c>
      <c r="K8" s="21">
        <f t="shared" si="1"/>
        <v>-0.5</v>
      </c>
    </row>
    <row r="9" spans="1:11" x14ac:dyDescent="0.2">
      <c r="A9" s="7" t="s">
        <v>33</v>
      </c>
      <c r="B9" s="65">
        <v>4</v>
      </c>
      <c r="C9" s="39">
        <f>IF(B51=0, "-", B9/B51)</f>
        <v>5.1506567087303637E-4</v>
      </c>
      <c r="D9" s="65">
        <v>5</v>
      </c>
      <c r="E9" s="21">
        <f>IF(D51=0, "-", D9/D51)</f>
        <v>5.8983130824584169E-4</v>
      </c>
      <c r="F9" s="81">
        <v>34</v>
      </c>
      <c r="G9" s="39">
        <f>IF(F51=0, "-", F9/F51)</f>
        <v>5.667989197479412E-4</v>
      </c>
      <c r="H9" s="65">
        <v>45</v>
      </c>
      <c r="I9" s="21">
        <f>IF(H51=0, "-", H9/H51)</f>
        <v>5.2409070263093537E-4</v>
      </c>
      <c r="J9" s="20">
        <f t="shared" si="0"/>
        <v>-0.2</v>
      </c>
      <c r="K9" s="21">
        <f t="shared" si="1"/>
        <v>-0.24444444444444444</v>
      </c>
    </row>
    <row r="10" spans="1:11" x14ac:dyDescent="0.2">
      <c r="A10" s="7" t="s">
        <v>34</v>
      </c>
      <c r="B10" s="65">
        <v>251</v>
      </c>
      <c r="C10" s="39">
        <f>IF(B51=0, "-", B10/B51)</f>
        <v>3.232037084728303E-2</v>
      </c>
      <c r="D10" s="65">
        <v>281</v>
      </c>
      <c r="E10" s="21">
        <f>IF(D51=0, "-", D10/D51)</f>
        <v>3.3148519523416305E-2</v>
      </c>
      <c r="F10" s="81">
        <v>1987</v>
      </c>
      <c r="G10" s="39">
        <f>IF(F51=0, "-", F10/F51)</f>
        <v>3.312439569232821E-2</v>
      </c>
      <c r="H10" s="65">
        <v>2301</v>
      </c>
      <c r="I10" s="21">
        <f>IF(H51=0, "-", H10/H51)</f>
        <v>2.6798504594528493E-2</v>
      </c>
      <c r="J10" s="20">
        <f t="shared" si="0"/>
        <v>-0.10676156583629894</v>
      </c>
      <c r="K10" s="21">
        <f t="shared" si="1"/>
        <v>-0.13646240764884832</v>
      </c>
    </row>
    <row r="11" spans="1:11" x14ac:dyDescent="0.2">
      <c r="A11" s="7" t="s">
        <v>35</v>
      </c>
      <c r="B11" s="65">
        <v>3</v>
      </c>
      <c r="C11" s="39">
        <f>IF(B51=0, "-", B11/B51)</f>
        <v>3.8629925315477725E-4</v>
      </c>
      <c r="D11" s="65">
        <v>6</v>
      </c>
      <c r="E11" s="21">
        <f>IF(D51=0, "-", D11/D51)</f>
        <v>7.0779756989501001E-4</v>
      </c>
      <c r="F11" s="81">
        <v>19</v>
      </c>
      <c r="G11" s="39">
        <f>IF(F51=0, "-", F11/F51)</f>
        <v>3.1674057280032007E-4</v>
      </c>
      <c r="H11" s="65">
        <v>36</v>
      </c>
      <c r="I11" s="21">
        <f>IF(H51=0, "-", H11/H51)</f>
        <v>4.1927256210474827E-4</v>
      </c>
      <c r="J11" s="20">
        <f t="shared" si="0"/>
        <v>-0.5</v>
      </c>
      <c r="K11" s="21">
        <f t="shared" si="1"/>
        <v>-0.47222222222222221</v>
      </c>
    </row>
    <row r="12" spans="1:11" x14ac:dyDescent="0.2">
      <c r="A12" s="7" t="s">
        <v>36</v>
      </c>
      <c r="B12" s="65">
        <v>345</v>
      </c>
      <c r="C12" s="39">
        <f>IF(B51=0, "-", B12/B51)</f>
        <v>4.4424414112799383E-2</v>
      </c>
      <c r="D12" s="65">
        <v>197</v>
      </c>
      <c r="E12" s="21">
        <f>IF(D51=0, "-", D12/D51)</f>
        <v>2.3239353544886161E-2</v>
      </c>
      <c r="F12" s="81">
        <v>2536</v>
      </c>
      <c r="G12" s="39">
        <f>IF(F51=0, "-", F12/F51)</f>
        <v>4.2276531190611144E-2</v>
      </c>
      <c r="H12" s="65">
        <v>1977</v>
      </c>
      <c r="I12" s="21">
        <f>IF(H51=0, "-", H12/H51)</f>
        <v>2.3025051535585758E-2</v>
      </c>
      <c r="J12" s="20">
        <f t="shared" si="0"/>
        <v>0.75126903553299496</v>
      </c>
      <c r="K12" s="21">
        <f t="shared" si="1"/>
        <v>0.28275164390490642</v>
      </c>
    </row>
    <row r="13" spans="1:11" x14ac:dyDescent="0.2">
      <c r="A13" s="7" t="s">
        <v>37</v>
      </c>
      <c r="B13" s="65">
        <v>0</v>
      </c>
      <c r="C13" s="39">
        <f>IF(B51=0, "-", B13/B51)</f>
        <v>0</v>
      </c>
      <c r="D13" s="65">
        <v>0</v>
      </c>
      <c r="E13" s="21">
        <f>IF(D51=0, "-", D13/D51)</f>
        <v>0</v>
      </c>
      <c r="F13" s="81">
        <v>1</v>
      </c>
      <c r="G13" s="39">
        <f>IF(F51=0, "-", F13/F51)</f>
        <v>1.6670556463174741E-5</v>
      </c>
      <c r="H13" s="65">
        <v>0</v>
      </c>
      <c r="I13" s="21">
        <f>IF(H51=0, "-", H13/H51)</f>
        <v>0</v>
      </c>
      <c r="J13" s="20" t="str">
        <f t="shared" si="0"/>
        <v>-</v>
      </c>
      <c r="K13" s="21" t="str">
        <f t="shared" si="1"/>
        <v>-</v>
      </c>
    </row>
    <row r="14" spans="1:11" x14ac:dyDescent="0.2">
      <c r="A14" s="7" t="s">
        <v>38</v>
      </c>
      <c r="B14" s="65">
        <v>6</v>
      </c>
      <c r="C14" s="39">
        <f>IF(B51=0, "-", B14/B51)</f>
        <v>7.7259850630955449E-4</v>
      </c>
      <c r="D14" s="65">
        <v>13</v>
      </c>
      <c r="E14" s="21">
        <f>IF(D51=0, "-", D14/D51)</f>
        <v>1.5335614014391884E-3</v>
      </c>
      <c r="F14" s="81">
        <v>90</v>
      </c>
      <c r="G14" s="39">
        <f>IF(F51=0, "-", F14/F51)</f>
        <v>1.5003500816857267E-3</v>
      </c>
      <c r="H14" s="65">
        <v>133</v>
      </c>
      <c r="I14" s="21">
        <f>IF(H51=0, "-", H14/H51)</f>
        <v>1.5489791877758756E-3</v>
      </c>
      <c r="J14" s="20">
        <f t="shared" si="0"/>
        <v>-0.53846153846153844</v>
      </c>
      <c r="K14" s="21">
        <f t="shared" si="1"/>
        <v>-0.32330827067669171</v>
      </c>
    </row>
    <row r="15" spans="1:11" x14ac:dyDescent="0.2">
      <c r="A15" s="7" t="s">
        <v>39</v>
      </c>
      <c r="B15" s="65">
        <v>2</v>
      </c>
      <c r="C15" s="39">
        <f>IF(B51=0, "-", B15/B51)</f>
        <v>2.5753283543651818E-4</v>
      </c>
      <c r="D15" s="65">
        <v>0</v>
      </c>
      <c r="E15" s="21">
        <f>IF(D51=0, "-", D15/D51)</f>
        <v>0</v>
      </c>
      <c r="F15" s="81">
        <v>12</v>
      </c>
      <c r="G15" s="39">
        <f>IF(F51=0, "-", F15/F51)</f>
        <v>2.000466775580969E-4</v>
      </c>
      <c r="H15" s="65">
        <v>25</v>
      </c>
      <c r="I15" s="21">
        <f>IF(H51=0, "-", H15/H51)</f>
        <v>2.9116150146163075E-4</v>
      </c>
      <c r="J15" s="20" t="str">
        <f t="shared" si="0"/>
        <v>-</v>
      </c>
      <c r="K15" s="21">
        <f t="shared" si="1"/>
        <v>-0.52</v>
      </c>
    </row>
    <row r="16" spans="1:11" x14ac:dyDescent="0.2">
      <c r="A16" s="7" t="s">
        <v>42</v>
      </c>
      <c r="B16" s="65">
        <v>8</v>
      </c>
      <c r="C16" s="39">
        <f>IF(B51=0, "-", B16/B51)</f>
        <v>1.0301313417460727E-3</v>
      </c>
      <c r="D16" s="65">
        <v>7</v>
      </c>
      <c r="E16" s="21">
        <f>IF(D51=0, "-", D16/D51)</f>
        <v>8.2576383154417832E-4</v>
      </c>
      <c r="F16" s="81">
        <v>58</v>
      </c>
      <c r="G16" s="39">
        <f>IF(F51=0, "-", F16/F51)</f>
        <v>9.6689227486413494E-4</v>
      </c>
      <c r="H16" s="65">
        <v>66</v>
      </c>
      <c r="I16" s="21">
        <f>IF(H51=0, "-", H16/H51)</f>
        <v>7.686663638587052E-4</v>
      </c>
      <c r="J16" s="20">
        <f t="shared" si="0"/>
        <v>0.14285714285714285</v>
      </c>
      <c r="K16" s="21">
        <f t="shared" si="1"/>
        <v>-0.12121212121212122</v>
      </c>
    </row>
    <row r="17" spans="1:11" x14ac:dyDescent="0.2">
      <c r="A17" s="7" t="s">
        <v>43</v>
      </c>
      <c r="B17" s="65">
        <v>16</v>
      </c>
      <c r="C17" s="39">
        <f>IF(B51=0, "-", B17/B51)</f>
        <v>2.0602626834921455E-3</v>
      </c>
      <c r="D17" s="65">
        <v>18</v>
      </c>
      <c r="E17" s="21">
        <f>IF(D51=0, "-", D17/D51)</f>
        <v>2.1233927096850299E-3</v>
      </c>
      <c r="F17" s="81">
        <v>163</v>
      </c>
      <c r="G17" s="39">
        <f>IF(F51=0, "-", F17/F51)</f>
        <v>2.7173007034974827E-3</v>
      </c>
      <c r="H17" s="65">
        <v>249</v>
      </c>
      <c r="I17" s="21">
        <f>IF(H51=0, "-", H17/H51)</f>
        <v>2.8999685545578421E-3</v>
      </c>
      <c r="J17" s="20">
        <f t="shared" si="0"/>
        <v>-0.1111111111111111</v>
      </c>
      <c r="K17" s="21">
        <f t="shared" si="1"/>
        <v>-0.34538152610441769</v>
      </c>
    </row>
    <row r="18" spans="1:11" x14ac:dyDescent="0.2">
      <c r="A18" s="7" t="s">
        <v>45</v>
      </c>
      <c r="B18" s="65">
        <v>103</v>
      </c>
      <c r="C18" s="39">
        <f>IF(B51=0, "-", B18/B51)</f>
        <v>1.3262941024980685E-2</v>
      </c>
      <c r="D18" s="65">
        <v>103</v>
      </c>
      <c r="E18" s="21">
        <f>IF(D51=0, "-", D18/D51)</f>
        <v>1.2150524949864339E-2</v>
      </c>
      <c r="F18" s="81">
        <v>1077</v>
      </c>
      <c r="G18" s="39">
        <f>IF(F51=0, "-", F18/F51)</f>
        <v>1.7954189310839197E-2</v>
      </c>
      <c r="H18" s="65">
        <v>1675</v>
      </c>
      <c r="I18" s="21">
        <f>IF(H51=0, "-", H18/H51)</f>
        <v>1.950782059792926E-2</v>
      </c>
      <c r="J18" s="20">
        <f t="shared" si="0"/>
        <v>0</v>
      </c>
      <c r="K18" s="21">
        <f t="shared" si="1"/>
        <v>-0.35701492537313434</v>
      </c>
    </row>
    <row r="19" spans="1:11" x14ac:dyDescent="0.2">
      <c r="A19" s="7" t="s">
        <v>48</v>
      </c>
      <c r="B19" s="65">
        <v>18</v>
      </c>
      <c r="C19" s="39">
        <f>IF(B51=0, "-", B19/B51)</f>
        <v>2.3177955189286636E-3</v>
      </c>
      <c r="D19" s="65">
        <v>1</v>
      </c>
      <c r="E19" s="21">
        <f>IF(D51=0, "-", D19/D51)</f>
        <v>1.1796626164916834E-4</v>
      </c>
      <c r="F19" s="81">
        <v>92</v>
      </c>
      <c r="G19" s="39">
        <f>IF(F51=0, "-", F19/F51)</f>
        <v>1.5336911946120762E-3</v>
      </c>
      <c r="H19" s="65">
        <v>61</v>
      </c>
      <c r="I19" s="21">
        <f>IF(H51=0, "-", H19/H51)</f>
        <v>7.1043406356637896E-4</v>
      </c>
      <c r="J19" s="20" t="str">
        <f t="shared" si="0"/>
        <v>&gt;999%</v>
      </c>
      <c r="K19" s="21">
        <f t="shared" si="1"/>
        <v>0.50819672131147542</v>
      </c>
    </row>
    <row r="20" spans="1:11" x14ac:dyDescent="0.2">
      <c r="A20" s="7" t="s">
        <v>52</v>
      </c>
      <c r="B20" s="65">
        <v>29</v>
      </c>
      <c r="C20" s="39">
        <f>IF(B51=0, "-", B20/B51)</f>
        <v>3.7342261138295133E-3</v>
      </c>
      <c r="D20" s="65">
        <v>129</v>
      </c>
      <c r="E20" s="21">
        <f>IF(D51=0, "-", D20/D51)</f>
        <v>1.5217647752742716E-2</v>
      </c>
      <c r="F20" s="81">
        <v>460</v>
      </c>
      <c r="G20" s="39">
        <f>IF(F51=0, "-", F20/F51)</f>
        <v>7.6684559730603808E-3</v>
      </c>
      <c r="H20" s="65">
        <v>2203</v>
      </c>
      <c r="I20" s="21">
        <f>IF(H51=0, "-", H20/H51)</f>
        <v>2.5657151508798902E-2</v>
      </c>
      <c r="J20" s="20">
        <f t="shared" si="0"/>
        <v>-0.77519379844961245</v>
      </c>
      <c r="K20" s="21">
        <f t="shared" si="1"/>
        <v>-0.79119382660009074</v>
      </c>
    </row>
    <row r="21" spans="1:11" x14ac:dyDescent="0.2">
      <c r="A21" s="7" t="s">
        <v>53</v>
      </c>
      <c r="B21" s="65">
        <v>324</v>
      </c>
      <c r="C21" s="39">
        <f>IF(B51=0, "-", B21/B51)</f>
        <v>4.172031934071594E-2</v>
      </c>
      <c r="D21" s="65">
        <v>462</v>
      </c>
      <c r="E21" s="21">
        <f>IF(D51=0, "-", D21/D51)</f>
        <v>5.4500412881915775E-2</v>
      </c>
      <c r="F21" s="81">
        <v>2784</v>
      </c>
      <c r="G21" s="39">
        <f>IF(F51=0, "-", F21/F51)</f>
        <v>4.6410829193478477E-2</v>
      </c>
      <c r="H21" s="65">
        <v>4875</v>
      </c>
      <c r="I21" s="21">
        <f>IF(H51=0, "-", H21/H51)</f>
        <v>5.6776492785017993E-2</v>
      </c>
      <c r="J21" s="20">
        <f t="shared" si="0"/>
        <v>-0.29870129870129869</v>
      </c>
      <c r="K21" s="21">
        <f t="shared" si="1"/>
        <v>-0.42892307692307691</v>
      </c>
    </row>
    <row r="22" spans="1:11" x14ac:dyDescent="0.2">
      <c r="A22" s="7" t="s">
        <v>54</v>
      </c>
      <c r="B22" s="65">
        <v>827</v>
      </c>
      <c r="C22" s="39">
        <f>IF(B51=0, "-", B22/B51)</f>
        <v>0.10648982745300026</v>
      </c>
      <c r="D22" s="65">
        <v>1123</v>
      </c>
      <c r="E22" s="21">
        <f>IF(D51=0, "-", D22/D51)</f>
        <v>0.13247611183201605</v>
      </c>
      <c r="F22" s="81">
        <v>6769</v>
      </c>
      <c r="G22" s="39">
        <f>IF(F51=0, "-", F22/F51)</f>
        <v>0.11284299669922981</v>
      </c>
      <c r="H22" s="65">
        <v>11603</v>
      </c>
      <c r="I22" s="21">
        <f>IF(H51=0, "-", H22/H51)</f>
        <v>0.13513387605837207</v>
      </c>
      <c r="J22" s="20">
        <f t="shared" si="0"/>
        <v>-0.26357969723953695</v>
      </c>
      <c r="K22" s="21">
        <f t="shared" si="1"/>
        <v>-0.41661639231233299</v>
      </c>
    </row>
    <row r="23" spans="1:11" x14ac:dyDescent="0.2">
      <c r="A23" s="7" t="s">
        <v>56</v>
      </c>
      <c r="B23" s="65">
        <v>0</v>
      </c>
      <c r="C23" s="39">
        <f>IF(B51=0, "-", B23/B51)</f>
        <v>0</v>
      </c>
      <c r="D23" s="65">
        <v>2</v>
      </c>
      <c r="E23" s="21">
        <f>IF(D51=0, "-", D23/D51)</f>
        <v>2.3593252329833669E-4</v>
      </c>
      <c r="F23" s="81">
        <v>16</v>
      </c>
      <c r="G23" s="39">
        <f>IF(F51=0, "-", F23/F51)</f>
        <v>2.6672890341079586E-4</v>
      </c>
      <c r="H23" s="65">
        <v>59</v>
      </c>
      <c r="I23" s="21">
        <f>IF(H51=0, "-", H23/H51)</f>
        <v>6.8714114344944855E-4</v>
      </c>
      <c r="J23" s="20">
        <f t="shared" si="0"/>
        <v>-1</v>
      </c>
      <c r="K23" s="21">
        <f t="shared" si="1"/>
        <v>-0.72881355932203384</v>
      </c>
    </row>
    <row r="24" spans="1:11" x14ac:dyDescent="0.2">
      <c r="A24" s="7" t="s">
        <v>62</v>
      </c>
      <c r="B24" s="65">
        <v>5</v>
      </c>
      <c r="C24" s="39">
        <f>IF(B51=0, "-", B24/B51)</f>
        <v>6.4383208859129543E-4</v>
      </c>
      <c r="D24" s="65">
        <v>21</v>
      </c>
      <c r="E24" s="21">
        <f>IF(D51=0, "-", D24/D51)</f>
        <v>2.477291494632535E-3</v>
      </c>
      <c r="F24" s="81">
        <v>92</v>
      </c>
      <c r="G24" s="39">
        <f>IF(F51=0, "-", F24/F51)</f>
        <v>1.5336911946120762E-3</v>
      </c>
      <c r="H24" s="65">
        <v>237</v>
      </c>
      <c r="I24" s="21">
        <f>IF(H51=0, "-", H24/H51)</f>
        <v>2.7602110338562592E-3</v>
      </c>
      <c r="J24" s="20">
        <f t="shared" si="0"/>
        <v>-0.76190476190476186</v>
      </c>
      <c r="K24" s="21">
        <f t="shared" si="1"/>
        <v>-0.61181434599156115</v>
      </c>
    </row>
    <row r="25" spans="1:11" x14ac:dyDescent="0.2">
      <c r="A25" s="7" t="s">
        <v>65</v>
      </c>
      <c r="B25" s="65">
        <v>1209</v>
      </c>
      <c r="C25" s="39">
        <f>IF(B51=0, "-", B25/B51)</f>
        <v>0.15567859902137524</v>
      </c>
      <c r="D25" s="65">
        <v>1371</v>
      </c>
      <c r="E25" s="21">
        <f>IF(D51=0, "-", D25/D51)</f>
        <v>0.16173174472100979</v>
      </c>
      <c r="F25" s="81">
        <v>8991</v>
      </c>
      <c r="G25" s="39">
        <f>IF(F51=0, "-", F25/F51)</f>
        <v>0.14988497316040408</v>
      </c>
      <c r="H25" s="65">
        <v>12099</v>
      </c>
      <c r="I25" s="21">
        <f>IF(H51=0, "-", H25/H51)</f>
        <v>0.1409105202473708</v>
      </c>
      <c r="J25" s="20">
        <f t="shared" si="0"/>
        <v>-0.11816192560175055</v>
      </c>
      <c r="K25" s="21">
        <f t="shared" si="1"/>
        <v>-0.25688073394495414</v>
      </c>
    </row>
    <row r="26" spans="1:11" x14ac:dyDescent="0.2">
      <c r="A26" s="7" t="s">
        <v>66</v>
      </c>
      <c r="B26" s="65">
        <v>0</v>
      </c>
      <c r="C26" s="39">
        <f>IF(B51=0, "-", B26/B51)</f>
        <v>0</v>
      </c>
      <c r="D26" s="65">
        <v>1</v>
      </c>
      <c r="E26" s="21">
        <f>IF(D51=0, "-", D26/D51)</f>
        <v>1.1796626164916834E-4</v>
      </c>
      <c r="F26" s="81">
        <v>15</v>
      </c>
      <c r="G26" s="39">
        <f>IF(F51=0, "-", F26/F51)</f>
        <v>2.5005834694762113E-4</v>
      </c>
      <c r="H26" s="65">
        <v>10</v>
      </c>
      <c r="I26" s="21">
        <f>IF(H51=0, "-", H26/H51)</f>
        <v>1.164646005846523E-4</v>
      </c>
      <c r="J26" s="20">
        <f t="shared" si="0"/>
        <v>-1</v>
      </c>
      <c r="K26" s="21">
        <f t="shared" si="1"/>
        <v>0.5</v>
      </c>
    </row>
    <row r="27" spans="1:11" x14ac:dyDescent="0.2">
      <c r="A27" s="7" t="s">
        <v>68</v>
      </c>
      <c r="B27" s="65">
        <v>36</v>
      </c>
      <c r="C27" s="39">
        <f>IF(B51=0, "-", B27/B51)</f>
        <v>4.6355910378573272E-3</v>
      </c>
      <c r="D27" s="65">
        <v>27</v>
      </c>
      <c r="E27" s="21">
        <f>IF(D51=0, "-", D27/D51)</f>
        <v>3.1850890645275451E-3</v>
      </c>
      <c r="F27" s="81">
        <v>246</v>
      </c>
      <c r="G27" s="39">
        <f>IF(F51=0, "-", F27/F51)</f>
        <v>4.1009568899409866E-3</v>
      </c>
      <c r="H27" s="65">
        <v>272</v>
      </c>
      <c r="I27" s="21">
        <f>IF(H51=0, "-", H27/H51)</f>
        <v>3.1678371359025424E-3</v>
      </c>
      <c r="J27" s="20">
        <f t="shared" si="0"/>
        <v>0.33333333333333331</v>
      </c>
      <c r="K27" s="21">
        <f t="shared" si="1"/>
        <v>-9.5588235294117641E-2</v>
      </c>
    </row>
    <row r="28" spans="1:11" x14ac:dyDescent="0.2">
      <c r="A28" s="7" t="s">
        <v>69</v>
      </c>
      <c r="B28" s="65">
        <v>43</v>
      </c>
      <c r="C28" s="39">
        <f>IF(B51=0, "-", B28/B51)</f>
        <v>5.5369559618851406E-3</v>
      </c>
      <c r="D28" s="65">
        <v>42</v>
      </c>
      <c r="E28" s="21">
        <f>IF(D51=0, "-", D28/D51)</f>
        <v>4.9545829892650699E-3</v>
      </c>
      <c r="F28" s="81">
        <v>463</v>
      </c>
      <c r="G28" s="39">
        <f>IF(F51=0, "-", F28/F51)</f>
        <v>7.7184676424499046E-3</v>
      </c>
      <c r="H28" s="65">
        <v>572</v>
      </c>
      <c r="I28" s="21">
        <f>IF(H51=0, "-", H28/H51)</f>
        <v>6.6617751534421114E-3</v>
      </c>
      <c r="J28" s="20">
        <f t="shared" si="0"/>
        <v>2.3809523809523808E-2</v>
      </c>
      <c r="K28" s="21">
        <f t="shared" si="1"/>
        <v>-0.19055944055944055</v>
      </c>
    </row>
    <row r="29" spans="1:11" x14ac:dyDescent="0.2">
      <c r="A29" s="7" t="s">
        <v>70</v>
      </c>
      <c r="B29" s="65">
        <v>3</v>
      </c>
      <c r="C29" s="39">
        <f>IF(B51=0, "-", B29/B51)</f>
        <v>3.8629925315477725E-4</v>
      </c>
      <c r="D29" s="65">
        <v>1</v>
      </c>
      <c r="E29" s="21">
        <f>IF(D51=0, "-", D29/D51)</f>
        <v>1.1796626164916834E-4</v>
      </c>
      <c r="F29" s="81">
        <v>17</v>
      </c>
      <c r="G29" s="39">
        <f>IF(F51=0, "-", F29/F51)</f>
        <v>2.833994598739706E-4</v>
      </c>
      <c r="H29" s="65">
        <v>19</v>
      </c>
      <c r="I29" s="21">
        <f>IF(H51=0, "-", H29/H51)</f>
        <v>2.2128274111083936E-4</v>
      </c>
      <c r="J29" s="20">
        <f t="shared" si="0"/>
        <v>2</v>
      </c>
      <c r="K29" s="21">
        <f t="shared" si="1"/>
        <v>-0.10526315789473684</v>
      </c>
    </row>
    <row r="30" spans="1:11" x14ac:dyDescent="0.2">
      <c r="A30" s="7" t="s">
        <v>73</v>
      </c>
      <c r="B30" s="65">
        <v>4</v>
      </c>
      <c r="C30" s="39">
        <f>IF(B51=0, "-", B30/B51)</f>
        <v>5.1506567087303637E-4</v>
      </c>
      <c r="D30" s="65">
        <v>3</v>
      </c>
      <c r="E30" s="21">
        <f>IF(D51=0, "-", D30/D51)</f>
        <v>3.53898784947505E-4</v>
      </c>
      <c r="F30" s="81">
        <v>62</v>
      </c>
      <c r="G30" s="39">
        <f>IF(F51=0, "-", F30/F51)</f>
        <v>1.0335745007168339E-3</v>
      </c>
      <c r="H30" s="65">
        <v>57</v>
      </c>
      <c r="I30" s="21">
        <f>IF(H51=0, "-", H30/H51)</f>
        <v>6.6384822333251804E-4</v>
      </c>
      <c r="J30" s="20">
        <f t="shared" si="0"/>
        <v>0.33333333333333331</v>
      </c>
      <c r="K30" s="21">
        <f t="shared" si="1"/>
        <v>8.771929824561403E-2</v>
      </c>
    </row>
    <row r="31" spans="1:11" x14ac:dyDescent="0.2">
      <c r="A31" s="7" t="s">
        <v>74</v>
      </c>
      <c r="B31" s="65">
        <v>721</v>
      </c>
      <c r="C31" s="39">
        <f>IF(B51=0, "-", B31/B51)</f>
        <v>9.2840587174864792E-2</v>
      </c>
      <c r="D31" s="65">
        <v>895</v>
      </c>
      <c r="E31" s="21">
        <f>IF(D51=0, "-", D31/D51)</f>
        <v>0.10557980417600567</v>
      </c>
      <c r="F31" s="81">
        <v>4912</v>
      </c>
      <c r="G31" s="39">
        <f>IF(F51=0, "-", F31/F51)</f>
        <v>8.1885773347114332E-2</v>
      </c>
      <c r="H31" s="65">
        <v>10362</v>
      </c>
      <c r="I31" s="21">
        <f>IF(H51=0, "-", H31/H51)</f>
        <v>0.12068061912581671</v>
      </c>
      <c r="J31" s="20">
        <f t="shared" si="0"/>
        <v>-0.19441340782122904</v>
      </c>
      <c r="K31" s="21">
        <f t="shared" si="1"/>
        <v>-0.52596023933603553</v>
      </c>
    </row>
    <row r="32" spans="1:11" x14ac:dyDescent="0.2">
      <c r="A32" s="7" t="s">
        <v>75</v>
      </c>
      <c r="B32" s="65">
        <v>2</v>
      </c>
      <c r="C32" s="39">
        <f>IF(B51=0, "-", B32/B51)</f>
        <v>2.5753283543651818E-4</v>
      </c>
      <c r="D32" s="65">
        <v>4</v>
      </c>
      <c r="E32" s="21">
        <f>IF(D51=0, "-", D32/D51)</f>
        <v>4.7186504659667337E-4</v>
      </c>
      <c r="F32" s="81">
        <v>27</v>
      </c>
      <c r="G32" s="39">
        <f>IF(F51=0, "-", F32/F51)</f>
        <v>4.50105024505718E-4</v>
      </c>
      <c r="H32" s="65">
        <v>32</v>
      </c>
      <c r="I32" s="21">
        <f>IF(H51=0, "-", H32/H51)</f>
        <v>3.7268672187088734E-4</v>
      </c>
      <c r="J32" s="20">
        <f t="shared" si="0"/>
        <v>-0.5</v>
      </c>
      <c r="K32" s="21">
        <f t="shared" si="1"/>
        <v>-0.15625</v>
      </c>
    </row>
    <row r="33" spans="1:11" x14ac:dyDescent="0.2">
      <c r="A33" s="7" t="s">
        <v>76</v>
      </c>
      <c r="B33" s="65">
        <v>574</v>
      </c>
      <c r="C33" s="39">
        <f>IF(B51=0, "-", B33/B51)</f>
        <v>7.3911923770280705E-2</v>
      </c>
      <c r="D33" s="65">
        <v>529</v>
      </c>
      <c r="E33" s="21">
        <f>IF(D51=0, "-", D33/D51)</f>
        <v>6.2404152412410048E-2</v>
      </c>
      <c r="F33" s="81">
        <v>3964</v>
      </c>
      <c r="G33" s="39">
        <f>IF(F51=0, "-", F33/F51)</f>
        <v>6.6082085820024672E-2</v>
      </c>
      <c r="H33" s="65">
        <v>4991</v>
      </c>
      <c r="I33" s="21">
        <f>IF(H51=0, "-", H33/H51)</f>
        <v>5.8127482151799963E-2</v>
      </c>
      <c r="J33" s="20">
        <f t="shared" si="0"/>
        <v>8.5066162570888462E-2</v>
      </c>
      <c r="K33" s="21">
        <f t="shared" si="1"/>
        <v>-0.20577038669605288</v>
      </c>
    </row>
    <row r="34" spans="1:11" x14ac:dyDescent="0.2">
      <c r="A34" s="7" t="s">
        <v>78</v>
      </c>
      <c r="B34" s="65">
        <v>26</v>
      </c>
      <c r="C34" s="39">
        <f>IF(B51=0, "-", B34/B51)</f>
        <v>3.3479268606747361E-3</v>
      </c>
      <c r="D34" s="65">
        <v>2</v>
      </c>
      <c r="E34" s="21">
        <f>IF(D51=0, "-", D34/D51)</f>
        <v>2.3593252329833669E-4</v>
      </c>
      <c r="F34" s="81">
        <v>195</v>
      </c>
      <c r="G34" s="39">
        <f>IF(F51=0, "-", F34/F51)</f>
        <v>3.2507585103190746E-3</v>
      </c>
      <c r="H34" s="65">
        <v>84</v>
      </c>
      <c r="I34" s="21">
        <f>IF(H51=0, "-", H34/H51)</f>
        <v>9.783026449110793E-4</v>
      </c>
      <c r="J34" s="20" t="str">
        <f t="shared" si="0"/>
        <v>&gt;999%</v>
      </c>
      <c r="K34" s="21">
        <f t="shared" si="1"/>
        <v>1.3214285714285714</v>
      </c>
    </row>
    <row r="35" spans="1:11" x14ac:dyDescent="0.2">
      <c r="A35" s="7" t="s">
        <v>79</v>
      </c>
      <c r="B35" s="65">
        <v>350</v>
      </c>
      <c r="C35" s="39">
        <f>IF(B51=0, "-", B35/B51)</f>
        <v>4.5068246201390674E-2</v>
      </c>
      <c r="D35" s="65">
        <v>153</v>
      </c>
      <c r="E35" s="21">
        <f>IF(D51=0, "-", D35/D51)</f>
        <v>1.8048838032322757E-2</v>
      </c>
      <c r="F35" s="81">
        <v>1797</v>
      </c>
      <c r="G35" s="39">
        <f>IF(F51=0, "-", F35/F51)</f>
        <v>2.9956989964325009E-2</v>
      </c>
      <c r="H35" s="65">
        <v>989</v>
      </c>
      <c r="I35" s="21">
        <f>IF(H51=0, "-", H35/H51)</f>
        <v>1.1518348997822113E-2</v>
      </c>
      <c r="J35" s="20">
        <f t="shared" si="0"/>
        <v>1.2875816993464053</v>
      </c>
      <c r="K35" s="21">
        <f t="shared" si="1"/>
        <v>0.81698685540950455</v>
      </c>
    </row>
    <row r="36" spans="1:11" x14ac:dyDescent="0.2">
      <c r="A36" s="7" t="s">
        <v>80</v>
      </c>
      <c r="B36" s="65">
        <v>80</v>
      </c>
      <c r="C36" s="39">
        <f>IF(B51=0, "-", B36/B51)</f>
        <v>1.0301313417460727E-2</v>
      </c>
      <c r="D36" s="65">
        <v>57</v>
      </c>
      <c r="E36" s="21">
        <f>IF(D51=0, "-", D36/D51)</f>
        <v>6.7240769140025957E-3</v>
      </c>
      <c r="F36" s="81">
        <v>564</v>
      </c>
      <c r="G36" s="39">
        <f>IF(F51=0, "-", F36/F51)</f>
        <v>9.4021938452305536E-3</v>
      </c>
      <c r="H36" s="65">
        <v>618</v>
      </c>
      <c r="I36" s="21">
        <f>IF(H51=0, "-", H36/H51)</f>
        <v>7.1975123161315121E-3</v>
      </c>
      <c r="J36" s="20">
        <f t="shared" si="0"/>
        <v>0.40350877192982454</v>
      </c>
      <c r="K36" s="21">
        <f t="shared" si="1"/>
        <v>-8.7378640776699032E-2</v>
      </c>
    </row>
    <row r="37" spans="1:11" x14ac:dyDescent="0.2">
      <c r="A37" s="7" t="s">
        <v>81</v>
      </c>
      <c r="B37" s="65">
        <v>8</v>
      </c>
      <c r="C37" s="39">
        <f>IF(B51=0, "-", B37/B51)</f>
        <v>1.0301313417460727E-3</v>
      </c>
      <c r="D37" s="65">
        <v>23</v>
      </c>
      <c r="E37" s="21">
        <f>IF(D51=0, "-", D37/D51)</f>
        <v>2.7132240179308718E-3</v>
      </c>
      <c r="F37" s="81">
        <v>127</v>
      </c>
      <c r="G37" s="39">
        <f>IF(F51=0, "-", F37/F51)</f>
        <v>2.117160670823192E-3</v>
      </c>
      <c r="H37" s="65">
        <v>954</v>
      </c>
      <c r="I37" s="21">
        <f>IF(H51=0, "-", H37/H51)</f>
        <v>1.1110722895775828E-2</v>
      </c>
      <c r="J37" s="20">
        <f t="shared" si="0"/>
        <v>-0.65217391304347827</v>
      </c>
      <c r="K37" s="21">
        <f t="shared" si="1"/>
        <v>-0.86687631027253664</v>
      </c>
    </row>
    <row r="38" spans="1:11" x14ac:dyDescent="0.2">
      <c r="A38" s="7" t="s">
        <v>82</v>
      </c>
      <c r="B38" s="65">
        <v>0</v>
      </c>
      <c r="C38" s="39">
        <f>IF(B51=0, "-", B38/B51)</f>
        <v>0</v>
      </c>
      <c r="D38" s="65">
        <v>0</v>
      </c>
      <c r="E38" s="21">
        <f>IF(D51=0, "-", D38/D51)</f>
        <v>0</v>
      </c>
      <c r="F38" s="81">
        <v>4</v>
      </c>
      <c r="G38" s="39">
        <f>IF(F51=0, "-", F38/F51)</f>
        <v>6.6682225852698966E-5</v>
      </c>
      <c r="H38" s="65">
        <v>3</v>
      </c>
      <c r="I38" s="21">
        <f>IF(H51=0, "-", H38/H51)</f>
        <v>3.4939380175395687E-5</v>
      </c>
      <c r="J38" s="20" t="str">
        <f t="shared" si="0"/>
        <v>-</v>
      </c>
      <c r="K38" s="21">
        <f t="shared" si="1"/>
        <v>0.33333333333333331</v>
      </c>
    </row>
    <row r="39" spans="1:11" x14ac:dyDescent="0.2">
      <c r="A39" s="7" t="s">
        <v>83</v>
      </c>
      <c r="B39" s="65">
        <v>4</v>
      </c>
      <c r="C39" s="39">
        <f>IF(B51=0, "-", B39/B51)</f>
        <v>5.1506567087303637E-4</v>
      </c>
      <c r="D39" s="65">
        <v>22</v>
      </c>
      <c r="E39" s="21">
        <f>IF(D51=0, "-", D39/D51)</f>
        <v>2.5952577562817036E-3</v>
      </c>
      <c r="F39" s="81">
        <v>84</v>
      </c>
      <c r="G39" s="39">
        <f>IF(F51=0, "-", F39/F51)</f>
        <v>1.4003267429066781E-3</v>
      </c>
      <c r="H39" s="65">
        <v>149</v>
      </c>
      <c r="I39" s="21">
        <f>IF(H51=0, "-", H39/H51)</f>
        <v>1.7353225487113193E-3</v>
      </c>
      <c r="J39" s="20">
        <f t="shared" si="0"/>
        <v>-0.81818181818181823</v>
      </c>
      <c r="K39" s="21">
        <f t="shared" si="1"/>
        <v>-0.43624161073825501</v>
      </c>
    </row>
    <row r="40" spans="1:11" x14ac:dyDescent="0.2">
      <c r="A40" s="7" t="s">
        <v>84</v>
      </c>
      <c r="B40" s="65">
        <v>19</v>
      </c>
      <c r="C40" s="39">
        <f>IF(B51=0, "-", B40/B51)</f>
        <v>2.4465619366469227E-3</v>
      </c>
      <c r="D40" s="65">
        <v>29</v>
      </c>
      <c r="E40" s="21">
        <f>IF(D51=0, "-", D40/D51)</f>
        <v>3.4210215878258819E-3</v>
      </c>
      <c r="F40" s="81">
        <v>126</v>
      </c>
      <c r="G40" s="39">
        <f>IF(F51=0, "-", F40/F51)</f>
        <v>2.1004901143600175E-3</v>
      </c>
      <c r="H40" s="65">
        <v>146</v>
      </c>
      <c r="I40" s="21">
        <f>IF(H51=0, "-", H40/H51)</f>
        <v>1.7003831685359235E-3</v>
      </c>
      <c r="J40" s="20">
        <f t="shared" si="0"/>
        <v>-0.34482758620689657</v>
      </c>
      <c r="K40" s="21">
        <f t="shared" si="1"/>
        <v>-0.13698630136986301</v>
      </c>
    </row>
    <row r="41" spans="1:11" x14ac:dyDescent="0.2">
      <c r="A41" s="7" t="s">
        <v>85</v>
      </c>
      <c r="B41" s="65">
        <v>36</v>
      </c>
      <c r="C41" s="39">
        <f>IF(B51=0, "-", B41/B51)</f>
        <v>4.6355910378573272E-3</v>
      </c>
      <c r="D41" s="65">
        <v>34</v>
      </c>
      <c r="E41" s="21">
        <f>IF(D51=0, "-", D41/D51)</f>
        <v>4.0108528960717234E-3</v>
      </c>
      <c r="F41" s="81">
        <v>217</v>
      </c>
      <c r="G41" s="39">
        <f>IF(F51=0, "-", F41/F51)</f>
        <v>3.6175107525089189E-3</v>
      </c>
      <c r="H41" s="65">
        <v>240</v>
      </c>
      <c r="I41" s="21">
        <f>IF(H51=0, "-", H41/H51)</f>
        <v>2.795150414031655E-3</v>
      </c>
      <c r="J41" s="20">
        <f t="shared" si="0"/>
        <v>5.8823529411764705E-2</v>
      </c>
      <c r="K41" s="21">
        <f t="shared" si="1"/>
        <v>-9.583333333333334E-2</v>
      </c>
    </row>
    <row r="42" spans="1:11" x14ac:dyDescent="0.2">
      <c r="A42" s="7" t="s">
        <v>87</v>
      </c>
      <c r="B42" s="65">
        <v>7</v>
      </c>
      <c r="C42" s="39">
        <f>IF(B51=0, "-", B42/B51)</f>
        <v>9.0136492402781356E-4</v>
      </c>
      <c r="D42" s="65">
        <v>40</v>
      </c>
      <c r="E42" s="21">
        <f>IF(D51=0, "-", D42/D51)</f>
        <v>4.7186504659667335E-3</v>
      </c>
      <c r="F42" s="81">
        <v>38</v>
      </c>
      <c r="G42" s="39">
        <f>IF(F51=0, "-", F42/F51)</f>
        <v>6.3348114560064013E-4</v>
      </c>
      <c r="H42" s="65">
        <v>318</v>
      </c>
      <c r="I42" s="21">
        <f>IF(H51=0, "-", H42/H51)</f>
        <v>3.7035742985919431E-3</v>
      </c>
      <c r="J42" s="20">
        <f t="shared" si="0"/>
        <v>-0.82499999999999996</v>
      </c>
      <c r="K42" s="21">
        <f t="shared" si="1"/>
        <v>-0.88050314465408808</v>
      </c>
    </row>
    <row r="43" spans="1:11" x14ac:dyDescent="0.2">
      <c r="A43" s="7" t="s">
        <v>88</v>
      </c>
      <c r="B43" s="65">
        <v>0</v>
      </c>
      <c r="C43" s="39">
        <f>IF(B51=0, "-", B43/B51)</f>
        <v>0</v>
      </c>
      <c r="D43" s="65">
        <v>0</v>
      </c>
      <c r="E43" s="21">
        <f>IF(D51=0, "-", D43/D51)</f>
        <v>0</v>
      </c>
      <c r="F43" s="81">
        <v>4</v>
      </c>
      <c r="G43" s="39">
        <f>IF(F51=0, "-", F43/F51)</f>
        <v>6.6682225852698966E-5</v>
      </c>
      <c r="H43" s="65">
        <v>11</v>
      </c>
      <c r="I43" s="21">
        <f>IF(H51=0, "-", H43/H51)</f>
        <v>1.2811106064311752E-4</v>
      </c>
      <c r="J43" s="20" t="str">
        <f t="shared" si="0"/>
        <v>-</v>
      </c>
      <c r="K43" s="21">
        <f t="shared" si="1"/>
        <v>-0.63636363636363635</v>
      </c>
    </row>
    <row r="44" spans="1:11" x14ac:dyDescent="0.2">
      <c r="A44" s="7" t="s">
        <v>90</v>
      </c>
      <c r="B44" s="65">
        <v>158</v>
      </c>
      <c r="C44" s="39">
        <f>IF(B51=0, "-", B44/B51)</f>
        <v>2.0345093999484934E-2</v>
      </c>
      <c r="D44" s="65">
        <v>130</v>
      </c>
      <c r="E44" s="21">
        <f>IF(D51=0, "-", D44/D51)</f>
        <v>1.5335614014391884E-2</v>
      </c>
      <c r="F44" s="81">
        <v>890</v>
      </c>
      <c r="G44" s="39">
        <f>IF(F51=0, "-", F44/F51)</f>
        <v>1.483679525222552E-2</v>
      </c>
      <c r="H44" s="65">
        <v>1115</v>
      </c>
      <c r="I44" s="21">
        <f>IF(H51=0, "-", H44/H51)</f>
        <v>1.298580296518873E-2</v>
      </c>
      <c r="J44" s="20">
        <f t="shared" si="0"/>
        <v>0.2153846153846154</v>
      </c>
      <c r="K44" s="21">
        <f t="shared" si="1"/>
        <v>-0.20179372197309417</v>
      </c>
    </row>
    <row r="45" spans="1:11" x14ac:dyDescent="0.2">
      <c r="A45" s="7" t="s">
        <v>92</v>
      </c>
      <c r="B45" s="65">
        <v>289</v>
      </c>
      <c r="C45" s="39">
        <f>IF(B51=0, "-", B45/B51)</f>
        <v>3.7213494720576876E-2</v>
      </c>
      <c r="D45" s="65">
        <v>305</v>
      </c>
      <c r="E45" s="21">
        <f>IF(D51=0, "-", D45/D51)</f>
        <v>3.5979709802996342E-2</v>
      </c>
      <c r="F45" s="81">
        <v>1929</v>
      </c>
      <c r="G45" s="39">
        <f>IF(F51=0, "-", F45/F51)</f>
        <v>3.2157503417464074E-2</v>
      </c>
      <c r="H45" s="65">
        <v>2349</v>
      </c>
      <c r="I45" s="21">
        <f>IF(H51=0, "-", H45/H51)</f>
        <v>2.7357534677334823E-2</v>
      </c>
      <c r="J45" s="20">
        <f t="shared" si="0"/>
        <v>-5.2459016393442623E-2</v>
      </c>
      <c r="K45" s="21">
        <f t="shared" si="1"/>
        <v>-0.17879948914431673</v>
      </c>
    </row>
    <row r="46" spans="1:11" x14ac:dyDescent="0.2">
      <c r="A46" s="7" t="s">
        <v>93</v>
      </c>
      <c r="B46" s="65">
        <v>140</v>
      </c>
      <c r="C46" s="39">
        <f>IF(B51=0, "-", B46/B51)</f>
        <v>1.8027298480556272E-2</v>
      </c>
      <c r="D46" s="65">
        <v>146</v>
      </c>
      <c r="E46" s="21">
        <f>IF(D51=0, "-", D46/D51)</f>
        <v>1.7223074200778576E-2</v>
      </c>
      <c r="F46" s="81">
        <v>1580</v>
      </c>
      <c r="G46" s="39">
        <f>IF(F51=0, "-", F46/F51)</f>
        <v>2.6339479211816091E-2</v>
      </c>
      <c r="H46" s="65">
        <v>1860</v>
      </c>
      <c r="I46" s="21">
        <f>IF(H51=0, "-", H46/H51)</f>
        <v>2.1662415708745327E-2</v>
      </c>
      <c r="J46" s="20">
        <f t="shared" si="0"/>
        <v>-4.1095890410958902E-2</v>
      </c>
      <c r="K46" s="21">
        <f t="shared" si="1"/>
        <v>-0.15053763440860216</v>
      </c>
    </row>
    <row r="47" spans="1:11" x14ac:dyDescent="0.2">
      <c r="A47" s="7" t="s">
        <v>94</v>
      </c>
      <c r="B47" s="65">
        <v>1405</v>
      </c>
      <c r="C47" s="39">
        <f>IF(B51=0, "-", B47/B51)</f>
        <v>0.18091681689415401</v>
      </c>
      <c r="D47" s="65">
        <v>1569</v>
      </c>
      <c r="E47" s="21">
        <f>IF(D51=0, "-", D47/D51)</f>
        <v>0.18508906452754512</v>
      </c>
      <c r="F47" s="81">
        <v>12641</v>
      </c>
      <c r="G47" s="39">
        <f>IF(F51=0, "-", F47/F51)</f>
        <v>0.21073250425099191</v>
      </c>
      <c r="H47" s="65">
        <v>15749</v>
      </c>
      <c r="I47" s="21">
        <f>IF(H51=0, "-", H47/H51)</f>
        <v>0.1834200994607689</v>
      </c>
      <c r="J47" s="20">
        <f t="shared" si="0"/>
        <v>-0.10452517527087317</v>
      </c>
      <c r="K47" s="21">
        <f t="shared" si="1"/>
        <v>-0.19734586322941139</v>
      </c>
    </row>
    <row r="48" spans="1:11" x14ac:dyDescent="0.2">
      <c r="A48" s="7" t="s">
        <v>96</v>
      </c>
      <c r="B48" s="65">
        <v>661</v>
      </c>
      <c r="C48" s="39">
        <f>IF(B51=0, "-", B48/B51)</f>
        <v>8.5114602111769244E-2</v>
      </c>
      <c r="D48" s="65">
        <v>701</v>
      </c>
      <c r="E48" s="21">
        <f>IF(D51=0, "-", D48/D51)</f>
        <v>8.2694349416067001E-2</v>
      </c>
      <c r="F48" s="81">
        <v>4628</v>
      </c>
      <c r="G48" s="39">
        <f>IF(F51=0, "-", F48/F51)</f>
        <v>7.71513353115727E-2</v>
      </c>
      <c r="H48" s="65">
        <v>7112</v>
      </c>
      <c r="I48" s="21">
        <f>IF(H51=0, "-", H48/H51)</f>
        <v>8.2829623935804716E-2</v>
      </c>
      <c r="J48" s="20">
        <f t="shared" si="0"/>
        <v>-5.7061340941512127E-2</v>
      </c>
      <c r="K48" s="21">
        <f t="shared" si="1"/>
        <v>-0.34926884139482567</v>
      </c>
    </row>
    <row r="49" spans="1:11" x14ac:dyDescent="0.2">
      <c r="A49" s="7" t="s">
        <v>97</v>
      </c>
      <c r="B49" s="65">
        <v>34</v>
      </c>
      <c r="C49" s="39">
        <f>IF(B51=0, "-", B49/B51)</f>
        <v>4.3780582024208091E-3</v>
      </c>
      <c r="D49" s="65">
        <v>16</v>
      </c>
      <c r="E49" s="21">
        <f>IF(D51=0, "-", D49/D51)</f>
        <v>1.8874601863866935E-3</v>
      </c>
      <c r="F49" s="81">
        <v>225</v>
      </c>
      <c r="G49" s="39">
        <f>IF(F51=0, "-", F49/F51)</f>
        <v>3.7508752042143168E-3</v>
      </c>
      <c r="H49" s="65">
        <v>91</v>
      </c>
      <c r="I49" s="21">
        <f>IF(H51=0, "-", H49/H51)</f>
        <v>1.0598278653203359E-3</v>
      </c>
      <c r="J49" s="20">
        <f t="shared" si="0"/>
        <v>1.125</v>
      </c>
      <c r="K49" s="21">
        <f t="shared" si="1"/>
        <v>1.4725274725274726</v>
      </c>
    </row>
    <row r="50" spans="1:11" x14ac:dyDescent="0.2">
      <c r="A50" s="2"/>
      <c r="B50" s="68"/>
      <c r="C50" s="33"/>
      <c r="D50" s="68"/>
      <c r="E50" s="6"/>
      <c r="F50" s="82"/>
      <c r="G50" s="33"/>
      <c r="H50" s="68"/>
      <c r="I50" s="6"/>
      <c r="J50" s="5"/>
      <c r="K50" s="6"/>
    </row>
    <row r="51" spans="1:11" s="43" customFormat="1" x14ac:dyDescent="0.2">
      <c r="A51" s="162" t="s">
        <v>596</v>
      </c>
      <c r="B51" s="71">
        <f>SUM(B7:B50)</f>
        <v>7766</v>
      </c>
      <c r="C51" s="40">
        <v>1</v>
      </c>
      <c r="D51" s="71">
        <f>SUM(D7:D50)</f>
        <v>8477</v>
      </c>
      <c r="E51" s="41">
        <v>1</v>
      </c>
      <c r="F51" s="77">
        <f>SUM(F7:F50)</f>
        <v>59986</v>
      </c>
      <c r="G51" s="42">
        <v>1</v>
      </c>
      <c r="H51" s="71">
        <f>SUM(H7:H50)</f>
        <v>85863</v>
      </c>
      <c r="I51" s="41">
        <v>1</v>
      </c>
      <c r="J51" s="37">
        <f>IF(D51=0, "-", (B51-D51)/D51)</f>
        <v>-8.387401203255869E-2</v>
      </c>
      <c r="K51" s="38">
        <f>IF(H51=0, "-", (F51-H51)/H51)</f>
        <v>-0.30137544693290474</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2020-10-04T19:54:11Z</dcterms:modified>
</cp:coreProperties>
</file>