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VFACTS\Output\2023 Reporting\September\Standard Reports\"/>
    </mc:Choice>
  </mc:AlternateContent>
  <xr:revisionPtr revIDLastSave="0" documentId="13_ncr:1_{AA818D6A-A1F6-4E16-A57B-7E8C08F82F72}" xr6:coauthVersionLast="47" xr6:coauthVersionMax="47" xr10:uidLastSave="{00000000-0000-0000-0000-000000000000}"/>
  <bookViews>
    <workbookView xWindow="-23865" yWindow="555" windowWidth="21480" windowHeight="1488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I14" i="49"/>
  <c r="H14" i="49"/>
  <c r="J14" i="49" s="1"/>
  <c r="G14" i="49"/>
  <c r="I15" i="49"/>
  <c r="H15" i="49"/>
  <c r="J15" i="49" s="1"/>
  <c r="G15" i="49"/>
  <c r="H18" i="49"/>
  <c r="J18" i="49" s="1"/>
  <c r="G18" i="49"/>
  <c r="I18" i="49" s="1"/>
  <c r="H19" i="49"/>
  <c r="J19" i="49" s="1"/>
  <c r="G19" i="49"/>
  <c r="I19" i="49" s="1"/>
  <c r="H20" i="49"/>
  <c r="J20" i="49" s="1"/>
  <c r="G20" i="49"/>
  <c r="I20"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I29" i="49"/>
  <c r="H29" i="49"/>
  <c r="J29" i="49" s="1"/>
  <c r="G29" i="49"/>
  <c r="I30" i="49"/>
  <c r="H30" i="49"/>
  <c r="J30" i="49" s="1"/>
  <c r="G30" i="49"/>
  <c r="H31" i="49"/>
  <c r="J31" i="49" s="1"/>
  <c r="G31" i="49"/>
  <c r="I31" i="49" s="1"/>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H39" i="49"/>
  <c r="J39" i="49" s="1"/>
  <c r="G39" i="49"/>
  <c r="I39" i="49" s="1"/>
  <c r="H40" i="49"/>
  <c r="J40" i="49" s="1"/>
  <c r="G40" i="49"/>
  <c r="I40" i="49" s="1"/>
  <c r="H43" i="49"/>
  <c r="J43" i="49" s="1"/>
  <c r="G43" i="49"/>
  <c r="I43" i="49" s="1"/>
  <c r="H44" i="49"/>
  <c r="J44" i="49" s="1"/>
  <c r="G44" i="49"/>
  <c r="I44" i="49" s="1"/>
  <c r="H45" i="49"/>
  <c r="J45" i="49" s="1"/>
  <c r="G45" i="49"/>
  <c r="I45" i="49" s="1"/>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H58" i="49"/>
  <c r="J58" i="49" s="1"/>
  <c r="G58" i="49"/>
  <c r="I58" i="49" s="1"/>
  <c r="I59" i="49"/>
  <c r="H59" i="49"/>
  <c r="J59" i="49" s="1"/>
  <c r="G59" i="49"/>
  <c r="H60" i="49"/>
  <c r="J60" i="49" s="1"/>
  <c r="G60" i="49"/>
  <c r="I60" i="49" s="1"/>
  <c r="J61" i="49"/>
  <c r="I61" i="49"/>
  <c r="H61" i="49"/>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J70" i="49"/>
  <c r="I70" i="49"/>
  <c r="H70" i="49"/>
  <c r="G70" i="49"/>
  <c r="H71" i="49"/>
  <c r="J71" i="49" s="1"/>
  <c r="G71" i="49"/>
  <c r="I71" i="49" s="1"/>
  <c r="H72" i="49"/>
  <c r="J72" i="49" s="1"/>
  <c r="G72" i="49"/>
  <c r="I72" i="49" s="1"/>
  <c r="J75" i="49"/>
  <c r="I75" i="49"/>
  <c r="H75" i="49"/>
  <c r="G75" i="49"/>
  <c r="J76" i="49"/>
  <c r="I76" i="49"/>
  <c r="H76" i="49"/>
  <c r="G76" i="49"/>
  <c r="J79" i="49"/>
  <c r="I79" i="49"/>
  <c r="H79" i="49"/>
  <c r="G79" i="49"/>
  <c r="J80" i="49"/>
  <c r="I80" i="49"/>
  <c r="H80" i="49"/>
  <c r="G80" i="49"/>
  <c r="H83" i="49"/>
  <c r="J83" i="49" s="1"/>
  <c r="G83" i="49"/>
  <c r="I83" i="49" s="1"/>
  <c r="H84" i="49"/>
  <c r="J84" i="49" s="1"/>
  <c r="G84" i="49"/>
  <c r="I84" i="49" s="1"/>
  <c r="H85" i="49"/>
  <c r="J85" i="49" s="1"/>
  <c r="G85" i="49"/>
  <c r="I85" i="49" s="1"/>
  <c r="H86" i="49"/>
  <c r="J86" i="49" s="1"/>
  <c r="G86" i="49"/>
  <c r="I86" i="49" s="1"/>
  <c r="H89" i="49"/>
  <c r="J89" i="49" s="1"/>
  <c r="G89" i="49"/>
  <c r="I89" i="49" s="1"/>
  <c r="H90" i="49"/>
  <c r="J90" i="49" s="1"/>
  <c r="G90" i="49"/>
  <c r="I90" i="49" s="1"/>
  <c r="H93" i="49"/>
  <c r="J93" i="49" s="1"/>
  <c r="G93" i="49"/>
  <c r="I93" i="49" s="1"/>
  <c r="H94" i="49"/>
  <c r="J94" i="49" s="1"/>
  <c r="G94" i="49"/>
  <c r="I94" i="49" s="1"/>
  <c r="I95" i="49"/>
  <c r="H95" i="49"/>
  <c r="J95" i="49" s="1"/>
  <c r="G95" i="49"/>
  <c r="J96" i="49"/>
  <c r="I96" i="49"/>
  <c r="H96" i="49"/>
  <c r="G96" i="49"/>
  <c r="H97" i="49"/>
  <c r="J97" i="49" s="1"/>
  <c r="G97" i="49"/>
  <c r="I97" i="49" s="1"/>
  <c r="H100" i="49"/>
  <c r="J100" i="49" s="1"/>
  <c r="G100" i="49"/>
  <c r="I100" i="49" s="1"/>
  <c r="J101" i="49"/>
  <c r="I101" i="49"/>
  <c r="H101" i="49"/>
  <c r="G101" i="49"/>
  <c r="H102" i="49"/>
  <c r="J102" i="49" s="1"/>
  <c r="G102" i="49"/>
  <c r="I102" i="49" s="1"/>
  <c r="H103" i="49"/>
  <c r="J103" i="49" s="1"/>
  <c r="G103" i="49"/>
  <c r="I103" i="49" s="1"/>
  <c r="H104" i="49"/>
  <c r="J104" i="49" s="1"/>
  <c r="G104" i="49"/>
  <c r="I104" i="49" s="1"/>
  <c r="H107" i="49"/>
  <c r="J107" i="49" s="1"/>
  <c r="G107" i="49"/>
  <c r="I107" i="49" s="1"/>
  <c r="H108" i="49"/>
  <c r="J108" i="49" s="1"/>
  <c r="G108" i="49"/>
  <c r="I108" i="49" s="1"/>
  <c r="H109" i="49"/>
  <c r="J109" i="49" s="1"/>
  <c r="G109" i="49"/>
  <c r="I109" i="49" s="1"/>
  <c r="H112" i="49"/>
  <c r="J112" i="49" s="1"/>
  <c r="G112" i="49"/>
  <c r="I112" i="49" s="1"/>
  <c r="H113" i="49"/>
  <c r="J113" i="49" s="1"/>
  <c r="G113" i="49"/>
  <c r="I113" i="49" s="1"/>
  <c r="I116" i="49"/>
  <c r="H116" i="49"/>
  <c r="J116" i="49" s="1"/>
  <c r="G116" i="49"/>
  <c r="I117" i="49"/>
  <c r="H117" i="49"/>
  <c r="J117" i="49" s="1"/>
  <c r="G117" i="49"/>
  <c r="H120" i="49"/>
  <c r="J120" i="49" s="1"/>
  <c r="G120" i="49"/>
  <c r="I120" i="49" s="1"/>
  <c r="H121" i="49"/>
  <c r="J121" i="49" s="1"/>
  <c r="G121" i="49"/>
  <c r="I121" i="49" s="1"/>
  <c r="H124" i="49"/>
  <c r="J124" i="49" s="1"/>
  <c r="G124" i="49"/>
  <c r="I124" i="49" s="1"/>
  <c r="H125" i="49"/>
  <c r="J125" i="49" s="1"/>
  <c r="G125" i="49"/>
  <c r="I125" i="49" s="1"/>
  <c r="H128" i="49"/>
  <c r="J128" i="49" s="1"/>
  <c r="G128" i="49"/>
  <c r="I128" i="49" s="1"/>
  <c r="H129" i="49"/>
  <c r="J129" i="49" s="1"/>
  <c r="G129" i="49"/>
  <c r="I129"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5" i="49"/>
  <c r="J135" i="49" s="1"/>
  <c r="G135" i="49"/>
  <c r="I135" i="49" s="1"/>
  <c r="H136" i="49"/>
  <c r="J136" i="49" s="1"/>
  <c r="G136" i="49"/>
  <c r="I136" i="49" s="1"/>
  <c r="H137" i="49"/>
  <c r="J137" i="49" s="1"/>
  <c r="G137" i="49"/>
  <c r="I137" i="49" s="1"/>
  <c r="H138" i="49"/>
  <c r="J138" i="49" s="1"/>
  <c r="G138" i="49"/>
  <c r="I138" i="49" s="1"/>
  <c r="J141" i="49"/>
  <c r="I141" i="49"/>
  <c r="H141" i="49"/>
  <c r="G141" i="49"/>
  <c r="J142" i="49"/>
  <c r="I142" i="49"/>
  <c r="H142" i="49"/>
  <c r="G142" i="49"/>
  <c r="H145" i="49"/>
  <c r="J145" i="49" s="1"/>
  <c r="G145" i="49"/>
  <c r="I145" i="49" s="1"/>
  <c r="H146" i="49"/>
  <c r="J146" i="49" s="1"/>
  <c r="G146" i="49"/>
  <c r="I146" i="49" s="1"/>
  <c r="H149" i="49"/>
  <c r="J149" i="49" s="1"/>
  <c r="G149" i="49"/>
  <c r="I149" i="49" s="1"/>
  <c r="H150" i="49"/>
  <c r="J150" i="49" s="1"/>
  <c r="G150" i="49"/>
  <c r="I150" i="49" s="1"/>
  <c r="H151" i="49"/>
  <c r="J151" i="49" s="1"/>
  <c r="G151" i="49"/>
  <c r="I151" i="49" s="1"/>
  <c r="H152" i="49"/>
  <c r="J152" i="49" s="1"/>
  <c r="G152" i="49"/>
  <c r="I152" i="49" s="1"/>
  <c r="H155" i="49"/>
  <c r="J155" i="49" s="1"/>
  <c r="G155" i="49"/>
  <c r="I155" i="49" s="1"/>
  <c r="H156" i="49"/>
  <c r="J156" i="49" s="1"/>
  <c r="G156" i="49"/>
  <c r="I156" i="49" s="1"/>
  <c r="H157" i="49"/>
  <c r="J157" i="49" s="1"/>
  <c r="G157" i="49"/>
  <c r="I157" i="49" s="1"/>
  <c r="H158" i="49"/>
  <c r="J158" i="49" s="1"/>
  <c r="G158" i="49"/>
  <c r="I158" i="49" s="1"/>
  <c r="H159" i="49"/>
  <c r="J159" i="49" s="1"/>
  <c r="G159" i="49"/>
  <c r="I159" i="49" s="1"/>
  <c r="H160" i="49"/>
  <c r="J160" i="49" s="1"/>
  <c r="G160" i="49"/>
  <c r="I160" i="49" s="1"/>
  <c r="I163" i="49"/>
  <c r="H163" i="49"/>
  <c r="J163" i="49" s="1"/>
  <c r="G163" i="49"/>
  <c r="H164" i="49"/>
  <c r="J164" i="49" s="1"/>
  <c r="G164" i="49"/>
  <c r="I164" i="49" s="1"/>
  <c r="H165" i="49"/>
  <c r="J165" i="49" s="1"/>
  <c r="G165" i="49"/>
  <c r="I165" i="49" s="1"/>
  <c r="H166" i="49"/>
  <c r="J166" i="49" s="1"/>
  <c r="G166" i="49"/>
  <c r="I166" i="49" s="1"/>
  <c r="J167" i="49"/>
  <c r="I167" i="49"/>
  <c r="H167" i="49"/>
  <c r="G167" i="49"/>
  <c r="J168" i="49"/>
  <c r="I168" i="49"/>
  <c r="H168" i="49"/>
  <c r="G168" i="49"/>
  <c r="H169" i="49"/>
  <c r="J169" i="49" s="1"/>
  <c r="G169" i="49"/>
  <c r="I169" i="49" s="1"/>
  <c r="H170" i="49"/>
  <c r="J170" i="49" s="1"/>
  <c r="G170" i="49"/>
  <c r="I170" i="49" s="1"/>
  <c r="H171" i="49"/>
  <c r="J171" i="49" s="1"/>
  <c r="G171" i="49"/>
  <c r="I171" i="49" s="1"/>
  <c r="H174" i="49"/>
  <c r="J174" i="49" s="1"/>
  <c r="G174" i="49"/>
  <c r="I174" i="49" s="1"/>
  <c r="H175" i="49"/>
  <c r="J175" i="49" s="1"/>
  <c r="G175" i="49"/>
  <c r="I175" i="49" s="1"/>
  <c r="H176" i="49"/>
  <c r="J176" i="49" s="1"/>
  <c r="G176" i="49"/>
  <c r="I176" i="49" s="1"/>
  <c r="H177" i="49"/>
  <c r="J177" i="49" s="1"/>
  <c r="G177" i="49"/>
  <c r="I177"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J185" i="49"/>
  <c r="I185" i="49"/>
  <c r="H185" i="49"/>
  <c r="G185" i="49"/>
  <c r="H186" i="49"/>
  <c r="J186" i="49" s="1"/>
  <c r="G186" i="49"/>
  <c r="I186" i="49" s="1"/>
  <c r="H189" i="49"/>
  <c r="J189" i="49" s="1"/>
  <c r="G189" i="49"/>
  <c r="I189" i="49" s="1"/>
  <c r="H190" i="49"/>
  <c r="J190" i="49" s="1"/>
  <c r="G190" i="49"/>
  <c r="I190" i="49" s="1"/>
  <c r="I191" i="49"/>
  <c r="H191" i="49"/>
  <c r="J191" i="49" s="1"/>
  <c r="G191" i="49"/>
  <c r="I192" i="49"/>
  <c r="H192" i="49"/>
  <c r="J192" i="49" s="1"/>
  <c r="G192" i="49"/>
  <c r="H193" i="49"/>
  <c r="J193" i="49" s="1"/>
  <c r="G193" i="49"/>
  <c r="I193" i="49" s="1"/>
  <c r="H194" i="49"/>
  <c r="J194" i="49" s="1"/>
  <c r="G194" i="49"/>
  <c r="I194" i="49" s="1"/>
  <c r="J195" i="49"/>
  <c r="I195" i="49"/>
  <c r="H195" i="49"/>
  <c r="G195" i="49"/>
  <c r="H196" i="49"/>
  <c r="J196" i="49" s="1"/>
  <c r="G196" i="49"/>
  <c r="I196" i="49" s="1"/>
  <c r="J197" i="49"/>
  <c r="I197" i="49"/>
  <c r="H197" i="49"/>
  <c r="G197" i="49"/>
  <c r="I198" i="49"/>
  <c r="H198" i="49"/>
  <c r="J198" i="49" s="1"/>
  <c r="G198" i="49"/>
  <c r="H199" i="49"/>
  <c r="J199" i="49" s="1"/>
  <c r="G199" i="49"/>
  <c r="I199" i="49" s="1"/>
  <c r="H200" i="49"/>
  <c r="J200" i="49" s="1"/>
  <c r="G200" i="49"/>
  <c r="I200" i="49" s="1"/>
  <c r="H201" i="49"/>
  <c r="J201" i="49" s="1"/>
  <c r="G201" i="49"/>
  <c r="I201" i="49" s="1"/>
  <c r="H202" i="49"/>
  <c r="J202" i="49" s="1"/>
  <c r="G202" i="49"/>
  <c r="I202" i="49" s="1"/>
  <c r="H203" i="49"/>
  <c r="J203" i="49" s="1"/>
  <c r="G203" i="49"/>
  <c r="I203" i="49" s="1"/>
  <c r="H204" i="49"/>
  <c r="J204" i="49" s="1"/>
  <c r="G204" i="49"/>
  <c r="I204" i="49" s="1"/>
  <c r="H205" i="49"/>
  <c r="J205" i="49" s="1"/>
  <c r="G205" i="49"/>
  <c r="I205" i="49" s="1"/>
  <c r="H206" i="49"/>
  <c r="J206" i="49" s="1"/>
  <c r="G206" i="49"/>
  <c r="I206" i="49" s="1"/>
  <c r="I209" i="49"/>
  <c r="H209" i="49"/>
  <c r="J209" i="49" s="1"/>
  <c r="G209" i="49"/>
  <c r="H210" i="49"/>
  <c r="J210" i="49" s="1"/>
  <c r="G210" i="49"/>
  <c r="I210" i="49" s="1"/>
  <c r="I211" i="49"/>
  <c r="H211" i="49"/>
  <c r="J211" i="49" s="1"/>
  <c r="G211" i="49"/>
  <c r="I212" i="49"/>
  <c r="H212" i="49"/>
  <c r="J212" i="49" s="1"/>
  <c r="G212" i="49"/>
  <c r="I213" i="49"/>
  <c r="H213" i="49"/>
  <c r="J213" i="49" s="1"/>
  <c r="G213" i="49"/>
  <c r="H214" i="49"/>
  <c r="J214" i="49" s="1"/>
  <c r="G214" i="49"/>
  <c r="I214" i="49" s="1"/>
  <c r="H217" i="49"/>
  <c r="J217" i="49" s="1"/>
  <c r="G217" i="49"/>
  <c r="I217" i="49" s="1"/>
  <c r="H218" i="49"/>
  <c r="J218" i="49" s="1"/>
  <c r="G218" i="49"/>
  <c r="I218" i="49" s="1"/>
  <c r="H219" i="49"/>
  <c r="J219" i="49" s="1"/>
  <c r="G219" i="49"/>
  <c r="I219" i="49" s="1"/>
  <c r="H220" i="49"/>
  <c r="J220" i="49" s="1"/>
  <c r="G220" i="49"/>
  <c r="I220" i="49" s="1"/>
  <c r="H223" i="49"/>
  <c r="J223" i="49" s="1"/>
  <c r="G223" i="49"/>
  <c r="I223" i="49" s="1"/>
  <c r="H224" i="49"/>
  <c r="J224" i="49" s="1"/>
  <c r="G224" i="49"/>
  <c r="I224" i="49" s="1"/>
  <c r="H225" i="49"/>
  <c r="J225" i="49" s="1"/>
  <c r="G225" i="49"/>
  <c r="I225" i="49" s="1"/>
  <c r="H226" i="49"/>
  <c r="J226" i="49" s="1"/>
  <c r="G226" i="49"/>
  <c r="I226" i="49" s="1"/>
  <c r="H229" i="49"/>
  <c r="J229" i="49" s="1"/>
  <c r="G229" i="49"/>
  <c r="I229" i="49" s="1"/>
  <c r="J230" i="49"/>
  <c r="I230" i="49"/>
  <c r="H230" i="49"/>
  <c r="G230" i="49"/>
  <c r="I231" i="49"/>
  <c r="H231" i="49"/>
  <c r="J231" i="49" s="1"/>
  <c r="G231" i="49"/>
  <c r="H234" i="49"/>
  <c r="J234" i="49" s="1"/>
  <c r="G234" i="49"/>
  <c r="I234" i="49" s="1"/>
  <c r="H235" i="49"/>
  <c r="J235" i="49" s="1"/>
  <c r="G235" i="49"/>
  <c r="I235" i="49" s="1"/>
  <c r="H236" i="49"/>
  <c r="J236" i="49" s="1"/>
  <c r="G236" i="49"/>
  <c r="I236" i="49" s="1"/>
  <c r="H237" i="49"/>
  <c r="J237" i="49" s="1"/>
  <c r="G237" i="49"/>
  <c r="I237" i="49" s="1"/>
  <c r="H238" i="49"/>
  <c r="J238" i="49" s="1"/>
  <c r="G238" i="49"/>
  <c r="I238" i="49" s="1"/>
  <c r="H241" i="49"/>
  <c r="J241" i="49" s="1"/>
  <c r="G241" i="49"/>
  <c r="I241" i="49" s="1"/>
  <c r="H242" i="49"/>
  <c r="J242" i="49" s="1"/>
  <c r="G242" i="49"/>
  <c r="I242" i="49" s="1"/>
  <c r="H243" i="49"/>
  <c r="J243" i="49" s="1"/>
  <c r="G243" i="49"/>
  <c r="I243" i="49" s="1"/>
  <c r="I244" i="49"/>
  <c r="H244" i="49"/>
  <c r="J244" i="49" s="1"/>
  <c r="G244" i="49"/>
  <c r="I245" i="49"/>
  <c r="H245" i="49"/>
  <c r="J245" i="49" s="1"/>
  <c r="G245" i="49"/>
  <c r="I246" i="49"/>
  <c r="H246" i="49"/>
  <c r="J246" i="49" s="1"/>
  <c r="G246" i="49"/>
  <c r="H247" i="49"/>
  <c r="J247" i="49" s="1"/>
  <c r="G247" i="49"/>
  <c r="I247" i="49" s="1"/>
  <c r="H250" i="49"/>
  <c r="J250" i="49" s="1"/>
  <c r="G250" i="49"/>
  <c r="I250"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8" i="49"/>
  <c r="J258" i="49" s="1"/>
  <c r="G258" i="49"/>
  <c r="I258" i="49" s="1"/>
  <c r="H259" i="49"/>
  <c r="J259" i="49" s="1"/>
  <c r="G259" i="49"/>
  <c r="I259"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H276" i="49"/>
  <c r="J276" i="49" s="1"/>
  <c r="G276" i="49"/>
  <c r="I276" i="49" s="1"/>
  <c r="H277" i="49"/>
  <c r="J277" i="49" s="1"/>
  <c r="G277" i="49"/>
  <c r="I277" i="49" s="1"/>
  <c r="H278" i="49"/>
  <c r="J278" i="49" s="1"/>
  <c r="G278" i="49"/>
  <c r="I278" i="49" s="1"/>
  <c r="H281" i="49"/>
  <c r="J281" i="49" s="1"/>
  <c r="G281" i="49"/>
  <c r="I281" i="49" s="1"/>
  <c r="H282" i="49"/>
  <c r="J282" i="49" s="1"/>
  <c r="G282" i="49"/>
  <c r="I282" i="49" s="1"/>
  <c r="H283" i="49"/>
  <c r="J283" i="49" s="1"/>
  <c r="G283" i="49"/>
  <c r="I283"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H291" i="49"/>
  <c r="J291" i="49" s="1"/>
  <c r="G291" i="49"/>
  <c r="I291" i="49" s="1"/>
  <c r="H292" i="49"/>
  <c r="J292" i="49" s="1"/>
  <c r="G292" i="49"/>
  <c r="I292" i="49" s="1"/>
  <c r="H293" i="49"/>
  <c r="J293" i="49" s="1"/>
  <c r="G293" i="49"/>
  <c r="I293" i="49" s="1"/>
  <c r="I294" i="49"/>
  <c r="H294" i="49"/>
  <c r="J294" i="49" s="1"/>
  <c r="G294" i="49"/>
  <c r="H295" i="49"/>
  <c r="J295" i="49" s="1"/>
  <c r="G295" i="49"/>
  <c r="I295" i="49" s="1"/>
  <c r="J296" i="49"/>
  <c r="I296" i="49"/>
  <c r="H296" i="49"/>
  <c r="G296" i="49"/>
  <c r="J297" i="49"/>
  <c r="I297" i="49"/>
  <c r="H297" i="49"/>
  <c r="G297" i="49"/>
  <c r="J298" i="49"/>
  <c r="I298" i="49"/>
  <c r="H298" i="49"/>
  <c r="G298" i="49"/>
  <c r="H299" i="49"/>
  <c r="J299" i="49" s="1"/>
  <c r="G299" i="49"/>
  <c r="I299" i="49" s="1"/>
  <c r="H300" i="49"/>
  <c r="J300" i="49" s="1"/>
  <c r="G300" i="49"/>
  <c r="I300" i="49" s="1"/>
  <c r="H301" i="49"/>
  <c r="J301" i="49" s="1"/>
  <c r="G301" i="49"/>
  <c r="I301" i="49" s="1"/>
  <c r="H304" i="49"/>
  <c r="J304" i="49" s="1"/>
  <c r="G304" i="49"/>
  <c r="I304" i="49" s="1"/>
  <c r="I305" i="49"/>
  <c r="H305" i="49"/>
  <c r="J305" i="49" s="1"/>
  <c r="G305" i="49"/>
  <c r="H306" i="49"/>
  <c r="J306" i="49" s="1"/>
  <c r="G306" i="49"/>
  <c r="I306" i="49" s="1"/>
  <c r="H307" i="49"/>
  <c r="J307" i="49" s="1"/>
  <c r="G307" i="49"/>
  <c r="I307" i="49" s="1"/>
  <c r="H308" i="49"/>
  <c r="J308" i="49" s="1"/>
  <c r="G308" i="49"/>
  <c r="I308" i="49" s="1"/>
  <c r="H309" i="49"/>
  <c r="J309" i="49" s="1"/>
  <c r="G309" i="49"/>
  <c r="I309" i="49" s="1"/>
  <c r="I310" i="49"/>
  <c r="H310" i="49"/>
  <c r="J310" i="49" s="1"/>
  <c r="G310" i="49"/>
  <c r="H311" i="49"/>
  <c r="J311" i="49" s="1"/>
  <c r="G311" i="49"/>
  <c r="I311" i="49" s="1"/>
  <c r="J312" i="49"/>
  <c r="I312" i="49"/>
  <c r="H312" i="49"/>
  <c r="G312" i="49"/>
  <c r="H313" i="49"/>
  <c r="J313" i="49" s="1"/>
  <c r="G313" i="49"/>
  <c r="I313" i="49" s="1"/>
  <c r="H314" i="49"/>
  <c r="J314" i="49" s="1"/>
  <c r="G314" i="49"/>
  <c r="I314" i="49" s="1"/>
  <c r="I317" i="49"/>
  <c r="H317" i="49"/>
  <c r="J317" i="49" s="1"/>
  <c r="G317" i="49"/>
  <c r="J318" i="49"/>
  <c r="I318" i="49"/>
  <c r="H318" i="49"/>
  <c r="G318" i="49"/>
  <c r="I319" i="49"/>
  <c r="H319" i="49"/>
  <c r="J319" i="49" s="1"/>
  <c r="G319" i="49"/>
  <c r="I320" i="49"/>
  <c r="H320" i="49"/>
  <c r="J320" i="49" s="1"/>
  <c r="G320" i="49"/>
  <c r="H323" i="49"/>
  <c r="J323" i="49" s="1"/>
  <c r="G323" i="49"/>
  <c r="I323" i="49" s="1"/>
  <c r="H324" i="49"/>
  <c r="J324" i="49" s="1"/>
  <c r="G324" i="49"/>
  <c r="I324" i="49" s="1"/>
  <c r="H327" i="49"/>
  <c r="J327" i="49" s="1"/>
  <c r="G327" i="49"/>
  <c r="I327" i="49" s="1"/>
  <c r="H328" i="49"/>
  <c r="J328" i="49" s="1"/>
  <c r="G328" i="49"/>
  <c r="I328" i="49" s="1"/>
  <c r="H329" i="49"/>
  <c r="J329" i="49" s="1"/>
  <c r="G329" i="49"/>
  <c r="I329" i="49" s="1"/>
  <c r="H332" i="49"/>
  <c r="J332" i="49" s="1"/>
  <c r="G332" i="49"/>
  <c r="I332" i="49" s="1"/>
  <c r="H333" i="49"/>
  <c r="J333" i="49" s="1"/>
  <c r="G333" i="49"/>
  <c r="I333" i="49" s="1"/>
  <c r="J334" i="49"/>
  <c r="I334" i="49"/>
  <c r="H334" i="49"/>
  <c r="G334" i="49"/>
  <c r="H335" i="49"/>
  <c r="J335" i="49" s="1"/>
  <c r="G335" i="49"/>
  <c r="I335" i="49" s="1"/>
  <c r="I336" i="49"/>
  <c r="H336" i="49"/>
  <c r="J336" i="49" s="1"/>
  <c r="G336" i="49"/>
  <c r="H337" i="49"/>
  <c r="J337" i="49" s="1"/>
  <c r="G337" i="49"/>
  <c r="I337"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J345" i="49"/>
  <c r="I345" i="49"/>
  <c r="H345" i="49"/>
  <c r="G345" i="49"/>
  <c r="H346" i="49"/>
  <c r="J346" i="49" s="1"/>
  <c r="G346" i="49"/>
  <c r="I346" i="49" s="1"/>
  <c r="H347" i="49"/>
  <c r="J347" i="49" s="1"/>
  <c r="G347" i="49"/>
  <c r="I347" i="49" s="1"/>
  <c r="J348" i="49"/>
  <c r="I348" i="49"/>
  <c r="H348" i="49"/>
  <c r="G348" i="49"/>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I357" i="49"/>
  <c r="H357" i="49"/>
  <c r="J357" i="49" s="1"/>
  <c r="G357" i="49"/>
  <c r="I358" i="49"/>
  <c r="H358" i="49"/>
  <c r="J358" i="49" s="1"/>
  <c r="G358" i="49"/>
  <c r="I361" i="49"/>
  <c r="H361" i="49"/>
  <c r="J361" i="49" s="1"/>
  <c r="G361" i="49"/>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J373" i="49"/>
  <c r="I373" i="49"/>
  <c r="H373" i="49"/>
  <c r="G373" i="49"/>
  <c r="J374" i="49"/>
  <c r="I374" i="49"/>
  <c r="H374" i="49"/>
  <c r="G374" i="49"/>
  <c r="H375" i="49"/>
  <c r="J375" i="49" s="1"/>
  <c r="G375" i="49"/>
  <c r="I375" i="49" s="1"/>
  <c r="J376" i="49"/>
  <c r="I376" i="49"/>
  <c r="H376" i="49"/>
  <c r="G376" i="49"/>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J386" i="49"/>
  <c r="I386" i="49"/>
  <c r="H386" i="49"/>
  <c r="G386" i="49"/>
  <c r="H387" i="49"/>
  <c r="J387" i="49" s="1"/>
  <c r="G387" i="49"/>
  <c r="I387" i="49" s="1"/>
  <c r="H390" i="49"/>
  <c r="J390" i="49" s="1"/>
  <c r="G390" i="49"/>
  <c r="I390" i="49" s="1"/>
  <c r="H391" i="49"/>
  <c r="J391" i="49" s="1"/>
  <c r="G391" i="49"/>
  <c r="I391" i="49" s="1"/>
  <c r="H392" i="49"/>
  <c r="J392" i="49" s="1"/>
  <c r="G392" i="49"/>
  <c r="I392" i="49" s="1"/>
  <c r="J395" i="49"/>
  <c r="I395" i="49"/>
  <c r="H395" i="49"/>
  <c r="G395" i="49"/>
  <c r="H396" i="49"/>
  <c r="J396" i="49" s="1"/>
  <c r="G396" i="49"/>
  <c r="I396" i="49" s="1"/>
  <c r="H397" i="49"/>
  <c r="J397" i="49" s="1"/>
  <c r="G397" i="49"/>
  <c r="I397" i="49" s="1"/>
  <c r="H398" i="49"/>
  <c r="J398" i="49" s="1"/>
  <c r="G398" i="49"/>
  <c r="I398" i="49" s="1"/>
  <c r="I399" i="49"/>
  <c r="H399" i="49"/>
  <c r="J399" i="49" s="1"/>
  <c r="G399" i="49"/>
  <c r="H400" i="49"/>
  <c r="J400" i="49" s="1"/>
  <c r="G400" i="49"/>
  <c r="I400" i="49" s="1"/>
  <c r="H401" i="49"/>
  <c r="J401" i="49" s="1"/>
  <c r="G401" i="49"/>
  <c r="I401" i="49" s="1"/>
  <c r="H402" i="49"/>
  <c r="J402" i="49" s="1"/>
  <c r="G402" i="49"/>
  <c r="I402" i="49" s="1"/>
  <c r="H403" i="49"/>
  <c r="J403" i="49" s="1"/>
  <c r="G403" i="49"/>
  <c r="I403" i="49" s="1"/>
  <c r="H406" i="49"/>
  <c r="J406" i="49" s="1"/>
  <c r="G406" i="49"/>
  <c r="I406" i="49" s="1"/>
  <c r="H407" i="49"/>
  <c r="J407" i="49" s="1"/>
  <c r="G407" i="49"/>
  <c r="I407" i="49" s="1"/>
  <c r="J408" i="49"/>
  <c r="I408" i="49"/>
  <c r="H408" i="49"/>
  <c r="G408" i="49"/>
  <c r="J409" i="49"/>
  <c r="I409" i="49"/>
  <c r="H409" i="49"/>
  <c r="G409" i="49"/>
  <c r="H410" i="49"/>
  <c r="J410" i="49" s="1"/>
  <c r="G410" i="49"/>
  <c r="I410" i="49" s="1"/>
  <c r="H411" i="49"/>
  <c r="J411" i="49" s="1"/>
  <c r="G411" i="49"/>
  <c r="I411" i="49" s="1"/>
  <c r="H414" i="49"/>
  <c r="J414" i="49" s="1"/>
  <c r="G414" i="49"/>
  <c r="I414" i="49" s="1"/>
  <c r="I415" i="49"/>
  <c r="H415" i="49"/>
  <c r="J415" i="49" s="1"/>
  <c r="G415" i="49"/>
  <c r="H416" i="49"/>
  <c r="J416" i="49" s="1"/>
  <c r="G416" i="49"/>
  <c r="I416" i="49" s="1"/>
  <c r="H417" i="49"/>
  <c r="J417" i="49" s="1"/>
  <c r="G417" i="49"/>
  <c r="I417" i="49" s="1"/>
  <c r="H418" i="49"/>
  <c r="J418" i="49" s="1"/>
  <c r="G418" i="49"/>
  <c r="I418"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I426" i="49"/>
  <c r="H426" i="49"/>
  <c r="J426" i="49" s="1"/>
  <c r="G426" i="49"/>
  <c r="H427" i="49"/>
  <c r="J427" i="49" s="1"/>
  <c r="G427" i="49"/>
  <c r="I427" i="49" s="1"/>
  <c r="H428" i="49"/>
  <c r="J428" i="49" s="1"/>
  <c r="G428" i="49"/>
  <c r="I428" i="49" s="1"/>
  <c r="H429" i="49"/>
  <c r="J429" i="49" s="1"/>
  <c r="G429" i="49"/>
  <c r="I429" i="49" s="1"/>
  <c r="H430" i="49"/>
  <c r="J430" i="49" s="1"/>
  <c r="G430" i="49"/>
  <c r="I430" i="49" s="1"/>
  <c r="I433" i="49"/>
  <c r="H433" i="49"/>
  <c r="J433" i="49" s="1"/>
  <c r="G433" i="49"/>
  <c r="I434" i="49"/>
  <c r="H434" i="49"/>
  <c r="J434" i="49" s="1"/>
  <c r="G434" i="49"/>
  <c r="H435" i="49"/>
  <c r="J435" i="49" s="1"/>
  <c r="G435" i="49"/>
  <c r="I435" i="49" s="1"/>
  <c r="H436" i="49"/>
  <c r="J436" i="49" s="1"/>
  <c r="G436" i="49"/>
  <c r="I436" i="49" s="1"/>
  <c r="H437" i="49"/>
  <c r="J437" i="49" s="1"/>
  <c r="G437" i="49"/>
  <c r="I437" i="49" s="1"/>
  <c r="H438" i="49"/>
  <c r="J438" i="49" s="1"/>
  <c r="G438" i="49"/>
  <c r="I438" i="49" s="1"/>
  <c r="J439" i="49"/>
  <c r="I439" i="49"/>
  <c r="H439" i="49"/>
  <c r="G439" i="49"/>
  <c r="H440" i="49"/>
  <c r="J440" i="49" s="1"/>
  <c r="G440" i="49"/>
  <c r="I440" i="49" s="1"/>
  <c r="I441" i="49"/>
  <c r="H441" i="49"/>
  <c r="J441" i="49" s="1"/>
  <c r="G441" i="49"/>
  <c r="H442" i="49"/>
  <c r="J442" i="49" s="1"/>
  <c r="G442" i="49"/>
  <c r="I442" i="49" s="1"/>
  <c r="H443" i="49"/>
  <c r="J443" i="49" s="1"/>
  <c r="G443" i="49"/>
  <c r="I443" i="49" s="1"/>
  <c r="H444" i="49"/>
  <c r="J444" i="49" s="1"/>
  <c r="G444" i="49"/>
  <c r="I444" i="49" s="1"/>
  <c r="H447" i="49"/>
  <c r="J447" i="49" s="1"/>
  <c r="G447" i="49"/>
  <c r="I447" i="49" s="1"/>
  <c r="H448" i="49"/>
  <c r="J448" i="49" s="1"/>
  <c r="G448" i="49"/>
  <c r="I448" i="49" s="1"/>
  <c r="I449" i="49"/>
  <c r="H449" i="49"/>
  <c r="J449" i="49" s="1"/>
  <c r="G449" i="49"/>
  <c r="J450" i="49"/>
  <c r="I450" i="49"/>
  <c r="H450" i="49"/>
  <c r="G450" i="49"/>
  <c r="H451" i="49"/>
  <c r="J451" i="49" s="1"/>
  <c r="G451" i="49"/>
  <c r="I451" i="49" s="1"/>
  <c r="I452" i="49"/>
  <c r="H452" i="49"/>
  <c r="J452" i="49" s="1"/>
  <c r="G452" i="49"/>
  <c r="I453" i="49"/>
  <c r="H453" i="49"/>
  <c r="J453" i="49" s="1"/>
  <c r="G453" i="49"/>
  <c r="H454" i="49"/>
  <c r="J454" i="49" s="1"/>
  <c r="G454" i="49"/>
  <c r="I454" i="49" s="1"/>
  <c r="I455" i="49"/>
  <c r="H455" i="49"/>
  <c r="J455" i="49" s="1"/>
  <c r="G455" i="49"/>
  <c r="H456" i="49"/>
  <c r="J456" i="49" s="1"/>
  <c r="G456" i="49"/>
  <c r="I456" i="49" s="1"/>
  <c r="H459" i="49"/>
  <c r="J459" i="49" s="1"/>
  <c r="G459" i="49"/>
  <c r="I459" i="49" s="1"/>
  <c r="H460" i="49"/>
  <c r="J460" i="49" s="1"/>
  <c r="G460" i="49"/>
  <c r="I460"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4" i="49"/>
  <c r="J474" i="49" s="1"/>
  <c r="G474" i="49"/>
  <c r="I474" i="49" s="1"/>
  <c r="H475" i="49"/>
  <c r="J475" i="49" s="1"/>
  <c r="G475" i="49"/>
  <c r="I475" i="49" s="1"/>
  <c r="I476" i="49"/>
  <c r="H476" i="49"/>
  <c r="J476" i="49" s="1"/>
  <c r="G476" i="49"/>
  <c r="H477" i="49"/>
  <c r="J477" i="49" s="1"/>
  <c r="G477" i="49"/>
  <c r="I477"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I486" i="49"/>
  <c r="H486" i="49"/>
  <c r="J486" i="49" s="1"/>
  <c r="G486" i="49"/>
  <c r="H487" i="49"/>
  <c r="J487" i="49" s="1"/>
  <c r="G487" i="49"/>
  <c r="I487" i="49" s="1"/>
  <c r="H488" i="49"/>
  <c r="J488" i="49" s="1"/>
  <c r="G488" i="49"/>
  <c r="I488" i="49" s="1"/>
  <c r="H491" i="49"/>
  <c r="J491" i="49" s="1"/>
  <c r="G491" i="49"/>
  <c r="I491" i="49" s="1"/>
  <c r="I492" i="49"/>
  <c r="H492" i="49"/>
  <c r="J492" i="49" s="1"/>
  <c r="G492" i="49"/>
  <c r="H493" i="49"/>
  <c r="J493" i="49" s="1"/>
  <c r="G493" i="49"/>
  <c r="I493" i="49" s="1"/>
  <c r="H496" i="49"/>
  <c r="J496" i="49" s="1"/>
  <c r="G496" i="49"/>
  <c r="I496" i="49" s="1"/>
  <c r="H497" i="49"/>
  <c r="J497" i="49" s="1"/>
  <c r="G497" i="49"/>
  <c r="I497" i="49" s="1"/>
  <c r="I500" i="49"/>
  <c r="H500" i="49"/>
  <c r="J500" i="49" s="1"/>
  <c r="G500" i="49"/>
  <c r="I501" i="49"/>
  <c r="H501" i="49"/>
  <c r="J501" i="49" s="1"/>
  <c r="G501" i="49"/>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4" i="49"/>
  <c r="J514" i="49" s="1"/>
  <c r="G514" i="49"/>
  <c r="I514" i="49" s="1"/>
  <c r="H515" i="49"/>
  <c r="J515" i="49" s="1"/>
  <c r="G515" i="49"/>
  <c r="I515" i="49" s="1"/>
  <c r="H516" i="49"/>
  <c r="J516" i="49" s="1"/>
  <c r="G516" i="49"/>
  <c r="I516" i="49" s="1"/>
  <c r="H517" i="49"/>
  <c r="J517" i="49" s="1"/>
  <c r="G517" i="49"/>
  <c r="I517" i="49" s="1"/>
  <c r="H520" i="49"/>
  <c r="J520" i="49" s="1"/>
  <c r="G520" i="49"/>
  <c r="I520" i="49" s="1"/>
  <c r="J521" i="49"/>
  <c r="I521" i="49"/>
  <c r="H521" i="49"/>
  <c r="G521" i="49"/>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9" i="49"/>
  <c r="J539" i="49" s="1"/>
  <c r="G539" i="49"/>
  <c r="I539" i="49" s="1"/>
  <c r="H540" i="49"/>
  <c r="J540" i="49" s="1"/>
  <c r="G540" i="49"/>
  <c r="I540" i="49" s="1"/>
  <c r="H541" i="49"/>
  <c r="J541" i="49" s="1"/>
  <c r="G541" i="49"/>
  <c r="I541" i="49" s="1"/>
  <c r="H544" i="49"/>
  <c r="J544" i="49" s="1"/>
  <c r="G544" i="49"/>
  <c r="I544" i="49" s="1"/>
  <c r="H545" i="49"/>
  <c r="J545" i="49" s="1"/>
  <c r="G545" i="49"/>
  <c r="I545" i="49" s="1"/>
  <c r="H546" i="49"/>
  <c r="J546" i="49" s="1"/>
  <c r="G546" i="49"/>
  <c r="I546" i="49" s="1"/>
  <c r="H547" i="49"/>
  <c r="J547" i="49" s="1"/>
  <c r="G547" i="49"/>
  <c r="I547" i="49" s="1"/>
  <c r="J548" i="49"/>
  <c r="I548" i="49"/>
  <c r="H548" i="49"/>
  <c r="G548" i="49"/>
  <c r="J549" i="49"/>
  <c r="I549" i="49"/>
  <c r="H549" i="49"/>
  <c r="G549" i="49"/>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I558" i="49"/>
  <c r="H558" i="49"/>
  <c r="J558" i="49" s="1"/>
  <c r="G558" i="49"/>
  <c r="H559" i="49"/>
  <c r="J559" i="49" s="1"/>
  <c r="G559" i="49"/>
  <c r="I559" i="49" s="1"/>
  <c r="I560" i="49"/>
  <c r="H560" i="49"/>
  <c r="J560" i="49" s="1"/>
  <c r="G560" i="49"/>
  <c r="H561" i="49"/>
  <c r="J561" i="49" s="1"/>
  <c r="G561" i="49"/>
  <c r="I561" i="49" s="1"/>
  <c r="H562" i="49"/>
  <c r="J562" i="49" s="1"/>
  <c r="G562" i="49"/>
  <c r="I562" i="49" s="1"/>
  <c r="H563" i="49"/>
  <c r="J563" i="49" s="1"/>
  <c r="G563" i="49"/>
  <c r="I563" i="49" s="1"/>
  <c r="I564" i="49"/>
  <c r="H564" i="49"/>
  <c r="J564" i="49" s="1"/>
  <c r="G564" i="49"/>
  <c r="H565" i="49"/>
  <c r="J565" i="49" s="1"/>
  <c r="G565" i="49"/>
  <c r="I565" i="49" s="1"/>
  <c r="H566" i="49"/>
  <c r="J566" i="49" s="1"/>
  <c r="G566" i="49"/>
  <c r="I566" i="49" s="1"/>
  <c r="H567" i="49"/>
  <c r="J567" i="49" s="1"/>
  <c r="G567" i="49"/>
  <c r="I567" i="49" s="1"/>
  <c r="H570" i="49"/>
  <c r="J570" i="49" s="1"/>
  <c r="G570" i="49"/>
  <c r="I570" i="49" s="1"/>
  <c r="H571" i="49"/>
  <c r="J571" i="49" s="1"/>
  <c r="G571" i="49"/>
  <c r="I571" i="49" s="1"/>
  <c r="H572" i="49"/>
  <c r="J572" i="49" s="1"/>
  <c r="G572" i="49"/>
  <c r="I572" i="49" s="1"/>
  <c r="H575" i="49"/>
  <c r="J575" i="49" s="1"/>
  <c r="G575" i="49"/>
  <c r="I575" i="49" s="1"/>
  <c r="H576" i="49"/>
  <c r="J576" i="49" s="1"/>
  <c r="G576" i="49"/>
  <c r="I576" i="49" s="1"/>
  <c r="H577" i="49"/>
  <c r="J577" i="49" s="1"/>
  <c r="G577" i="49"/>
  <c r="I577" i="49" s="1"/>
  <c r="H578" i="49"/>
  <c r="J578" i="49" s="1"/>
  <c r="G578" i="49"/>
  <c r="I578" i="49" s="1"/>
  <c r="H579" i="49"/>
  <c r="J579" i="49" s="1"/>
  <c r="G579" i="49"/>
  <c r="I579" i="49" s="1"/>
  <c r="H580" i="49"/>
  <c r="J580" i="49" s="1"/>
  <c r="G580" i="49"/>
  <c r="I580" i="49" s="1"/>
  <c r="H581" i="49"/>
  <c r="J581" i="49" s="1"/>
  <c r="G581" i="49"/>
  <c r="I581" i="49" s="1"/>
  <c r="H582" i="49"/>
  <c r="J582" i="49" s="1"/>
  <c r="G582" i="49"/>
  <c r="I582" i="49" s="1"/>
  <c r="H583" i="49"/>
  <c r="J583" i="49" s="1"/>
  <c r="G583" i="49"/>
  <c r="I583" i="49" s="1"/>
  <c r="H584" i="49"/>
  <c r="J584" i="49" s="1"/>
  <c r="G584" i="49"/>
  <c r="I584" i="49" s="1"/>
  <c r="H585" i="49"/>
  <c r="J585" i="49" s="1"/>
  <c r="G585" i="49"/>
  <c r="I585" i="49" s="1"/>
  <c r="H586" i="49"/>
  <c r="J586" i="49" s="1"/>
  <c r="G586" i="49"/>
  <c r="I586" i="49" s="1"/>
  <c r="H587" i="49"/>
  <c r="J587" i="49" s="1"/>
  <c r="G587" i="49"/>
  <c r="I587" i="49" s="1"/>
  <c r="H588" i="49"/>
  <c r="J588" i="49" s="1"/>
  <c r="G588" i="49"/>
  <c r="I588" i="49" s="1"/>
  <c r="H589" i="49"/>
  <c r="J589" i="49" s="1"/>
  <c r="G589" i="49"/>
  <c r="I589" i="49" s="1"/>
  <c r="H590" i="49"/>
  <c r="J590" i="49" s="1"/>
  <c r="G590" i="49"/>
  <c r="I590" i="49" s="1"/>
  <c r="H591" i="49"/>
  <c r="J591" i="49" s="1"/>
  <c r="G591" i="49"/>
  <c r="I591" i="49" s="1"/>
  <c r="H592" i="49"/>
  <c r="J592" i="49" s="1"/>
  <c r="G592" i="49"/>
  <c r="I592" i="49" s="1"/>
  <c r="H593" i="49"/>
  <c r="J593" i="49" s="1"/>
  <c r="G593" i="49"/>
  <c r="I593" i="49" s="1"/>
  <c r="H594" i="49"/>
  <c r="J594" i="49" s="1"/>
  <c r="G594" i="49"/>
  <c r="I594" i="49" s="1"/>
  <c r="H597" i="49"/>
  <c r="J597" i="49" s="1"/>
  <c r="G597" i="49"/>
  <c r="I597" i="49" s="1"/>
  <c r="H598" i="49"/>
  <c r="J598" i="49" s="1"/>
  <c r="G598" i="49"/>
  <c r="I598" i="49" s="1"/>
  <c r="H599" i="49"/>
  <c r="J599" i="49" s="1"/>
  <c r="G599" i="49"/>
  <c r="I599" i="49" s="1"/>
  <c r="H600" i="49"/>
  <c r="J600" i="49" s="1"/>
  <c r="G600" i="49"/>
  <c r="I600" i="49" s="1"/>
  <c r="H601" i="49"/>
  <c r="J601" i="49" s="1"/>
  <c r="G601" i="49"/>
  <c r="I601" i="49" s="1"/>
  <c r="H602" i="49"/>
  <c r="J602" i="49" s="1"/>
  <c r="G602" i="49"/>
  <c r="I602" i="49" s="1"/>
  <c r="H603" i="49"/>
  <c r="J603" i="49" s="1"/>
  <c r="G603" i="49"/>
  <c r="I603" i="49" s="1"/>
  <c r="H606" i="49"/>
  <c r="J606" i="49" s="1"/>
  <c r="G606" i="49"/>
  <c r="I606" i="49" s="1"/>
  <c r="I607" i="49"/>
  <c r="H607" i="49"/>
  <c r="J607" i="49" s="1"/>
  <c r="G607" i="49"/>
  <c r="H608" i="49"/>
  <c r="J608" i="49" s="1"/>
  <c r="G608" i="49"/>
  <c r="I608" i="49" s="1"/>
  <c r="H611" i="49"/>
  <c r="J611" i="49" s="1"/>
  <c r="G611" i="49"/>
  <c r="I611" i="49" s="1"/>
  <c r="H612" i="49"/>
  <c r="J612" i="49" s="1"/>
  <c r="G612" i="49"/>
  <c r="I612"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K32" i="56"/>
  <c r="J32" i="56"/>
  <c r="H34" i="56"/>
  <c r="I31" i="56" s="1"/>
  <c r="F34" i="56"/>
  <c r="G32" i="56" s="1"/>
  <c r="D34" i="56"/>
  <c r="E31" i="56" s="1"/>
  <c r="B34" i="56"/>
  <c r="C32"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K47" i="58"/>
  <c r="J47" i="58"/>
  <c r="H49" i="58"/>
  <c r="I45" i="58" s="1"/>
  <c r="F49" i="58"/>
  <c r="G47" i="58" s="1"/>
  <c r="D49" i="58"/>
  <c r="E45" i="58" s="1"/>
  <c r="B49" i="58"/>
  <c r="C47"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H52" i="50"/>
  <c r="I49" i="50" s="1"/>
  <c r="F52" i="50"/>
  <c r="G50" i="50" s="1"/>
  <c r="D52" i="50"/>
  <c r="E47" i="50" s="1"/>
  <c r="B52" i="50"/>
  <c r="C50"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K22" i="53"/>
  <c r="J22" i="53"/>
  <c r="H24" i="53"/>
  <c r="I22" i="53" s="1"/>
  <c r="F24" i="53"/>
  <c r="G22" i="53" s="1"/>
  <c r="D24" i="53"/>
  <c r="E22" i="53" s="1"/>
  <c r="B24" i="53"/>
  <c r="C21" i="53" s="1"/>
  <c r="K7" i="53"/>
  <c r="J7" i="53"/>
  <c r="K28" i="53"/>
  <c r="J28" i="53"/>
  <c r="K29" i="53"/>
  <c r="J29" i="53"/>
  <c r="K30" i="53"/>
  <c r="J30" i="53"/>
  <c r="K31" i="53"/>
  <c r="J31" i="53"/>
  <c r="K32" i="53"/>
  <c r="J32" i="53"/>
  <c r="K33" i="53"/>
  <c r="J33" i="53"/>
  <c r="K34" i="53"/>
  <c r="J34" i="53"/>
  <c r="K35" i="53"/>
  <c r="J35" i="53"/>
  <c r="K36" i="53"/>
  <c r="J36" i="53"/>
  <c r="K37" i="53"/>
  <c r="J37" i="53"/>
  <c r="K38" i="53"/>
  <c r="J38" i="53"/>
  <c r="K39" i="53"/>
  <c r="J39" i="53"/>
  <c r="H41" i="53"/>
  <c r="I38" i="53" s="1"/>
  <c r="F41" i="53"/>
  <c r="G39" i="53" s="1"/>
  <c r="D41" i="53"/>
  <c r="E39" i="53" s="1"/>
  <c r="B41" i="53"/>
  <c r="C39" i="53" s="1"/>
  <c r="K27" i="53"/>
  <c r="J27"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H60" i="53"/>
  <c r="I57" i="53" s="1"/>
  <c r="F60" i="53"/>
  <c r="G58" i="53" s="1"/>
  <c r="D60" i="53"/>
  <c r="E57" i="53" s="1"/>
  <c r="B60" i="53"/>
  <c r="C58" i="53" s="1"/>
  <c r="K44" i="53"/>
  <c r="J44" i="53"/>
  <c r="I62" i="53"/>
  <c r="G62" i="53"/>
  <c r="E62" i="53"/>
  <c r="C62" i="53"/>
  <c r="B5" i="54"/>
  <c r="D5" i="54" s="1"/>
  <c r="H5" i="54" s="1"/>
  <c r="K8" i="54"/>
  <c r="J8" i="54"/>
  <c r="K9" i="54"/>
  <c r="J9" i="54"/>
  <c r="K10" i="54"/>
  <c r="J10" i="54"/>
  <c r="K11" i="54"/>
  <c r="J11" i="54"/>
  <c r="K12" i="54"/>
  <c r="J12" i="54"/>
  <c r="H14" i="54"/>
  <c r="I11" i="54" s="1"/>
  <c r="F14" i="54"/>
  <c r="G12" i="54" s="1"/>
  <c r="D14" i="54"/>
  <c r="E10" i="54" s="1"/>
  <c r="B14" i="54"/>
  <c r="C12" i="54" s="1"/>
  <c r="K7" i="54"/>
  <c r="J7" i="54"/>
  <c r="K18" i="54"/>
  <c r="J18" i="54"/>
  <c r="H20" i="54"/>
  <c r="I20" i="54" s="1"/>
  <c r="F20" i="54"/>
  <c r="G18" i="54" s="1"/>
  <c r="D20" i="54"/>
  <c r="E20" i="54" s="1"/>
  <c r="B20" i="54"/>
  <c r="C18" i="54" s="1"/>
  <c r="K17" i="54"/>
  <c r="J17" i="54"/>
  <c r="K24" i="54"/>
  <c r="J24" i="54"/>
  <c r="K25" i="54"/>
  <c r="J25" i="54"/>
  <c r="H27" i="54"/>
  <c r="I24" i="54" s="1"/>
  <c r="F27" i="54"/>
  <c r="G25" i="54" s="1"/>
  <c r="D27" i="54"/>
  <c r="E24"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H54" i="54"/>
  <c r="I51" i="54" s="1"/>
  <c r="F54" i="54"/>
  <c r="G52" i="54" s="1"/>
  <c r="D54" i="54"/>
  <c r="E50"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H70" i="54"/>
  <c r="I67" i="54" s="1"/>
  <c r="F70" i="54"/>
  <c r="G68" i="54" s="1"/>
  <c r="D70" i="54"/>
  <c r="E67" i="54" s="1"/>
  <c r="B70" i="54"/>
  <c r="C68" i="54" s="1"/>
  <c r="K57" i="54"/>
  <c r="J57" i="54"/>
  <c r="K74" i="54"/>
  <c r="J74" i="54"/>
  <c r="K75" i="54"/>
  <c r="J75" i="54"/>
  <c r="K76" i="54"/>
  <c r="J76" i="54"/>
  <c r="K77" i="54"/>
  <c r="J77" i="54"/>
  <c r="H79" i="54"/>
  <c r="I76" i="54" s="1"/>
  <c r="F79" i="54"/>
  <c r="G77" i="54" s="1"/>
  <c r="D79" i="54"/>
  <c r="E75" i="54" s="1"/>
  <c r="B79" i="54"/>
  <c r="C77" i="54" s="1"/>
  <c r="K73" i="54"/>
  <c r="J73" i="54"/>
  <c r="I81" i="54"/>
  <c r="G81" i="54"/>
  <c r="E81" i="54"/>
  <c r="C81"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K20" i="55"/>
  <c r="J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6" i="55" s="1"/>
  <c r="F50" i="55"/>
  <c r="G48" i="55" s="1"/>
  <c r="D50" i="55"/>
  <c r="E47" i="55" s="1"/>
  <c r="B50" i="55"/>
  <c r="C48" i="55" s="1"/>
  <c r="K25" i="55"/>
  <c r="J25" i="55"/>
  <c r="K54" i="55"/>
  <c r="J54" i="55"/>
  <c r="K55" i="55"/>
  <c r="J55" i="55"/>
  <c r="K56" i="55"/>
  <c r="J56" i="55"/>
  <c r="K57" i="55"/>
  <c r="J57" i="55"/>
  <c r="K58" i="55"/>
  <c r="J58" i="55"/>
  <c r="K59" i="55"/>
  <c r="J59" i="55"/>
  <c r="K60" i="55"/>
  <c r="J60" i="55"/>
  <c r="K61" i="55"/>
  <c r="J61" i="55"/>
  <c r="K62" i="55"/>
  <c r="J62" i="55"/>
  <c r="K63" i="55"/>
  <c r="J63" i="55"/>
  <c r="K64" i="55"/>
  <c r="J64" i="55"/>
  <c r="K65" i="55"/>
  <c r="J65" i="55"/>
  <c r="K66" i="55"/>
  <c r="J66" i="55"/>
  <c r="H68" i="55"/>
  <c r="I65" i="55" s="1"/>
  <c r="F68" i="55"/>
  <c r="G66" i="55" s="1"/>
  <c r="D68" i="55"/>
  <c r="E65" i="55" s="1"/>
  <c r="B68" i="55"/>
  <c r="C66" i="55" s="1"/>
  <c r="K53" i="55"/>
  <c r="J53" i="55"/>
  <c r="I70" i="55"/>
  <c r="G70" i="55"/>
  <c r="E70" i="55"/>
  <c r="C70" i="55"/>
  <c r="J70" i="55"/>
  <c r="K70" i="55"/>
  <c r="B73" i="55"/>
  <c r="D73" i="55" s="1"/>
  <c r="H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6" i="55" s="1"/>
  <c r="F99" i="55"/>
  <c r="G97" i="55" s="1"/>
  <c r="D99" i="55"/>
  <c r="E96" i="55" s="1"/>
  <c r="B99" i="55"/>
  <c r="C97" i="55" s="1"/>
  <c r="K75" i="55"/>
  <c r="J75"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H126" i="55"/>
  <c r="I123" i="55" s="1"/>
  <c r="F126" i="55"/>
  <c r="G124" i="55" s="1"/>
  <c r="D126" i="55"/>
  <c r="E122" i="55" s="1"/>
  <c r="B126" i="55"/>
  <c r="C124" i="55" s="1"/>
  <c r="K102" i="55"/>
  <c r="J102" i="55"/>
  <c r="I128" i="55"/>
  <c r="G128" i="55"/>
  <c r="E128" i="55"/>
  <c r="C128" i="55"/>
  <c r="K128" i="55"/>
  <c r="J128" i="55"/>
  <c r="B131" i="55"/>
  <c r="F131" i="55" s="1"/>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H156" i="55"/>
  <c r="I153" i="55" s="1"/>
  <c r="F156" i="55"/>
  <c r="G154" i="55" s="1"/>
  <c r="D156" i="55"/>
  <c r="E153" i="55" s="1"/>
  <c r="B156" i="55"/>
  <c r="C154" i="55" s="1"/>
  <c r="K133" i="55"/>
  <c r="J133"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K178" i="55"/>
  <c r="J178" i="55"/>
  <c r="K179" i="55"/>
  <c r="J179" i="55"/>
  <c r="K180" i="55"/>
  <c r="J180" i="55"/>
  <c r="K181" i="55"/>
  <c r="J181" i="55"/>
  <c r="K182" i="55"/>
  <c r="J182" i="55"/>
  <c r="H184" i="55"/>
  <c r="I181" i="55" s="1"/>
  <c r="F184" i="55"/>
  <c r="G182" i="55" s="1"/>
  <c r="D184" i="55"/>
  <c r="E181" i="55" s="1"/>
  <c r="B184" i="55"/>
  <c r="C182" i="55" s="1"/>
  <c r="K159" i="55"/>
  <c r="J159" i="55"/>
  <c r="I186" i="55"/>
  <c r="G186" i="55"/>
  <c r="E186" i="55"/>
  <c r="C186" i="55"/>
  <c r="J186" i="55"/>
  <c r="K186" i="55"/>
  <c r="B189" i="55"/>
  <c r="D189" i="55" s="1"/>
  <c r="H189" i="55" s="1"/>
  <c r="K192" i="55"/>
  <c r="J192" i="55"/>
  <c r="K193" i="55"/>
  <c r="J193" i="55"/>
  <c r="H195" i="55"/>
  <c r="I192" i="55" s="1"/>
  <c r="F195" i="55"/>
  <c r="G193" i="55" s="1"/>
  <c r="D195" i="55"/>
  <c r="E192" i="55" s="1"/>
  <c r="B195" i="55"/>
  <c r="C193" i="55" s="1"/>
  <c r="K191" i="55"/>
  <c r="J191" i="55"/>
  <c r="K199" i="55"/>
  <c r="J199" i="55"/>
  <c r="K200" i="55"/>
  <c r="J200" i="55"/>
  <c r="K201" i="55"/>
  <c r="J201" i="55"/>
  <c r="K202" i="55"/>
  <c r="J202" i="55"/>
  <c r="K203" i="55"/>
  <c r="J203" i="55"/>
  <c r="K204" i="55"/>
  <c r="J204" i="55"/>
  <c r="K205" i="55"/>
  <c r="J205" i="55"/>
  <c r="K206" i="55"/>
  <c r="J206" i="55"/>
  <c r="K207" i="55"/>
  <c r="J207" i="55"/>
  <c r="K208" i="55"/>
  <c r="J208" i="55"/>
  <c r="H210" i="55"/>
  <c r="I208" i="55" s="1"/>
  <c r="F210" i="55"/>
  <c r="G208" i="55" s="1"/>
  <c r="D210" i="55"/>
  <c r="E208" i="55" s="1"/>
  <c r="B210" i="55"/>
  <c r="C208" i="55" s="1"/>
  <c r="K198" i="55"/>
  <c r="J198" i="55"/>
  <c r="I212" i="55"/>
  <c r="G212" i="55"/>
  <c r="E212" i="55"/>
  <c r="C212" i="55"/>
  <c r="J212" i="55"/>
  <c r="K212" i="55"/>
  <c r="I216" i="55"/>
  <c r="G216" i="55"/>
  <c r="E216" i="55"/>
  <c r="C216" i="55"/>
  <c r="H214" i="55"/>
  <c r="F214" i="55"/>
  <c r="G214" i="55" s="1"/>
  <c r="D214" i="55"/>
  <c r="E214" i="55" s="1"/>
  <c r="B214" i="55"/>
  <c r="C214" i="55" s="1"/>
  <c r="K216" i="55"/>
  <c r="J216" i="55"/>
  <c r="K218" i="55"/>
  <c r="J218" i="55"/>
  <c r="I218" i="55"/>
  <c r="G218" i="55"/>
  <c r="E218" i="55"/>
  <c r="C218" i="55"/>
  <c r="B5" i="48"/>
  <c r="D5" i="48" s="1"/>
  <c r="H5" i="48" s="1"/>
  <c r="K8" i="48"/>
  <c r="J8" i="48"/>
  <c r="K9" i="48"/>
  <c r="J9" i="48"/>
  <c r="H11" i="48"/>
  <c r="I8" i="48" s="1"/>
  <c r="F11" i="48"/>
  <c r="G9" i="48" s="1"/>
  <c r="D11" i="48"/>
  <c r="E8"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3" i="48" s="1"/>
  <c r="B36" i="48"/>
  <c r="C34" i="48" s="1"/>
  <c r="K31" i="48"/>
  <c r="J31" i="48"/>
  <c r="I38" i="48"/>
  <c r="G38" i="48"/>
  <c r="E38" i="48"/>
  <c r="C38" i="48"/>
  <c r="K38" i="48"/>
  <c r="J38" i="48"/>
  <c r="B41" i="48"/>
  <c r="F41" i="48" s="1"/>
  <c r="K44" i="48"/>
  <c r="J44" i="48"/>
  <c r="K45" i="48"/>
  <c r="J45" i="48"/>
  <c r="K46" i="48"/>
  <c r="J46" i="48"/>
  <c r="K47" i="48"/>
  <c r="J47" i="48"/>
  <c r="K48" i="48"/>
  <c r="J48" i="48"/>
  <c r="K49" i="48"/>
  <c r="J49" i="48"/>
  <c r="K50" i="48"/>
  <c r="J50" i="48"/>
  <c r="K51" i="48"/>
  <c r="J51" i="48"/>
  <c r="H53" i="48"/>
  <c r="I48" i="48" s="1"/>
  <c r="F53" i="48"/>
  <c r="G51" i="48" s="1"/>
  <c r="D53" i="48"/>
  <c r="E50" i="48" s="1"/>
  <c r="B53" i="48"/>
  <c r="C51" i="48" s="1"/>
  <c r="K43" i="48"/>
  <c r="J43"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K73" i="48"/>
  <c r="J73" i="48"/>
  <c r="H75" i="48"/>
  <c r="I72" i="48" s="1"/>
  <c r="F75" i="48"/>
  <c r="G73" i="48" s="1"/>
  <c r="D75" i="48"/>
  <c r="E72" i="48" s="1"/>
  <c r="B75" i="48"/>
  <c r="C73" i="48" s="1"/>
  <c r="K56" i="48"/>
  <c r="J56" i="48"/>
  <c r="I77" i="48"/>
  <c r="G77" i="48"/>
  <c r="E77" i="48"/>
  <c r="C77" i="48"/>
  <c r="J77" i="48"/>
  <c r="K77" i="48"/>
  <c r="B80" i="48"/>
  <c r="D80" i="48" s="1"/>
  <c r="H80" i="48" s="1"/>
  <c r="K83" i="48"/>
  <c r="J83" i="48"/>
  <c r="K84" i="48"/>
  <c r="J84" i="48"/>
  <c r="K85" i="48"/>
  <c r="J85" i="48"/>
  <c r="K86" i="48"/>
  <c r="J86" i="48"/>
  <c r="K87" i="48"/>
  <c r="J87" i="48"/>
  <c r="H89" i="48"/>
  <c r="I86" i="48" s="1"/>
  <c r="F89" i="48"/>
  <c r="G87" i="48" s="1"/>
  <c r="D89" i="48"/>
  <c r="E86" i="48" s="1"/>
  <c r="B89" i="48"/>
  <c r="C87" i="48" s="1"/>
  <c r="K82" i="48"/>
  <c r="J8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H112" i="48"/>
  <c r="I109" i="48" s="1"/>
  <c r="F112" i="48"/>
  <c r="G110" i="48" s="1"/>
  <c r="D112" i="48"/>
  <c r="E108" i="48" s="1"/>
  <c r="B112" i="48"/>
  <c r="C110" i="48" s="1"/>
  <c r="K92" i="48"/>
  <c r="J92" i="48"/>
  <c r="I114" i="48"/>
  <c r="G114" i="48"/>
  <c r="E114" i="48"/>
  <c r="C114" i="48"/>
  <c r="J114" i="48"/>
  <c r="K114" i="48"/>
  <c r="B117" i="48"/>
  <c r="D117" i="48" s="1"/>
  <c r="H117" i="48" s="1"/>
  <c r="K120" i="48"/>
  <c r="J120" i="48"/>
  <c r="K121" i="48"/>
  <c r="J121" i="48"/>
  <c r="H123" i="48"/>
  <c r="I120" i="48" s="1"/>
  <c r="F123" i="48"/>
  <c r="G121" i="48" s="1"/>
  <c r="D123" i="48"/>
  <c r="E123" i="48" s="1"/>
  <c r="B123" i="48"/>
  <c r="C121" i="48" s="1"/>
  <c r="K119" i="48"/>
  <c r="J119" i="48"/>
  <c r="K127" i="48"/>
  <c r="J127" i="48"/>
  <c r="K128" i="48"/>
  <c r="J128" i="48"/>
  <c r="K129" i="48"/>
  <c r="J129" i="48"/>
  <c r="K130" i="48"/>
  <c r="J130" i="48"/>
  <c r="K131" i="48"/>
  <c r="J131" i="48"/>
  <c r="K132" i="48"/>
  <c r="J132" i="48"/>
  <c r="K133" i="48"/>
  <c r="J133" i="48"/>
  <c r="K134" i="48"/>
  <c r="J134" i="48"/>
  <c r="K135" i="48"/>
  <c r="J135" i="48"/>
  <c r="K136" i="48"/>
  <c r="J136" i="48"/>
  <c r="K137" i="48"/>
  <c r="J137" i="48"/>
  <c r="H139" i="48"/>
  <c r="I136" i="48" s="1"/>
  <c r="F139" i="48"/>
  <c r="G137" i="48" s="1"/>
  <c r="D139" i="48"/>
  <c r="E135" i="48" s="1"/>
  <c r="B139" i="48"/>
  <c r="C137" i="48" s="1"/>
  <c r="K126" i="48"/>
  <c r="J126" i="48"/>
  <c r="I141" i="48"/>
  <c r="G141" i="48"/>
  <c r="E141" i="48"/>
  <c r="C141" i="48"/>
  <c r="J141" i="48"/>
  <c r="K141" i="48"/>
  <c r="B144" i="48"/>
  <c r="D144" i="48" s="1"/>
  <c r="H144" i="48" s="1"/>
  <c r="H148" i="48"/>
  <c r="F148" i="48"/>
  <c r="G148" i="48" s="1"/>
  <c r="D148" i="48"/>
  <c r="B148" i="48"/>
  <c r="C148" i="48" s="1"/>
  <c r="K146" i="48"/>
  <c r="J146" i="48"/>
  <c r="K152" i="48"/>
  <c r="J152" i="48"/>
  <c r="K153" i="48"/>
  <c r="J153" i="48"/>
  <c r="K154" i="48"/>
  <c r="J154" i="48"/>
  <c r="K155" i="48"/>
  <c r="J155" i="48"/>
  <c r="K156" i="48"/>
  <c r="J156" i="48"/>
  <c r="K157" i="48"/>
  <c r="J157" i="48"/>
  <c r="K158" i="48"/>
  <c r="J158" i="48"/>
  <c r="K159" i="48"/>
  <c r="J159" i="48"/>
  <c r="K160" i="48"/>
  <c r="J160" i="48"/>
  <c r="K161" i="48"/>
  <c r="J161" i="48"/>
  <c r="K162" i="48"/>
  <c r="J162" i="48"/>
  <c r="H164" i="48"/>
  <c r="I161" i="48" s="1"/>
  <c r="F164" i="48"/>
  <c r="G162" i="48" s="1"/>
  <c r="D164" i="48"/>
  <c r="E160" i="48" s="1"/>
  <c r="B164" i="48"/>
  <c r="C162" i="48" s="1"/>
  <c r="K151" i="48"/>
  <c r="J151" i="48"/>
  <c r="I166" i="48"/>
  <c r="G166" i="48"/>
  <c r="E166" i="48"/>
  <c r="C166" i="48"/>
  <c r="J166" i="48"/>
  <c r="K166" i="48"/>
  <c r="B169" i="48"/>
  <c r="D169" i="48" s="1"/>
  <c r="H169" i="48" s="1"/>
  <c r="K172" i="48"/>
  <c r="J172" i="48"/>
  <c r="K173" i="48"/>
  <c r="J173" i="48"/>
  <c r="K174" i="48"/>
  <c r="J174" i="48"/>
  <c r="K175" i="48"/>
  <c r="J175" i="48"/>
  <c r="K176" i="48"/>
  <c r="J176" i="48"/>
  <c r="K177" i="48"/>
  <c r="J177" i="48"/>
  <c r="K178" i="48"/>
  <c r="J178" i="48"/>
  <c r="K179" i="48"/>
  <c r="J179" i="48"/>
  <c r="H181" i="48"/>
  <c r="I178" i="48" s="1"/>
  <c r="F181" i="48"/>
  <c r="G179" i="48" s="1"/>
  <c r="D181" i="48"/>
  <c r="E178" i="48" s="1"/>
  <c r="B181" i="48"/>
  <c r="C179" i="48" s="1"/>
  <c r="K171" i="48"/>
  <c r="J171" i="48"/>
  <c r="K185" i="48"/>
  <c r="J185" i="48"/>
  <c r="K186" i="48"/>
  <c r="J186" i="48"/>
  <c r="K187" i="48"/>
  <c r="J187" i="48"/>
  <c r="K188" i="48"/>
  <c r="J188" i="48"/>
  <c r="K189" i="48"/>
  <c r="J189" i="48"/>
  <c r="K190" i="48"/>
  <c r="J190" i="48"/>
  <c r="K191" i="48"/>
  <c r="J191" i="48"/>
  <c r="H193" i="48"/>
  <c r="I191" i="48" s="1"/>
  <c r="F193" i="48"/>
  <c r="G191" i="48" s="1"/>
  <c r="D193" i="48"/>
  <c r="E191" i="48" s="1"/>
  <c r="B193" i="48"/>
  <c r="C191" i="48" s="1"/>
  <c r="K184" i="48"/>
  <c r="J184" i="48"/>
  <c r="I195" i="48"/>
  <c r="G195" i="48"/>
  <c r="E195" i="48"/>
  <c r="C195" i="48"/>
  <c r="J195" i="48"/>
  <c r="K195" i="48"/>
  <c r="B198" i="48"/>
  <c r="D198" i="48" s="1"/>
  <c r="H198" i="48" s="1"/>
  <c r="K201" i="48"/>
  <c r="J201" i="48"/>
  <c r="K202" i="48"/>
  <c r="J202" i="48"/>
  <c r="K203" i="48"/>
  <c r="J203" i="48"/>
  <c r="K204" i="48"/>
  <c r="J204" i="48"/>
  <c r="K205" i="48"/>
  <c r="J205" i="48"/>
  <c r="K206" i="48"/>
  <c r="J206" i="48"/>
  <c r="K207" i="48"/>
  <c r="J207" i="48"/>
  <c r="H209" i="48"/>
  <c r="I206" i="48" s="1"/>
  <c r="F209" i="48"/>
  <c r="G207" i="48" s="1"/>
  <c r="D209" i="48"/>
  <c r="E206" i="48" s="1"/>
  <c r="B209" i="48"/>
  <c r="C207" i="48" s="1"/>
  <c r="K200" i="48"/>
  <c r="J200"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H230" i="48"/>
  <c r="I228" i="48" s="1"/>
  <c r="F230" i="48"/>
  <c r="G228" i="48" s="1"/>
  <c r="D230" i="48"/>
  <c r="E228" i="48" s="1"/>
  <c r="B230" i="48"/>
  <c r="C228" i="48" s="1"/>
  <c r="K212" i="48"/>
  <c r="J212" i="48"/>
  <c r="K234" i="48"/>
  <c r="J234" i="48"/>
  <c r="K235" i="48"/>
  <c r="J235" i="48"/>
  <c r="K236" i="48"/>
  <c r="J236" i="48"/>
  <c r="K237" i="48"/>
  <c r="J237" i="48"/>
  <c r="K238" i="48"/>
  <c r="J238" i="48"/>
  <c r="K239" i="48"/>
  <c r="J239" i="48"/>
  <c r="K240" i="48"/>
  <c r="J240" i="48"/>
  <c r="K241" i="48"/>
  <c r="J241" i="48"/>
  <c r="K242" i="48"/>
  <c r="J242" i="48"/>
  <c r="K243" i="48"/>
  <c r="J243" i="48"/>
  <c r="H245" i="48"/>
  <c r="I242" i="48" s="1"/>
  <c r="F245" i="48"/>
  <c r="G243" i="48" s="1"/>
  <c r="D245" i="48"/>
  <c r="E242" i="48" s="1"/>
  <c r="B245" i="48"/>
  <c r="C243" i="48" s="1"/>
  <c r="K233" i="48"/>
  <c r="J233" i="48"/>
  <c r="I247" i="48"/>
  <c r="G247" i="48"/>
  <c r="E247" i="48"/>
  <c r="C247" i="48"/>
  <c r="J247" i="48"/>
  <c r="K247" i="48"/>
  <c r="I251" i="48"/>
  <c r="G251" i="48"/>
  <c r="E251" i="48"/>
  <c r="C251" i="48"/>
  <c r="H249" i="48"/>
  <c r="I249" i="48" s="1"/>
  <c r="F249" i="48"/>
  <c r="G249" i="48" s="1"/>
  <c r="D249" i="48"/>
  <c r="E249" i="48" s="1"/>
  <c r="B249" i="48"/>
  <c r="C249" i="48" s="1"/>
  <c r="K251" i="48"/>
  <c r="J251" i="48"/>
  <c r="K253" i="48"/>
  <c r="J253" i="48"/>
  <c r="I253" i="48"/>
  <c r="G253" i="48"/>
  <c r="E253" i="48"/>
  <c r="C253" i="48"/>
  <c r="K81" i="54"/>
  <c r="J81" i="54"/>
  <c r="K62" i="53"/>
  <c r="J62"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I11" i="47"/>
  <c r="H11" i="47"/>
  <c r="J11" i="47" s="1"/>
  <c r="G11" i="47"/>
  <c r="H12" i="47"/>
  <c r="J12" i="47" s="1"/>
  <c r="G12" i="47"/>
  <c r="I12" i="47" s="1"/>
  <c r="H13" i="47"/>
  <c r="J13" i="47" s="1"/>
  <c r="G13" i="47"/>
  <c r="I13" i="47" s="1"/>
  <c r="H16" i="47"/>
  <c r="J16" i="47" s="1"/>
  <c r="G16" i="47"/>
  <c r="I16" i="47" s="1"/>
  <c r="H17" i="47"/>
  <c r="J17" i="47" s="1"/>
  <c r="G17" i="47"/>
  <c r="I17" i="47" s="1"/>
  <c r="H18" i="47"/>
  <c r="J18" i="47" s="1"/>
  <c r="G18" i="47"/>
  <c r="I18" i="47" s="1"/>
  <c r="I19" i="47"/>
  <c r="H19" i="47"/>
  <c r="J19" i="47" s="1"/>
  <c r="G19" i="47"/>
  <c r="H20" i="47"/>
  <c r="J20" i="47" s="1"/>
  <c r="G20" i="47"/>
  <c r="I20" i="47" s="1"/>
  <c r="H21" i="47"/>
  <c r="J21" i="47" s="1"/>
  <c r="G21" i="47"/>
  <c r="I21" i="47" s="1"/>
  <c r="H24" i="47"/>
  <c r="J24" i="47" s="1"/>
  <c r="G24" i="47"/>
  <c r="I24" i="47" s="1"/>
  <c r="H25" i="47"/>
  <c r="J25" i="47" s="1"/>
  <c r="G25" i="47"/>
  <c r="I25" i="47" s="1"/>
  <c r="H26" i="47"/>
  <c r="J26" i="47" s="1"/>
  <c r="G26" i="47"/>
  <c r="I26" i="47" s="1"/>
  <c r="H34" i="47"/>
  <c r="J34" i="47" s="1"/>
  <c r="G34" i="47"/>
  <c r="I34" i="47" s="1"/>
  <c r="H35" i="47"/>
  <c r="J35" i="47" s="1"/>
  <c r="G35" i="47"/>
  <c r="I35" i="47" s="1"/>
  <c r="I36" i="47"/>
  <c r="H36" i="47"/>
  <c r="J36" i="47" s="1"/>
  <c r="G36" i="47"/>
  <c r="H37" i="47"/>
  <c r="J37" i="47" s="1"/>
  <c r="G37" i="47"/>
  <c r="I37" i="47" s="1"/>
  <c r="H38" i="47"/>
  <c r="J38" i="47" s="1"/>
  <c r="G38" i="47"/>
  <c r="I38" i="47" s="1"/>
  <c r="H25" i="46"/>
  <c r="J25" i="46" s="1"/>
  <c r="E25" i="46"/>
  <c r="D25" i="46"/>
  <c r="C25" i="46"/>
  <c r="B25" i="46"/>
  <c r="G25" i="46" s="1"/>
  <c r="I25" i="46" s="1"/>
  <c r="H19" i="46"/>
  <c r="J19" i="46" s="1"/>
  <c r="E19" i="46"/>
  <c r="D19" i="46"/>
  <c r="C19" i="46"/>
  <c r="B19" i="46"/>
  <c r="G19" i="46" s="1"/>
  <c r="I19" i="46" s="1"/>
  <c r="H13" i="46"/>
  <c r="J13" i="46" s="1"/>
  <c r="E13" i="46"/>
  <c r="D13" i="46"/>
  <c r="C13" i="46"/>
  <c r="B13" i="46"/>
  <c r="G13" i="46" s="1"/>
  <c r="I13" i="46" s="1"/>
  <c r="H7" i="46"/>
  <c r="J7" i="46" s="1"/>
  <c r="E7" i="46"/>
  <c r="D7" i="46"/>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J13" i="26"/>
  <c r="I13" i="26"/>
  <c r="H13" i="26"/>
  <c r="G13" i="26"/>
  <c r="H14" i="26"/>
  <c r="J14" i="26" s="1"/>
  <c r="G14" i="26"/>
  <c r="I14" i="26" s="1"/>
  <c r="H15" i="26"/>
  <c r="J15" i="26" s="1"/>
  <c r="G15" i="26"/>
  <c r="I15" i="26" s="1"/>
  <c r="H16" i="26"/>
  <c r="J16" i="26" s="1"/>
  <c r="G16" i="26"/>
  <c r="I16" i="26" s="1"/>
  <c r="J17" i="26"/>
  <c r="H17" i="26"/>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I35" i="26"/>
  <c r="H35" i="26"/>
  <c r="J35" i="26" s="1"/>
  <c r="G35" i="26"/>
  <c r="H36" i="26"/>
  <c r="J36" i="26" s="1"/>
  <c r="G36" i="26"/>
  <c r="I36" i="26" s="1"/>
  <c r="H37" i="26"/>
  <c r="J37" i="26" s="1"/>
  <c r="G37" i="26"/>
  <c r="I37" i="26" s="1"/>
  <c r="I38" i="26"/>
  <c r="H38" i="26"/>
  <c r="J38" i="26" s="1"/>
  <c r="G38" i="26"/>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J61" i="26"/>
  <c r="I61" i="26"/>
  <c r="H61" i="26"/>
  <c r="G61" i="26"/>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I73" i="26"/>
  <c r="H73" i="26"/>
  <c r="J73" i="26" s="1"/>
  <c r="G73" i="26"/>
  <c r="H74" i="26"/>
  <c r="J74" i="26" s="1"/>
  <c r="G74" i="26"/>
  <c r="I74" i="26" s="1"/>
  <c r="H75" i="26"/>
  <c r="J75" i="26" s="1"/>
  <c r="G75" i="26"/>
  <c r="I75" i="26" s="1"/>
  <c r="H76" i="26"/>
  <c r="J76" i="26" s="1"/>
  <c r="G76" i="26"/>
  <c r="I76"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K148" i="48" l="1"/>
  <c r="D5" i="57"/>
  <c r="H5" i="57" s="1"/>
  <c r="J148" i="48"/>
  <c r="D23" i="55"/>
  <c r="H23" i="55" s="1"/>
  <c r="D5" i="55"/>
  <c r="H5" i="55" s="1"/>
  <c r="C7" i="56"/>
  <c r="G7" i="56"/>
  <c r="E7" i="56"/>
  <c r="I7" i="56"/>
  <c r="C8" i="56"/>
  <c r="G8" i="56"/>
  <c r="E8" i="56"/>
  <c r="I8" i="56"/>
  <c r="C9" i="56"/>
  <c r="G9" i="56"/>
  <c r="E9" i="56"/>
  <c r="I9" i="56"/>
  <c r="C10" i="56"/>
  <c r="G10" i="56"/>
  <c r="E10" i="56"/>
  <c r="I10" i="56"/>
  <c r="C11" i="56"/>
  <c r="G11" i="56"/>
  <c r="E11" i="56"/>
  <c r="I11" i="56"/>
  <c r="E12" i="56"/>
  <c r="I12" i="56"/>
  <c r="C12" i="56"/>
  <c r="G12" i="56"/>
  <c r="E13" i="56"/>
  <c r="I13" i="56"/>
  <c r="C13" i="56"/>
  <c r="G13" i="56"/>
  <c r="C14" i="56"/>
  <c r="G14" i="56"/>
  <c r="E14" i="56"/>
  <c r="I14" i="56"/>
  <c r="C15" i="56"/>
  <c r="G15" i="56"/>
  <c r="E15" i="56"/>
  <c r="I15" i="56"/>
  <c r="C16" i="56"/>
  <c r="G16" i="56"/>
  <c r="E16" i="56"/>
  <c r="I16" i="56"/>
  <c r="C17" i="56"/>
  <c r="G17" i="56"/>
  <c r="E17" i="56"/>
  <c r="I17" i="56"/>
  <c r="E18" i="56"/>
  <c r="I18" i="56"/>
  <c r="C18" i="56"/>
  <c r="G18" i="56"/>
  <c r="C19" i="56"/>
  <c r="G19" i="56"/>
  <c r="E19" i="56"/>
  <c r="I19" i="56"/>
  <c r="C20" i="56"/>
  <c r="G20" i="56"/>
  <c r="E20" i="56"/>
  <c r="I20" i="56"/>
  <c r="C21" i="56"/>
  <c r="G21" i="56"/>
  <c r="E21" i="56"/>
  <c r="I21" i="56"/>
  <c r="C22" i="56"/>
  <c r="G22" i="56"/>
  <c r="E22" i="56"/>
  <c r="I22" i="56"/>
  <c r="C23" i="56"/>
  <c r="G23" i="56"/>
  <c r="E23" i="56"/>
  <c r="I23" i="56"/>
  <c r="E24" i="56"/>
  <c r="I24" i="56"/>
  <c r="C24" i="56"/>
  <c r="G24" i="56"/>
  <c r="C25" i="56"/>
  <c r="G25" i="56"/>
  <c r="E25" i="56"/>
  <c r="I25" i="56"/>
  <c r="C26" i="56"/>
  <c r="G26" i="56"/>
  <c r="E26" i="56"/>
  <c r="I26" i="56"/>
  <c r="C27" i="56"/>
  <c r="G27" i="56"/>
  <c r="E27" i="56"/>
  <c r="I27" i="56"/>
  <c r="C28" i="56"/>
  <c r="G28" i="56"/>
  <c r="E28" i="56"/>
  <c r="I28" i="56"/>
  <c r="E29" i="56"/>
  <c r="I29" i="56"/>
  <c r="C29" i="56"/>
  <c r="G29" i="56"/>
  <c r="E30" i="56"/>
  <c r="I30" i="56"/>
  <c r="C30" i="56"/>
  <c r="G30" i="56"/>
  <c r="C31" i="56"/>
  <c r="G31" i="56"/>
  <c r="J34" i="56"/>
  <c r="K34" i="56"/>
  <c r="E32" i="56"/>
  <c r="I32" i="56"/>
  <c r="F5" i="56"/>
  <c r="E7" i="57"/>
  <c r="I7" i="57"/>
  <c r="C7" i="57"/>
  <c r="G7" i="57"/>
  <c r="C8" i="57"/>
  <c r="G8" i="57"/>
  <c r="E8" i="57"/>
  <c r="I8" i="57"/>
  <c r="C9" i="57"/>
  <c r="G9" i="57"/>
  <c r="E9" i="57"/>
  <c r="I9" i="57"/>
  <c r="C10" i="57"/>
  <c r="G10" i="57"/>
  <c r="E10" i="57"/>
  <c r="I10" i="57"/>
  <c r="C11" i="57"/>
  <c r="G11" i="57"/>
  <c r="E11" i="57"/>
  <c r="I11" i="57"/>
  <c r="E12" i="57"/>
  <c r="I12" i="57"/>
  <c r="C12" i="57"/>
  <c r="G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E21" i="57"/>
  <c r="I21" i="57"/>
  <c r="C21" i="57"/>
  <c r="G21" i="57"/>
  <c r="C22" i="57"/>
  <c r="G22" i="57"/>
  <c r="E22" i="57"/>
  <c r="I22" i="57"/>
  <c r="C23" i="57"/>
  <c r="G23" i="57"/>
  <c r="J26" i="57"/>
  <c r="K26" i="57"/>
  <c r="E24" i="57"/>
  <c r="I24" i="57"/>
  <c r="C7" i="58"/>
  <c r="G7" i="58"/>
  <c r="E7" i="58"/>
  <c r="I7" i="58"/>
  <c r="C8" i="58"/>
  <c r="G8" i="58"/>
  <c r="E8" i="58"/>
  <c r="I8" i="58"/>
  <c r="C9" i="58"/>
  <c r="G9" i="58"/>
  <c r="E9" i="58"/>
  <c r="I9" i="58"/>
  <c r="C10" i="58"/>
  <c r="G10" i="58"/>
  <c r="E10" i="58"/>
  <c r="I10" i="58"/>
  <c r="C11" i="58"/>
  <c r="G11" i="58"/>
  <c r="E11" i="58"/>
  <c r="I11" i="58"/>
  <c r="E12" i="58"/>
  <c r="I12" i="58"/>
  <c r="C12" i="58"/>
  <c r="G12" i="58"/>
  <c r="E13" i="58"/>
  <c r="I13" i="58"/>
  <c r="C13" i="58"/>
  <c r="G13" i="58"/>
  <c r="C14" i="58"/>
  <c r="G14" i="58"/>
  <c r="E14" i="58"/>
  <c r="I14" i="58"/>
  <c r="C15" i="58"/>
  <c r="G15" i="58"/>
  <c r="E15" i="58"/>
  <c r="I15" i="58"/>
  <c r="C16" i="58"/>
  <c r="G16" i="58"/>
  <c r="E16" i="58"/>
  <c r="I16" i="58"/>
  <c r="E17" i="58"/>
  <c r="I17" i="58"/>
  <c r="C17" i="58"/>
  <c r="G17" i="58"/>
  <c r="E18" i="58"/>
  <c r="I18" i="58"/>
  <c r="C18" i="58"/>
  <c r="G18" i="58"/>
  <c r="E19" i="58"/>
  <c r="I19" i="58"/>
  <c r="C19" i="58"/>
  <c r="G19" i="58"/>
  <c r="E20" i="58"/>
  <c r="I20" i="58"/>
  <c r="C20" i="58"/>
  <c r="G20" i="58"/>
  <c r="E21" i="58"/>
  <c r="I21" i="58"/>
  <c r="C21" i="58"/>
  <c r="G21" i="58"/>
  <c r="C22" i="58"/>
  <c r="G22" i="58"/>
  <c r="E22" i="58"/>
  <c r="I22" i="58"/>
  <c r="C23" i="58"/>
  <c r="G23" i="58"/>
  <c r="E23" i="58"/>
  <c r="I23" i="58"/>
  <c r="C24" i="58"/>
  <c r="G24" i="58"/>
  <c r="E24" i="58"/>
  <c r="I24" i="58"/>
  <c r="C25" i="58"/>
  <c r="G25" i="58"/>
  <c r="E25" i="58"/>
  <c r="I25" i="58"/>
  <c r="E26" i="58"/>
  <c r="I26" i="58"/>
  <c r="C26" i="58"/>
  <c r="G26" i="58"/>
  <c r="E27" i="58"/>
  <c r="I27" i="58"/>
  <c r="C27" i="58"/>
  <c r="G27" i="58"/>
  <c r="C28" i="58"/>
  <c r="G28" i="58"/>
  <c r="E28" i="58"/>
  <c r="I28" i="58"/>
  <c r="E29" i="58"/>
  <c r="I29" i="58"/>
  <c r="C29" i="58"/>
  <c r="G29" i="58"/>
  <c r="E30" i="58"/>
  <c r="I30" i="58"/>
  <c r="C30" i="58"/>
  <c r="G30" i="58"/>
  <c r="E31" i="58"/>
  <c r="I31" i="58"/>
  <c r="C31" i="58"/>
  <c r="G31" i="58"/>
  <c r="C32" i="58"/>
  <c r="G32" i="58"/>
  <c r="E32" i="58"/>
  <c r="I32" i="58"/>
  <c r="C33" i="58"/>
  <c r="G33" i="58"/>
  <c r="E33" i="58"/>
  <c r="I33" i="58"/>
  <c r="E34" i="58"/>
  <c r="I34" i="58"/>
  <c r="C34" i="58"/>
  <c r="G34" i="58"/>
  <c r="C35" i="58"/>
  <c r="G35" i="58"/>
  <c r="E35" i="58"/>
  <c r="I35" i="58"/>
  <c r="C36" i="58"/>
  <c r="G36" i="58"/>
  <c r="E36" i="58"/>
  <c r="I36" i="58"/>
  <c r="E37" i="58"/>
  <c r="I37" i="58"/>
  <c r="C37" i="58"/>
  <c r="G37" i="58"/>
  <c r="C38" i="58"/>
  <c r="G38" i="58"/>
  <c r="E38" i="58"/>
  <c r="I38" i="58"/>
  <c r="C39" i="58"/>
  <c r="G39" i="58"/>
  <c r="E39" i="58"/>
  <c r="I39" i="58"/>
  <c r="E40" i="58"/>
  <c r="I40" i="58"/>
  <c r="C40" i="58"/>
  <c r="G40" i="58"/>
  <c r="E41" i="58"/>
  <c r="I41" i="58"/>
  <c r="C41" i="58"/>
  <c r="G41" i="58"/>
  <c r="E42" i="58"/>
  <c r="I42" i="58"/>
  <c r="C42" i="58"/>
  <c r="G42" i="58"/>
  <c r="E43" i="58"/>
  <c r="I43" i="58"/>
  <c r="C43" i="58"/>
  <c r="G43" i="58"/>
  <c r="C44" i="58"/>
  <c r="G44" i="58"/>
  <c r="E44" i="58"/>
  <c r="I44" i="58"/>
  <c r="C45" i="58"/>
  <c r="G45" i="58"/>
  <c r="C46" i="58"/>
  <c r="G46" i="58"/>
  <c r="J49" i="58"/>
  <c r="K49" i="58"/>
  <c r="E46" i="58"/>
  <c r="I46" i="58"/>
  <c r="E47" i="58"/>
  <c r="I47" i="58"/>
  <c r="F5" i="58"/>
  <c r="C7" i="50"/>
  <c r="G7" i="50"/>
  <c r="D5" i="50"/>
  <c r="H5" i="50" s="1"/>
  <c r="E7" i="50"/>
  <c r="I7" i="50"/>
  <c r="C8" i="50"/>
  <c r="G8" i="50"/>
  <c r="E8" i="50"/>
  <c r="I8" i="50"/>
  <c r="E9" i="50"/>
  <c r="I9" i="50"/>
  <c r="C9" i="50"/>
  <c r="G9" i="50"/>
  <c r="E10" i="50"/>
  <c r="I10" i="50"/>
  <c r="C10" i="50"/>
  <c r="G10" i="50"/>
  <c r="C11" i="50"/>
  <c r="G11" i="50"/>
  <c r="E11" i="50"/>
  <c r="I11" i="50"/>
  <c r="C12" i="50"/>
  <c r="G12" i="50"/>
  <c r="E12" i="50"/>
  <c r="I12" i="50"/>
  <c r="E13" i="50"/>
  <c r="I13" i="50"/>
  <c r="C13" i="50"/>
  <c r="G13" i="50"/>
  <c r="C14" i="50"/>
  <c r="G14" i="50"/>
  <c r="E14" i="50"/>
  <c r="I14" i="50"/>
  <c r="E15" i="50"/>
  <c r="I15" i="50"/>
  <c r="C15" i="50"/>
  <c r="G15" i="50"/>
  <c r="C16" i="50"/>
  <c r="G16" i="50"/>
  <c r="E16" i="50"/>
  <c r="I16" i="50"/>
  <c r="C17" i="50"/>
  <c r="G17" i="50"/>
  <c r="E17" i="50"/>
  <c r="I17" i="50"/>
  <c r="E18" i="50"/>
  <c r="I18" i="50"/>
  <c r="C18" i="50"/>
  <c r="G18" i="50"/>
  <c r="C19" i="50"/>
  <c r="G19" i="50"/>
  <c r="E19" i="50"/>
  <c r="I19" i="50"/>
  <c r="C20" i="50"/>
  <c r="G20" i="50"/>
  <c r="E20" i="50"/>
  <c r="I20" i="50"/>
  <c r="E21" i="50"/>
  <c r="I21" i="50"/>
  <c r="C21" i="50"/>
  <c r="G21" i="50"/>
  <c r="E22" i="50"/>
  <c r="I22" i="50"/>
  <c r="C22" i="50"/>
  <c r="G22" i="50"/>
  <c r="C23" i="50"/>
  <c r="G23" i="50"/>
  <c r="E23" i="50"/>
  <c r="I23" i="50"/>
  <c r="C24" i="50"/>
  <c r="G24" i="50"/>
  <c r="E24" i="50"/>
  <c r="I24" i="50"/>
  <c r="C25" i="50"/>
  <c r="G25" i="50"/>
  <c r="E25" i="50"/>
  <c r="I25" i="50"/>
  <c r="E26" i="50"/>
  <c r="I26" i="50"/>
  <c r="C26" i="50"/>
  <c r="G26" i="50"/>
  <c r="E27" i="50"/>
  <c r="I27" i="50"/>
  <c r="C27" i="50"/>
  <c r="G27" i="50"/>
  <c r="E28" i="50"/>
  <c r="I28" i="50"/>
  <c r="C28" i="50"/>
  <c r="G28" i="50"/>
  <c r="C29" i="50"/>
  <c r="G29" i="50"/>
  <c r="E29" i="50"/>
  <c r="I29" i="50"/>
  <c r="C30" i="50"/>
  <c r="G30" i="50"/>
  <c r="E30" i="50"/>
  <c r="I30" i="50"/>
  <c r="C31" i="50"/>
  <c r="G31" i="50"/>
  <c r="E31" i="50"/>
  <c r="I31" i="50"/>
  <c r="E32" i="50"/>
  <c r="I32" i="50"/>
  <c r="C32" i="50"/>
  <c r="G32" i="50"/>
  <c r="C33" i="50"/>
  <c r="G33" i="50"/>
  <c r="E33" i="50"/>
  <c r="I33" i="50"/>
  <c r="C34" i="50"/>
  <c r="G34" i="50"/>
  <c r="E34" i="50"/>
  <c r="I34" i="50"/>
  <c r="C35" i="50"/>
  <c r="G35" i="50"/>
  <c r="E35" i="50"/>
  <c r="I35" i="50"/>
  <c r="C36" i="50"/>
  <c r="G36" i="50"/>
  <c r="E36" i="50"/>
  <c r="I36" i="50"/>
  <c r="C37" i="50"/>
  <c r="G37" i="50"/>
  <c r="E37" i="50"/>
  <c r="I37" i="50"/>
  <c r="E38" i="50"/>
  <c r="I38" i="50"/>
  <c r="C38" i="50"/>
  <c r="G38" i="50"/>
  <c r="C39" i="50"/>
  <c r="G39" i="50"/>
  <c r="E39" i="50"/>
  <c r="I39" i="50"/>
  <c r="C40" i="50"/>
  <c r="G40" i="50"/>
  <c r="E40" i="50"/>
  <c r="I40" i="50"/>
  <c r="C41" i="50"/>
  <c r="G41" i="50"/>
  <c r="E41" i="50"/>
  <c r="I41" i="50"/>
  <c r="E42" i="50"/>
  <c r="I42" i="50"/>
  <c r="C42" i="50"/>
  <c r="G42" i="50"/>
  <c r="C43" i="50"/>
  <c r="G43" i="50"/>
  <c r="E43" i="50"/>
  <c r="I43" i="50"/>
  <c r="C44" i="50"/>
  <c r="G44" i="50"/>
  <c r="E44" i="50"/>
  <c r="I44" i="50"/>
  <c r="C45" i="50"/>
  <c r="G45" i="50"/>
  <c r="E45" i="50"/>
  <c r="I45" i="50"/>
  <c r="C46" i="50"/>
  <c r="G46" i="50"/>
  <c r="E46" i="50"/>
  <c r="I46" i="50"/>
  <c r="C47" i="50"/>
  <c r="G47" i="50"/>
  <c r="I47" i="50"/>
  <c r="J52" i="50"/>
  <c r="C48" i="50"/>
  <c r="G48" i="50"/>
  <c r="E48" i="50"/>
  <c r="I48" i="50"/>
  <c r="C49" i="50"/>
  <c r="G49" i="50"/>
  <c r="E49" i="50"/>
  <c r="K52" i="50"/>
  <c r="E50" i="50"/>
  <c r="I50" i="50"/>
  <c r="E44" i="53"/>
  <c r="I44" i="53"/>
  <c r="E60" i="53"/>
  <c r="I60" i="53"/>
  <c r="E27" i="53"/>
  <c r="I27" i="53"/>
  <c r="E41" i="53"/>
  <c r="I41" i="53"/>
  <c r="E7" i="53"/>
  <c r="I7" i="53"/>
  <c r="E24" i="53"/>
  <c r="I24" i="53"/>
  <c r="C44" i="53"/>
  <c r="G44" i="53"/>
  <c r="C60" i="53"/>
  <c r="G60" i="53"/>
  <c r="C27" i="53"/>
  <c r="G27" i="53"/>
  <c r="C41" i="53"/>
  <c r="G41" i="53"/>
  <c r="C7" i="53"/>
  <c r="G7" i="53"/>
  <c r="C24" i="53"/>
  <c r="G24" i="53"/>
  <c r="F5" i="53"/>
  <c r="C8" i="53"/>
  <c r="G8" i="53"/>
  <c r="E8" i="53"/>
  <c r="I8" i="53"/>
  <c r="E9" i="53"/>
  <c r="I9" i="53"/>
  <c r="C9" i="53"/>
  <c r="G9" i="53"/>
  <c r="C10" i="53"/>
  <c r="G10" i="53"/>
  <c r="E10" i="53"/>
  <c r="I10" i="53"/>
  <c r="C11" i="53"/>
  <c r="G11" i="53"/>
  <c r="E11" i="53"/>
  <c r="I11" i="53"/>
  <c r="C12" i="53"/>
  <c r="G12" i="53"/>
  <c r="E12" i="53"/>
  <c r="I12" i="53"/>
  <c r="C13" i="53"/>
  <c r="G13" i="53"/>
  <c r="E13" i="53"/>
  <c r="I13" i="53"/>
  <c r="C14" i="53"/>
  <c r="G14" i="53"/>
  <c r="E14" i="53"/>
  <c r="I14" i="53"/>
  <c r="E15" i="53"/>
  <c r="I15" i="53"/>
  <c r="C15" i="53"/>
  <c r="G15" i="53"/>
  <c r="C16" i="53"/>
  <c r="G16" i="53"/>
  <c r="E16" i="53"/>
  <c r="I16" i="53"/>
  <c r="C17" i="53"/>
  <c r="G17" i="53"/>
  <c r="E17" i="53"/>
  <c r="I17" i="53"/>
  <c r="E18" i="53"/>
  <c r="I18" i="53"/>
  <c r="C18" i="53"/>
  <c r="G18" i="53"/>
  <c r="C19" i="53"/>
  <c r="G19" i="53"/>
  <c r="E19" i="53"/>
  <c r="I19" i="53"/>
  <c r="C20" i="53"/>
  <c r="G20" i="53"/>
  <c r="E20" i="53"/>
  <c r="I20" i="53"/>
  <c r="G21" i="53"/>
  <c r="E21" i="53"/>
  <c r="I21" i="53"/>
  <c r="J24" i="53"/>
  <c r="K24" i="53"/>
  <c r="C22" i="53"/>
  <c r="C28" i="53"/>
  <c r="G28" i="53"/>
  <c r="E28" i="53"/>
  <c r="I28" i="53"/>
  <c r="C29" i="53"/>
  <c r="G29" i="53"/>
  <c r="E29" i="53"/>
  <c r="I29" i="53"/>
  <c r="C30" i="53"/>
  <c r="G30" i="53"/>
  <c r="E30" i="53"/>
  <c r="I30" i="53"/>
  <c r="C31" i="53"/>
  <c r="G31" i="53"/>
  <c r="E31" i="53"/>
  <c r="I31" i="53"/>
  <c r="E32" i="53"/>
  <c r="I32" i="53"/>
  <c r="C32" i="53"/>
  <c r="G32" i="53"/>
  <c r="C33" i="53"/>
  <c r="G33" i="53"/>
  <c r="E33" i="53"/>
  <c r="I33" i="53"/>
  <c r="C34" i="53"/>
  <c r="G34" i="53"/>
  <c r="E34" i="53"/>
  <c r="I34" i="53"/>
  <c r="C35" i="53"/>
  <c r="G35" i="53"/>
  <c r="E35" i="53"/>
  <c r="I35" i="53"/>
  <c r="E36" i="53"/>
  <c r="I36" i="53"/>
  <c r="C36" i="53"/>
  <c r="G36" i="53"/>
  <c r="C37" i="53"/>
  <c r="G37" i="53"/>
  <c r="E37" i="53"/>
  <c r="I37" i="53"/>
  <c r="C38" i="53"/>
  <c r="G38" i="53"/>
  <c r="E38" i="53"/>
  <c r="K41" i="53"/>
  <c r="J41" i="53"/>
  <c r="I39" i="53"/>
  <c r="C45" i="53"/>
  <c r="G45" i="53"/>
  <c r="E45" i="53"/>
  <c r="I45" i="53"/>
  <c r="E46" i="53"/>
  <c r="I46" i="53"/>
  <c r="C46" i="53"/>
  <c r="G46" i="53"/>
  <c r="C47" i="53"/>
  <c r="G47" i="53"/>
  <c r="E47" i="53"/>
  <c r="I47" i="53"/>
  <c r="C48" i="53"/>
  <c r="G48" i="53"/>
  <c r="E48" i="53"/>
  <c r="I48" i="53"/>
  <c r="E49" i="53"/>
  <c r="I49" i="53"/>
  <c r="C49" i="53"/>
  <c r="G49" i="53"/>
  <c r="C50" i="53"/>
  <c r="G50" i="53"/>
  <c r="E50" i="53"/>
  <c r="I50" i="53"/>
  <c r="C51" i="53"/>
  <c r="G51" i="53"/>
  <c r="E51" i="53"/>
  <c r="I51" i="53"/>
  <c r="C52" i="53"/>
  <c r="G52" i="53"/>
  <c r="E52" i="53"/>
  <c r="I52" i="53"/>
  <c r="C53" i="53"/>
  <c r="G53" i="53"/>
  <c r="E53" i="53"/>
  <c r="I53" i="53"/>
  <c r="C54" i="53"/>
  <c r="G54" i="53"/>
  <c r="E54" i="53"/>
  <c r="I54" i="53"/>
  <c r="C55" i="53"/>
  <c r="G55" i="53"/>
  <c r="E55" i="53"/>
  <c r="I55" i="53"/>
  <c r="C56" i="53"/>
  <c r="G56" i="53"/>
  <c r="E56" i="53"/>
  <c r="I56" i="53"/>
  <c r="C57" i="53"/>
  <c r="G57" i="53"/>
  <c r="J60" i="53"/>
  <c r="K60" i="53"/>
  <c r="E58" i="53"/>
  <c r="I58" i="53"/>
  <c r="C73" i="54"/>
  <c r="G73" i="54"/>
  <c r="C79" i="54"/>
  <c r="G79" i="54"/>
  <c r="C57" i="54"/>
  <c r="G57" i="54"/>
  <c r="C70" i="54"/>
  <c r="G70" i="54"/>
  <c r="C45" i="54"/>
  <c r="G45" i="54"/>
  <c r="C54" i="54"/>
  <c r="G54" i="54"/>
  <c r="C30" i="54"/>
  <c r="G30" i="54"/>
  <c r="C42" i="54"/>
  <c r="G42" i="54"/>
  <c r="C23" i="54"/>
  <c r="G23" i="54"/>
  <c r="C27" i="54"/>
  <c r="G27" i="54"/>
  <c r="C17" i="54"/>
  <c r="G17" i="54"/>
  <c r="C20" i="54"/>
  <c r="G20" i="54"/>
  <c r="C7" i="54"/>
  <c r="G7" i="54"/>
  <c r="C14" i="54"/>
  <c r="G14" i="54"/>
  <c r="E73" i="54"/>
  <c r="I73" i="54"/>
  <c r="E79" i="54"/>
  <c r="I79" i="54"/>
  <c r="E57" i="54"/>
  <c r="I57" i="54"/>
  <c r="E70" i="54"/>
  <c r="I70" i="54"/>
  <c r="E45" i="54"/>
  <c r="I45" i="54"/>
  <c r="E54" i="54"/>
  <c r="I54" i="54"/>
  <c r="E30" i="54"/>
  <c r="I30" i="54"/>
  <c r="E42" i="54"/>
  <c r="I42" i="54"/>
  <c r="E23" i="54"/>
  <c r="I23" i="54"/>
  <c r="E27" i="54"/>
  <c r="I27" i="54"/>
  <c r="E17" i="54"/>
  <c r="I17" i="54"/>
  <c r="E7" i="54"/>
  <c r="I7" i="54"/>
  <c r="E14" i="54"/>
  <c r="I14" i="54"/>
  <c r="F5" i="54"/>
  <c r="C8" i="54"/>
  <c r="G8" i="54"/>
  <c r="E8" i="54"/>
  <c r="I8" i="54"/>
  <c r="C9" i="54"/>
  <c r="G9" i="54"/>
  <c r="E9" i="54"/>
  <c r="I9" i="54"/>
  <c r="C10" i="54"/>
  <c r="G10" i="54"/>
  <c r="I10" i="54"/>
  <c r="C11" i="54"/>
  <c r="G11" i="54"/>
  <c r="J14" i="54"/>
  <c r="E11" i="54"/>
  <c r="K14" i="54"/>
  <c r="E12" i="54"/>
  <c r="I12" i="54"/>
  <c r="K20" i="54"/>
  <c r="J20" i="54"/>
  <c r="E18" i="54"/>
  <c r="I18" i="54"/>
  <c r="C24" i="54"/>
  <c r="G24" i="54"/>
  <c r="J27" i="54"/>
  <c r="K27" i="54"/>
  <c r="E25" i="54"/>
  <c r="I25" i="54"/>
  <c r="E31" i="54"/>
  <c r="I31" i="54"/>
  <c r="C31" i="54"/>
  <c r="G31" i="54"/>
  <c r="C32" i="54"/>
  <c r="G32" i="54"/>
  <c r="E32" i="54"/>
  <c r="I32" i="54"/>
  <c r="C33" i="54"/>
  <c r="G33" i="54"/>
  <c r="E33" i="54"/>
  <c r="I33" i="54"/>
  <c r="C34" i="54"/>
  <c r="G34" i="54"/>
  <c r="E34" i="54"/>
  <c r="I34" i="54"/>
  <c r="C35" i="54"/>
  <c r="G35" i="54"/>
  <c r="E35" i="54"/>
  <c r="I35" i="54"/>
  <c r="C36" i="54"/>
  <c r="G36" i="54"/>
  <c r="E36" i="54"/>
  <c r="I36" i="54"/>
  <c r="C37" i="54"/>
  <c r="G37" i="54"/>
  <c r="E37" i="54"/>
  <c r="I37" i="54"/>
  <c r="E38" i="54"/>
  <c r="I38" i="54"/>
  <c r="C38" i="54"/>
  <c r="G38" i="54"/>
  <c r="C39" i="54"/>
  <c r="G39" i="54"/>
  <c r="J42" i="54"/>
  <c r="K42" i="54"/>
  <c r="E40" i="54"/>
  <c r="I40" i="54"/>
  <c r="E46" i="54"/>
  <c r="I46" i="54"/>
  <c r="C46" i="54"/>
  <c r="G46" i="54"/>
  <c r="C47" i="54"/>
  <c r="G47" i="54"/>
  <c r="E47" i="54"/>
  <c r="I47" i="54"/>
  <c r="C48" i="54"/>
  <c r="G48" i="54"/>
  <c r="E48" i="54"/>
  <c r="I48" i="54"/>
  <c r="C49" i="54"/>
  <c r="G49" i="54"/>
  <c r="E49" i="54"/>
  <c r="I49" i="54"/>
  <c r="I50" i="54"/>
  <c r="C50" i="54"/>
  <c r="G50" i="54"/>
  <c r="C51" i="54"/>
  <c r="G51" i="54"/>
  <c r="J54" i="54"/>
  <c r="E51" i="54"/>
  <c r="K54" i="54"/>
  <c r="E52" i="54"/>
  <c r="I52" i="54"/>
  <c r="C58" i="54"/>
  <c r="G58" i="54"/>
  <c r="E58" i="54"/>
  <c r="I58" i="54"/>
  <c r="C59" i="54"/>
  <c r="G59" i="54"/>
  <c r="E59" i="54"/>
  <c r="I59" i="54"/>
  <c r="E60" i="54"/>
  <c r="I60" i="54"/>
  <c r="C60" i="54"/>
  <c r="G60" i="54"/>
  <c r="E61" i="54"/>
  <c r="I61" i="54"/>
  <c r="C61" i="54"/>
  <c r="G61" i="54"/>
  <c r="C62" i="54"/>
  <c r="G62" i="54"/>
  <c r="E62" i="54"/>
  <c r="I62" i="54"/>
  <c r="G63" i="54"/>
  <c r="C63" i="54"/>
  <c r="E63" i="54"/>
  <c r="I63" i="54"/>
  <c r="C64" i="54"/>
  <c r="G64" i="54"/>
  <c r="E64" i="54"/>
  <c r="I64" i="54"/>
  <c r="E65" i="54"/>
  <c r="I65" i="54"/>
  <c r="C65" i="54"/>
  <c r="G65" i="54"/>
  <c r="E66" i="54"/>
  <c r="I66" i="54"/>
  <c r="C66" i="54"/>
  <c r="G66" i="54"/>
  <c r="C67" i="54"/>
  <c r="G67" i="54"/>
  <c r="J70" i="54"/>
  <c r="K70" i="54"/>
  <c r="E68" i="54"/>
  <c r="I68" i="54"/>
  <c r="C74" i="54"/>
  <c r="G74" i="54"/>
  <c r="E74" i="54"/>
  <c r="I74" i="54"/>
  <c r="I75" i="54"/>
  <c r="C75" i="54"/>
  <c r="G75" i="54"/>
  <c r="C76" i="54"/>
  <c r="G76" i="54"/>
  <c r="J79" i="54"/>
  <c r="E76" i="54"/>
  <c r="K79" i="54"/>
  <c r="E77" i="54"/>
  <c r="I77" i="54"/>
  <c r="E198" i="55"/>
  <c r="I198" i="55"/>
  <c r="E210" i="55"/>
  <c r="I210" i="55"/>
  <c r="E191" i="55"/>
  <c r="I191" i="55"/>
  <c r="E195" i="55"/>
  <c r="I195" i="55"/>
  <c r="C159" i="55"/>
  <c r="G159" i="55"/>
  <c r="C184" i="55"/>
  <c r="G184" i="55"/>
  <c r="C133" i="55"/>
  <c r="G133" i="55"/>
  <c r="C156" i="55"/>
  <c r="G156" i="55"/>
  <c r="C102" i="55"/>
  <c r="G102" i="55"/>
  <c r="C126" i="55"/>
  <c r="G126" i="55"/>
  <c r="C75" i="55"/>
  <c r="G75" i="55"/>
  <c r="C99" i="55"/>
  <c r="G99" i="55"/>
  <c r="E53" i="55"/>
  <c r="I53" i="55"/>
  <c r="E68" i="55"/>
  <c r="I68" i="55"/>
  <c r="E25" i="55"/>
  <c r="I25" i="55"/>
  <c r="E50" i="55"/>
  <c r="I50" i="55"/>
  <c r="E7" i="55"/>
  <c r="I7" i="55"/>
  <c r="E18" i="55"/>
  <c r="I18" i="55"/>
  <c r="J214" i="55"/>
  <c r="K214" i="55"/>
  <c r="C198" i="55"/>
  <c r="G198" i="55"/>
  <c r="C210" i="55"/>
  <c r="G210" i="55"/>
  <c r="C191" i="55"/>
  <c r="G191" i="55"/>
  <c r="C195" i="55"/>
  <c r="G195" i="55"/>
  <c r="E159" i="55"/>
  <c r="I159" i="55"/>
  <c r="E184" i="55"/>
  <c r="I184" i="55"/>
  <c r="E133" i="55"/>
  <c r="I133" i="55"/>
  <c r="E156" i="55"/>
  <c r="I156" i="55"/>
  <c r="D131" i="55"/>
  <c r="H131" i="55" s="1"/>
  <c r="E102" i="55"/>
  <c r="I102" i="55"/>
  <c r="E126" i="55"/>
  <c r="I126" i="55"/>
  <c r="E75" i="55"/>
  <c r="I75" i="55"/>
  <c r="E99" i="55"/>
  <c r="I99" i="55"/>
  <c r="C53" i="55"/>
  <c r="G53" i="55"/>
  <c r="C68" i="55"/>
  <c r="G68" i="55"/>
  <c r="C25" i="55"/>
  <c r="G25" i="55"/>
  <c r="C50" i="55"/>
  <c r="G50" i="55"/>
  <c r="C7" i="55"/>
  <c r="G7" i="55"/>
  <c r="C18" i="55"/>
  <c r="G18" i="55"/>
  <c r="E8" i="55"/>
  <c r="I8" i="55"/>
  <c r="C8" i="55"/>
  <c r="G8" i="55"/>
  <c r="E9" i="55"/>
  <c r="I9" i="55"/>
  <c r="C9" i="55"/>
  <c r="G9" i="55"/>
  <c r="E10" i="55"/>
  <c r="I10" i="55"/>
  <c r="C10" i="55"/>
  <c r="G10" i="55"/>
  <c r="C11" i="55"/>
  <c r="G11" i="55"/>
  <c r="E11" i="55"/>
  <c r="I11" i="55"/>
  <c r="E12" i="55"/>
  <c r="I12" i="55"/>
  <c r="C12" i="55"/>
  <c r="G12" i="55"/>
  <c r="C13" i="55"/>
  <c r="G13" i="55"/>
  <c r="E13" i="55"/>
  <c r="I13" i="55"/>
  <c r="E14" i="55"/>
  <c r="I14" i="55"/>
  <c r="C14" i="55"/>
  <c r="G14" i="55"/>
  <c r="C15" i="55"/>
  <c r="G15" i="55"/>
  <c r="J18" i="55"/>
  <c r="K18" i="55"/>
  <c r="E16" i="55"/>
  <c r="I16" i="55"/>
  <c r="E26" i="55"/>
  <c r="I26" i="55"/>
  <c r="C26" i="55"/>
  <c r="G26" i="55"/>
  <c r="E27" i="55"/>
  <c r="I27" i="55"/>
  <c r="C27" i="55"/>
  <c r="G27" i="55"/>
  <c r="E28" i="55"/>
  <c r="I28" i="55"/>
  <c r="C28" i="55"/>
  <c r="G28" i="55"/>
  <c r="E29" i="55"/>
  <c r="I29" i="55"/>
  <c r="C29" i="55"/>
  <c r="G29" i="55"/>
  <c r="E30" i="55"/>
  <c r="I30" i="55"/>
  <c r="C30" i="55"/>
  <c r="G30" i="55"/>
  <c r="E31" i="55"/>
  <c r="I31" i="55"/>
  <c r="C31" i="55"/>
  <c r="G31" i="55"/>
  <c r="E32" i="55"/>
  <c r="I32" i="55"/>
  <c r="C32" i="55"/>
  <c r="G32" i="55"/>
  <c r="E33" i="55"/>
  <c r="I33" i="55"/>
  <c r="C33" i="55"/>
  <c r="G33" i="55"/>
  <c r="C34" i="55"/>
  <c r="G34" i="55"/>
  <c r="E34" i="55"/>
  <c r="I34" i="55"/>
  <c r="E35" i="55"/>
  <c r="I35" i="55"/>
  <c r="C35" i="55"/>
  <c r="G35" i="55"/>
  <c r="E36" i="55"/>
  <c r="I36" i="55"/>
  <c r="C36" i="55"/>
  <c r="G36" i="55"/>
  <c r="C37" i="55"/>
  <c r="G37" i="55"/>
  <c r="E37" i="55"/>
  <c r="I37" i="55"/>
  <c r="E38" i="55"/>
  <c r="I38" i="55"/>
  <c r="C38" i="55"/>
  <c r="G38" i="55"/>
  <c r="C39" i="55"/>
  <c r="G39" i="55"/>
  <c r="E39" i="55"/>
  <c r="I39" i="55"/>
  <c r="E40" i="55"/>
  <c r="C40" i="55"/>
  <c r="G40" i="55"/>
  <c r="I40" i="55"/>
  <c r="E41" i="55"/>
  <c r="I41" i="55"/>
  <c r="C41" i="55"/>
  <c r="G41" i="55"/>
  <c r="E42" i="55"/>
  <c r="I42" i="55"/>
  <c r="C42" i="55"/>
  <c r="G42" i="55"/>
  <c r="E43" i="55"/>
  <c r="I43" i="55"/>
  <c r="C43" i="55"/>
  <c r="G43" i="55"/>
  <c r="C44" i="55"/>
  <c r="G44" i="55"/>
  <c r="E44" i="55"/>
  <c r="I44" i="55"/>
  <c r="C45" i="55"/>
  <c r="G45" i="55"/>
  <c r="E45" i="55"/>
  <c r="I45" i="55"/>
  <c r="C46" i="55"/>
  <c r="G46" i="55"/>
  <c r="E46" i="55"/>
  <c r="C47" i="55"/>
  <c r="G47" i="55"/>
  <c r="K50" i="55"/>
  <c r="I47" i="55"/>
  <c r="J50" i="55"/>
  <c r="E48" i="55"/>
  <c r="I48" i="55"/>
  <c r="E54" i="55"/>
  <c r="I54" i="55"/>
  <c r="C54" i="55"/>
  <c r="G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E61" i="55"/>
  <c r="I61" i="55"/>
  <c r="C62" i="55"/>
  <c r="G62" i="55"/>
  <c r="E62" i="55"/>
  <c r="I62" i="55"/>
  <c r="C63" i="55"/>
  <c r="G63" i="55"/>
  <c r="E63" i="55"/>
  <c r="I63" i="55"/>
  <c r="C64" i="55"/>
  <c r="G64" i="55"/>
  <c r="E64" i="55"/>
  <c r="I64" i="55"/>
  <c r="C65" i="55"/>
  <c r="G65" i="55"/>
  <c r="J68" i="55"/>
  <c r="K68" i="55"/>
  <c r="E66" i="55"/>
  <c r="I66" i="55"/>
  <c r="F73" i="55"/>
  <c r="C76" i="55"/>
  <c r="G76" i="55"/>
  <c r="E76" i="55"/>
  <c r="I76" i="55"/>
  <c r="E77" i="55"/>
  <c r="I77" i="55"/>
  <c r="C77" i="55"/>
  <c r="G77" i="55"/>
  <c r="C78" i="55"/>
  <c r="G78" i="55"/>
  <c r="E78" i="55"/>
  <c r="I78" i="55"/>
  <c r="C79" i="55"/>
  <c r="G79" i="55"/>
  <c r="E79" i="55"/>
  <c r="I79" i="55"/>
  <c r="C80" i="55"/>
  <c r="G80" i="55"/>
  <c r="E80" i="55"/>
  <c r="I80" i="55"/>
  <c r="E81" i="55"/>
  <c r="I81" i="55"/>
  <c r="C81" i="55"/>
  <c r="G81" i="55"/>
  <c r="C82" i="55"/>
  <c r="G82" i="55"/>
  <c r="E82" i="55"/>
  <c r="I82" i="55"/>
  <c r="C83" i="55"/>
  <c r="G83" i="55"/>
  <c r="E83" i="55"/>
  <c r="I83" i="55"/>
  <c r="C84" i="55"/>
  <c r="G84" i="55"/>
  <c r="E84" i="55"/>
  <c r="I84" i="55"/>
  <c r="C85" i="55"/>
  <c r="G85" i="55"/>
  <c r="E85" i="55"/>
  <c r="I85" i="55"/>
  <c r="E86" i="55"/>
  <c r="I86" i="55"/>
  <c r="C86" i="55"/>
  <c r="G86" i="55"/>
  <c r="C87" i="55"/>
  <c r="G87" i="55"/>
  <c r="E87" i="55"/>
  <c r="I87" i="55"/>
  <c r="C88" i="55"/>
  <c r="G88" i="55"/>
  <c r="E88" i="55"/>
  <c r="I88" i="55"/>
  <c r="C89" i="55"/>
  <c r="G89" i="55"/>
  <c r="E89" i="55"/>
  <c r="I89" i="55"/>
  <c r="C90" i="55"/>
  <c r="G90" i="55"/>
  <c r="E90" i="55"/>
  <c r="I90" i="55"/>
  <c r="C91" i="55"/>
  <c r="G91" i="55"/>
  <c r="E91" i="55"/>
  <c r="I91" i="55"/>
  <c r="E92" i="55"/>
  <c r="I92" i="55"/>
  <c r="C92" i="55"/>
  <c r="G92" i="55"/>
  <c r="E93" i="55"/>
  <c r="I93" i="55"/>
  <c r="C93" i="55"/>
  <c r="G93" i="55"/>
  <c r="C94" i="55"/>
  <c r="G94" i="55"/>
  <c r="E94" i="55"/>
  <c r="I94" i="55"/>
  <c r="E95" i="55"/>
  <c r="I95" i="55"/>
  <c r="C95" i="55"/>
  <c r="G95" i="55"/>
  <c r="C96" i="55"/>
  <c r="G96" i="55"/>
  <c r="J99" i="55"/>
  <c r="K99" i="55"/>
  <c r="E97" i="55"/>
  <c r="I97" i="55"/>
  <c r="E103" i="55"/>
  <c r="I103" i="55"/>
  <c r="C103" i="55"/>
  <c r="G103" i="55"/>
  <c r="C104" i="55"/>
  <c r="G104" i="55"/>
  <c r="E104" i="55"/>
  <c r="I104" i="55"/>
  <c r="C105" i="55"/>
  <c r="G105" i="55"/>
  <c r="E105" i="55"/>
  <c r="I105" i="55"/>
  <c r="C106" i="55"/>
  <c r="G106" i="55"/>
  <c r="E106" i="55"/>
  <c r="I106" i="55"/>
  <c r="E107" i="55"/>
  <c r="I107" i="55"/>
  <c r="C107" i="55"/>
  <c r="G107" i="55"/>
  <c r="C108" i="55"/>
  <c r="G108" i="55"/>
  <c r="E108" i="55"/>
  <c r="I108" i="55"/>
  <c r="E109" i="55"/>
  <c r="I109" i="55"/>
  <c r="C109" i="55"/>
  <c r="G109" i="55"/>
  <c r="C110" i="55"/>
  <c r="G110" i="55"/>
  <c r="E110" i="55"/>
  <c r="I110" i="55"/>
  <c r="E111" i="55"/>
  <c r="I111" i="55"/>
  <c r="C111" i="55"/>
  <c r="G111" i="55"/>
  <c r="C112" i="55"/>
  <c r="G112" i="55"/>
  <c r="E112" i="55"/>
  <c r="I112" i="55"/>
  <c r="C113" i="55"/>
  <c r="G113" i="55"/>
  <c r="E113" i="55"/>
  <c r="I113" i="55"/>
  <c r="C114" i="55"/>
  <c r="G114" i="55"/>
  <c r="E114" i="55"/>
  <c r="I114" i="55"/>
  <c r="C115" i="55"/>
  <c r="G115" i="55"/>
  <c r="E115" i="55"/>
  <c r="I115" i="55"/>
  <c r="C116" i="55"/>
  <c r="G116" i="55"/>
  <c r="E116" i="55"/>
  <c r="I116" i="55"/>
  <c r="C117" i="55"/>
  <c r="G117" i="55"/>
  <c r="E117" i="55"/>
  <c r="I117" i="55"/>
  <c r="C118" i="55"/>
  <c r="G118" i="55"/>
  <c r="E118" i="55"/>
  <c r="I118" i="55"/>
  <c r="E119" i="55"/>
  <c r="I119" i="55"/>
  <c r="C119" i="55"/>
  <c r="G119" i="55"/>
  <c r="C120" i="55"/>
  <c r="G120" i="55"/>
  <c r="E120" i="55"/>
  <c r="I120" i="55"/>
  <c r="C121" i="55"/>
  <c r="G121" i="55"/>
  <c r="E121" i="55"/>
  <c r="I121" i="55"/>
  <c r="I122" i="55"/>
  <c r="C122" i="55"/>
  <c r="G122" i="55"/>
  <c r="C123" i="55"/>
  <c r="G123" i="55"/>
  <c r="J126" i="55"/>
  <c r="E123" i="55"/>
  <c r="K126" i="55"/>
  <c r="E124" i="55"/>
  <c r="I124" i="55"/>
  <c r="C134" i="55"/>
  <c r="G134" i="55"/>
  <c r="E134" i="55"/>
  <c r="I134" i="55"/>
  <c r="E135" i="55"/>
  <c r="I135" i="55"/>
  <c r="C135" i="55"/>
  <c r="G135" i="55"/>
  <c r="E136" i="55"/>
  <c r="I136" i="55"/>
  <c r="C136" i="55"/>
  <c r="G136" i="55"/>
  <c r="C137" i="55"/>
  <c r="G137" i="55"/>
  <c r="E137" i="55"/>
  <c r="I137" i="55"/>
  <c r="C138" i="55"/>
  <c r="G138" i="55"/>
  <c r="E138" i="55"/>
  <c r="I138" i="55"/>
  <c r="C139" i="55"/>
  <c r="G139" i="55"/>
  <c r="E139" i="55"/>
  <c r="I139" i="55"/>
  <c r="C140" i="55"/>
  <c r="G140" i="55"/>
  <c r="E140" i="55"/>
  <c r="I140" i="55"/>
  <c r="C141" i="55"/>
  <c r="G141" i="55"/>
  <c r="E141" i="55"/>
  <c r="I141" i="55"/>
  <c r="E142" i="55"/>
  <c r="I142" i="55"/>
  <c r="C142" i="55"/>
  <c r="G142" i="55"/>
  <c r="C143" i="55"/>
  <c r="G143" i="55"/>
  <c r="E143" i="55"/>
  <c r="I143" i="55"/>
  <c r="C144" i="55"/>
  <c r="G144" i="55"/>
  <c r="E144" i="55"/>
  <c r="I144" i="55"/>
  <c r="C145" i="55"/>
  <c r="G145" i="55"/>
  <c r="E145" i="55"/>
  <c r="I145" i="55"/>
  <c r="C146" i="55"/>
  <c r="G146" i="55"/>
  <c r="E146" i="55"/>
  <c r="I146" i="55"/>
  <c r="C147" i="55"/>
  <c r="G147" i="55"/>
  <c r="E147" i="55"/>
  <c r="I147" i="55"/>
  <c r="C148" i="55"/>
  <c r="G148" i="55"/>
  <c r="E148" i="55"/>
  <c r="I148" i="55"/>
  <c r="C149" i="55"/>
  <c r="G149" i="55"/>
  <c r="E149" i="55"/>
  <c r="I149" i="55"/>
  <c r="C150" i="55"/>
  <c r="G150" i="55"/>
  <c r="E150" i="55"/>
  <c r="I150" i="55"/>
  <c r="C151" i="55"/>
  <c r="G151" i="55"/>
  <c r="E151" i="55"/>
  <c r="I151" i="55"/>
  <c r="E152" i="55"/>
  <c r="I152" i="55"/>
  <c r="C152" i="55"/>
  <c r="G152" i="55"/>
  <c r="C153" i="55"/>
  <c r="G153" i="55"/>
  <c r="J156" i="55"/>
  <c r="K156" i="55"/>
  <c r="E154" i="55"/>
  <c r="I154" i="55"/>
  <c r="C160" i="55"/>
  <c r="G160" i="55"/>
  <c r="E160" i="55"/>
  <c r="I160" i="55"/>
  <c r="E161" i="55"/>
  <c r="I161" i="55"/>
  <c r="C161" i="55"/>
  <c r="G161" i="55"/>
  <c r="E162" i="55"/>
  <c r="I162" i="55"/>
  <c r="C162" i="55"/>
  <c r="G162" i="55"/>
  <c r="C163" i="55"/>
  <c r="G163" i="55"/>
  <c r="E163" i="55"/>
  <c r="I163" i="55"/>
  <c r="E164" i="55"/>
  <c r="I164" i="55"/>
  <c r="C164" i="55"/>
  <c r="G164" i="55"/>
  <c r="E165" i="55"/>
  <c r="I165" i="55"/>
  <c r="C165" i="55"/>
  <c r="G165" i="55"/>
  <c r="E166" i="55"/>
  <c r="I166" i="55"/>
  <c r="C166" i="55"/>
  <c r="G166" i="55"/>
  <c r="C167" i="55"/>
  <c r="G167" i="55"/>
  <c r="E167" i="55"/>
  <c r="I167" i="55"/>
  <c r="E168" i="55"/>
  <c r="I168" i="55"/>
  <c r="C168" i="55"/>
  <c r="G168" i="55"/>
  <c r="C169" i="55"/>
  <c r="G169" i="55"/>
  <c r="E169" i="55"/>
  <c r="I169" i="55"/>
  <c r="C170" i="55"/>
  <c r="G170" i="55"/>
  <c r="E170" i="55"/>
  <c r="I170" i="55"/>
  <c r="C171" i="55"/>
  <c r="G171" i="55"/>
  <c r="E171" i="55"/>
  <c r="I171" i="55"/>
  <c r="C172" i="55"/>
  <c r="G172" i="55"/>
  <c r="E172" i="55"/>
  <c r="I172" i="55"/>
  <c r="C173" i="55"/>
  <c r="G173" i="55"/>
  <c r="E173" i="55"/>
  <c r="I173" i="55"/>
  <c r="C174" i="55"/>
  <c r="G174" i="55"/>
  <c r="E174" i="55"/>
  <c r="I174" i="55"/>
  <c r="E175" i="55"/>
  <c r="I175" i="55"/>
  <c r="C175" i="55"/>
  <c r="G175" i="55"/>
  <c r="C176" i="55"/>
  <c r="G176" i="55"/>
  <c r="E176" i="55"/>
  <c r="I176" i="55"/>
  <c r="C177" i="55"/>
  <c r="G177" i="55"/>
  <c r="E177" i="55"/>
  <c r="I177" i="55"/>
  <c r="E178" i="55"/>
  <c r="I178" i="55"/>
  <c r="C178" i="55"/>
  <c r="G178" i="55"/>
  <c r="E179" i="55"/>
  <c r="I179" i="55"/>
  <c r="C179" i="55"/>
  <c r="G179" i="55"/>
  <c r="C180" i="55"/>
  <c r="G180" i="55"/>
  <c r="E180" i="55"/>
  <c r="I180" i="55"/>
  <c r="C181" i="55"/>
  <c r="G181" i="55"/>
  <c r="K184" i="55"/>
  <c r="J184" i="55"/>
  <c r="E182" i="55"/>
  <c r="I182" i="55"/>
  <c r="F189" i="55"/>
  <c r="C192" i="55"/>
  <c r="G192" i="55"/>
  <c r="J195" i="55"/>
  <c r="K195" i="55"/>
  <c r="E193" i="55"/>
  <c r="I193" i="55"/>
  <c r="C199" i="55"/>
  <c r="G199" i="55"/>
  <c r="E199" i="55"/>
  <c r="I199" i="55"/>
  <c r="C200" i="55"/>
  <c r="G200" i="55"/>
  <c r="E200" i="55"/>
  <c r="I200" i="55"/>
  <c r="E201" i="55"/>
  <c r="I201" i="55"/>
  <c r="C201" i="55"/>
  <c r="G201" i="55"/>
  <c r="E202" i="55"/>
  <c r="I202" i="55"/>
  <c r="C202" i="55"/>
  <c r="G202" i="55"/>
  <c r="E203" i="55"/>
  <c r="I203" i="55"/>
  <c r="C203" i="55"/>
  <c r="G203" i="55"/>
  <c r="C204" i="55"/>
  <c r="G204" i="55"/>
  <c r="E204" i="55"/>
  <c r="I204" i="55"/>
  <c r="C205" i="55"/>
  <c r="G205" i="55"/>
  <c r="E205" i="55"/>
  <c r="I205" i="55"/>
  <c r="E206" i="55"/>
  <c r="I206" i="55"/>
  <c r="C206" i="55"/>
  <c r="G206" i="55"/>
  <c r="C207" i="55"/>
  <c r="G207" i="55"/>
  <c r="E207" i="55"/>
  <c r="I207" i="55"/>
  <c r="J210" i="55"/>
  <c r="K210" i="55"/>
  <c r="I214" i="55"/>
  <c r="C233" i="48"/>
  <c r="G233" i="48"/>
  <c r="C245" i="48"/>
  <c r="G245" i="48"/>
  <c r="C212" i="48"/>
  <c r="G212" i="48"/>
  <c r="C230" i="48"/>
  <c r="G230" i="48"/>
  <c r="C200" i="48"/>
  <c r="G200" i="48"/>
  <c r="C209" i="48"/>
  <c r="G209" i="48"/>
  <c r="E184" i="48"/>
  <c r="I184" i="48"/>
  <c r="E193" i="48"/>
  <c r="I193" i="48"/>
  <c r="E171" i="48"/>
  <c r="I171" i="48"/>
  <c r="E181" i="48"/>
  <c r="I181" i="48"/>
  <c r="C151" i="48"/>
  <c r="G151" i="48"/>
  <c r="C164" i="48"/>
  <c r="G164" i="48"/>
  <c r="C146" i="48"/>
  <c r="G146" i="48"/>
  <c r="E126" i="48"/>
  <c r="I126" i="48"/>
  <c r="E139" i="48"/>
  <c r="I139" i="48"/>
  <c r="E119" i="48"/>
  <c r="I119" i="48"/>
  <c r="I123" i="48"/>
  <c r="C92" i="48"/>
  <c r="G92" i="48"/>
  <c r="C112" i="48"/>
  <c r="G112" i="48"/>
  <c r="C82" i="48"/>
  <c r="G82" i="48"/>
  <c r="C89" i="48"/>
  <c r="G89" i="48"/>
  <c r="E56" i="48"/>
  <c r="I56" i="48"/>
  <c r="E75" i="48"/>
  <c r="I75" i="48"/>
  <c r="E43" i="48"/>
  <c r="I43" i="48"/>
  <c r="E53" i="48"/>
  <c r="I53" i="48"/>
  <c r="D41" i="48"/>
  <c r="H41" i="48" s="1"/>
  <c r="E31" i="48"/>
  <c r="I31" i="48"/>
  <c r="E36" i="48"/>
  <c r="I36" i="48"/>
  <c r="E18" i="48"/>
  <c r="I18" i="48"/>
  <c r="E28" i="48"/>
  <c r="I28" i="48"/>
  <c r="D16" i="48"/>
  <c r="H16" i="48" s="1"/>
  <c r="E7" i="48"/>
  <c r="I7" i="48"/>
  <c r="E11" i="48"/>
  <c r="I11" i="48"/>
  <c r="E233" i="48"/>
  <c r="I233" i="48"/>
  <c r="E245" i="48"/>
  <c r="I245" i="48"/>
  <c r="E212" i="48"/>
  <c r="I212" i="48"/>
  <c r="E230" i="48"/>
  <c r="I230" i="48"/>
  <c r="E200" i="48"/>
  <c r="I200" i="48"/>
  <c r="E209" i="48"/>
  <c r="I209" i="48"/>
  <c r="C184" i="48"/>
  <c r="G184" i="48"/>
  <c r="C193" i="48"/>
  <c r="G193" i="48"/>
  <c r="C171" i="48"/>
  <c r="G171" i="48"/>
  <c r="C181" i="48"/>
  <c r="G181" i="48"/>
  <c r="E151" i="48"/>
  <c r="I151" i="48"/>
  <c r="E164" i="48"/>
  <c r="I164" i="48"/>
  <c r="E146" i="48"/>
  <c r="I146" i="48"/>
  <c r="E148" i="48"/>
  <c r="I148" i="48"/>
  <c r="C126" i="48"/>
  <c r="G126" i="48"/>
  <c r="C139" i="48"/>
  <c r="G139" i="48"/>
  <c r="C119" i="48"/>
  <c r="G119" i="48"/>
  <c r="C123" i="48"/>
  <c r="G123" i="48"/>
  <c r="E92" i="48"/>
  <c r="I92" i="48"/>
  <c r="E112" i="48"/>
  <c r="I112" i="48"/>
  <c r="E82" i="48"/>
  <c r="I82" i="48"/>
  <c r="E89" i="48"/>
  <c r="I89" i="48"/>
  <c r="C56" i="48"/>
  <c r="G56" i="48"/>
  <c r="C75" i="48"/>
  <c r="G75" i="48"/>
  <c r="C43" i="48"/>
  <c r="G43" i="48"/>
  <c r="C53" i="48"/>
  <c r="G53" i="48"/>
  <c r="C31" i="48"/>
  <c r="G31" i="48"/>
  <c r="C36" i="48"/>
  <c r="G36" i="48"/>
  <c r="C18" i="48"/>
  <c r="G18" i="48"/>
  <c r="C28" i="48"/>
  <c r="G28" i="48"/>
  <c r="C7" i="48"/>
  <c r="G7" i="48"/>
  <c r="C11" i="48"/>
  <c r="G11" i="48"/>
  <c r="F5" i="48"/>
  <c r="C8" i="48"/>
  <c r="G8" i="48"/>
  <c r="J11" i="48"/>
  <c r="K11" i="48"/>
  <c r="E9" i="48"/>
  <c r="I9" i="48"/>
  <c r="E19" i="48"/>
  <c r="I19" i="48"/>
  <c r="C19" i="48"/>
  <c r="G19" i="48"/>
  <c r="E20" i="48"/>
  <c r="I20" i="48"/>
  <c r="C20" i="48"/>
  <c r="G20" i="48"/>
  <c r="E21" i="48"/>
  <c r="I21" i="48"/>
  <c r="C21" i="48"/>
  <c r="G21" i="48"/>
  <c r="C22" i="48"/>
  <c r="G22" i="48"/>
  <c r="E22" i="48"/>
  <c r="I22" i="48"/>
  <c r="E23" i="48"/>
  <c r="I23" i="48"/>
  <c r="C23" i="48"/>
  <c r="G23" i="48"/>
  <c r="E24" i="48"/>
  <c r="I24" i="48"/>
  <c r="C24" i="48"/>
  <c r="G24" i="48"/>
  <c r="C25" i="48"/>
  <c r="G25" i="48"/>
  <c r="K28" i="48"/>
  <c r="J28" i="48"/>
  <c r="E26" i="48"/>
  <c r="I26" i="48"/>
  <c r="C32" i="48"/>
  <c r="G32" i="48"/>
  <c r="E32" i="48"/>
  <c r="I32" i="48"/>
  <c r="C33" i="48"/>
  <c r="G33" i="48"/>
  <c r="J36" i="48"/>
  <c r="K36" i="48"/>
  <c r="E34" i="48"/>
  <c r="I34" i="48"/>
  <c r="C44" i="48"/>
  <c r="G44" i="48"/>
  <c r="E44" i="48"/>
  <c r="I44" i="48"/>
  <c r="E45" i="48"/>
  <c r="I45" i="48"/>
  <c r="C45" i="48"/>
  <c r="G45" i="48"/>
  <c r="C46" i="48"/>
  <c r="G46" i="48"/>
  <c r="E46" i="48"/>
  <c r="I46" i="48"/>
  <c r="C47" i="48"/>
  <c r="G47" i="48"/>
  <c r="E47" i="48"/>
  <c r="I47" i="48"/>
  <c r="E48" i="48"/>
  <c r="C48" i="48"/>
  <c r="G48" i="48"/>
  <c r="K53" i="48"/>
  <c r="E49" i="48"/>
  <c r="I49" i="48"/>
  <c r="C49" i="48"/>
  <c r="G49" i="48"/>
  <c r="I50" i="48"/>
  <c r="C50" i="48"/>
  <c r="G50" i="48"/>
  <c r="J53" i="48"/>
  <c r="E51" i="48"/>
  <c r="I51" i="48"/>
  <c r="C57" i="48"/>
  <c r="G57" i="48"/>
  <c r="E57" i="48"/>
  <c r="I57" i="48"/>
  <c r="E58" i="48"/>
  <c r="I58" i="48"/>
  <c r="C58" i="48"/>
  <c r="G58" i="48"/>
  <c r="C59" i="48"/>
  <c r="G59" i="48"/>
  <c r="E59" i="48"/>
  <c r="I59" i="48"/>
  <c r="E60" i="48"/>
  <c r="I60" i="48"/>
  <c r="C60" i="48"/>
  <c r="G60" i="48"/>
  <c r="E61" i="48"/>
  <c r="I61" i="48"/>
  <c r="C61" i="48"/>
  <c r="G61" i="48"/>
  <c r="C62" i="48"/>
  <c r="G62" i="48"/>
  <c r="E62" i="48"/>
  <c r="I62" i="48"/>
  <c r="C63" i="48"/>
  <c r="G63" i="48"/>
  <c r="E63" i="48"/>
  <c r="I63" i="48"/>
  <c r="E64" i="48"/>
  <c r="I64" i="48"/>
  <c r="C64" i="48"/>
  <c r="G64" i="48"/>
  <c r="C65" i="48"/>
  <c r="G65" i="48"/>
  <c r="E65" i="48"/>
  <c r="I65" i="48"/>
  <c r="C66" i="48"/>
  <c r="G66" i="48"/>
  <c r="E66" i="48"/>
  <c r="I66" i="48"/>
  <c r="C67" i="48"/>
  <c r="G67" i="48"/>
  <c r="E67" i="48"/>
  <c r="I67" i="48"/>
  <c r="C68" i="48"/>
  <c r="G68" i="48"/>
  <c r="E68" i="48"/>
  <c r="I68" i="48"/>
  <c r="E69" i="48"/>
  <c r="I69" i="48"/>
  <c r="C69" i="48"/>
  <c r="G69" i="48"/>
  <c r="G70" i="48"/>
  <c r="C70" i="48"/>
  <c r="E70" i="48"/>
  <c r="I70" i="48"/>
  <c r="C71" i="48"/>
  <c r="G71" i="48"/>
  <c r="E71" i="48"/>
  <c r="I71" i="48"/>
  <c r="C72" i="48"/>
  <c r="G72" i="48"/>
  <c r="J75" i="48"/>
  <c r="K75" i="48"/>
  <c r="E73" i="48"/>
  <c r="I73" i="48"/>
  <c r="F80" i="48"/>
  <c r="C83" i="48"/>
  <c r="G83" i="48"/>
  <c r="E83" i="48"/>
  <c r="I83" i="48"/>
  <c r="C84" i="48"/>
  <c r="G84" i="48"/>
  <c r="E84" i="48"/>
  <c r="I84" i="48"/>
  <c r="E85" i="48"/>
  <c r="I85" i="48"/>
  <c r="C85" i="48"/>
  <c r="G85" i="48"/>
  <c r="C86" i="48"/>
  <c r="G86" i="48"/>
  <c r="K89" i="48"/>
  <c r="J89" i="48"/>
  <c r="E87" i="48"/>
  <c r="I87" i="48"/>
  <c r="C93" i="48"/>
  <c r="G93" i="48"/>
  <c r="E93" i="48"/>
  <c r="I93" i="48"/>
  <c r="C94" i="48"/>
  <c r="G94" i="48"/>
  <c r="E94" i="48"/>
  <c r="I94" i="48"/>
  <c r="C95" i="48"/>
  <c r="G95" i="48"/>
  <c r="E95" i="48"/>
  <c r="I95" i="48"/>
  <c r="C96" i="48"/>
  <c r="G96" i="48"/>
  <c r="E96" i="48"/>
  <c r="I96" i="48"/>
  <c r="C97" i="48"/>
  <c r="G97" i="48"/>
  <c r="E97" i="48"/>
  <c r="I97" i="48"/>
  <c r="E98" i="48"/>
  <c r="I98" i="48"/>
  <c r="C98" i="48"/>
  <c r="G98" i="48"/>
  <c r="C99" i="48"/>
  <c r="G99" i="48"/>
  <c r="E99" i="48"/>
  <c r="I99" i="48"/>
  <c r="E100" i="48"/>
  <c r="I100" i="48"/>
  <c r="C100" i="48"/>
  <c r="G100" i="48"/>
  <c r="C101" i="48"/>
  <c r="G101" i="48"/>
  <c r="E101" i="48"/>
  <c r="I101" i="48"/>
  <c r="E102" i="48"/>
  <c r="I102" i="48"/>
  <c r="C102" i="48"/>
  <c r="G102" i="48"/>
  <c r="E103" i="48"/>
  <c r="I103" i="48"/>
  <c r="C103" i="48"/>
  <c r="G103" i="48"/>
  <c r="E104" i="48"/>
  <c r="I104" i="48"/>
  <c r="C104" i="48"/>
  <c r="G104" i="48"/>
  <c r="C105" i="48"/>
  <c r="G105" i="48"/>
  <c r="E105" i="48"/>
  <c r="I105" i="48"/>
  <c r="C106" i="48"/>
  <c r="G106" i="48"/>
  <c r="E106" i="48"/>
  <c r="I106" i="48"/>
  <c r="C107" i="48"/>
  <c r="G107" i="48"/>
  <c r="E107" i="48"/>
  <c r="I107" i="48"/>
  <c r="C108" i="48"/>
  <c r="G108" i="48"/>
  <c r="I108" i="48"/>
  <c r="C109" i="48"/>
  <c r="G109" i="48"/>
  <c r="J112" i="48"/>
  <c r="E109" i="48"/>
  <c r="K112" i="48"/>
  <c r="E110" i="48"/>
  <c r="I110" i="48"/>
  <c r="F117" i="48"/>
  <c r="J123" i="48"/>
  <c r="C120" i="48"/>
  <c r="G120" i="48"/>
  <c r="E120" i="48"/>
  <c r="K123" i="48"/>
  <c r="E121" i="48"/>
  <c r="I121" i="48"/>
  <c r="C127" i="48"/>
  <c r="G127" i="48"/>
  <c r="E127" i="48"/>
  <c r="I127" i="48"/>
  <c r="E128" i="48"/>
  <c r="I128" i="48"/>
  <c r="C128" i="48"/>
  <c r="G128" i="48"/>
  <c r="C129" i="48"/>
  <c r="G129" i="48"/>
  <c r="E129" i="48"/>
  <c r="I129" i="48"/>
  <c r="C130" i="48"/>
  <c r="G130" i="48"/>
  <c r="E130" i="48"/>
  <c r="I130" i="48"/>
  <c r="C131" i="48"/>
  <c r="G131" i="48"/>
  <c r="E131" i="48"/>
  <c r="I131" i="48"/>
  <c r="C132" i="48"/>
  <c r="G132" i="48"/>
  <c r="E132" i="48"/>
  <c r="I132" i="48"/>
  <c r="E133" i="48"/>
  <c r="I133" i="48"/>
  <c r="C133" i="48"/>
  <c r="G133" i="48"/>
  <c r="E134" i="48"/>
  <c r="I134" i="48"/>
  <c r="C134" i="48"/>
  <c r="G134" i="48"/>
  <c r="I135" i="48"/>
  <c r="C135" i="48"/>
  <c r="G135" i="48"/>
  <c r="J139" i="48"/>
  <c r="C136" i="48"/>
  <c r="G136" i="48"/>
  <c r="E136" i="48"/>
  <c r="K139" i="48"/>
  <c r="E137" i="48"/>
  <c r="I137" i="48"/>
  <c r="F144" i="48"/>
  <c r="C152" i="48"/>
  <c r="G152" i="48"/>
  <c r="E152" i="48"/>
  <c r="I152" i="48"/>
  <c r="C153" i="48"/>
  <c r="G153" i="48"/>
  <c r="E153" i="48"/>
  <c r="I153" i="48"/>
  <c r="C154" i="48"/>
  <c r="G154" i="48"/>
  <c r="E154" i="48"/>
  <c r="I154" i="48"/>
  <c r="C155" i="48"/>
  <c r="G155" i="48"/>
  <c r="E155" i="48"/>
  <c r="I155" i="48"/>
  <c r="C156" i="48"/>
  <c r="G156" i="48"/>
  <c r="E156" i="48"/>
  <c r="I156" i="48"/>
  <c r="E157" i="48"/>
  <c r="I157" i="48"/>
  <c r="C157" i="48"/>
  <c r="G157" i="48"/>
  <c r="C158" i="48"/>
  <c r="G158" i="48"/>
  <c r="E158" i="48"/>
  <c r="I158" i="48"/>
  <c r="E159" i="48"/>
  <c r="I159" i="48"/>
  <c r="C159" i="48"/>
  <c r="G159" i="48"/>
  <c r="C160" i="48"/>
  <c r="G160" i="48"/>
  <c r="I160" i="48"/>
  <c r="C161" i="48"/>
  <c r="G161" i="48"/>
  <c r="J164" i="48"/>
  <c r="E161" i="48"/>
  <c r="K164" i="48"/>
  <c r="E162" i="48"/>
  <c r="I162" i="48"/>
  <c r="F169" i="48"/>
  <c r="C172" i="48"/>
  <c r="G172" i="48"/>
  <c r="E172" i="48"/>
  <c r="I172" i="48"/>
  <c r="C173" i="48"/>
  <c r="G173" i="48"/>
  <c r="E173" i="48"/>
  <c r="I173" i="48"/>
  <c r="C174" i="48"/>
  <c r="G174" i="48"/>
  <c r="E174" i="48"/>
  <c r="I174" i="48"/>
  <c r="C175" i="48"/>
  <c r="G175" i="48"/>
  <c r="E175" i="48"/>
  <c r="I175" i="48"/>
  <c r="C176" i="48"/>
  <c r="G176" i="48"/>
  <c r="E176" i="48"/>
  <c r="I176" i="48"/>
  <c r="C177" i="48"/>
  <c r="G177" i="48"/>
  <c r="E177" i="48"/>
  <c r="I177" i="48"/>
  <c r="C178" i="48"/>
  <c r="G178" i="48"/>
  <c r="K181" i="48"/>
  <c r="J181" i="48"/>
  <c r="E179" i="48"/>
  <c r="I179" i="48"/>
  <c r="E185" i="48"/>
  <c r="I185" i="48"/>
  <c r="C185" i="48"/>
  <c r="G185" i="48"/>
  <c r="C186" i="48"/>
  <c r="G186" i="48"/>
  <c r="E186" i="48"/>
  <c r="I186" i="48"/>
  <c r="E187" i="48"/>
  <c r="I187" i="48"/>
  <c r="C187" i="48"/>
  <c r="G187" i="48"/>
  <c r="E188" i="48"/>
  <c r="I188" i="48"/>
  <c r="C188" i="48"/>
  <c r="G188" i="48"/>
  <c r="E189" i="48"/>
  <c r="I189" i="48"/>
  <c r="C189" i="48"/>
  <c r="G189" i="48"/>
  <c r="E190" i="48"/>
  <c r="I190" i="48"/>
  <c r="C190" i="48"/>
  <c r="G190" i="48"/>
  <c r="J193" i="48"/>
  <c r="K193" i="48"/>
  <c r="F198" i="48"/>
  <c r="C201" i="48"/>
  <c r="G201" i="48"/>
  <c r="E201" i="48"/>
  <c r="I201" i="48"/>
  <c r="E202" i="48"/>
  <c r="I202" i="48"/>
  <c r="C202" i="48"/>
  <c r="G202" i="48"/>
  <c r="C203" i="48"/>
  <c r="G203" i="48"/>
  <c r="E203" i="48"/>
  <c r="I203" i="48"/>
  <c r="C204" i="48"/>
  <c r="G204" i="48"/>
  <c r="E204" i="48"/>
  <c r="I204" i="48"/>
  <c r="C205" i="48"/>
  <c r="G205" i="48"/>
  <c r="E205" i="48"/>
  <c r="I205" i="48"/>
  <c r="C206" i="48"/>
  <c r="G206" i="48"/>
  <c r="K209" i="48"/>
  <c r="J209" i="48"/>
  <c r="E207" i="48"/>
  <c r="I207" i="48"/>
  <c r="C213" i="48"/>
  <c r="G213" i="48"/>
  <c r="E213" i="48"/>
  <c r="I213" i="48"/>
  <c r="E214" i="48"/>
  <c r="I214" i="48"/>
  <c r="C214" i="48"/>
  <c r="G214" i="48"/>
  <c r="C215" i="48"/>
  <c r="G215" i="48"/>
  <c r="E215" i="48"/>
  <c r="I215" i="48"/>
  <c r="C216" i="48"/>
  <c r="G216" i="48"/>
  <c r="E216" i="48"/>
  <c r="I216" i="48"/>
  <c r="E217" i="48"/>
  <c r="I217" i="48"/>
  <c r="C217" i="48"/>
  <c r="G217" i="48"/>
  <c r="C218" i="48"/>
  <c r="G218" i="48"/>
  <c r="E218" i="48"/>
  <c r="I218" i="48"/>
  <c r="E219" i="48"/>
  <c r="I219" i="48"/>
  <c r="C219" i="48"/>
  <c r="G219" i="48"/>
  <c r="C220" i="48"/>
  <c r="G220" i="48"/>
  <c r="E220" i="48"/>
  <c r="I220" i="48"/>
  <c r="C221" i="48"/>
  <c r="G221" i="48"/>
  <c r="E221" i="48"/>
  <c r="I221" i="48"/>
  <c r="E222" i="48"/>
  <c r="I222" i="48"/>
  <c r="C222" i="48"/>
  <c r="G222" i="48"/>
  <c r="C223" i="48"/>
  <c r="G223" i="48"/>
  <c r="E223" i="48"/>
  <c r="I223" i="48"/>
  <c r="C224" i="48"/>
  <c r="G224" i="48"/>
  <c r="E224" i="48"/>
  <c r="I224" i="48"/>
  <c r="C225" i="48"/>
  <c r="G225" i="48"/>
  <c r="E225" i="48"/>
  <c r="I225" i="48"/>
  <c r="C226" i="48"/>
  <c r="G226" i="48"/>
  <c r="E226" i="48"/>
  <c r="I226" i="48"/>
  <c r="E227" i="48"/>
  <c r="I227" i="48"/>
  <c r="C227" i="48"/>
  <c r="G227" i="48"/>
  <c r="J230" i="48"/>
  <c r="K230" i="48"/>
  <c r="E234" i="48"/>
  <c r="I234" i="48"/>
  <c r="C234" i="48"/>
  <c r="G234" i="48"/>
  <c r="E235" i="48"/>
  <c r="I235" i="48"/>
  <c r="C235" i="48"/>
  <c r="G235" i="48"/>
  <c r="C236" i="48"/>
  <c r="G236" i="48"/>
  <c r="E236" i="48"/>
  <c r="I236" i="48"/>
  <c r="C237" i="48"/>
  <c r="G237" i="48"/>
  <c r="E237" i="48"/>
  <c r="I237" i="48"/>
  <c r="C238" i="48"/>
  <c r="G238" i="48"/>
  <c r="E238" i="48"/>
  <c r="I238" i="48"/>
  <c r="C239" i="48"/>
  <c r="G239" i="48"/>
  <c r="E239" i="48"/>
  <c r="I239" i="48"/>
  <c r="C240" i="48"/>
  <c r="G240" i="48"/>
  <c r="E240" i="48"/>
  <c r="I240" i="48"/>
  <c r="C241" i="48"/>
  <c r="G241" i="48"/>
  <c r="E241" i="48"/>
  <c r="I241" i="48"/>
  <c r="C242" i="48"/>
  <c r="G242" i="48"/>
  <c r="J245" i="48"/>
  <c r="K245" i="48"/>
  <c r="E243" i="48"/>
  <c r="I243" i="48"/>
  <c r="E42" i="47"/>
  <c r="D42" i="47"/>
  <c r="C42" i="47"/>
  <c r="B42" i="47"/>
  <c r="H40" i="47"/>
  <c r="J40" i="47" s="1"/>
  <c r="G40" i="47"/>
  <c r="I40" i="47" s="1"/>
  <c r="H33" i="47"/>
  <c r="J33" i="47" s="1"/>
  <c r="G33" i="47"/>
  <c r="I33" i="47" s="1"/>
  <c r="E30" i="47"/>
  <c r="D30" i="47"/>
  <c r="C30" i="47"/>
  <c r="B30" i="47"/>
  <c r="J28" i="47"/>
  <c r="H28" i="47"/>
  <c r="G28" i="47"/>
  <c r="I28" i="47" s="1"/>
  <c r="C13" i="51"/>
  <c r="E13" i="51" s="1"/>
  <c r="F24" i="51"/>
  <c r="D24" i="51"/>
  <c r="I15" i="51"/>
  <c r="I24" i="51" s="1"/>
  <c r="H15" i="51"/>
  <c r="H24" i="51" s="1"/>
  <c r="E24" i="51"/>
  <c r="C24" i="51"/>
  <c r="B33" i="46"/>
  <c r="E33" i="46"/>
  <c r="D33" i="46"/>
  <c r="C33" i="46"/>
  <c r="K249" i="48"/>
  <c r="J249" i="48"/>
  <c r="C11" i="44"/>
  <c r="C44" i="44"/>
  <c r="D11" i="44"/>
  <c r="D44" i="44"/>
  <c r="E11" i="44"/>
  <c r="E44" i="44"/>
  <c r="B11" i="44"/>
  <c r="B44" i="44"/>
  <c r="G44" i="44" s="1"/>
  <c r="I44" i="44" s="1"/>
  <c r="E11" i="45"/>
  <c r="D11" i="45"/>
  <c r="C11" i="45"/>
  <c r="B11" i="45"/>
  <c r="E614" i="49"/>
  <c r="D614" i="49"/>
  <c r="C614" i="49"/>
  <c r="B614" i="49"/>
  <c r="B5" i="49"/>
  <c r="C5" i="49" s="1"/>
  <c r="E5" i="49" s="1"/>
  <c r="B5" i="47"/>
  <c r="C5" i="47" s="1"/>
  <c r="E5" i="47" s="1"/>
  <c r="E78" i="26"/>
  <c r="C78" i="26"/>
  <c r="H6" i="26"/>
  <c r="H78" i="26" s="1"/>
  <c r="G6" i="26"/>
  <c r="G78" i="26" s="1"/>
  <c r="D78" i="26"/>
  <c r="B78" i="26"/>
  <c r="B5" i="26"/>
  <c r="C5" i="26" s="1"/>
  <c r="E5" i="26" s="1"/>
  <c r="H26" i="46"/>
  <c r="J26" i="46" s="1"/>
  <c r="G26" i="46"/>
  <c r="I26" i="46"/>
  <c r="H31" i="46"/>
  <c r="J31" i="46" s="1"/>
  <c r="G31" i="46"/>
  <c r="I31" i="46" s="1"/>
  <c r="B5" i="46"/>
  <c r="C5" i="46" s="1"/>
  <c r="E5" i="46" s="1"/>
  <c r="D5" i="46"/>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78" i="33" s="1"/>
  <c r="G6" i="33"/>
  <c r="G78" i="33" s="1"/>
  <c r="E78" i="33"/>
  <c r="D78" i="33"/>
  <c r="C78" i="33"/>
  <c r="B78" i="33"/>
  <c r="D5" i="33"/>
  <c r="D45" i="44"/>
  <c r="D5" i="49" l="1"/>
  <c r="G614" i="49"/>
  <c r="I614" i="49" s="1"/>
  <c r="H614" i="49"/>
  <c r="J614" i="49" s="1"/>
  <c r="C5" i="44"/>
  <c r="E5" i="44" s="1"/>
  <c r="H11" i="44"/>
  <c r="H44" i="44"/>
  <c r="J44" i="44" s="1"/>
  <c r="B45" i="44"/>
  <c r="E45" i="44"/>
  <c r="H45" i="44" s="1"/>
  <c r="J45" i="44" s="1"/>
  <c r="C45" i="44"/>
  <c r="H30" i="47"/>
  <c r="J30" i="47" s="1"/>
  <c r="G30" i="47"/>
  <c r="I30" i="47" s="1"/>
  <c r="H42" i="47"/>
  <c r="J42" i="47" s="1"/>
  <c r="G42" i="47"/>
  <c r="I42" i="47" s="1"/>
  <c r="D5" i="47"/>
  <c r="G33" i="46"/>
  <c r="I33" i="46" s="1"/>
  <c r="H33" i="46"/>
  <c r="J33" i="46" s="1"/>
  <c r="I6" i="26"/>
  <c r="I78" i="26"/>
  <c r="J78" i="26"/>
  <c r="J6" i="26"/>
  <c r="D5" i="26"/>
  <c r="D47" i="45"/>
  <c r="D48" i="45"/>
  <c r="D49" i="45"/>
  <c r="D50" i="45"/>
  <c r="D51" i="45"/>
  <c r="D52" i="45"/>
  <c r="D53" i="45"/>
  <c r="D54" i="45"/>
  <c r="D55" i="45"/>
  <c r="D56" i="45"/>
  <c r="D57" i="45"/>
  <c r="D58" i="45"/>
  <c r="D59" i="45"/>
  <c r="D60" i="45"/>
  <c r="D61" i="45"/>
  <c r="D62" i="45"/>
  <c r="D63" i="45"/>
  <c r="D64" i="45"/>
  <c r="D65" i="45"/>
  <c r="D66" i="45"/>
  <c r="D67" i="45"/>
  <c r="E47" i="45"/>
  <c r="E48" i="45"/>
  <c r="E49" i="45"/>
  <c r="E50" i="45"/>
  <c r="H50" i="45" s="1"/>
  <c r="E51" i="45"/>
  <c r="E52" i="45"/>
  <c r="H52" i="45" s="1"/>
  <c r="E53" i="45"/>
  <c r="E54" i="45"/>
  <c r="E55" i="45"/>
  <c r="E56" i="45"/>
  <c r="E57" i="45"/>
  <c r="E58" i="45"/>
  <c r="E59" i="45"/>
  <c r="E60" i="45"/>
  <c r="H60" i="45" s="1"/>
  <c r="E61" i="45"/>
  <c r="E62" i="45"/>
  <c r="E63" i="45"/>
  <c r="E64" i="45"/>
  <c r="E65" i="45"/>
  <c r="E66" i="45"/>
  <c r="E67" i="45"/>
  <c r="B47" i="45"/>
  <c r="B48" i="45"/>
  <c r="B49" i="45"/>
  <c r="B50" i="45"/>
  <c r="B51" i="45"/>
  <c r="B52" i="45"/>
  <c r="B53" i="45"/>
  <c r="B54" i="45"/>
  <c r="B55" i="45"/>
  <c r="B56" i="45"/>
  <c r="B57" i="45"/>
  <c r="B58" i="45"/>
  <c r="B59" i="45"/>
  <c r="B60" i="45"/>
  <c r="B61" i="45"/>
  <c r="B62" i="45"/>
  <c r="B63" i="45"/>
  <c r="B64" i="45"/>
  <c r="B65" i="45"/>
  <c r="B66" i="45"/>
  <c r="B67" i="45"/>
  <c r="C47" i="45"/>
  <c r="C48" i="45"/>
  <c r="C49" i="45"/>
  <c r="C50" i="45"/>
  <c r="C51" i="45"/>
  <c r="C52" i="45"/>
  <c r="C53" i="45"/>
  <c r="C54" i="45"/>
  <c r="C55" i="45"/>
  <c r="C56" i="45"/>
  <c r="C57" i="45"/>
  <c r="C58" i="45"/>
  <c r="C59" i="45"/>
  <c r="C60" i="45"/>
  <c r="C61" i="45"/>
  <c r="C62" i="45"/>
  <c r="C63" i="45"/>
  <c r="C64" i="45"/>
  <c r="C65" i="45"/>
  <c r="C66" i="45"/>
  <c r="C67" i="45"/>
  <c r="B40" i="45"/>
  <c r="B41" i="45"/>
  <c r="B42" i="45"/>
  <c r="B43" i="45"/>
  <c r="D40" i="45"/>
  <c r="D41" i="45"/>
  <c r="D42" i="45"/>
  <c r="D43" i="45"/>
  <c r="C40" i="45"/>
  <c r="C41" i="45"/>
  <c r="C42" i="45"/>
  <c r="C43" i="45"/>
  <c r="E40" i="45"/>
  <c r="E41" i="45"/>
  <c r="E42" i="45"/>
  <c r="H42" i="45" s="1"/>
  <c r="E43" i="45"/>
  <c r="G35" i="45"/>
  <c r="I35" i="45" s="1"/>
  <c r="H35" i="45"/>
  <c r="J35" i="45" s="1"/>
  <c r="H11" i="45"/>
  <c r="J11" i="45" s="1"/>
  <c r="G11" i="45"/>
  <c r="J15" i="51"/>
  <c r="K15" i="51"/>
  <c r="J24" i="51"/>
  <c r="K24" i="51"/>
  <c r="D13" i="51"/>
  <c r="F13" i="51" s="1"/>
  <c r="G11" i="44"/>
  <c r="C6" i="45"/>
  <c r="B39" i="45"/>
  <c r="I11" i="44"/>
  <c r="I11" i="45"/>
  <c r="H62" i="45" l="1"/>
  <c r="G45" i="44"/>
  <c r="I45" i="44" s="1"/>
  <c r="H67" i="45"/>
  <c r="H61" i="45"/>
  <c r="H55" i="45"/>
  <c r="H51" i="45"/>
  <c r="H49" i="45"/>
  <c r="H43" i="45"/>
  <c r="H41" i="45"/>
  <c r="G43" i="45"/>
  <c r="G41" i="45"/>
  <c r="C68" i="45"/>
  <c r="G66" i="45"/>
  <c r="G64" i="45"/>
  <c r="G62" i="45"/>
  <c r="G60" i="45"/>
  <c r="G58" i="45"/>
  <c r="G56" i="45"/>
  <c r="G54" i="45"/>
  <c r="G52" i="45"/>
  <c r="G50" i="45"/>
  <c r="G48" i="45"/>
  <c r="E68" i="45"/>
  <c r="H66" i="45"/>
  <c r="H64" i="45"/>
  <c r="H58" i="45"/>
  <c r="H56" i="45"/>
  <c r="H54" i="45"/>
  <c r="H48" i="45"/>
  <c r="E44" i="45"/>
  <c r="C44" i="45"/>
  <c r="D44" i="45"/>
  <c r="H44" i="45" s="1"/>
  <c r="H40" i="45"/>
  <c r="G42" i="45"/>
  <c r="G40" i="45"/>
  <c r="B44" i="45"/>
  <c r="G67" i="45"/>
  <c r="G65" i="45"/>
  <c r="G63" i="45"/>
  <c r="G61" i="45"/>
  <c r="G59" i="45"/>
  <c r="G57" i="45"/>
  <c r="G55" i="45"/>
  <c r="G53" i="45"/>
  <c r="G51" i="45"/>
  <c r="G49" i="45"/>
  <c r="G47" i="45"/>
  <c r="B68" i="45"/>
  <c r="G68" i="45" s="1"/>
  <c r="H65" i="45"/>
  <c r="H63" i="45"/>
  <c r="H59" i="45"/>
  <c r="H57" i="45"/>
  <c r="H53" i="45"/>
  <c r="D68" i="45"/>
  <c r="H47" i="45"/>
  <c r="C39" i="45"/>
  <c r="E6" i="45"/>
  <c r="E39" i="45" s="1"/>
  <c r="H68" i="45" l="1"/>
  <c r="G44" i="45"/>
</calcChain>
</file>

<file path=xl/sharedStrings.xml><?xml version="1.0" encoding="utf-8"?>
<sst xmlns="http://schemas.openxmlformats.org/spreadsheetml/2006/main" count="2005" uniqueCount="725">
  <si>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</si>
  <si>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</si>
  <si>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</si>
  <si>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</si>
  <si>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</si>
  <si>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</si>
  <si>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</si>
  <si>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</si>
  <si>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</si>
  <si>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</si>
  <si>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</si>
  <si>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</si>
  <si>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</si>
  <si>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</si>
  <si>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</si>
  <si>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</si>
  <si>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</si>
  <si>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</si>
  <si>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</si>
  <si>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</si>
  <si>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</si>
  <si>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</si>
  <si>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</si>
  <si>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</si>
  <si>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</si>
  <si>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</si>
  <si>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</si>
  <si>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</si>
  <si>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</si>
  <si>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</si>
  <si>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</si>
  <si>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</si>
  <si>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</si>
  <si>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</si>
  <si>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</si>
  <si>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</si>
  <si>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</si>
  <si>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</si>
  <si>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Chery</t>
  </si>
  <si>
    <t>Chevrolet</t>
  </si>
  <si>
    <t>Chrysler</t>
  </si>
  <si>
    <t>Citroen</t>
  </si>
  <si>
    <t>CUPRA</t>
  </si>
  <si>
    <t>Daf</t>
  </si>
  <si>
    <t>Dennis Eagle</t>
  </si>
  <si>
    <t>Ferrari</t>
  </si>
  <si>
    <t>Fiat</t>
  </si>
  <si>
    <t>Fiat Professional</t>
  </si>
  <si>
    <t>Ford</t>
  </si>
  <si>
    <t>Foton Mobility</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</si>
  <si>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</si>
  <si>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</si>
  <si>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</si>
  <si>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</si>
  <si>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</si>
  <si>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</si>
  <si>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</si>
  <si>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</si>
  <si>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</si>
  <si>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</si>
  <si>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</si>
  <si>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</si>
  <si>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</si>
  <si>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</si>
  <si>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</si>
  <si>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</si>
  <si>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</si>
  <si>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</si>
  <si>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</si>
  <si>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</si>
  <si>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</si>
  <si>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</si>
  <si>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</si>
  <si>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</si>
  <si>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</si>
  <si>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</si>
  <si>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</si>
  <si>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</si>
  <si>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</si>
  <si>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</si>
  <si>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</si>
  <si>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</si>
  <si>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</si>
  <si>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</si>
  <si>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</si>
  <si>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</si>
  <si>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</si>
  <si>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</si>
  <si>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</si>
  <si>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</si>
  <si>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</si>
  <si>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</si>
  <si>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</si>
  <si>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</si>
  <si>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</si>
  <si>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</si>
  <si>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</si>
  <si>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</si>
  <si>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</si>
  <si>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</si>
  <si>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</si>
  <si>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</si>
  <si>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NSW REPORT</t>
  </si>
  <si>
    <t>SEPTEMBER 2023</t>
  </si>
  <si>
    <t>AUSTRALIAN CAPITAL TERRITORY</t>
  </si>
  <si>
    <t>NEW SOUTH WALES</t>
  </si>
  <si>
    <t>NORTHERN TERRITORY</t>
  </si>
  <si>
    <t>QUEENSLAND</t>
  </si>
  <si>
    <t>SOUTH AUSTRALIA</t>
  </si>
  <si>
    <t>TASMANIA</t>
  </si>
  <si>
    <t>VICTORIA</t>
  </si>
  <si>
    <t>WESTERN AUSTRALIA</t>
  </si>
  <si>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</si>
  <si>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</si>
  <si>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</si>
  <si>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</si>
  <si>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</si>
  <si>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</si>
  <si>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</si>
  <si>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</si>
  <si>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</si>
  <si>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</si>
  <si>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</si>
  <si>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</si>
  <si>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</si>
  <si>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</si>
  <si>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</si>
  <si>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</si>
  <si>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</si>
  <si>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</si>
  <si>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</si>
  <si>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</si>
  <si>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</si>
  <si>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</si>
  <si>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</si>
  <si>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</si>
  <si>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</si>
  <si>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</si>
  <si>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</si>
  <si>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</si>
  <si>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</si>
  <si>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</si>
  <si>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</si>
  <si>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</si>
  <si>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</si>
  <si>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</si>
  <si>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</si>
  <si>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</si>
  <si>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</si>
  <si>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</si>
  <si>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</si>
  <si>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</si>
  <si>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</si>
  <si>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</si>
  <si>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</si>
  <si>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</si>
  <si>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</si>
  <si>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</si>
  <si>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</si>
  <si>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</si>
  <si>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</si>
  <si>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</si>
  <si>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</si>
  <si>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</si>
  <si>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</si>
  <si>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</si>
  <si>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</si>
  <si>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</si>
  <si>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</si>
  <si>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</si>
  <si>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</si>
  <si>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</si>
  <si>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</si>
  <si>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</si>
  <si>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</si>
  <si>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</si>
  <si>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</si>
  <si>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</si>
  <si>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</si>
  <si>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</si>
  <si>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</si>
  <si>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</si>
  <si>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</si>
  <si>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</si>
  <si>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</si>
  <si>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</si>
  <si>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</si>
  <si>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</si>
  <si>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</si>
  <si>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</si>
  <si>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</si>
  <si>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</si>
  <si>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</si>
  <si>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</si>
  <si>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</si>
  <si>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</si>
  <si>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</si>
  <si>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</si>
  <si>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</si>
  <si>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</si>
  <si>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</si>
  <si>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</si>
  <si>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</si>
  <si>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</si>
  <si>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</si>
  <si>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</si>
  <si>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</si>
  <si>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</si>
  <si>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</si>
  <si>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</si>
  <si>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</si>
  <si>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</si>
  <si>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</si>
  <si>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</si>
  <si>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</si>
  <si>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</si>
  <si>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</si>
  <si>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</si>
  <si>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</si>
  <si>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</si>
  <si>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</si>
  <si>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</si>
  <si>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MG MG5</t>
  </si>
  <si>
    <t>Skoda Scala</t>
  </si>
  <si>
    <t>Subaru Impreza</t>
  </si>
  <si>
    <t>Toyota Corolla</t>
  </si>
  <si>
    <t>Toyota Prius</t>
  </si>
  <si>
    <t>Audi A3</t>
  </si>
  <si>
    <t>BMW 1 Series</t>
  </si>
  <si>
    <t>BMW 2 Series Gran Coupe</t>
  </si>
  <si>
    <t>BMW i3</t>
  </si>
  <si>
    <t>CUPRA Born</t>
  </si>
  <si>
    <t>CUPRA Leon</t>
  </si>
  <si>
    <t>Ford Focus</t>
  </si>
  <si>
    <t>GWM Ora</t>
  </si>
  <si>
    <t>Honda Civic</t>
  </si>
  <si>
    <t>Mercedes-Benz A-Class</t>
  </si>
  <si>
    <t>Mercedes-Benz B-Class</t>
  </si>
  <si>
    <t>MG MG4</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</si>
  <si>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</si>
  <si>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</si>
  <si>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</si>
  <si>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</si>
  <si>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</si>
  <si>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</si>
  <si>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</si>
  <si>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</si>
  <si>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</si>
  <si>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</si>
  <si>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</si>
  <si>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</si>
  <si>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</si>
  <si>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</si>
  <si>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</si>
  <si>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</si>
  <si>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</si>
  <si>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</si>
  <si>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</si>
  <si>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</si>
  <si>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</si>
  <si>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</si>
  <si>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</si>
  <si>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</si>
  <si>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</si>
  <si>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</si>
  <si>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</si>
  <si>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</si>
  <si>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</si>
  <si>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</si>
  <si>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</si>
  <si>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</si>
  <si>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</si>
  <si>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</si>
  <si>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</si>
  <si>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</si>
  <si>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</si>
  <si>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</si>
  <si>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</si>
  <si>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</si>
  <si>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</si>
  <si>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</si>
  <si>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</si>
  <si>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</si>
  <si>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</si>
  <si>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Toyota Mirai</t>
  </si>
  <si>
    <t>Chrysler 300</t>
  </si>
  <si>
    <t>Audi A8</t>
  </si>
  <si>
    <t>Bentley Sedan</t>
  </si>
  <si>
    <t>BMW 7 Series</t>
  </si>
  <si>
    <t>BMW 8 Series Gran Coupe</t>
  </si>
  <si>
    <t>BMW i7</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</si>
  <si>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</si>
  <si>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</si>
  <si>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</si>
  <si>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</si>
  <si>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</si>
  <si>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</si>
  <si>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</si>
  <si>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</si>
  <si>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</si>
  <si>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</si>
  <si>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</si>
  <si>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</si>
  <si>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LDV Mifa</t>
  </si>
  <si>
    <t>Volkswagen Caddy</t>
  </si>
  <si>
    <t>Volkswagen Caravelle</t>
  </si>
  <si>
    <t>Volkswagen Multivan</t>
  </si>
  <si>
    <t>LDV Mifa9</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</si>
  <si>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</si>
  <si>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</si>
  <si>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</si>
  <si>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</si>
  <si>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</si>
  <si>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</si>
  <si>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</si>
  <si>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</si>
  <si>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</si>
  <si>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</si>
  <si>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</si>
  <si>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</si>
  <si>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</si>
  <si>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</si>
  <si>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</si>
  <si>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Alpine A110</t>
  </si>
  <si>
    <t>Audi A5</t>
  </si>
  <si>
    <t>Audi TT</t>
  </si>
  <si>
    <t>BMW 4 Series Coupe/Conv</t>
  </si>
  <si>
    <t>BMW Z4</t>
  </si>
  <si>
    <t>Chevrolet Corvette Stingray</t>
  </si>
  <si>
    <t>Jaguar F-Type</t>
  </si>
  <si>
    <t>Lexus LC</t>
  </si>
  <si>
    <t>Lexus RC</t>
  </si>
  <si>
    <t>Lotus Elise</t>
  </si>
  <si>
    <t>Lotus Emira</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</si>
  <si>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</si>
  <si>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</si>
  <si>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</si>
  <si>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</si>
  <si>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</si>
  <si>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</si>
  <si>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</si>
  <si>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</si>
  <si>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</si>
  <si>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</si>
  <si>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</si>
  <si>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</si>
  <si>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</si>
  <si>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</si>
  <si>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Mercedes-Benz SL-Class</t>
  </si>
  <si>
    <t>Nissan GT-R</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</si>
  <si>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</si>
  <si>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</si>
  <si>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</si>
  <si>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</si>
  <si>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</si>
  <si>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</si>
  <si>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</si>
  <si>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</si>
  <si>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</si>
  <si>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</si>
  <si>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</si>
  <si>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</si>
  <si>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</si>
  <si>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H2</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</si>
  <si>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</si>
  <si>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</si>
  <si>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</si>
  <si>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</si>
  <si>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</si>
  <si>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</si>
  <si>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</si>
  <si>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</si>
  <si>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</si>
  <si>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</si>
  <si>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</si>
  <si>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</si>
  <si>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</si>
  <si>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</si>
  <si>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</si>
  <si>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</si>
  <si>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</si>
  <si>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</si>
  <si>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</si>
  <si>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</si>
  <si>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</si>
  <si>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</si>
  <si>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</si>
  <si>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</si>
  <si>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</si>
  <si>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</si>
  <si>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</si>
  <si>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</si>
  <si>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</si>
  <si>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</si>
  <si>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</si>
  <si>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</si>
  <si>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</si>
  <si>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</si>
  <si>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</si>
  <si>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</si>
  <si>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</si>
  <si>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</si>
  <si>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</si>
  <si>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</si>
  <si>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</si>
  <si>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</si>
  <si>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</si>
  <si>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</si>
  <si>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</si>
  <si>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</si>
  <si>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</si>
  <si>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</si>
  <si>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</si>
  <si>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</si>
  <si>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</si>
  <si>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</si>
  <si>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</si>
  <si>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</si>
  <si>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</si>
  <si>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</si>
  <si>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</si>
  <si>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</si>
  <si>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</si>
  <si>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</si>
  <si>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</si>
  <si>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</si>
  <si>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</si>
  <si>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</si>
  <si>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</si>
  <si>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Hyundai Nexo</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</si>
  <si>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</si>
  <si>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</si>
  <si>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</si>
  <si>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</si>
  <si>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</si>
  <si>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</si>
  <si>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</si>
  <si>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</si>
  <si>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</si>
  <si>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</si>
  <si>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</si>
  <si>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Peugeot 408</t>
  </si>
  <si>
    <t>Porsche Macan</t>
  </si>
  <si>
    <t>Tesla Model Y</t>
  </si>
  <si>
    <t>Volvo XC60</t>
  </si>
  <si>
    <t>Ford Everest</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</si>
  <si>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</si>
  <si>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</si>
  <si>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</si>
  <si>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</si>
  <si>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</si>
  <si>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</si>
  <si>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</si>
  <si>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</si>
  <si>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</si>
  <si>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</si>
  <si>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</si>
  <si>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</si>
  <si>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</si>
  <si>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</si>
  <si>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</si>
  <si>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</si>
  <si>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</si>
  <si>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</si>
  <si>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</si>
  <si>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</si>
  <si>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</si>
  <si>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</si>
  <si>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</si>
  <si>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</si>
  <si>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</si>
  <si>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</si>
  <si>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</si>
  <si>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</si>
  <si>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</si>
  <si>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</si>
  <si>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</si>
  <si>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</si>
  <si>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</si>
  <si>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</si>
  <si>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</si>
  <si>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</si>
  <si>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</si>
  <si>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Mazda CX-90</t>
  </si>
  <si>
    <t>Mercedes-Benz EQE SUV</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</si>
  <si>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</si>
  <si>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</si>
  <si>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</si>
  <si>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</si>
  <si>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</si>
  <si>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</si>
  <si>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</si>
  <si>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</si>
  <si>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</si>
  <si>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</si>
  <si>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</si>
  <si>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</si>
  <si>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</si>
  <si>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</si>
  <si>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</si>
  <si>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</si>
  <si>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EQS SUV</t>
  </si>
  <si>
    <t>Mercedes-Benz G-Class</t>
  </si>
  <si>
    <t>Mercedes-Benz GLS-Class</t>
  </si>
  <si>
    <t>Rolls-Royce Cullinan</t>
  </si>
  <si>
    <t>Iveco Minibus &lt; 20 Seats</t>
  </si>
  <si>
    <t>LDV Deliver 9 Bus</t>
  </si>
  <si>
    <t>Mercedes-Benz Sprinter Bus</t>
  </si>
  <si>
    <t>Renault Master Bus</t>
  </si>
  <si>
    <t>Toyota Hiace Commuter</t>
  </si>
  <si>
    <t>Volkswagen Crafter Bus</t>
  </si>
  <si>
    <t>Iveco Minibus =&gt; 20Seats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</si>
  <si>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</si>
  <si>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</si>
  <si>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</si>
  <si>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</si>
  <si>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</si>
  <si>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</si>
  <si>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</si>
  <si>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</si>
  <si>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</si>
  <si>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</si>
  <si>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</si>
  <si>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</si>
  <si>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</si>
  <si>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</si>
  <si>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</si>
  <si>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</si>
  <si>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</si>
  <si>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</si>
  <si>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</si>
  <si>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</si>
  <si>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</si>
  <si>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</si>
  <si>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</si>
  <si>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</si>
  <si>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</si>
  <si>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</si>
  <si>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</si>
  <si>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</si>
  <si>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</si>
  <si>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</si>
  <si>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</si>
  <si>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</si>
  <si>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</si>
  <si>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</si>
  <si>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</si>
  <si>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</si>
  <si>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</si>
  <si>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</si>
  <si>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</si>
  <si>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</si>
  <si>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</si>
  <si>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</si>
  <si>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Foton Mobility T5</t>
  </si>
  <si>
    <t>Fuso Canter (LD)</t>
  </si>
  <si>
    <t>Hino (LD)</t>
  </si>
  <si>
    <t>Hyundai EX4</t>
  </si>
  <si>
    <t>Hyundai EX8</t>
  </si>
  <si>
    <t>Hyundai Mighty</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</si>
  <si>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</si>
  <si>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</si>
  <si>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</si>
  <si>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</si>
  <si>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</si>
  <si>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</si>
  <si>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</si>
  <si>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</si>
  <si>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</si>
  <si>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</si>
  <si>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</si>
  <si>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</si>
  <si>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</si>
  <si>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</si>
  <si>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</si>
  <si>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</si>
  <si>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</si>
  <si>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</si>
  <si>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</si>
  <si>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</si>
  <si>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</si>
  <si>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</si>
  <si>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</si>
  <si>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</si>
  <si>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</si>
  <si>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</si>
  <si>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</si>
  <si>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</si>
  <si>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</si>
  <si>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</si>
  <si>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</si>
  <si>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</si>
  <si>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</si>
  <si>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</si>
  <si>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</si>
  <si>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</si>
  <si>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</si>
  <si>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</si>
  <si>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</si>
  <si>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</si>
  <si>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</si>
  <si>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</si>
  <si>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</si>
  <si>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</si>
  <si>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</si>
  <si>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</si>
  <si>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</si>
  <si>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</si>
  <si>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</si>
  <si>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</si>
  <si>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</si>
  <si>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</si>
  <si>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</si>
  <si>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</si>
  <si>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</si>
  <si>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</si>
  <si>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</si>
  <si>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</si>
  <si>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</si>
  <si>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</si>
  <si>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</si>
  <si>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</si>
  <si>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</si>
  <si>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</si>
  <si>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</si>
  <si>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</si>
  <si>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</si>
  <si>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</si>
  <si>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</si>
  <si>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</si>
  <si>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</si>
  <si>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</si>
  <si>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</si>
  <si>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</si>
  <si>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</si>
  <si>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</si>
  <si>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</si>
  <si>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</si>
  <si>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</si>
  <si>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</si>
  <si>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</si>
  <si>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</si>
  <si>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</si>
  <si>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</si>
  <si>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</si>
  <si>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</si>
  <si>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</si>
  <si>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</si>
  <si>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</si>
  <si>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</si>
  <si>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</si>
  <si>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</si>
  <si>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</si>
  <si>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</si>
  <si>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</si>
  <si>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</si>
  <si>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</si>
  <si>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</si>
  <si>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</si>
  <si>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</si>
  <si>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Chery Total</t>
  </si>
  <si>
    <t>Chevrolet Total</t>
  </si>
  <si>
    <t>Chrysler Total</t>
  </si>
  <si>
    <t>Citroen Total</t>
  </si>
  <si>
    <t>CUPRA Total</t>
  </si>
  <si>
    <t>Daf Total</t>
  </si>
  <si>
    <t>Dennis Eagle Total</t>
  </si>
  <si>
    <t>Ferrari Total</t>
  </si>
  <si>
    <t>Fiat Total</t>
  </si>
  <si>
    <t>Fiat Professional Total</t>
  </si>
  <si>
    <t>Ford Total</t>
  </si>
  <si>
    <t>Foton Mobility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</si>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</sst>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102</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103</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104</v>
      </c>
      <c r="C15" s="109">
        <v>1806</v>
      </c>
      <c r="D15" s="110">
        <v>1498</v>
      </c>
      <c r="E15" s="109">
        <v>14011</v>
      </c>
      <c r="F15" s="110">
        <v>12228</v>
      </c>
      <c r="G15" s="111"/>
      <c r="H15" s="109">
        <f t="shared" ref="H15:H22" si="0">C15-D15</f>
        <v>308</v>
      </c>
      <c r="I15" s="110">
        <f t="shared" ref="I15:I22" si="1">E15-F15</f>
        <v>1783</v>
      </c>
      <c r="J15" s="112">
        <f t="shared" ref="J15:J22" si="2">IF(D15=0, "-", IF(H15/D15&lt;10, H15/D15, "&gt;999%"))</f>
        <v>0.20560747663551401</v>
      </c>
      <c r="K15" s="113">
        <f t="shared" ref="K15:K22" si="3">IF(F15=0, "-", IF(I15/F15&lt;10, I15/F15, "&gt;999%"))</f>
        <v>0.14581288845273144</v>
      </c>
      <c r="L15" s="99"/>
    </row>
    <row r="16" spans="1:12" ht="15.5" x14ac:dyDescent="0.35">
      <c r="A16" s="99"/>
      <c r="B16" s="108" t="s">
        <v>105</v>
      </c>
      <c r="C16" s="109">
        <v>35968</v>
      </c>
      <c r="D16" s="110">
        <v>28945</v>
      </c>
      <c r="E16" s="109">
        <v>278028</v>
      </c>
      <c r="F16" s="110">
        <v>255800</v>
      </c>
      <c r="G16" s="111"/>
      <c r="H16" s="109">
        <f t="shared" si="0"/>
        <v>7023</v>
      </c>
      <c r="I16" s="110">
        <f t="shared" si="1"/>
        <v>22228</v>
      </c>
      <c r="J16" s="112">
        <f t="shared" si="2"/>
        <v>0.2426325790291933</v>
      </c>
      <c r="K16" s="113">
        <f t="shared" si="3"/>
        <v>8.689601250977326E-2</v>
      </c>
      <c r="L16" s="99"/>
    </row>
    <row r="17" spans="1:12" ht="15.5" x14ac:dyDescent="0.35">
      <c r="A17" s="99"/>
      <c r="B17" s="108" t="s">
        <v>106</v>
      </c>
      <c r="C17" s="109">
        <v>862</v>
      </c>
      <c r="D17" s="110">
        <v>832</v>
      </c>
      <c r="E17" s="109">
        <v>7863</v>
      </c>
      <c r="F17" s="110">
        <v>7601</v>
      </c>
      <c r="G17" s="111"/>
      <c r="H17" s="109">
        <f t="shared" si="0"/>
        <v>30</v>
      </c>
      <c r="I17" s="110">
        <f t="shared" si="1"/>
        <v>262</v>
      </c>
      <c r="J17" s="112">
        <f t="shared" si="2"/>
        <v>3.6057692307692304E-2</v>
      </c>
      <c r="K17" s="113">
        <f t="shared" si="3"/>
        <v>3.4469148796211026E-2</v>
      </c>
      <c r="L17" s="99"/>
    </row>
    <row r="18" spans="1:12" ht="15.5" x14ac:dyDescent="0.35">
      <c r="A18" s="99"/>
      <c r="B18" s="108" t="s">
        <v>107</v>
      </c>
      <c r="C18" s="109">
        <v>23415</v>
      </c>
      <c r="D18" s="110">
        <v>20634</v>
      </c>
      <c r="E18" s="109">
        <v>194143</v>
      </c>
      <c r="F18" s="110">
        <v>175916</v>
      </c>
      <c r="G18" s="111"/>
      <c r="H18" s="109">
        <f t="shared" si="0"/>
        <v>2781</v>
      </c>
      <c r="I18" s="110">
        <f t="shared" si="1"/>
        <v>18227</v>
      </c>
      <c r="J18" s="112">
        <f t="shared" si="2"/>
        <v>0.13477755161384122</v>
      </c>
      <c r="K18" s="113">
        <f t="shared" si="3"/>
        <v>0.10361195115850746</v>
      </c>
      <c r="L18" s="99"/>
    </row>
    <row r="19" spans="1:12" ht="15.5" x14ac:dyDescent="0.35">
      <c r="A19" s="99"/>
      <c r="B19" s="108" t="s">
        <v>108</v>
      </c>
      <c r="C19" s="109">
        <v>6676</v>
      </c>
      <c r="D19" s="110">
        <v>6005</v>
      </c>
      <c r="E19" s="109">
        <v>57916</v>
      </c>
      <c r="F19" s="110">
        <v>52487</v>
      </c>
      <c r="G19" s="111"/>
      <c r="H19" s="109">
        <f t="shared" si="0"/>
        <v>671</v>
      </c>
      <c r="I19" s="110">
        <f t="shared" si="1"/>
        <v>5429</v>
      </c>
      <c r="J19" s="112">
        <f t="shared" si="2"/>
        <v>0.11174021648626145</v>
      </c>
      <c r="K19" s="113">
        <f t="shared" si="3"/>
        <v>0.10343513631946959</v>
      </c>
      <c r="L19" s="99"/>
    </row>
    <row r="20" spans="1:12" ht="15.5" x14ac:dyDescent="0.35">
      <c r="A20" s="99"/>
      <c r="B20" s="108" t="s">
        <v>109</v>
      </c>
      <c r="C20" s="109">
        <v>1972</v>
      </c>
      <c r="D20" s="110">
        <v>1630</v>
      </c>
      <c r="E20" s="109">
        <v>15027</v>
      </c>
      <c r="F20" s="110">
        <v>14054</v>
      </c>
      <c r="G20" s="111"/>
      <c r="H20" s="109">
        <f t="shared" si="0"/>
        <v>342</v>
      </c>
      <c r="I20" s="110">
        <f t="shared" si="1"/>
        <v>973</v>
      </c>
      <c r="J20" s="112">
        <f t="shared" si="2"/>
        <v>0.20981595092024541</v>
      </c>
      <c r="K20" s="113">
        <f t="shared" si="3"/>
        <v>6.9232958588302265E-2</v>
      </c>
      <c r="L20" s="99"/>
    </row>
    <row r="21" spans="1:12" ht="15.5" x14ac:dyDescent="0.35">
      <c r="A21" s="99"/>
      <c r="B21" s="108" t="s">
        <v>110</v>
      </c>
      <c r="C21" s="109">
        <v>29426</v>
      </c>
      <c r="D21" s="110">
        <v>25367</v>
      </c>
      <c r="E21" s="109">
        <v>239363</v>
      </c>
      <c r="F21" s="110">
        <v>214492</v>
      </c>
      <c r="G21" s="111"/>
      <c r="H21" s="109">
        <f t="shared" si="0"/>
        <v>4059</v>
      </c>
      <c r="I21" s="110">
        <f t="shared" si="1"/>
        <v>24871</v>
      </c>
      <c r="J21" s="112">
        <f t="shared" si="2"/>
        <v>0.16001103796270746</v>
      </c>
      <c r="K21" s="113">
        <f t="shared" si="3"/>
        <v>0.11595304253771703</v>
      </c>
      <c r="L21" s="99"/>
    </row>
    <row r="22" spans="1:12" ht="15.5" x14ac:dyDescent="0.35">
      <c r="A22" s="99"/>
      <c r="B22" s="108" t="s">
        <v>111</v>
      </c>
      <c r="C22" s="109">
        <v>10577</v>
      </c>
      <c r="D22" s="110">
        <v>8644</v>
      </c>
      <c r="E22" s="109">
        <v>92935</v>
      </c>
      <c r="F22" s="110">
        <v>78552</v>
      </c>
      <c r="G22" s="111"/>
      <c r="H22" s="109">
        <f t="shared" si="0"/>
        <v>1933</v>
      </c>
      <c r="I22" s="110">
        <f t="shared" si="1"/>
        <v>14383</v>
      </c>
      <c r="J22" s="112">
        <f t="shared" si="2"/>
        <v>0.22362332253586303</v>
      </c>
      <c r="K22" s="113">
        <f t="shared" si="3"/>
        <v>0.18310163967817497</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110702</v>
      </c>
      <c r="D24" s="121">
        <f>SUM(D15:D23)</f>
        <v>93555</v>
      </c>
      <c r="E24" s="120">
        <f>SUM(E15:E23)</f>
        <v>899286</v>
      </c>
      <c r="F24" s="121">
        <f>SUM(F15:F23)</f>
        <v>811130</v>
      </c>
      <c r="G24" s="122"/>
      <c r="H24" s="120">
        <f>SUM(H15:H23)</f>
        <v>17147</v>
      </c>
      <c r="I24" s="121">
        <f>SUM(I15:I23)</f>
        <v>88156</v>
      </c>
      <c r="J24" s="123">
        <f>IF(D24=0, 0, H24/D24)</f>
        <v>0.18328256106033883</v>
      </c>
      <c r="K24" s="124">
        <f>IF(F24=0, 0, I24/F24)</f>
        <v>0.10868294847928199</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724</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1"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8"/>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123</v>
      </c>
      <c r="B6" s="61" t="s">
        <v>12</v>
      </c>
      <c r="C6" s="62" t="s">
        <v>13</v>
      </c>
      <c r="D6" s="61" t="s">
        <v>12</v>
      </c>
      <c r="E6" s="63" t="s">
        <v>13</v>
      </c>
      <c r="F6" s="62" t="s">
        <v>12</v>
      </c>
      <c r="G6" s="62" t="s">
        <v>13</v>
      </c>
      <c r="H6" s="61" t="s">
        <v>12</v>
      </c>
      <c r="I6" s="63" t="s">
        <v>13</v>
      </c>
      <c r="J6" s="61"/>
      <c r="K6" s="63"/>
    </row>
    <row r="7" spans="1:11" x14ac:dyDescent="0.25">
      <c r="A7" s="7" t="s">
        <v>351</v>
      </c>
      <c r="B7" s="65">
        <v>37</v>
      </c>
      <c r="C7" s="34">
        <f>IF(B18=0, "-", B7/B18)</f>
        <v>2.5290498974709502E-2</v>
      </c>
      <c r="D7" s="65">
        <v>37</v>
      </c>
      <c r="E7" s="9">
        <f>IF(D18=0, "-", D7/D18)</f>
        <v>3.0730897009966777E-2</v>
      </c>
      <c r="F7" s="81">
        <v>405</v>
      </c>
      <c r="G7" s="34">
        <f>IF(F18=0, "-", F7/F18)</f>
        <v>3.1759723964868258E-2</v>
      </c>
      <c r="H7" s="65">
        <v>431</v>
      </c>
      <c r="I7" s="9">
        <f>IF(H18=0, "-", H7/H18)</f>
        <v>3.3987855847330654E-2</v>
      </c>
      <c r="J7" s="8">
        <f t="shared" ref="J7:J16" si="0">IF(D7=0, "-", IF((B7-D7)/D7&lt;10, (B7-D7)/D7, "&gt;999%"))</f>
        <v>0</v>
      </c>
      <c r="K7" s="9">
        <f t="shared" ref="K7:K16" si="1">IF(H7=0, "-", IF((F7-H7)/H7&lt;10, (F7-H7)/H7, "&gt;999%"))</f>
        <v>-6.0324825986078884E-2</v>
      </c>
    </row>
    <row r="8" spans="1:11" x14ac:dyDescent="0.25">
      <c r="A8" s="7" t="s">
        <v>352</v>
      </c>
      <c r="B8" s="65">
        <v>177</v>
      </c>
      <c r="C8" s="34">
        <f>IF(B18=0, "-", B8/B18)</f>
        <v>0.12098427887901572</v>
      </c>
      <c r="D8" s="65">
        <v>103</v>
      </c>
      <c r="E8" s="9">
        <f>IF(D18=0, "-", D8/D18)</f>
        <v>8.5548172757475088E-2</v>
      </c>
      <c r="F8" s="81">
        <v>1358</v>
      </c>
      <c r="G8" s="34">
        <f>IF(F18=0, "-", F8/F18)</f>
        <v>0.1064930991217064</v>
      </c>
      <c r="H8" s="65">
        <v>1608</v>
      </c>
      <c r="I8" s="9">
        <f>IF(H18=0, "-", H8/H18)</f>
        <v>0.12680387982020344</v>
      </c>
      <c r="J8" s="8">
        <f t="shared" si="0"/>
        <v>0.71844660194174759</v>
      </c>
      <c r="K8" s="9">
        <f t="shared" si="1"/>
        <v>-0.15547263681592038</v>
      </c>
    </row>
    <row r="9" spans="1:11" x14ac:dyDescent="0.25">
      <c r="A9" s="7" t="s">
        <v>353</v>
      </c>
      <c r="B9" s="65">
        <v>201</v>
      </c>
      <c r="C9" s="34">
        <f>IF(B18=0, "-", B9/B18)</f>
        <v>0.13738892686261106</v>
      </c>
      <c r="D9" s="65">
        <v>325</v>
      </c>
      <c r="E9" s="9">
        <f>IF(D18=0, "-", D9/D18)</f>
        <v>0.26993355481727577</v>
      </c>
      <c r="F9" s="81">
        <v>1831</v>
      </c>
      <c r="G9" s="34">
        <f>IF(F18=0, "-", F9/F18)</f>
        <v>0.1435853199498118</v>
      </c>
      <c r="H9" s="65">
        <v>2421</v>
      </c>
      <c r="I9" s="9">
        <f>IF(H18=0, "-", H9/H18)</f>
        <v>0.19091554293825408</v>
      </c>
      <c r="J9" s="8">
        <f t="shared" si="0"/>
        <v>-0.38153846153846155</v>
      </c>
      <c r="K9" s="9">
        <f t="shared" si="1"/>
        <v>-0.24370095002065262</v>
      </c>
    </row>
    <row r="10" spans="1:11" x14ac:dyDescent="0.25">
      <c r="A10" s="7" t="s">
        <v>354</v>
      </c>
      <c r="B10" s="65">
        <v>414</v>
      </c>
      <c r="C10" s="34">
        <f>IF(B18=0, "-", B10/B18)</f>
        <v>0.28298017771701983</v>
      </c>
      <c r="D10" s="65">
        <v>336</v>
      </c>
      <c r="E10" s="9">
        <f>IF(D18=0, "-", D10/D18)</f>
        <v>0.27906976744186046</v>
      </c>
      <c r="F10" s="81">
        <v>3959</v>
      </c>
      <c r="G10" s="34">
        <f>IF(F18=0, "-", F10/F18)</f>
        <v>0.31046110414052697</v>
      </c>
      <c r="H10" s="65">
        <v>2641</v>
      </c>
      <c r="I10" s="9">
        <f>IF(H18=0, "-", H10/H18)</f>
        <v>0.20826433246589385</v>
      </c>
      <c r="J10" s="8">
        <f t="shared" si="0"/>
        <v>0.23214285714285715</v>
      </c>
      <c r="K10" s="9">
        <f t="shared" si="1"/>
        <v>0.49905338886785311</v>
      </c>
    </row>
    <row r="11" spans="1:11" x14ac:dyDescent="0.25">
      <c r="A11" s="7" t="s">
        <v>355</v>
      </c>
      <c r="B11" s="65">
        <v>18</v>
      </c>
      <c r="C11" s="34">
        <f>IF(B18=0, "-", B11/B18)</f>
        <v>1.2303485987696514E-2</v>
      </c>
      <c r="D11" s="65">
        <v>6</v>
      </c>
      <c r="E11" s="9">
        <f>IF(D18=0, "-", D11/D18)</f>
        <v>4.9833887043189366E-3</v>
      </c>
      <c r="F11" s="81">
        <v>244</v>
      </c>
      <c r="G11" s="34">
        <f>IF(F18=0, "-", F11/F18)</f>
        <v>1.9134253450439148E-2</v>
      </c>
      <c r="H11" s="65">
        <v>309</v>
      </c>
      <c r="I11" s="9">
        <f>IF(H18=0, "-", H11/H18)</f>
        <v>2.4367163472912231E-2</v>
      </c>
      <c r="J11" s="8">
        <f t="shared" si="0"/>
        <v>2</v>
      </c>
      <c r="K11" s="9">
        <f t="shared" si="1"/>
        <v>-0.21035598705501618</v>
      </c>
    </row>
    <row r="12" spans="1:11" x14ac:dyDescent="0.25">
      <c r="A12" s="7" t="s">
        <v>356</v>
      </c>
      <c r="B12" s="65">
        <v>26</v>
      </c>
      <c r="C12" s="34">
        <f>IF(B18=0, "-", B12/B18)</f>
        <v>1.77717019822283E-2</v>
      </c>
      <c r="D12" s="65">
        <v>18</v>
      </c>
      <c r="E12" s="9">
        <f>IF(D18=0, "-", D12/D18)</f>
        <v>1.4950166112956811E-2</v>
      </c>
      <c r="F12" s="81">
        <v>471</v>
      </c>
      <c r="G12" s="34">
        <f>IF(F18=0, "-", F12/F18)</f>
        <v>3.6935382685069011E-2</v>
      </c>
      <c r="H12" s="65">
        <v>276</v>
      </c>
      <c r="I12" s="9">
        <f>IF(H18=0, "-", H12/H18)</f>
        <v>2.1764845043766263E-2</v>
      </c>
      <c r="J12" s="8">
        <f t="shared" si="0"/>
        <v>0.44444444444444442</v>
      </c>
      <c r="K12" s="9">
        <f t="shared" si="1"/>
        <v>0.70652173913043481</v>
      </c>
    </row>
    <row r="13" spans="1:11" x14ac:dyDescent="0.25">
      <c r="A13" s="7" t="s">
        <v>357</v>
      </c>
      <c r="B13" s="65">
        <v>52</v>
      </c>
      <c r="C13" s="34">
        <f>IF(B18=0, "-", B13/B18)</f>
        <v>3.5543403964456599E-2</v>
      </c>
      <c r="D13" s="65">
        <v>31</v>
      </c>
      <c r="E13" s="9">
        <f>IF(D18=0, "-", D13/D18)</f>
        <v>2.5747508305647839E-2</v>
      </c>
      <c r="F13" s="81">
        <v>541</v>
      </c>
      <c r="G13" s="34">
        <f>IF(F18=0, "-", F13/F18)</f>
        <v>4.2424717691342533E-2</v>
      </c>
      <c r="H13" s="65">
        <v>468</v>
      </c>
      <c r="I13" s="9">
        <f>IF(H18=0, "-", H13/H18)</f>
        <v>3.6905606813342796E-2</v>
      </c>
      <c r="J13" s="8">
        <f t="shared" si="0"/>
        <v>0.67741935483870963</v>
      </c>
      <c r="K13" s="9">
        <f t="shared" si="1"/>
        <v>0.15598290598290598</v>
      </c>
    </row>
    <row r="14" spans="1:11" x14ac:dyDescent="0.25">
      <c r="A14" s="7" t="s">
        <v>358</v>
      </c>
      <c r="B14" s="65">
        <v>42</v>
      </c>
      <c r="C14" s="34">
        <f>IF(B18=0, "-", B14/B18)</f>
        <v>2.8708133971291867E-2</v>
      </c>
      <c r="D14" s="65">
        <v>121</v>
      </c>
      <c r="E14" s="9">
        <f>IF(D18=0, "-", D14/D18)</f>
        <v>0.1004983388704319</v>
      </c>
      <c r="F14" s="81">
        <v>1024</v>
      </c>
      <c r="G14" s="34">
        <f>IF(F18=0, "-", F14/F18)</f>
        <v>8.0301129234629856E-2</v>
      </c>
      <c r="H14" s="65">
        <v>1064</v>
      </c>
      <c r="I14" s="9">
        <f>IF(H18=0, "-", H14/H18)</f>
        <v>8.3905054806403284E-2</v>
      </c>
      <c r="J14" s="8">
        <f t="shared" si="0"/>
        <v>-0.65289256198347112</v>
      </c>
      <c r="K14" s="9">
        <f t="shared" si="1"/>
        <v>-3.7593984962406013E-2</v>
      </c>
    </row>
    <row r="15" spans="1:11" x14ac:dyDescent="0.25">
      <c r="A15" s="7" t="s">
        <v>359</v>
      </c>
      <c r="B15" s="65">
        <v>257</v>
      </c>
      <c r="C15" s="34">
        <f>IF(B18=0, "-", B15/B18)</f>
        <v>0.17566643882433355</v>
      </c>
      <c r="D15" s="65">
        <v>45</v>
      </c>
      <c r="E15" s="9">
        <f>IF(D18=0, "-", D15/D18)</f>
        <v>3.7375415282392029E-2</v>
      </c>
      <c r="F15" s="81">
        <v>1363</v>
      </c>
      <c r="G15" s="34">
        <f>IF(F18=0, "-", F15/F18)</f>
        <v>0.10688519447929737</v>
      </c>
      <c r="H15" s="65">
        <v>1872</v>
      </c>
      <c r="I15" s="9">
        <f>IF(H18=0, "-", H15/H18)</f>
        <v>0.14762242725337119</v>
      </c>
      <c r="J15" s="8">
        <f t="shared" si="0"/>
        <v>4.7111111111111112</v>
      </c>
      <c r="K15" s="9">
        <f t="shared" si="1"/>
        <v>-0.27190170940170938</v>
      </c>
    </row>
    <row r="16" spans="1:11" x14ac:dyDescent="0.25">
      <c r="A16" s="7" t="s">
        <v>360</v>
      </c>
      <c r="B16" s="65">
        <v>239</v>
      </c>
      <c r="C16" s="34">
        <f>IF(B18=0, "-", B16/B18)</f>
        <v>0.16336295283663704</v>
      </c>
      <c r="D16" s="65">
        <v>182</v>
      </c>
      <c r="E16" s="9">
        <f>IF(D18=0, "-", D16/D18)</f>
        <v>0.15116279069767441</v>
      </c>
      <c r="F16" s="81">
        <v>1556</v>
      </c>
      <c r="G16" s="34">
        <f>IF(F18=0, "-", F16/F18)</f>
        <v>0.12202007528230865</v>
      </c>
      <c r="H16" s="65">
        <v>1591</v>
      </c>
      <c r="I16" s="9">
        <f>IF(H18=0, "-", H16/H18)</f>
        <v>0.1254632915385222</v>
      </c>
      <c r="J16" s="8">
        <f t="shared" si="0"/>
        <v>0.31318681318681318</v>
      </c>
      <c r="K16" s="9">
        <f t="shared" si="1"/>
        <v>-2.1998742928975488E-2</v>
      </c>
    </row>
    <row r="17" spans="1:11" x14ac:dyDescent="0.25">
      <c r="A17" s="2"/>
      <c r="B17" s="68"/>
      <c r="C17" s="33"/>
      <c r="D17" s="68"/>
      <c r="E17" s="6"/>
      <c r="F17" s="82"/>
      <c r="G17" s="33"/>
      <c r="H17" s="68"/>
      <c r="I17" s="6"/>
      <c r="J17" s="5"/>
      <c r="K17" s="6"/>
    </row>
    <row r="18" spans="1:11" s="43" customFormat="1" ht="13" x14ac:dyDescent="0.3">
      <c r="A18" s="162" t="s">
        <v>636</v>
      </c>
      <c r="B18" s="71">
        <f>SUM(B7:B17)</f>
        <v>1463</v>
      </c>
      <c r="C18" s="40">
        <f>B18/35968</f>
        <v>4.0675044483985762E-2</v>
      </c>
      <c r="D18" s="71">
        <f>SUM(D7:D17)</f>
        <v>1204</v>
      </c>
      <c r="E18" s="41">
        <f>D18/28945</f>
        <v>4.1596130592503021E-2</v>
      </c>
      <c r="F18" s="77">
        <f>SUM(F7:F17)</f>
        <v>12752</v>
      </c>
      <c r="G18" s="42">
        <f>F18/278028</f>
        <v>4.5865884011682276E-2</v>
      </c>
      <c r="H18" s="71">
        <f>SUM(H7:H17)</f>
        <v>12681</v>
      </c>
      <c r="I18" s="41">
        <f>H18/255800</f>
        <v>4.9573885848318996E-2</v>
      </c>
      <c r="J18" s="37">
        <f>IF(D18=0, "-", IF((B18-D18)/D18&lt;10, (B18-D18)/D18, "&gt;999%"))</f>
        <v>0.21511627906976744</v>
      </c>
      <c r="K18" s="38">
        <f>IF(H18=0, "-", IF((F18-H18)/H18&lt;10, (F18-H18)/H18, "&gt;999%"))</f>
        <v>5.5989275293746553E-3</v>
      </c>
    </row>
    <row r="19" spans="1:11" x14ac:dyDescent="0.25">
      <c r="B19" s="83"/>
      <c r="D19" s="83"/>
      <c r="F19" s="83"/>
      <c r="H19" s="83"/>
    </row>
    <row r="20" spans="1:11" s="43" customFormat="1" ht="13" x14ac:dyDescent="0.3">
      <c r="A20" s="162" t="s">
        <v>636</v>
      </c>
      <c r="B20" s="71">
        <v>1463</v>
      </c>
      <c r="C20" s="40">
        <f>B20/35968</f>
        <v>4.0675044483985762E-2</v>
      </c>
      <c r="D20" s="71">
        <v>1204</v>
      </c>
      <c r="E20" s="41">
        <f>D20/28945</f>
        <v>4.1596130592503021E-2</v>
      </c>
      <c r="F20" s="77">
        <v>12752</v>
      </c>
      <c r="G20" s="42">
        <f>F20/278028</f>
        <v>4.5865884011682276E-2</v>
      </c>
      <c r="H20" s="71">
        <v>12681</v>
      </c>
      <c r="I20" s="41">
        <f>H20/255800</f>
        <v>4.9573885848318996E-2</v>
      </c>
      <c r="J20" s="37">
        <f>IF(D20=0, "-", IF((B20-D20)/D20&lt;10, (B20-D20)/D20, "&gt;999%"))</f>
        <v>0.21511627906976744</v>
      </c>
      <c r="K20" s="38">
        <f>IF(H20=0, "-", IF((F20-H20)/H20&lt;10, (F20-H20)/H20, "&gt;999%"))</f>
        <v>5.5989275293746553E-3</v>
      </c>
    </row>
    <row r="21" spans="1:11" x14ac:dyDescent="0.25">
      <c r="B21" s="83"/>
      <c r="D21" s="83"/>
      <c r="F21" s="83"/>
      <c r="H21" s="83"/>
    </row>
    <row r="22" spans="1:11" ht="15.5" x14ac:dyDescent="0.35">
      <c r="A22" s="164" t="s">
        <v>124</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155</v>
      </c>
      <c r="B24" s="61" t="s">
        <v>12</v>
      </c>
      <c r="C24" s="62" t="s">
        <v>13</v>
      </c>
      <c r="D24" s="61" t="s">
        <v>12</v>
      </c>
      <c r="E24" s="63" t="s">
        <v>13</v>
      </c>
      <c r="F24" s="62" t="s">
        <v>12</v>
      </c>
      <c r="G24" s="62" t="s">
        <v>13</v>
      </c>
      <c r="H24" s="61" t="s">
        <v>12</v>
      </c>
      <c r="I24" s="63" t="s">
        <v>13</v>
      </c>
      <c r="J24" s="61"/>
      <c r="K24" s="63"/>
    </row>
    <row r="25" spans="1:11" x14ac:dyDescent="0.25">
      <c r="A25" s="7" t="s">
        <v>361</v>
      </c>
      <c r="B25" s="65">
        <v>191</v>
      </c>
      <c r="C25" s="34">
        <f>IF(B50=0, "-", B25/B50)</f>
        <v>4.1110632802410674E-2</v>
      </c>
      <c r="D25" s="65">
        <v>0</v>
      </c>
      <c r="E25" s="9">
        <f>IF(D50=0, "-", D25/D50)</f>
        <v>0</v>
      </c>
      <c r="F25" s="81">
        <v>859</v>
      </c>
      <c r="G25" s="34">
        <f>IF(F50=0, "-", F25/F50)</f>
        <v>2.6442973680160072E-2</v>
      </c>
      <c r="H25" s="65">
        <v>0</v>
      </c>
      <c r="I25" s="9">
        <f>IF(H50=0, "-", H25/H50)</f>
        <v>0</v>
      </c>
      <c r="J25" s="8" t="str">
        <f t="shared" ref="J25:J48" si="2">IF(D25=0, "-", IF((B25-D25)/D25&lt;10, (B25-D25)/D25, "&gt;999%"))</f>
        <v>-</v>
      </c>
      <c r="K25" s="9" t="str">
        <f t="shared" ref="K25:K48" si="3">IF(H25=0, "-", IF((F25-H25)/H25&lt;10, (F25-H25)/H25, "&gt;999%"))</f>
        <v>-</v>
      </c>
    </row>
    <row r="26" spans="1:11" x14ac:dyDescent="0.25">
      <c r="A26" s="7" t="s">
        <v>362</v>
      </c>
      <c r="B26" s="65">
        <v>2</v>
      </c>
      <c r="C26" s="34">
        <f>IF(B50=0, "-", B26/B50)</f>
        <v>4.3047783039173483E-4</v>
      </c>
      <c r="D26" s="65">
        <v>1</v>
      </c>
      <c r="E26" s="9">
        <f>IF(D50=0, "-", D26/D50)</f>
        <v>3.4281796366129587E-4</v>
      </c>
      <c r="F26" s="81">
        <v>11</v>
      </c>
      <c r="G26" s="34">
        <f>IF(F50=0, "-", F26/F50)</f>
        <v>3.3861782361089735E-4</v>
      </c>
      <c r="H26" s="65">
        <v>27</v>
      </c>
      <c r="I26" s="9">
        <f>IF(H50=0, "-", H26/H50)</f>
        <v>9.8392915710068872E-4</v>
      </c>
      <c r="J26" s="8">
        <f t="shared" si="2"/>
        <v>1</v>
      </c>
      <c r="K26" s="9">
        <f t="shared" si="3"/>
        <v>-0.59259259259259256</v>
      </c>
    </row>
    <row r="27" spans="1:11" x14ac:dyDescent="0.25">
      <c r="A27" s="7" t="s">
        <v>363</v>
      </c>
      <c r="B27" s="65">
        <v>0</v>
      </c>
      <c r="C27" s="34">
        <f>IF(B50=0, "-", B27/B50)</f>
        <v>0</v>
      </c>
      <c r="D27" s="65">
        <v>0</v>
      </c>
      <c r="E27" s="9">
        <f>IF(D50=0, "-", D27/D50)</f>
        <v>0</v>
      </c>
      <c r="F27" s="81">
        <v>0</v>
      </c>
      <c r="G27" s="34">
        <f>IF(F50=0, "-", F27/F50)</f>
        <v>0</v>
      </c>
      <c r="H27" s="65">
        <v>1</v>
      </c>
      <c r="I27" s="9">
        <f>IF(H50=0, "-", H27/H50)</f>
        <v>3.6441820633358846E-5</v>
      </c>
      <c r="J27" s="8" t="str">
        <f t="shared" si="2"/>
        <v>-</v>
      </c>
      <c r="K27" s="9">
        <f t="shared" si="3"/>
        <v>-1</v>
      </c>
    </row>
    <row r="28" spans="1:11" x14ac:dyDescent="0.25">
      <c r="A28" s="7" t="s">
        <v>364</v>
      </c>
      <c r="B28" s="65">
        <v>172</v>
      </c>
      <c r="C28" s="34">
        <f>IF(B50=0, "-", B28/B50)</f>
        <v>3.7021093413689192E-2</v>
      </c>
      <c r="D28" s="65">
        <v>225</v>
      </c>
      <c r="E28" s="9">
        <f>IF(D50=0, "-", D28/D50)</f>
        <v>7.7134041823791563E-2</v>
      </c>
      <c r="F28" s="81">
        <v>1777</v>
      </c>
      <c r="G28" s="34">
        <f>IF(F50=0, "-", F28/F50)</f>
        <v>5.4702170232414964E-2</v>
      </c>
      <c r="H28" s="65">
        <v>1477</v>
      </c>
      <c r="I28" s="9">
        <f>IF(H50=0, "-", H28/H50)</f>
        <v>5.3824569075471007E-2</v>
      </c>
      <c r="J28" s="8">
        <f t="shared" si="2"/>
        <v>-0.23555555555555555</v>
      </c>
      <c r="K28" s="9">
        <f t="shared" si="3"/>
        <v>0.2031144211238998</v>
      </c>
    </row>
    <row r="29" spans="1:11" x14ac:dyDescent="0.25">
      <c r="A29" s="7" t="s">
        <v>365</v>
      </c>
      <c r="B29" s="65">
        <v>31</v>
      </c>
      <c r="C29" s="34">
        <f>IF(B50=0, "-", B29/B50)</f>
        <v>6.6724063710718899E-3</v>
      </c>
      <c r="D29" s="65">
        <v>91</v>
      </c>
      <c r="E29" s="9">
        <f>IF(D50=0, "-", D29/D50)</f>
        <v>3.1196434693177923E-2</v>
      </c>
      <c r="F29" s="81">
        <v>384</v>
      </c>
      <c r="G29" s="34">
        <f>IF(F50=0, "-", F29/F50)</f>
        <v>1.1820840387871324E-2</v>
      </c>
      <c r="H29" s="65">
        <v>1205</v>
      </c>
      <c r="I29" s="9">
        <f>IF(H50=0, "-", H29/H50)</f>
        <v>4.3912393863197403E-2</v>
      </c>
      <c r="J29" s="8">
        <f t="shared" si="2"/>
        <v>-0.65934065934065933</v>
      </c>
      <c r="K29" s="9">
        <f t="shared" si="3"/>
        <v>-0.68132780082987554</v>
      </c>
    </row>
    <row r="30" spans="1:11" x14ac:dyDescent="0.25">
      <c r="A30" s="7" t="s">
        <v>366</v>
      </c>
      <c r="B30" s="65">
        <v>417</v>
      </c>
      <c r="C30" s="34">
        <f>IF(B50=0, "-", B30/B50)</f>
        <v>8.9754627636676715E-2</v>
      </c>
      <c r="D30" s="65">
        <v>277</v>
      </c>
      <c r="E30" s="9">
        <f>IF(D50=0, "-", D30/D50)</f>
        <v>9.4960575934178948E-2</v>
      </c>
      <c r="F30" s="81">
        <v>2301</v>
      </c>
      <c r="G30" s="34">
        <f>IF(F50=0, "-", F30/F50)</f>
        <v>7.0832692011697701E-2</v>
      </c>
      <c r="H30" s="65">
        <v>2740</v>
      </c>
      <c r="I30" s="9">
        <f>IF(H50=0, "-", H30/H50)</f>
        <v>9.9850588535403226E-2</v>
      </c>
      <c r="J30" s="8">
        <f t="shared" si="2"/>
        <v>0.50541516245487361</v>
      </c>
      <c r="K30" s="9">
        <f t="shared" si="3"/>
        <v>-0.16021897810218977</v>
      </c>
    </row>
    <row r="31" spans="1:11" x14ac:dyDescent="0.25">
      <c r="A31" s="7" t="s">
        <v>367</v>
      </c>
      <c r="B31" s="65">
        <v>10</v>
      </c>
      <c r="C31" s="34">
        <f>IF(B50=0, "-", B31/B50)</f>
        <v>2.1523891519586742E-3</v>
      </c>
      <c r="D31" s="65">
        <v>61</v>
      </c>
      <c r="E31" s="9">
        <f>IF(D50=0, "-", D31/D50)</f>
        <v>2.0911895783339046E-2</v>
      </c>
      <c r="F31" s="81">
        <v>281</v>
      </c>
      <c r="G31" s="34">
        <f>IF(F50=0, "-", F31/F50)</f>
        <v>8.6501462213329234E-3</v>
      </c>
      <c r="H31" s="65">
        <v>426</v>
      </c>
      <c r="I31" s="9">
        <f>IF(H50=0, "-", H31/H50)</f>
        <v>1.5524215589810868E-2</v>
      </c>
      <c r="J31" s="8">
        <f t="shared" si="2"/>
        <v>-0.83606557377049184</v>
      </c>
      <c r="K31" s="9">
        <f t="shared" si="3"/>
        <v>-0.34037558685446012</v>
      </c>
    </row>
    <row r="32" spans="1:11" x14ac:dyDescent="0.25">
      <c r="A32" s="7" t="s">
        <v>368</v>
      </c>
      <c r="B32" s="65">
        <v>279</v>
      </c>
      <c r="C32" s="34">
        <f>IF(B50=0, "-", B32/B50)</f>
        <v>6.0051657339647006E-2</v>
      </c>
      <c r="D32" s="65">
        <v>262</v>
      </c>
      <c r="E32" s="9">
        <f>IF(D50=0, "-", D32/D50)</f>
        <v>8.9818306479259508E-2</v>
      </c>
      <c r="F32" s="81">
        <v>3072</v>
      </c>
      <c r="G32" s="34">
        <f>IF(F50=0, "-", F32/F50)</f>
        <v>9.4566723102970596E-2</v>
      </c>
      <c r="H32" s="65">
        <v>2530</v>
      </c>
      <c r="I32" s="9">
        <f>IF(H50=0, "-", H32/H50)</f>
        <v>9.219780620239787E-2</v>
      </c>
      <c r="J32" s="8">
        <f t="shared" si="2"/>
        <v>6.4885496183206104E-2</v>
      </c>
      <c r="K32" s="9">
        <f t="shared" si="3"/>
        <v>0.21422924901185772</v>
      </c>
    </row>
    <row r="33" spans="1:11" x14ac:dyDescent="0.25">
      <c r="A33" s="7" t="s">
        <v>369</v>
      </c>
      <c r="B33" s="65">
        <v>509</v>
      </c>
      <c r="C33" s="34">
        <f>IF(B50=0, "-", B33/B50)</f>
        <v>0.10955660783469651</v>
      </c>
      <c r="D33" s="65">
        <v>273</v>
      </c>
      <c r="E33" s="9">
        <f>IF(D50=0, "-", D33/D50)</f>
        <v>9.3589304079533767E-2</v>
      </c>
      <c r="F33" s="81">
        <v>2861</v>
      </c>
      <c r="G33" s="34">
        <f>IF(F50=0, "-", F33/F50)</f>
        <v>8.8071417577343394E-2</v>
      </c>
      <c r="H33" s="65">
        <v>3647</v>
      </c>
      <c r="I33" s="9">
        <f>IF(H50=0, "-", H33/H50)</f>
        <v>0.1329033198498597</v>
      </c>
      <c r="J33" s="8">
        <f t="shared" si="2"/>
        <v>0.86446886446886451</v>
      </c>
      <c r="K33" s="9">
        <f t="shared" si="3"/>
        <v>-0.21551960515492186</v>
      </c>
    </row>
    <row r="34" spans="1:11" x14ac:dyDescent="0.25">
      <c r="A34" s="7" t="s">
        <v>370</v>
      </c>
      <c r="B34" s="65">
        <v>8</v>
      </c>
      <c r="C34" s="34">
        <f>IF(B50=0, "-", B34/B50)</f>
        <v>1.7219113215669393E-3</v>
      </c>
      <c r="D34" s="65">
        <v>15</v>
      </c>
      <c r="E34" s="9">
        <f>IF(D50=0, "-", D34/D50)</f>
        <v>5.1422694549194377E-3</v>
      </c>
      <c r="F34" s="81">
        <v>86</v>
      </c>
      <c r="G34" s="34">
        <f>IF(F50=0, "-", F34/F50)</f>
        <v>2.6473757118670154E-3</v>
      </c>
      <c r="H34" s="65">
        <v>159</v>
      </c>
      <c r="I34" s="9">
        <f>IF(H50=0, "-", H34/H50)</f>
        <v>5.794249480704056E-3</v>
      </c>
      <c r="J34" s="8">
        <f t="shared" si="2"/>
        <v>-0.46666666666666667</v>
      </c>
      <c r="K34" s="9">
        <f t="shared" si="3"/>
        <v>-0.45911949685534592</v>
      </c>
    </row>
    <row r="35" spans="1:11" x14ac:dyDescent="0.25">
      <c r="A35" s="7" t="s">
        <v>371</v>
      </c>
      <c r="B35" s="65">
        <v>803</v>
      </c>
      <c r="C35" s="34">
        <f>IF(B50=0, "-", B35/B50)</f>
        <v>0.17283684890228154</v>
      </c>
      <c r="D35" s="65">
        <v>227</v>
      </c>
      <c r="E35" s="9">
        <f>IF(D50=0, "-", D35/D50)</f>
        <v>7.7819677751114161E-2</v>
      </c>
      <c r="F35" s="81">
        <v>6620</v>
      </c>
      <c r="G35" s="34">
        <f>IF(F50=0, "-", F35/F50)</f>
        <v>0.20378636293674005</v>
      </c>
      <c r="H35" s="65">
        <v>4222</v>
      </c>
      <c r="I35" s="9">
        <f>IF(H50=0, "-", H35/H50)</f>
        <v>0.15385736671404104</v>
      </c>
      <c r="J35" s="8">
        <f t="shared" si="2"/>
        <v>2.537444933920705</v>
      </c>
      <c r="K35" s="9">
        <f t="shared" si="3"/>
        <v>0.56797726196115583</v>
      </c>
    </row>
    <row r="36" spans="1:11" x14ac:dyDescent="0.25">
      <c r="A36" s="7" t="s">
        <v>372</v>
      </c>
      <c r="B36" s="65">
        <v>438</v>
      </c>
      <c r="C36" s="34">
        <f>IF(B50=0, "-", B36/B50)</f>
        <v>9.427464485578993E-2</v>
      </c>
      <c r="D36" s="65">
        <v>399</v>
      </c>
      <c r="E36" s="9">
        <f>IF(D50=0, "-", D36/D50)</f>
        <v>0.13678436750085704</v>
      </c>
      <c r="F36" s="81">
        <v>1828</v>
      </c>
      <c r="G36" s="34">
        <f>IF(F50=0, "-", F36/F50)</f>
        <v>5.6272125596429121E-2</v>
      </c>
      <c r="H36" s="65">
        <v>2618</v>
      </c>
      <c r="I36" s="9">
        <f>IF(H50=0, "-", H36/H50)</f>
        <v>9.5404686418133447E-2</v>
      </c>
      <c r="J36" s="8">
        <f t="shared" si="2"/>
        <v>9.7744360902255634E-2</v>
      </c>
      <c r="K36" s="9">
        <f t="shared" si="3"/>
        <v>-0.30175706646294881</v>
      </c>
    </row>
    <row r="37" spans="1:11" x14ac:dyDescent="0.25">
      <c r="A37" s="7" t="s">
        <v>373</v>
      </c>
      <c r="B37" s="65">
        <v>213</v>
      </c>
      <c r="C37" s="34">
        <f>IF(B50=0, "-", B37/B50)</f>
        <v>4.5845888936719759E-2</v>
      </c>
      <c r="D37" s="65">
        <v>82</v>
      </c>
      <c r="E37" s="9">
        <f>IF(D50=0, "-", D37/D50)</f>
        <v>2.8111073020226258E-2</v>
      </c>
      <c r="F37" s="81">
        <v>1861</v>
      </c>
      <c r="G37" s="34">
        <f>IF(F50=0, "-", F37/F50)</f>
        <v>5.728797906726181E-2</v>
      </c>
      <c r="H37" s="65">
        <v>1509</v>
      </c>
      <c r="I37" s="9">
        <f>IF(H50=0, "-", H37/H50)</f>
        <v>5.4990707335738492E-2</v>
      </c>
      <c r="J37" s="8">
        <f t="shared" si="2"/>
        <v>1.5975609756097562</v>
      </c>
      <c r="K37" s="9">
        <f t="shared" si="3"/>
        <v>0.23326706428098079</v>
      </c>
    </row>
    <row r="38" spans="1:11" x14ac:dyDescent="0.25">
      <c r="A38" s="7" t="s">
        <v>374</v>
      </c>
      <c r="B38" s="65">
        <v>205</v>
      </c>
      <c r="C38" s="34">
        <f>IF(B50=0, "-", B38/B50)</f>
        <v>4.4123977615152819E-2</v>
      </c>
      <c r="D38" s="65">
        <v>0</v>
      </c>
      <c r="E38" s="9">
        <f>IF(D50=0, "-", D38/D50)</f>
        <v>0</v>
      </c>
      <c r="F38" s="81">
        <v>1345</v>
      </c>
      <c r="G38" s="34">
        <f>IF(F50=0, "-", F38/F50)</f>
        <v>4.1403724796059721E-2</v>
      </c>
      <c r="H38" s="65">
        <v>2</v>
      </c>
      <c r="I38" s="9">
        <f>IF(H50=0, "-", H38/H50)</f>
        <v>7.2883641266717692E-5</v>
      </c>
      <c r="J38" s="8" t="str">
        <f t="shared" si="2"/>
        <v>-</v>
      </c>
      <c r="K38" s="9" t="str">
        <f t="shared" si="3"/>
        <v>&gt;999%</v>
      </c>
    </row>
    <row r="39" spans="1:11" x14ac:dyDescent="0.25">
      <c r="A39" s="7" t="s">
        <v>375</v>
      </c>
      <c r="B39" s="65">
        <v>4</v>
      </c>
      <c r="C39" s="34">
        <f>IF(B50=0, "-", B39/B50)</f>
        <v>8.6095566078346966E-4</v>
      </c>
      <c r="D39" s="65">
        <v>11</v>
      </c>
      <c r="E39" s="9">
        <f>IF(D50=0, "-", D39/D50)</f>
        <v>3.7709976002742542E-3</v>
      </c>
      <c r="F39" s="81">
        <v>63</v>
      </c>
      <c r="G39" s="34">
        <f>IF(F50=0, "-", F39/F50)</f>
        <v>1.9393566261351393E-3</v>
      </c>
      <c r="H39" s="65">
        <v>122</v>
      </c>
      <c r="I39" s="9">
        <f>IF(H50=0, "-", H39/H50)</f>
        <v>4.4459021172697788E-3</v>
      </c>
      <c r="J39" s="8">
        <f t="shared" si="2"/>
        <v>-0.63636363636363635</v>
      </c>
      <c r="K39" s="9">
        <f t="shared" si="3"/>
        <v>-0.48360655737704916</v>
      </c>
    </row>
    <row r="40" spans="1:11" x14ac:dyDescent="0.25">
      <c r="A40" s="7" t="s">
        <v>376</v>
      </c>
      <c r="B40" s="65">
        <v>48</v>
      </c>
      <c r="C40" s="34">
        <f>IF(B50=0, "-", B40/B50)</f>
        <v>1.0331467929401636E-2</v>
      </c>
      <c r="D40" s="65">
        <v>23</v>
      </c>
      <c r="E40" s="9">
        <f>IF(D50=0, "-", D40/D50)</f>
        <v>7.8848131642098047E-3</v>
      </c>
      <c r="F40" s="81">
        <v>338</v>
      </c>
      <c r="G40" s="34">
        <f>IF(F50=0, "-", F40/F50)</f>
        <v>1.0404802216407572E-2</v>
      </c>
      <c r="H40" s="65">
        <v>262</v>
      </c>
      <c r="I40" s="9">
        <f>IF(H50=0, "-", H40/H50)</f>
        <v>9.5477570059400163E-3</v>
      </c>
      <c r="J40" s="8">
        <f t="shared" si="2"/>
        <v>1.0869565217391304</v>
      </c>
      <c r="K40" s="9">
        <f t="shared" si="3"/>
        <v>0.29007633587786258</v>
      </c>
    </row>
    <row r="41" spans="1:11" x14ac:dyDescent="0.25">
      <c r="A41" s="7" t="s">
        <v>377</v>
      </c>
      <c r="B41" s="65">
        <v>37</v>
      </c>
      <c r="C41" s="34">
        <f>IF(B50=0, "-", B41/B50)</f>
        <v>7.9638398622470935E-3</v>
      </c>
      <c r="D41" s="65">
        <v>56</v>
      </c>
      <c r="E41" s="9">
        <f>IF(D50=0, "-", D41/D50)</f>
        <v>1.9197805965032566E-2</v>
      </c>
      <c r="F41" s="81">
        <v>387</v>
      </c>
      <c r="G41" s="34">
        <f>IF(F50=0, "-", F41/F50)</f>
        <v>1.191319070340157E-2</v>
      </c>
      <c r="H41" s="65">
        <v>408</v>
      </c>
      <c r="I41" s="9">
        <f>IF(H50=0, "-", H41/H50)</f>
        <v>1.4868262818410407E-2</v>
      </c>
      <c r="J41" s="8">
        <f t="shared" si="2"/>
        <v>-0.3392857142857143</v>
      </c>
      <c r="K41" s="9">
        <f t="shared" si="3"/>
        <v>-5.1470588235294115E-2</v>
      </c>
    </row>
    <row r="42" spans="1:11" x14ac:dyDescent="0.25">
      <c r="A42" s="7" t="s">
        <v>378</v>
      </c>
      <c r="B42" s="65">
        <v>390</v>
      </c>
      <c r="C42" s="34">
        <f>IF(B50=0, "-", B42/B50)</f>
        <v>8.3943176926388294E-2</v>
      </c>
      <c r="D42" s="65">
        <v>0</v>
      </c>
      <c r="E42" s="9">
        <f>IF(D50=0, "-", D42/D50)</f>
        <v>0</v>
      </c>
      <c r="F42" s="81">
        <v>2108</v>
      </c>
      <c r="G42" s="34">
        <f>IF(F50=0, "-", F42/F50)</f>
        <v>6.489148837925196E-2</v>
      </c>
      <c r="H42" s="65">
        <v>0</v>
      </c>
      <c r="I42" s="9">
        <f>IF(H50=0, "-", H42/H50)</f>
        <v>0</v>
      </c>
      <c r="J42" s="8" t="str">
        <f t="shared" si="2"/>
        <v>-</v>
      </c>
      <c r="K42" s="9" t="str">
        <f t="shared" si="3"/>
        <v>-</v>
      </c>
    </row>
    <row r="43" spans="1:11" x14ac:dyDescent="0.25">
      <c r="A43" s="7" t="s">
        <v>379</v>
      </c>
      <c r="B43" s="65">
        <v>0</v>
      </c>
      <c r="C43" s="34">
        <f>IF(B50=0, "-", B43/B50)</f>
        <v>0</v>
      </c>
      <c r="D43" s="65">
        <v>323</v>
      </c>
      <c r="E43" s="9">
        <f>IF(D50=0, "-", D43/D50)</f>
        <v>0.11073020226259855</v>
      </c>
      <c r="F43" s="81">
        <v>474</v>
      </c>
      <c r="G43" s="34">
        <f>IF(F50=0, "-", F43/F50)</f>
        <v>1.4591349853778668E-2</v>
      </c>
      <c r="H43" s="65">
        <v>2374</v>
      </c>
      <c r="I43" s="9">
        <f>IF(H50=0, "-", H43/H50)</f>
        <v>8.6512882183593889E-2</v>
      </c>
      <c r="J43" s="8">
        <f t="shared" si="2"/>
        <v>-1</v>
      </c>
      <c r="K43" s="9">
        <f t="shared" si="3"/>
        <v>-0.80033698399326036</v>
      </c>
    </row>
    <row r="44" spans="1:11" x14ac:dyDescent="0.25">
      <c r="A44" s="7" t="s">
        <v>380</v>
      </c>
      <c r="B44" s="65">
        <v>12</v>
      </c>
      <c r="C44" s="34">
        <f>IF(B50=0, "-", B44/B50)</f>
        <v>2.582866982350409E-3</v>
      </c>
      <c r="D44" s="65">
        <v>29</v>
      </c>
      <c r="E44" s="9">
        <f>IF(D50=0, "-", D44/D50)</f>
        <v>9.9417209461775801E-3</v>
      </c>
      <c r="F44" s="81">
        <v>73</v>
      </c>
      <c r="G44" s="34">
        <f>IF(F50=0, "-", F44/F50)</f>
        <v>2.2471910112359553E-3</v>
      </c>
      <c r="H44" s="65">
        <v>55</v>
      </c>
      <c r="I44" s="9">
        <f>IF(H50=0, "-", H44/H50)</f>
        <v>2.0043001348347364E-3</v>
      </c>
      <c r="J44" s="8">
        <f t="shared" si="2"/>
        <v>-0.58620689655172409</v>
      </c>
      <c r="K44" s="9">
        <f t="shared" si="3"/>
        <v>0.32727272727272727</v>
      </c>
    </row>
    <row r="45" spans="1:11" x14ac:dyDescent="0.25">
      <c r="A45" s="7" t="s">
        <v>381</v>
      </c>
      <c r="B45" s="65">
        <v>62</v>
      </c>
      <c r="C45" s="34">
        <f>IF(B50=0, "-", B45/B50)</f>
        <v>1.334481274214378E-2</v>
      </c>
      <c r="D45" s="65">
        <v>162</v>
      </c>
      <c r="E45" s="9">
        <f>IF(D50=0, "-", D45/D50)</f>
        <v>5.5536510113129926E-2</v>
      </c>
      <c r="F45" s="81">
        <v>293</v>
      </c>
      <c r="G45" s="34">
        <f>IF(F50=0, "-", F45/F50)</f>
        <v>9.0195474834539012E-3</v>
      </c>
      <c r="H45" s="65">
        <v>793</v>
      </c>
      <c r="I45" s="9">
        <f>IF(H50=0, "-", H45/H50)</f>
        <v>2.8898363762253562E-2</v>
      </c>
      <c r="J45" s="8">
        <f t="shared" si="2"/>
        <v>-0.61728395061728392</v>
      </c>
      <c r="K45" s="9">
        <f t="shared" si="3"/>
        <v>-0.63051702395964693</v>
      </c>
    </row>
    <row r="46" spans="1:11" x14ac:dyDescent="0.25">
      <c r="A46" s="7" t="s">
        <v>382</v>
      </c>
      <c r="B46" s="65">
        <v>214</v>
      </c>
      <c r="C46" s="34">
        <f>IF(B50=0, "-", B46/B50)</f>
        <v>4.6061127851915629E-2</v>
      </c>
      <c r="D46" s="65">
        <v>221</v>
      </c>
      <c r="E46" s="9">
        <f>IF(D50=0, "-", D46/D50)</f>
        <v>7.5762769969146382E-2</v>
      </c>
      <c r="F46" s="81">
        <v>1424</v>
      </c>
      <c r="G46" s="34">
        <f>IF(F50=0, "-", F46/F50)</f>
        <v>4.3835616438356165E-2</v>
      </c>
      <c r="H46" s="65">
        <v>2109</v>
      </c>
      <c r="I46" s="9">
        <f>IF(H50=0, "-", H46/H50)</f>
        <v>7.6855799715753806E-2</v>
      </c>
      <c r="J46" s="8">
        <f t="shared" si="2"/>
        <v>-3.1674208144796379E-2</v>
      </c>
      <c r="K46" s="9">
        <f t="shared" si="3"/>
        <v>-0.32479848269321954</v>
      </c>
    </row>
    <row r="47" spans="1:11" x14ac:dyDescent="0.25">
      <c r="A47" s="7" t="s">
        <v>383</v>
      </c>
      <c r="B47" s="65">
        <v>269</v>
      </c>
      <c r="C47" s="34">
        <f>IF(B50=0, "-", B47/B50)</f>
        <v>5.7899268187688334E-2</v>
      </c>
      <c r="D47" s="65">
        <v>0</v>
      </c>
      <c r="E47" s="9">
        <f>IF(D50=0, "-", D47/D50)</f>
        <v>0</v>
      </c>
      <c r="F47" s="81">
        <v>1893</v>
      </c>
      <c r="G47" s="34">
        <f>IF(F50=0, "-", F47/F50)</f>
        <v>5.8273049099584424E-2</v>
      </c>
      <c r="H47" s="65">
        <v>0</v>
      </c>
      <c r="I47" s="9">
        <f>IF(H50=0, "-", H47/H50)</f>
        <v>0</v>
      </c>
      <c r="J47" s="8" t="str">
        <f t="shared" si="2"/>
        <v>-</v>
      </c>
      <c r="K47" s="9" t="str">
        <f t="shared" si="3"/>
        <v>-</v>
      </c>
    </row>
    <row r="48" spans="1:11" x14ac:dyDescent="0.25">
      <c r="A48" s="7" t="s">
        <v>384</v>
      </c>
      <c r="B48" s="65">
        <v>332</v>
      </c>
      <c r="C48" s="34">
        <f>IF(B50=0, "-", B48/B50)</f>
        <v>7.1459319845027985E-2</v>
      </c>
      <c r="D48" s="65">
        <v>179</v>
      </c>
      <c r="E48" s="9">
        <f>IF(D50=0, "-", D48/D50)</f>
        <v>6.1364415495371957E-2</v>
      </c>
      <c r="F48" s="81">
        <v>2146</v>
      </c>
      <c r="G48" s="34">
        <f>IF(F50=0, "-", F48/F50)</f>
        <v>6.6061259042635059E-2</v>
      </c>
      <c r="H48" s="65">
        <v>755</v>
      </c>
      <c r="I48" s="9">
        <f>IF(H50=0, "-", H48/H50)</f>
        <v>2.7513574578185925E-2</v>
      </c>
      <c r="J48" s="8">
        <f t="shared" si="2"/>
        <v>0.85474860335195535</v>
      </c>
      <c r="K48" s="9">
        <f t="shared" si="3"/>
        <v>1.8423841059602648</v>
      </c>
    </row>
    <row r="49" spans="1:11" x14ac:dyDescent="0.25">
      <c r="A49" s="2"/>
      <c r="B49" s="68"/>
      <c r="C49" s="33"/>
      <c r="D49" s="68"/>
      <c r="E49" s="6"/>
      <c r="F49" s="82"/>
      <c r="G49" s="33"/>
      <c r="H49" s="68"/>
      <c r="I49" s="6"/>
      <c r="J49" s="5"/>
      <c r="K49" s="6"/>
    </row>
    <row r="50" spans="1:11" s="43" customFormat="1" ht="13" x14ac:dyDescent="0.3">
      <c r="A50" s="162" t="s">
        <v>635</v>
      </c>
      <c r="B50" s="71">
        <f>SUM(B25:B49)</f>
        <v>4646</v>
      </c>
      <c r="C50" s="40">
        <f>B50/35968</f>
        <v>0.12917037366548043</v>
      </c>
      <c r="D50" s="71">
        <f>SUM(D25:D49)</f>
        <v>2917</v>
      </c>
      <c r="E50" s="41">
        <f>D50/28945</f>
        <v>0.1007773363275177</v>
      </c>
      <c r="F50" s="77">
        <f>SUM(F25:F49)</f>
        <v>32485</v>
      </c>
      <c r="G50" s="42">
        <f>F50/278028</f>
        <v>0.11684074985253284</v>
      </c>
      <c r="H50" s="71">
        <f>SUM(H25:H49)</f>
        <v>27441</v>
      </c>
      <c r="I50" s="41">
        <f>H50/255800</f>
        <v>0.10727521501172792</v>
      </c>
      <c r="J50" s="37">
        <f>IF(D50=0, "-", IF((B50-D50)/D50&lt;10, (B50-D50)/D50, "&gt;999%"))</f>
        <v>0.59273225917038053</v>
      </c>
      <c r="K50" s="38">
        <f>IF(H50=0, "-", IF((F50-H50)/H50&lt;10, (F50-H50)/H50, "&gt;999%"))</f>
        <v>0.18381254327466201</v>
      </c>
    </row>
    <row r="51" spans="1:11" x14ac:dyDescent="0.25">
      <c r="B51" s="83"/>
      <c r="D51" s="83"/>
      <c r="F51" s="83"/>
      <c r="H51" s="83"/>
    </row>
    <row r="52" spans="1:11" ht="13" x14ac:dyDescent="0.3">
      <c r="A52" s="163" t="s">
        <v>156</v>
      </c>
      <c r="B52" s="61" t="s">
        <v>12</v>
      </c>
      <c r="C52" s="62" t="s">
        <v>13</v>
      </c>
      <c r="D52" s="61" t="s">
        <v>12</v>
      </c>
      <c r="E52" s="63" t="s">
        <v>13</v>
      </c>
      <c r="F52" s="62" t="s">
        <v>12</v>
      </c>
      <c r="G52" s="62" t="s">
        <v>13</v>
      </c>
      <c r="H52" s="61" t="s">
        <v>12</v>
      </c>
      <c r="I52" s="63" t="s">
        <v>13</v>
      </c>
      <c r="J52" s="61"/>
      <c r="K52" s="63"/>
    </row>
    <row r="53" spans="1:11" x14ac:dyDescent="0.25">
      <c r="A53" s="7" t="s">
        <v>385</v>
      </c>
      <c r="B53" s="65">
        <v>12</v>
      </c>
      <c r="C53" s="34">
        <f>IF(B68=0, "-", B53/B68)</f>
        <v>1.3172338090010977E-2</v>
      </c>
      <c r="D53" s="65">
        <v>0</v>
      </c>
      <c r="E53" s="9">
        <f>IF(D68=0, "-", D53/D68)</f>
        <v>0</v>
      </c>
      <c r="F53" s="81">
        <v>50</v>
      </c>
      <c r="G53" s="34">
        <f>IF(F68=0, "-", F53/F68)</f>
        <v>6.9405885619100499E-3</v>
      </c>
      <c r="H53" s="65">
        <v>0</v>
      </c>
      <c r="I53" s="9">
        <f>IF(H68=0, "-", H53/H68)</f>
        <v>0</v>
      </c>
      <c r="J53" s="8" t="str">
        <f t="shared" ref="J53:J66" si="4">IF(D53=0, "-", IF((B53-D53)/D53&lt;10, (B53-D53)/D53, "&gt;999%"))</f>
        <v>-</v>
      </c>
      <c r="K53" s="9" t="str">
        <f t="shared" ref="K53:K66" si="5">IF(H53=0, "-", IF((F53-H53)/H53&lt;10, (F53-H53)/H53, "&gt;999%"))</f>
        <v>-</v>
      </c>
    </row>
    <row r="54" spans="1:11" x14ac:dyDescent="0.25">
      <c r="A54" s="7" t="s">
        <v>386</v>
      </c>
      <c r="B54" s="65">
        <v>81</v>
      </c>
      <c r="C54" s="34">
        <f>IF(B68=0, "-", B54/B68)</f>
        <v>8.8913282107574099E-2</v>
      </c>
      <c r="D54" s="65">
        <v>61</v>
      </c>
      <c r="E54" s="9">
        <f>IF(D68=0, "-", D54/D68)</f>
        <v>7.5870646766169156E-2</v>
      </c>
      <c r="F54" s="81">
        <v>421</v>
      </c>
      <c r="G54" s="34">
        <f>IF(F68=0, "-", F54/F68)</f>
        <v>5.8439755691282617E-2</v>
      </c>
      <c r="H54" s="65">
        <v>242</v>
      </c>
      <c r="I54" s="9">
        <f>IF(H68=0, "-", H54/H68)</f>
        <v>3.8376149698699652E-2</v>
      </c>
      <c r="J54" s="8">
        <f t="shared" si="4"/>
        <v>0.32786885245901637</v>
      </c>
      <c r="K54" s="9">
        <f t="shared" si="5"/>
        <v>0.73966942148760328</v>
      </c>
    </row>
    <row r="55" spans="1:11" x14ac:dyDescent="0.25">
      <c r="A55" s="7" t="s">
        <v>387</v>
      </c>
      <c r="B55" s="65">
        <v>131</v>
      </c>
      <c r="C55" s="34">
        <f>IF(B68=0, "-", B55/B68)</f>
        <v>0.1437980241492865</v>
      </c>
      <c r="D55" s="65">
        <v>195</v>
      </c>
      <c r="E55" s="9">
        <f>IF(D68=0, "-", D55/D68)</f>
        <v>0.24253731343283583</v>
      </c>
      <c r="F55" s="81">
        <v>1399</v>
      </c>
      <c r="G55" s="34">
        <f>IF(F68=0, "-", F55/F68)</f>
        <v>0.19419766796224319</v>
      </c>
      <c r="H55" s="65">
        <v>1479</v>
      </c>
      <c r="I55" s="9">
        <f>IF(H68=0, "-", H55/H68)</f>
        <v>0.23453853472882968</v>
      </c>
      <c r="J55" s="8">
        <f t="shared" si="4"/>
        <v>-0.3282051282051282</v>
      </c>
      <c r="K55" s="9">
        <f t="shared" si="5"/>
        <v>-5.4090601757944556E-2</v>
      </c>
    </row>
    <row r="56" spans="1:11" x14ac:dyDescent="0.25">
      <c r="A56" s="7" t="s">
        <v>388</v>
      </c>
      <c r="B56" s="65">
        <v>242</v>
      </c>
      <c r="C56" s="34">
        <f>IF(B68=0, "-", B56/B68)</f>
        <v>0.26564215148188802</v>
      </c>
      <c r="D56" s="65">
        <v>18</v>
      </c>
      <c r="E56" s="9">
        <f>IF(D68=0, "-", D56/D68)</f>
        <v>2.2388059701492536E-2</v>
      </c>
      <c r="F56" s="81">
        <v>1006</v>
      </c>
      <c r="G56" s="34">
        <f>IF(F68=0, "-", F56/F68)</f>
        <v>0.13964464186563019</v>
      </c>
      <c r="H56" s="65">
        <v>769</v>
      </c>
      <c r="I56" s="9">
        <f>IF(H68=0, "-", H56/H68)</f>
        <v>0.12194735172851252</v>
      </c>
      <c r="J56" s="8" t="str">
        <f t="shared" si="4"/>
        <v>&gt;999%</v>
      </c>
      <c r="K56" s="9">
        <f t="shared" si="5"/>
        <v>0.30819245773732118</v>
      </c>
    </row>
    <row r="57" spans="1:11" x14ac:dyDescent="0.25">
      <c r="A57" s="7" t="s">
        <v>389</v>
      </c>
      <c r="B57" s="65">
        <v>2</v>
      </c>
      <c r="C57" s="34">
        <f>IF(B68=0, "-", B57/B68)</f>
        <v>2.1953896816684962E-3</v>
      </c>
      <c r="D57" s="65">
        <v>26</v>
      </c>
      <c r="E57" s="9">
        <f>IF(D68=0, "-", D57/D68)</f>
        <v>3.2338308457711441E-2</v>
      </c>
      <c r="F57" s="81">
        <v>73</v>
      </c>
      <c r="G57" s="34">
        <f>IF(F68=0, "-", F57/F68)</f>
        <v>1.0133259300388673E-2</v>
      </c>
      <c r="H57" s="65">
        <v>159</v>
      </c>
      <c r="I57" s="9">
        <f>IF(H68=0, "-", H57/H68)</f>
        <v>2.5214081826831589E-2</v>
      </c>
      <c r="J57" s="8">
        <f t="shared" si="4"/>
        <v>-0.92307692307692313</v>
      </c>
      <c r="K57" s="9">
        <f t="shared" si="5"/>
        <v>-0.54088050314465408</v>
      </c>
    </row>
    <row r="58" spans="1:11" x14ac:dyDescent="0.25">
      <c r="A58" s="7" t="s">
        <v>390</v>
      </c>
      <c r="B58" s="65">
        <v>3</v>
      </c>
      <c r="C58" s="34">
        <f>IF(B68=0, "-", B58/B68)</f>
        <v>3.2930845225027441E-3</v>
      </c>
      <c r="D58" s="65">
        <v>19</v>
      </c>
      <c r="E58" s="9">
        <f>IF(D68=0, "-", D58/D68)</f>
        <v>2.36318407960199E-2</v>
      </c>
      <c r="F58" s="81">
        <v>79</v>
      </c>
      <c r="G58" s="34">
        <f>IF(F68=0, "-", F58/F68)</f>
        <v>1.096612992781788E-2</v>
      </c>
      <c r="H58" s="65">
        <v>28</v>
      </c>
      <c r="I58" s="9">
        <f>IF(H68=0, "-", H58/H68)</f>
        <v>4.4402156676181413E-3</v>
      </c>
      <c r="J58" s="8">
        <f t="shared" si="4"/>
        <v>-0.84210526315789469</v>
      </c>
      <c r="K58" s="9">
        <f t="shared" si="5"/>
        <v>1.8214285714285714</v>
      </c>
    </row>
    <row r="59" spans="1:11" x14ac:dyDescent="0.25">
      <c r="A59" s="7" t="s">
        <v>391</v>
      </c>
      <c r="B59" s="65">
        <v>6</v>
      </c>
      <c r="C59" s="34">
        <f>IF(B68=0, "-", B59/B68)</f>
        <v>6.5861690450054883E-3</v>
      </c>
      <c r="D59" s="65">
        <v>7</v>
      </c>
      <c r="E59" s="9">
        <f>IF(D68=0, "-", D59/D68)</f>
        <v>8.7064676616915426E-3</v>
      </c>
      <c r="F59" s="81">
        <v>13</v>
      </c>
      <c r="G59" s="34">
        <f>IF(F68=0, "-", F59/F68)</f>
        <v>1.8045530260966129E-3</v>
      </c>
      <c r="H59" s="65">
        <v>75</v>
      </c>
      <c r="I59" s="9">
        <f>IF(H68=0, "-", H59/H68)</f>
        <v>1.1893434823977164E-2</v>
      </c>
      <c r="J59" s="8">
        <f t="shared" si="4"/>
        <v>-0.14285714285714285</v>
      </c>
      <c r="K59" s="9">
        <f t="shared" si="5"/>
        <v>-0.82666666666666666</v>
      </c>
    </row>
    <row r="60" spans="1:11" x14ac:dyDescent="0.25">
      <c r="A60" s="7" t="s">
        <v>392</v>
      </c>
      <c r="B60" s="65">
        <v>44</v>
      </c>
      <c r="C60" s="34">
        <f>IF(B68=0, "-", B60/B68)</f>
        <v>4.8298572996706916E-2</v>
      </c>
      <c r="D60" s="65">
        <v>52</v>
      </c>
      <c r="E60" s="9">
        <f>IF(D68=0, "-", D60/D68)</f>
        <v>6.4676616915422883E-2</v>
      </c>
      <c r="F60" s="81">
        <v>408</v>
      </c>
      <c r="G60" s="34">
        <f>IF(F68=0, "-", F60/F68)</f>
        <v>5.6635202665186006E-2</v>
      </c>
      <c r="H60" s="65">
        <v>426</v>
      </c>
      <c r="I60" s="9">
        <f>IF(H68=0, "-", H60/H68)</f>
        <v>6.7554709800190293E-2</v>
      </c>
      <c r="J60" s="8">
        <f t="shared" si="4"/>
        <v>-0.15384615384615385</v>
      </c>
      <c r="K60" s="9">
        <f t="shared" si="5"/>
        <v>-4.2253521126760563E-2</v>
      </c>
    </row>
    <row r="61" spans="1:11" x14ac:dyDescent="0.25">
      <c r="A61" s="7" t="s">
        <v>393</v>
      </c>
      <c r="B61" s="65">
        <v>103</v>
      </c>
      <c r="C61" s="34">
        <f>IF(B68=0, "-", B61/B68)</f>
        <v>0.11306256860592755</v>
      </c>
      <c r="D61" s="65">
        <v>57</v>
      </c>
      <c r="E61" s="9">
        <f>IF(D68=0, "-", D61/D68)</f>
        <v>7.0895522388059698E-2</v>
      </c>
      <c r="F61" s="81">
        <v>809</v>
      </c>
      <c r="G61" s="34">
        <f>IF(F68=0, "-", F61/F68)</f>
        <v>0.11229872293170461</v>
      </c>
      <c r="H61" s="65">
        <v>380</v>
      </c>
      <c r="I61" s="9">
        <f>IF(H68=0, "-", H61/H68)</f>
        <v>6.0260069774817633E-2</v>
      </c>
      <c r="J61" s="8">
        <f t="shared" si="4"/>
        <v>0.80701754385964908</v>
      </c>
      <c r="K61" s="9">
        <f t="shared" si="5"/>
        <v>1.1289473684210527</v>
      </c>
    </row>
    <row r="62" spans="1:11" x14ac:dyDescent="0.25">
      <c r="A62" s="7" t="s">
        <v>394</v>
      </c>
      <c r="B62" s="65">
        <v>35</v>
      </c>
      <c r="C62" s="34">
        <f>IF(B68=0, "-", B62/B68)</f>
        <v>3.8419319429198684E-2</v>
      </c>
      <c r="D62" s="65">
        <v>16</v>
      </c>
      <c r="E62" s="9">
        <f>IF(D68=0, "-", D62/D68)</f>
        <v>1.9900497512437811E-2</v>
      </c>
      <c r="F62" s="81">
        <v>196</v>
      </c>
      <c r="G62" s="34">
        <f>IF(F68=0, "-", F62/F68)</f>
        <v>2.7207107162687396E-2</v>
      </c>
      <c r="H62" s="65">
        <v>148</v>
      </c>
      <c r="I62" s="9">
        <f>IF(H68=0, "-", H62/H68)</f>
        <v>2.3469711385981605E-2</v>
      </c>
      <c r="J62" s="8">
        <f t="shared" si="4"/>
        <v>1.1875</v>
      </c>
      <c r="K62" s="9">
        <f t="shared" si="5"/>
        <v>0.32432432432432434</v>
      </c>
    </row>
    <row r="63" spans="1:11" x14ac:dyDescent="0.25">
      <c r="A63" s="7" t="s">
        <v>395</v>
      </c>
      <c r="B63" s="65">
        <v>40</v>
      </c>
      <c r="C63" s="34">
        <f>IF(B68=0, "-", B63/B68)</f>
        <v>4.3907793633369926E-2</v>
      </c>
      <c r="D63" s="65">
        <v>67</v>
      </c>
      <c r="E63" s="9">
        <f>IF(D68=0, "-", D63/D68)</f>
        <v>8.3333333333333329E-2</v>
      </c>
      <c r="F63" s="81">
        <v>399</v>
      </c>
      <c r="G63" s="34">
        <f>IF(F68=0, "-", F63/F68)</f>
        <v>5.5385896724042198E-2</v>
      </c>
      <c r="H63" s="65">
        <v>853</v>
      </c>
      <c r="I63" s="9">
        <f>IF(H68=0, "-", H63/H68)</f>
        <v>0.13526799873136694</v>
      </c>
      <c r="J63" s="8">
        <f t="shared" si="4"/>
        <v>-0.40298507462686567</v>
      </c>
      <c r="K63" s="9">
        <f t="shared" si="5"/>
        <v>-0.53223915592028137</v>
      </c>
    </row>
    <row r="64" spans="1:11" x14ac:dyDescent="0.25">
      <c r="A64" s="7" t="s">
        <v>396</v>
      </c>
      <c r="B64" s="65">
        <v>59</v>
      </c>
      <c r="C64" s="34">
        <f>IF(B68=0, "-", B64/B68)</f>
        <v>6.4763995609220637E-2</v>
      </c>
      <c r="D64" s="65">
        <v>42</v>
      </c>
      <c r="E64" s="9">
        <f>IF(D68=0, "-", D64/D68)</f>
        <v>5.2238805970149252E-2</v>
      </c>
      <c r="F64" s="81">
        <v>494</v>
      </c>
      <c r="G64" s="34">
        <f>IF(F68=0, "-", F64/F68)</f>
        <v>6.8573014991671288E-2</v>
      </c>
      <c r="H64" s="65">
        <v>268</v>
      </c>
      <c r="I64" s="9">
        <f>IF(H68=0, "-", H64/H68)</f>
        <v>4.2499207104345071E-2</v>
      </c>
      <c r="J64" s="8">
        <f t="shared" si="4"/>
        <v>0.40476190476190477</v>
      </c>
      <c r="K64" s="9">
        <f t="shared" si="5"/>
        <v>0.84328358208955223</v>
      </c>
    </row>
    <row r="65" spans="1:11" x14ac:dyDescent="0.25">
      <c r="A65" s="7" t="s">
        <v>397</v>
      </c>
      <c r="B65" s="65">
        <v>18</v>
      </c>
      <c r="C65" s="34">
        <f>IF(B68=0, "-", B65/B68)</f>
        <v>1.9758507135016465E-2</v>
      </c>
      <c r="D65" s="65">
        <v>8</v>
      </c>
      <c r="E65" s="9">
        <f>IF(D68=0, "-", D65/D68)</f>
        <v>9.9502487562189053E-3</v>
      </c>
      <c r="F65" s="81">
        <v>271</v>
      </c>
      <c r="G65" s="34">
        <f>IF(F68=0, "-", F65/F68)</f>
        <v>3.7617990005552472E-2</v>
      </c>
      <c r="H65" s="65">
        <v>10</v>
      </c>
      <c r="I65" s="9">
        <f>IF(H68=0, "-", H65/H68)</f>
        <v>1.585791309863622E-3</v>
      </c>
      <c r="J65" s="8">
        <f t="shared" si="4"/>
        <v>1.25</v>
      </c>
      <c r="K65" s="9" t="str">
        <f t="shared" si="5"/>
        <v>&gt;999%</v>
      </c>
    </row>
    <row r="66" spans="1:11" x14ac:dyDescent="0.25">
      <c r="A66" s="7" t="s">
        <v>398</v>
      </c>
      <c r="B66" s="65">
        <v>135</v>
      </c>
      <c r="C66" s="34">
        <f>IF(B68=0, "-", B66/B68)</f>
        <v>0.14818880351262348</v>
      </c>
      <c r="D66" s="65">
        <v>236</v>
      </c>
      <c r="E66" s="9">
        <f>IF(D68=0, "-", D66/D68)</f>
        <v>0.29353233830845771</v>
      </c>
      <c r="F66" s="81">
        <v>1586</v>
      </c>
      <c r="G66" s="34">
        <f>IF(F68=0, "-", F66/F68)</f>
        <v>0.22015546918378678</v>
      </c>
      <c r="H66" s="65">
        <v>1469</v>
      </c>
      <c r="I66" s="9">
        <f>IF(H68=0, "-", H66/H68)</f>
        <v>0.23295274341896607</v>
      </c>
      <c r="J66" s="8">
        <f t="shared" si="4"/>
        <v>-0.42796610169491528</v>
      </c>
      <c r="K66" s="9">
        <f t="shared" si="5"/>
        <v>7.9646017699115043E-2</v>
      </c>
    </row>
    <row r="67" spans="1:11" x14ac:dyDescent="0.25">
      <c r="A67" s="2"/>
      <c r="B67" s="68"/>
      <c r="C67" s="33"/>
      <c r="D67" s="68"/>
      <c r="E67" s="6"/>
      <c r="F67" s="82"/>
      <c r="G67" s="33"/>
      <c r="H67" s="68"/>
      <c r="I67" s="6"/>
      <c r="J67" s="5"/>
      <c r="K67" s="6"/>
    </row>
    <row r="68" spans="1:11" s="43" customFormat="1" ht="13" x14ac:dyDescent="0.3">
      <c r="A68" s="162" t="s">
        <v>634</v>
      </c>
      <c r="B68" s="71">
        <f>SUM(B53:B67)</f>
        <v>911</v>
      </c>
      <c r="C68" s="40">
        <f>B68/35968</f>
        <v>2.5328069395017794E-2</v>
      </c>
      <c r="D68" s="71">
        <f>SUM(D53:D67)</f>
        <v>804</v>
      </c>
      <c r="E68" s="41">
        <f>D68/28945</f>
        <v>2.777681810329936E-2</v>
      </c>
      <c r="F68" s="77">
        <f>SUM(F53:F67)</f>
        <v>7204</v>
      </c>
      <c r="G68" s="42">
        <f>F68/278028</f>
        <v>2.5911059317766556E-2</v>
      </c>
      <c r="H68" s="71">
        <f>SUM(H53:H67)</f>
        <v>6306</v>
      </c>
      <c r="I68" s="41">
        <f>H68/255800</f>
        <v>2.4652071931196246E-2</v>
      </c>
      <c r="J68" s="37">
        <f>IF(D68=0, "-", IF((B68-D68)/D68&lt;10, (B68-D68)/D68, "&gt;999%"))</f>
        <v>0.13308457711442787</v>
      </c>
      <c r="K68" s="38">
        <f>IF(H68=0, "-", IF((F68-H68)/H68&lt;10, (F68-H68)/H68, "&gt;999%"))</f>
        <v>0.14240405962575325</v>
      </c>
    </row>
    <row r="69" spans="1:11" x14ac:dyDescent="0.25">
      <c r="B69" s="83"/>
      <c r="D69" s="83"/>
      <c r="F69" s="83"/>
      <c r="H69" s="83"/>
    </row>
    <row r="70" spans="1:11" s="43" customFormat="1" ht="13" x14ac:dyDescent="0.3">
      <c r="A70" s="162" t="s">
        <v>633</v>
      </c>
      <c r="B70" s="71">
        <v>5557</v>
      </c>
      <c r="C70" s="40">
        <f>B70/35968</f>
        <v>0.15449844306049823</v>
      </c>
      <c r="D70" s="71">
        <v>3721</v>
      </c>
      <c r="E70" s="41">
        <f>D70/28945</f>
        <v>0.12855415443081708</v>
      </c>
      <c r="F70" s="77">
        <v>39689</v>
      </c>
      <c r="G70" s="42">
        <f>F70/278028</f>
        <v>0.14275180917029939</v>
      </c>
      <c r="H70" s="71">
        <v>33747</v>
      </c>
      <c r="I70" s="41">
        <f>H70/255800</f>
        <v>0.13192728694292416</v>
      </c>
      <c r="J70" s="37">
        <f>IF(D70=0, "-", IF((B70-D70)/D70&lt;10, (B70-D70)/D70, "&gt;999%"))</f>
        <v>0.49341574845471647</v>
      </c>
      <c r="K70" s="38">
        <f>IF(H70=0, "-", IF((F70-H70)/H70&lt;10, (F70-H70)/H70, "&gt;999%"))</f>
        <v>0.17607491036240258</v>
      </c>
    </row>
    <row r="71" spans="1:11" x14ac:dyDescent="0.25">
      <c r="B71" s="83"/>
      <c r="D71" s="83"/>
      <c r="F71" s="83"/>
      <c r="H71" s="83"/>
    </row>
    <row r="72" spans="1:11" ht="15.5" x14ac:dyDescent="0.35">
      <c r="A72" s="164" t="s">
        <v>125</v>
      </c>
      <c r="B72" s="196" t="s">
        <v>1</v>
      </c>
      <c r="C72" s="200"/>
      <c r="D72" s="200"/>
      <c r="E72" s="197"/>
      <c r="F72" s="196" t="s">
        <v>14</v>
      </c>
      <c r="G72" s="200"/>
      <c r="H72" s="200"/>
      <c r="I72" s="197"/>
      <c r="J72" s="196" t="s">
        <v>15</v>
      </c>
      <c r="K72" s="197"/>
    </row>
    <row r="73" spans="1:11" ht="13" x14ac:dyDescent="0.3">
      <c r="A73" s="22"/>
      <c r="B73" s="196">
        <f>VALUE(RIGHT($B$2, 4))</f>
        <v>2023</v>
      </c>
      <c r="C73" s="197"/>
      <c r="D73" s="196">
        <f>B73-1</f>
        <v>2022</v>
      </c>
      <c r="E73" s="204"/>
      <c r="F73" s="196">
        <f>B73</f>
        <v>2023</v>
      </c>
      <c r="G73" s="204"/>
      <c r="H73" s="196">
        <f>D73</f>
        <v>2022</v>
      </c>
      <c r="I73" s="204"/>
      <c r="J73" s="140" t="s">
        <v>4</v>
      </c>
      <c r="K73" s="141" t="s">
        <v>2</v>
      </c>
    </row>
    <row r="74" spans="1:11" ht="13" x14ac:dyDescent="0.3">
      <c r="A74" s="163" t="s">
        <v>157</v>
      </c>
      <c r="B74" s="61" t="s">
        <v>12</v>
      </c>
      <c r="C74" s="62" t="s">
        <v>13</v>
      </c>
      <c r="D74" s="61" t="s">
        <v>12</v>
      </c>
      <c r="E74" s="63" t="s">
        <v>13</v>
      </c>
      <c r="F74" s="62" t="s">
        <v>12</v>
      </c>
      <c r="G74" s="62" t="s">
        <v>13</v>
      </c>
      <c r="H74" s="61" t="s">
        <v>12</v>
      </c>
      <c r="I74" s="63" t="s">
        <v>13</v>
      </c>
      <c r="J74" s="61"/>
      <c r="K74" s="63"/>
    </row>
    <row r="75" spans="1:11" x14ac:dyDescent="0.25">
      <c r="A75" s="7" t="s">
        <v>399</v>
      </c>
      <c r="B75" s="65">
        <v>171</v>
      </c>
      <c r="C75" s="34">
        <f>IF(B99=0, "-", B75/B99)</f>
        <v>2.8624037495815199E-2</v>
      </c>
      <c r="D75" s="65">
        <v>0</v>
      </c>
      <c r="E75" s="9">
        <f>IF(D99=0, "-", D75/D99)</f>
        <v>0</v>
      </c>
      <c r="F75" s="81">
        <v>2516</v>
      </c>
      <c r="G75" s="34">
        <f>IF(F99=0, "-", F75/F99)</f>
        <v>5.355698412022649E-2</v>
      </c>
      <c r="H75" s="65">
        <v>0</v>
      </c>
      <c r="I75" s="9">
        <f>IF(H99=0, "-", H75/H99)</f>
        <v>0</v>
      </c>
      <c r="J75" s="8" t="str">
        <f t="shared" ref="J75:J97" si="6">IF(D75=0, "-", IF((B75-D75)/D75&lt;10, (B75-D75)/D75, "&gt;999%"))</f>
        <v>-</v>
      </c>
      <c r="K75" s="9" t="str">
        <f t="shared" ref="K75:K97" si="7">IF(H75=0, "-", IF((F75-H75)/H75&lt;10, (F75-H75)/H75, "&gt;999%"))</f>
        <v>-</v>
      </c>
    </row>
    <row r="76" spans="1:11" x14ac:dyDescent="0.25">
      <c r="A76" s="7" t="s">
        <v>400</v>
      </c>
      <c r="B76" s="65">
        <v>0</v>
      </c>
      <c r="C76" s="34">
        <f>IF(B99=0, "-", B76/B99)</f>
        <v>0</v>
      </c>
      <c r="D76" s="65">
        <v>0</v>
      </c>
      <c r="E76" s="9">
        <f>IF(D99=0, "-", D76/D99)</f>
        <v>0</v>
      </c>
      <c r="F76" s="81">
        <v>20</v>
      </c>
      <c r="G76" s="34">
        <f>IF(F99=0, "-", F76/F99)</f>
        <v>4.2573119332453487E-4</v>
      </c>
      <c r="H76" s="65">
        <v>15</v>
      </c>
      <c r="I76" s="9">
        <f>IF(H99=0, "-", H76/H99)</f>
        <v>3.6530125176562273E-4</v>
      </c>
      <c r="J76" s="8" t="str">
        <f t="shared" si="6"/>
        <v>-</v>
      </c>
      <c r="K76" s="9">
        <f t="shared" si="7"/>
        <v>0.33333333333333331</v>
      </c>
    </row>
    <row r="77" spans="1:11" x14ac:dyDescent="0.25">
      <c r="A77" s="7" t="s">
        <v>401</v>
      </c>
      <c r="B77" s="65">
        <v>48</v>
      </c>
      <c r="C77" s="34">
        <f>IF(B99=0, "-", B77/B99)</f>
        <v>8.0348175426849678E-3</v>
      </c>
      <c r="D77" s="65">
        <v>40</v>
      </c>
      <c r="E77" s="9">
        <f>IF(D99=0, "-", D77/D99)</f>
        <v>8.7336244541484712E-3</v>
      </c>
      <c r="F77" s="81">
        <v>361</v>
      </c>
      <c r="G77" s="34">
        <f>IF(F99=0, "-", F77/F99)</f>
        <v>7.6844480395078544E-3</v>
      </c>
      <c r="H77" s="65">
        <v>94</v>
      </c>
      <c r="I77" s="9">
        <f>IF(H99=0, "-", H77/H99)</f>
        <v>2.2892211777312357E-3</v>
      </c>
      <c r="J77" s="8">
        <f t="shared" si="6"/>
        <v>0.2</v>
      </c>
      <c r="K77" s="9">
        <f t="shared" si="7"/>
        <v>2.8404255319148937</v>
      </c>
    </row>
    <row r="78" spans="1:11" x14ac:dyDescent="0.25">
      <c r="A78" s="7" t="s">
        <v>402</v>
      </c>
      <c r="B78" s="65">
        <v>55</v>
      </c>
      <c r="C78" s="34">
        <f>IF(B99=0, "-", B78/B99)</f>
        <v>9.2065617676598595E-3</v>
      </c>
      <c r="D78" s="65">
        <v>60</v>
      </c>
      <c r="E78" s="9">
        <f>IF(D99=0, "-", D78/D99)</f>
        <v>1.3100436681222707E-2</v>
      </c>
      <c r="F78" s="81">
        <v>518</v>
      </c>
      <c r="G78" s="34">
        <f>IF(F99=0, "-", F78/F99)</f>
        <v>1.1026437907105453E-2</v>
      </c>
      <c r="H78" s="65">
        <v>423</v>
      </c>
      <c r="I78" s="9">
        <f>IF(H99=0, "-", H78/H99)</f>
        <v>1.0301495299790561E-2</v>
      </c>
      <c r="J78" s="8">
        <f t="shared" si="6"/>
        <v>-8.3333333333333329E-2</v>
      </c>
      <c r="K78" s="9">
        <f t="shared" si="7"/>
        <v>0.22458628841607564</v>
      </c>
    </row>
    <row r="79" spans="1:11" x14ac:dyDescent="0.25">
      <c r="A79" s="7" t="s">
        <v>403</v>
      </c>
      <c r="B79" s="65">
        <v>184</v>
      </c>
      <c r="C79" s="34">
        <f>IF(B99=0, "-", B79/B99)</f>
        <v>3.080013391362571E-2</v>
      </c>
      <c r="D79" s="65">
        <v>243</v>
      </c>
      <c r="E79" s="9">
        <f>IF(D99=0, "-", D79/D99)</f>
        <v>5.3056768558951965E-2</v>
      </c>
      <c r="F79" s="81">
        <v>1645</v>
      </c>
      <c r="G79" s="34">
        <f>IF(F99=0, "-", F79/F99)</f>
        <v>3.5016390650942995E-2</v>
      </c>
      <c r="H79" s="65">
        <v>1166</v>
      </c>
      <c r="I79" s="9">
        <f>IF(H99=0, "-", H79/H99)</f>
        <v>2.8396083970581073E-2</v>
      </c>
      <c r="J79" s="8">
        <f t="shared" si="6"/>
        <v>-0.24279835390946503</v>
      </c>
      <c r="K79" s="9">
        <f t="shared" si="7"/>
        <v>0.41080617495711835</v>
      </c>
    </row>
    <row r="80" spans="1:11" x14ac:dyDescent="0.25">
      <c r="A80" s="7" t="s">
        <v>404</v>
      </c>
      <c r="B80" s="65">
        <v>96</v>
      </c>
      <c r="C80" s="34">
        <f>IF(B99=0, "-", B80/B99)</f>
        <v>1.6069635085369936E-2</v>
      </c>
      <c r="D80" s="65">
        <v>134</v>
      </c>
      <c r="E80" s="9">
        <f>IF(D99=0, "-", D80/D99)</f>
        <v>2.9257641921397379E-2</v>
      </c>
      <c r="F80" s="81">
        <v>859</v>
      </c>
      <c r="G80" s="34">
        <f>IF(F99=0, "-", F80/F99)</f>
        <v>1.8285154753288773E-2</v>
      </c>
      <c r="H80" s="65">
        <v>264</v>
      </c>
      <c r="I80" s="9">
        <f>IF(H99=0, "-", H80/H99)</f>
        <v>6.4293020310749599E-3</v>
      </c>
      <c r="J80" s="8">
        <f t="shared" si="6"/>
        <v>-0.28358208955223879</v>
      </c>
      <c r="K80" s="9">
        <f t="shared" si="7"/>
        <v>2.2537878787878789</v>
      </c>
    </row>
    <row r="81" spans="1:11" x14ac:dyDescent="0.25">
      <c r="A81" s="7" t="s">
        <v>405</v>
      </c>
      <c r="B81" s="65">
        <v>34</v>
      </c>
      <c r="C81" s="34">
        <f>IF(B99=0, "-", B81/B99)</f>
        <v>5.691329092735186E-3</v>
      </c>
      <c r="D81" s="65">
        <v>227</v>
      </c>
      <c r="E81" s="9">
        <f>IF(D99=0, "-", D81/D99)</f>
        <v>4.956331877729258E-2</v>
      </c>
      <c r="F81" s="81">
        <v>1554</v>
      </c>
      <c r="G81" s="34">
        <f>IF(F99=0, "-", F81/F99)</f>
        <v>3.307931372131636E-2</v>
      </c>
      <c r="H81" s="65">
        <v>1781</v>
      </c>
      <c r="I81" s="9">
        <f>IF(H99=0, "-", H81/H99)</f>
        <v>4.3373435292971607E-2</v>
      </c>
      <c r="J81" s="8">
        <f t="shared" si="6"/>
        <v>-0.85022026431718056</v>
      </c>
      <c r="K81" s="9">
        <f t="shared" si="7"/>
        <v>-0.12745648512071869</v>
      </c>
    </row>
    <row r="82" spans="1:11" x14ac:dyDescent="0.25">
      <c r="A82" s="7" t="s">
        <v>406</v>
      </c>
      <c r="B82" s="65">
        <v>105</v>
      </c>
      <c r="C82" s="34">
        <f>IF(B99=0, "-", B82/B99)</f>
        <v>1.7576163374623369E-2</v>
      </c>
      <c r="D82" s="65">
        <v>0</v>
      </c>
      <c r="E82" s="9">
        <f>IF(D99=0, "-", D82/D99)</f>
        <v>0</v>
      </c>
      <c r="F82" s="81">
        <v>286</v>
      </c>
      <c r="G82" s="34">
        <f>IF(F99=0, "-", F82/F99)</f>
        <v>6.0879560645408486E-3</v>
      </c>
      <c r="H82" s="65">
        <v>0</v>
      </c>
      <c r="I82" s="9">
        <f>IF(H99=0, "-", H82/H99)</f>
        <v>0</v>
      </c>
      <c r="J82" s="8" t="str">
        <f t="shared" si="6"/>
        <v>-</v>
      </c>
      <c r="K82" s="9" t="str">
        <f t="shared" si="7"/>
        <v>-</v>
      </c>
    </row>
    <row r="83" spans="1:11" x14ac:dyDescent="0.25">
      <c r="A83" s="7" t="s">
        <v>407</v>
      </c>
      <c r="B83" s="65">
        <v>497</v>
      </c>
      <c r="C83" s="34">
        <f>IF(B99=0, "-", B83/B99)</f>
        <v>8.3193839973217276E-2</v>
      </c>
      <c r="D83" s="65">
        <v>501</v>
      </c>
      <c r="E83" s="9">
        <f>IF(D99=0, "-", D83/D99)</f>
        <v>0.1093886462882096</v>
      </c>
      <c r="F83" s="81">
        <v>4907</v>
      </c>
      <c r="G83" s="34">
        <f>IF(F99=0, "-", F83/F99)</f>
        <v>0.10445314828217464</v>
      </c>
      <c r="H83" s="65">
        <v>4101</v>
      </c>
      <c r="I83" s="9">
        <f>IF(H99=0, "-", H83/H99)</f>
        <v>9.9873362232721252E-2</v>
      </c>
      <c r="J83" s="8">
        <f t="shared" si="6"/>
        <v>-7.9840319361277438E-3</v>
      </c>
      <c r="K83" s="9">
        <f t="shared" si="7"/>
        <v>0.19653742989514753</v>
      </c>
    </row>
    <row r="84" spans="1:11" x14ac:dyDescent="0.25">
      <c r="A84" s="7" t="s">
        <v>408</v>
      </c>
      <c r="B84" s="65">
        <v>0</v>
      </c>
      <c r="C84" s="34">
        <f>IF(B99=0, "-", B84/B99)</f>
        <v>0</v>
      </c>
      <c r="D84" s="65">
        <v>11</v>
      </c>
      <c r="E84" s="9">
        <f>IF(D99=0, "-", D84/D99)</f>
        <v>2.4017467248908298E-3</v>
      </c>
      <c r="F84" s="81">
        <v>1</v>
      </c>
      <c r="G84" s="34">
        <f>IF(F99=0, "-", F84/F99)</f>
        <v>2.1286559666226746E-5</v>
      </c>
      <c r="H84" s="65">
        <v>80</v>
      </c>
      <c r="I84" s="9">
        <f>IF(H99=0, "-", H84/H99)</f>
        <v>1.9482733427499878E-3</v>
      </c>
      <c r="J84" s="8">
        <f t="shared" si="6"/>
        <v>-1</v>
      </c>
      <c r="K84" s="9">
        <f t="shared" si="7"/>
        <v>-0.98750000000000004</v>
      </c>
    </row>
    <row r="85" spans="1:11" x14ac:dyDescent="0.25">
      <c r="A85" s="7" t="s">
        <v>409</v>
      </c>
      <c r="B85" s="65">
        <v>812</v>
      </c>
      <c r="C85" s="34">
        <f>IF(B99=0, "-", B85/B99)</f>
        <v>0.13592233009708737</v>
      </c>
      <c r="D85" s="65">
        <v>642</v>
      </c>
      <c r="E85" s="9">
        <f>IF(D99=0, "-", D85/D99)</f>
        <v>0.14017467248908297</v>
      </c>
      <c r="F85" s="81">
        <v>4029</v>
      </c>
      <c r="G85" s="34">
        <f>IF(F99=0, "-", F85/F99)</f>
        <v>8.5763548895227554E-2</v>
      </c>
      <c r="H85" s="65">
        <v>4596</v>
      </c>
      <c r="I85" s="9">
        <f>IF(H99=0, "-", H85/H99)</f>
        <v>0.1119283035409868</v>
      </c>
      <c r="J85" s="8">
        <f t="shared" si="6"/>
        <v>0.26479750778816197</v>
      </c>
      <c r="K85" s="9">
        <f t="shared" si="7"/>
        <v>-0.12336814621409922</v>
      </c>
    </row>
    <row r="86" spans="1:11" x14ac:dyDescent="0.25">
      <c r="A86" s="7" t="s">
        <v>410</v>
      </c>
      <c r="B86" s="65">
        <v>735</v>
      </c>
      <c r="C86" s="34">
        <f>IF(B99=0, "-", B86/B99)</f>
        <v>0.12303314362236357</v>
      </c>
      <c r="D86" s="65">
        <v>741</v>
      </c>
      <c r="E86" s="9">
        <f>IF(D99=0, "-", D86/D99)</f>
        <v>0.16179039301310044</v>
      </c>
      <c r="F86" s="81">
        <v>5032</v>
      </c>
      <c r="G86" s="34">
        <f>IF(F99=0, "-", F86/F99)</f>
        <v>0.10711396824045298</v>
      </c>
      <c r="H86" s="65">
        <v>6577</v>
      </c>
      <c r="I86" s="9">
        <f>IF(H99=0, "-", H86/H99)</f>
        <v>0.16017242219083339</v>
      </c>
      <c r="J86" s="8">
        <f t="shared" si="6"/>
        <v>-8.0971659919028341E-3</v>
      </c>
      <c r="K86" s="9">
        <f t="shared" si="7"/>
        <v>-0.23490953322183367</v>
      </c>
    </row>
    <row r="87" spans="1:11" x14ac:dyDescent="0.25">
      <c r="A87" s="7" t="s">
        <v>411</v>
      </c>
      <c r="B87" s="65">
        <v>100</v>
      </c>
      <c r="C87" s="34">
        <f>IF(B99=0, "-", B87/B99)</f>
        <v>1.6739203213927016E-2</v>
      </c>
      <c r="D87" s="65">
        <v>185</v>
      </c>
      <c r="E87" s="9">
        <f>IF(D99=0, "-", D87/D99)</f>
        <v>4.0393013100436678E-2</v>
      </c>
      <c r="F87" s="81">
        <v>1674</v>
      </c>
      <c r="G87" s="34">
        <f>IF(F99=0, "-", F87/F99)</f>
        <v>3.5633700881263573E-2</v>
      </c>
      <c r="H87" s="65">
        <v>2501</v>
      </c>
      <c r="I87" s="9">
        <f>IF(H99=0, "-", H87/H99)</f>
        <v>6.0907895377721497E-2</v>
      </c>
      <c r="J87" s="8">
        <f t="shared" si="6"/>
        <v>-0.45945945945945948</v>
      </c>
      <c r="K87" s="9">
        <f t="shared" si="7"/>
        <v>-0.33066773290683726</v>
      </c>
    </row>
    <row r="88" spans="1:11" x14ac:dyDescent="0.25">
      <c r="A88" s="7" t="s">
        <v>412</v>
      </c>
      <c r="B88" s="65">
        <v>698</v>
      </c>
      <c r="C88" s="34">
        <f>IF(B99=0, "-", B88/B99)</f>
        <v>0.11683963843321057</v>
      </c>
      <c r="D88" s="65">
        <v>588</v>
      </c>
      <c r="E88" s="9">
        <f>IF(D99=0, "-", D88/D99)</f>
        <v>0.12838427947598252</v>
      </c>
      <c r="F88" s="81">
        <v>5373</v>
      </c>
      <c r="G88" s="34">
        <f>IF(F99=0, "-", F88/F99)</f>
        <v>0.1143726850866363</v>
      </c>
      <c r="H88" s="65">
        <v>4177</v>
      </c>
      <c r="I88" s="9">
        <f>IF(H99=0, "-", H88/H99)</f>
        <v>0.10172422190833375</v>
      </c>
      <c r="J88" s="8">
        <f t="shared" si="6"/>
        <v>0.1870748299319728</v>
      </c>
      <c r="K88" s="9">
        <f t="shared" si="7"/>
        <v>0.28632990184342832</v>
      </c>
    </row>
    <row r="89" spans="1:11" x14ac:dyDescent="0.25">
      <c r="A89" s="7" t="s">
        <v>413</v>
      </c>
      <c r="B89" s="65">
        <v>356</v>
      </c>
      <c r="C89" s="34">
        <f>IF(B99=0, "-", B89/B99)</f>
        <v>5.9591563441580182E-2</v>
      </c>
      <c r="D89" s="65">
        <v>118</v>
      </c>
      <c r="E89" s="9">
        <f>IF(D99=0, "-", D89/D99)</f>
        <v>2.576419213973799E-2</v>
      </c>
      <c r="F89" s="81">
        <v>2563</v>
      </c>
      <c r="G89" s="34">
        <f>IF(F99=0, "-", F89/F99)</f>
        <v>5.4557452424539146E-2</v>
      </c>
      <c r="H89" s="65">
        <v>1690</v>
      </c>
      <c r="I89" s="9">
        <f>IF(H99=0, "-", H89/H99)</f>
        <v>4.1157274365593494E-2</v>
      </c>
      <c r="J89" s="8">
        <f t="shared" si="6"/>
        <v>2.0169491525423728</v>
      </c>
      <c r="K89" s="9">
        <f t="shared" si="7"/>
        <v>0.51656804733727812</v>
      </c>
    </row>
    <row r="90" spans="1:11" x14ac:dyDescent="0.25">
      <c r="A90" s="7" t="s">
        <v>414</v>
      </c>
      <c r="B90" s="65">
        <v>15</v>
      </c>
      <c r="C90" s="34">
        <f>IF(B99=0, "-", B90/B99)</f>
        <v>2.5108804820890528E-3</v>
      </c>
      <c r="D90" s="65">
        <v>23</v>
      </c>
      <c r="E90" s="9">
        <f>IF(D99=0, "-", D90/D99)</f>
        <v>5.0218340611353713E-3</v>
      </c>
      <c r="F90" s="81">
        <v>203</v>
      </c>
      <c r="G90" s="34">
        <f>IF(F99=0, "-", F90/F99)</f>
        <v>4.3211716122440293E-3</v>
      </c>
      <c r="H90" s="65">
        <v>191</v>
      </c>
      <c r="I90" s="9">
        <f>IF(H99=0, "-", H90/H99)</f>
        <v>4.6515026058155957E-3</v>
      </c>
      <c r="J90" s="8">
        <f t="shared" si="6"/>
        <v>-0.34782608695652173</v>
      </c>
      <c r="K90" s="9">
        <f t="shared" si="7"/>
        <v>6.2827225130890049E-2</v>
      </c>
    </row>
    <row r="91" spans="1:11" x14ac:dyDescent="0.25">
      <c r="A91" s="7" t="s">
        <v>415</v>
      </c>
      <c r="B91" s="65">
        <v>8</v>
      </c>
      <c r="C91" s="34">
        <f>IF(B99=0, "-", B91/B99)</f>
        <v>1.3391362571141614E-3</v>
      </c>
      <c r="D91" s="65">
        <v>2</v>
      </c>
      <c r="E91" s="9">
        <f>IF(D99=0, "-", D91/D99)</f>
        <v>4.3668122270742359E-4</v>
      </c>
      <c r="F91" s="81">
        <v>38</v>
      </c>
      <c r="G91" s="34">
        <f>IF(F99=0, "-", F91/F99)</f>
        <v>8.0888926731661624E-4</v>
      </c>
      <c r="H91" s="65">
        <v>44</v>
      </c>
      <c r="I91" s="9">
        <f>IF(H99=0, "-", H91/H99)</f>
        <v>1.0715503385124933E-3</v>
      </c>
      <c r="J91" s="8">
        <f t="shared" si="6"/>
        <v>3</v>
      </c>
      <c r="K91" s="9">
        <f t="shared" si="7"/>
        <v>-0.13636363636363635</v>
      </c>
    </row>
    <row r="92" spans="1:11" x14ac:dyDescent="0.25">
      <c r="A92" s="7" t="s">
        <v>416</v>
      </c>
      <c r="B92" s="65">
        <v>52</v>
      </c>
      <c r="C92" s="34">
        <f>IF(B99=0, "-", B92/B99)</f>
        <v>8.7043856712420483E-3</v>
      </c>
      <c r="D92" s="65">
        <v>117</v>
      </c>
      <c r="E92" s="9">
        <f>IF(D99=0, "-", D92/D99)</f>
        <v>2.5545851528384279E-2</v>
      </c>
      <c r="F92" s="81">
        <v>802</v>
      </c>
      <c r="G92" s="34">
        <f>IF(F99=0, "-", F92/F99)</f>
        <v>1.7071820852313849E-2</v>
      </c>
      <c r="H92" s="65">
        <v>695</v>
      </c>
      <c r="I92" s="9">
        <f>IF(H99=0, "-", H92/H99)</f>
        <v>1.6925624665140519E-2</v>
      </c>
      <c r="J92" s="8">
        <f t="shared" si="6"/>
        <v>-0.55555555555555558</v>
      </c>
      <c r="K92" s="9">
        <f t="shared" si="7"/>
        <v>0.1539568345323741</v>
      </c>
    </row>
    <row r="93" spans="1:11" x14ac:dyDescent="0.25">
      <c r="A93" s="7" t="s">
        <v>417</v>
      </c>
      <c r="B93" s="65">
        <v>27</v>
      </c>
      <c r="C93" s="34">
        <f>IF(B99=0, "-", B93/B99)</f>
        <v>4.5195848677602943E-3</v>
      </c>
      <c r="D93" s="65">
        <v>52</v>
      </c>
      <c r="E93" s="9">
        <f>IF(D99=0, "-", D93/D99)</f>
        <v>1.1353711790393014E-2</v>
      </c>
      <c r="F93" s="81">
        <v>315</v>
      </c>
      <c r="G93" s="34">
        <f>IF(F99=0, "-", F93/F99)</f>
        <v>6.7052662948614249E-3</v>
      </c>
      <c r="H93" s="65">
        <v>248</v>
      </c>
      <c r="I93" s="9">
        <f>IF(H99=0, "-", H93/H99)</f>
        <v>6.0396473625249619E-3</v>
      </c>
      <c r="J93" s="8">
        <f t="shared" si="6"/>
        <v>-0.48076923076923078</v>
      </c>
      <c r="K93" s="9">
        <f t="shared" si="7"/>
        <v>0.27016129032258063</v>
      </c>
    </row>
    <row r="94" spans="1:11" x14ac:dyDescent="0.25">
      <c r="A94" s="7" t="s">
        <v>418</v>
      </c>
      <c r="B94" s="65">
        <v>6</v>
      </c>
      <c r="C94" s="34">
        <f>IF(B99=0, "-", B94/B99)</f>
        <v>1.004352192835621E-3</v>
      </c>
      <c r="D94" s="65">
        <v>11</v>
      </c>
      <c r="E94" s="9">
        <f>IF(D99=0, "-", D94/D99)</f>
        <v>2.4017467248908298E-3</v>
      </c>
      <c r="F94" s="81">
        <v>77</v>
      </c>
      <c r="G94" s="34">
        <f>IF(F99=0, "-", F94/F99)</f>
        <v>1.6390650942994594E-3</v>
      </c>
      <c r="H94" s="65">
        <v>83</v>
      </c>
      <c r="I94" s="9">
        <f>IF(H99=0, "-", H94/H99)</f>
        <v>2.0213335931031124E-3</v>
      </c>
      <c r="J94" s="8">
        <f t="shared" si="6"/>
        <v>-0.45454545454545453</v>
      </c>
      <c r="K94" s="9">
        <f t="shared" si="7"/>
        <v>-7.2289156626506021E-2</v>
      </c>
    </row>
    <row r="95" spans="1:11" x14ac:dyDescent="0.25">
      <c r="A95" s="7" t="s">
        <v>419</v>
      </c>
      <c r="B95" s="65">
        <v>553</v>
      </c>
      <c r="C95" s="34">
        <f>IF(B99=0, "-", B95/B99)</f>
        <v>9.256779377301641E-2</v>
      </c>
      <c r="D95" s="65">
        <v>194</v>
      </c>
      <c r="E95" s="9">
        <f>IF(D99=0, "-", D95/D99)</f>
        <v>4.2358078602620086E-2</v>
      </c>
      <c r="F95" s="81">
        <v>4342</v>
      </c>
      <c r="G95" s="34">
        <f>IF(F99=0, "-", F95/F99)</f>
        <v>9.2426242070756517E-2</v>
      </c>
      <c r="H95" s="65">
        <v>2490</v>
      </c>
      <c r="I95" s="9">
        <f>IF(H99=0, "-", H95/H99)</f>
        <v>6.0640007793093371E-2</v>
      </c>
      <c r="J95" s="8">
        <f t="shared" si="6"/>
        <v>1.8505154639175259</v>
      </c>
      <c r="K95" s="9">
        <f t="shared" si="7"/>
        <v>0.74377510040160644</v>
      </c>
    </row>
    <row r="96" spans="1:11" x14ac:dyDescent="0.25">
      <c r="A96" s="7" t="s">
        <v>420</v>
      </c>
      <c r="B96" s="65">
        <v>1133</v>
      </c>
      <c r="C96" s="34">
        <f>IF(B99=0, "-", B96/B99)</f>
        <v>0.18965517241379309</v>
      </c>
      <c r="D96" s="65">
        <v>576</v>
      </c>
      <c r="E96" s="9">
        <f>IF(D99=0, "-", D96/D99)</f>
        <v>0.125764192139738</v>
      </c>
      <c r="F96" s="81">
        <v>7667</v>
      </c>
      <c r="G96" s="34">
        <f>IF(F99=0, "-", F96/F99)</f>
        <v>0.16320405296096044</v>
      </c>
      <c r="H96" s="65">
        <v>9180</v>
      </c>
      <c r="I96" s="9">
        <f>IF(H99=0, "-", H96/H99)</f>
        <v>0.2235643660805611</v>
      </c>
      <c r="J96" s="8">
        <f t="shared" si="6"/>
        <v>0.96701388888888884</v>
      </c>
      <c r="K96" s="9">
        <f t="shared" si="7"/>
        <v>-0.1648148148148148</v>
      </c>
    </row>
    <row r="97" spans="1:11" x14ac:dyDescent="0.25">
      <c r="A97" s="7" t="s">
        <v>421</v>
      </c>
      <c r="B97" s="65">
        <v>289</v>
      </c>
      <c r="C97" s="34">
        <f>IF(B99=0, "-", B97/B99)</f>
        <v>4.8376297288249076E-2</v>
      </c>
      <c r="D97" s="65">
        <v>115</v>
      </c>
      <c r="E97" s="9">
        <f>IF(D99=0, "-", D97/D99)</f>
        <v>2.5109170305676855E-2</v>
      </c>
      <c r="F97" s="81">
        <v>2196</v>
      </c>
      <c r="G97" s="34">
        <f>IF(F99=0, "-", F97/F99)</f>
        <v>4.6745285027033928E-2</v>
      </c>
      <c r="H97" s="65">
        <v>666</v>
      </c>
      <c r="I97" s="9">
        <f>IF(H99=0, "-", H97/H99)</f>
        <v>1.621937557839365E-2</v>
      </c>
      <c r="J97" s="8">
        <f t="shared" si="6"/>
        <v>1.5130434782608695</v>
      </c>
      <c r="K97" s="9">
        <f t="shared" si="7"/>
        <v>2.2972972972972974</v>
      </c>
    </row>
    <row r="98" spans="1:11" x14ac:dyDescent="0.25">
      <c r="A98" s="2"/>
      <c r="B98" s="68"/>
      <c r="C98" s="33"/>
      <c r="D98" s="68"/>
      <c r="E98" s="6"/>
      <c r="F98" s="82"/>
      <c r="G98" s="33"/>
      <c r="H98" s="68"/>
      <c r="I98" s="6"/>
      <c r="J98" s="5"/>
      <c r="K98" s="6"/>
    </row>
    <row r="99" spans="1:11" s="43" customFormat="1" ht="13" x14ac:dyDescent="0.3">
      <c r="A99" s="162" t="s">
        <v>632</v>
      </c>
      <c r="B99" s="71">
        <f>SUM(B75:B98)</f>
        <v>5974</v>
      </c>
      <c r="C99" s="40">
        <f>B99/35968</f>
        <v>0.16609208185053381</v>
      </c>
      <c r="D99" s="71">
        <f>SUM(D75:D98)</f>
        <v>4580</v>
      </c>
      <c r="E99" s="41">
        <f>D99/28945</f>
        <v>0.15823112800138192</v>
      </c>
      <c r="F99" s="77">
        <f>SUM(F75:F98)</f>
        <v>46978</v>
      </c>
      <c r="G99" s="42">
        <f>F99/278028</f>
        <v>0.16896859309134332</v>
      </c>
      <c r="H99" s="71">
        <f>SUM(H75:H98)</f>
        <v>41062</v>
      </c>
      <c r="I99" s="41">
        <f>H99/255800</f>
        <v>0.16052384675527756</v>
      </c>
      <c r="J99" s="37">
        <f>IF(D99=0, "-", IF((B99-D99)/D99&lt;10, (B99-D99)/D99, "&gt;999%"))</f>
        <v>0.30436681222707423</v>
      </c>
      <c r="K99" s="38">
        <f>IF(H99=0, "-", IF((F99-H99)/H99&lt;10, (F99-H99)/H99, "&gt;999%"))</f>
        <v>0.1440748136963616</v>
      </c>
    </row>
    <row r="100" spans="1:11" x14ac:dyDescent="0.25">
      <c r="B100" s="83"/>
      <c r="D100" s="83"/>
      <c r="F100" s="83"/>
      <c r="H100" s="83"/>
    </row>
    <row r="101" spans="1:11" ht="13" x14ac:dyDescent="0.3">
      <c r="A101" s="163" t="s">
        <v>158</v>
      </c>
      <c r="B101" s="61" t="s">
        <v>12</v>
      </c>
      <c r="C101" s="62" t="s">
        <v>13</v>
      </c>
      <c r="D101" s="61" t="s">
        <v>12</v>
      </c>
      <c r="E101" s="63" t="s">
        <v>13</v>
      </c>
      <c r="F101" s="62" t="s">
        <v>12</v>
      </c>
      <c r="G101" s="62" t="s">
        <v>13</v>
      </c>
      <c r="H101" s="61" t="s">
        <v>12</v>
      </c>
      <c r="I101" s="63" t="s">
        <v>13</v>
      </c>
      <c r="J101" s="61"/>
      <c r="K101" s="63"/>
    </row>
    <row r="102" spans="1:11" x14ac:dyDescent="0.25">
      <c r="A102" s="7" t="s">
        <v>422</v>
      </c>
      <c r="B102" s="65">
        <v>1</v>
      </c>
      <c r="C102" s="34">
        <f>IF(B126=0, "-", B102/B126)</f>
        <v>3.6205648081100649E-4</v>
      </c>
      <c r="D102" s="65">
        <v>8</v>
      </c>
      <c r="E102" s="9">
        <f>IF(D126=0, "-", D102/D126)</f>
        <v>3.4828036569438396E-3</v>
      </c>
      <c r="F102" s="81">
        <v>17</v>
      </c>
      <c r="G102" s="34">
        <f>IF(F126=0, "-", F102/F126)</f>
        <v>9.367939604342316E-4</v>
      </c>
      <c r="H102" s="65">
        <v>55</v>
      </c>
      <c r="I102" s="9">
        <f>IF(H126=0, "-", H102/H126)</f>
        <v>5.4117878579159695E-3</v>
      </c>
      <c r="J102" s="8">
        <f t="shared" ref="J102:J124" si="8">IF(D102=0, "-", IF((B102-D102)/D102&lt;10, (B102-D102)/D102, "&gt;999%"))</f>
        <v>-0.875</v>
      </c>
      <c r="K102" s="9">
        <f t="shared" ref="K102:K124" si="9">IF(H102=0, "-", IF((F102-H102)/H102&lt;10, (F102-H102)/H102, "&gt;999%"))</f>
        <v>-0.69090909090909092</v>
      </c>
    </row>
    <row r="103" spans="1:11" x14ac:dyDescent="0.25">
      <c r="A103" s="7" t="s">
        <v>423</v>
      </c>
      <c r="B103" s="65">
        <v>143</v>
      </c>
      <c r="C103" s="34">
        <f>IF(B126=0, "-", B103/B126)</f>
        <v>5.1774076755973931E-2</v>
      </c>
      <c r="D103" s="65">
        <v>111</v>
      </c>
      <c r="E103" s="9">
        <f>IF(D126=0, "-", D103/D126)</f>
        <v>4.8323900740095779E-2</v>
      </c>
      <c r="F103" s="81">
        <v>1403</v>
      </c>
      <c r="G103" s="34">
        <f>IF(F126=0, "-", F103/F126)</f>
        <v>7.731305449936629E-2</v>
      </c>
      <c r="H103" s="65">
        <v>1086</v>
      </c>
      <c r="I103" s="9">
        <f>IF(H126=0, "-", H103/H126)</f>
        <v>0.10685821115812261</v>
      </c>
      <c r="J103" s="8">
        <f t="shared" si="8"/>
        <v>0.28828828828828829</v>
      </c>
      <c r="K103" s="9">
        <f t="shared" si="9"/>
        <v>0.29189686924493552</v>
      </c>
    </row>
    <row r="104" spans="1:11" x14ac:dyDescent="0.25">
      <c r="A104" s="7" t="s">
        <v>424</v>
      </c>
      <c r="B104" s="65">
        <v>137</v>
      </c>
      <c r="C104" s="34">
        <f>IF(B126=0, "-", B104/B126)</f>
        <v>4.9601737871107894E-2</v>
      </c>
      <c r="D104" s="65">
        <v>96</v>
      </c>
      <c r="E104" s="9">
        <f>IF(D126=0, "-", D104/D126)</f>
        <v>4.1793643883326077E-2</v>
      </c>
      <c r="F104" s="81">
        <v>958</v>
      </c>
      <c r="G104" s="34">
        <f>IF(F126=0, "-", F104/F126)</f>
        <v>5.2791094946823165E-2</v>
      </c>
      <c r="H104" s="65">
        <v>1252</v>
      </c>
      <c r="I104" s="9">
        <f>IF(H126=0, "-", H104/H126)</f>
        <v>0.12319197087474171</v>
      </c>
      <c r="J104" s="8">
        <f t="shared" si="8"/>
        <v>0.42708333333333331</v>
      </c>
      <c r="K104" s="9">
        <f t="shared" si="9"/>
        <v>-0.23482428115015974</v>
      </c>
    </row>
    <row r="105" spans="1:11" x14ac:dyDescent="0.25">
      <c r="A105" s="7" t="s">
        <v>425</v>
      </c>
      <c r="B105" s="65">
        <v>22</v>
      </c>
      <c r="C105" s="34">
        <f>IF(B126=0, "-", B105/B126)</f>
        <v>7.965242577842143E-3</v>
      </c>
      <c r="D105" s="65">
        <v>20</v>
      </c>
      <c r="E105" s="9">
        <f>IF(D126=0, "-", D105/D126)</f>
        <v>8.7070091423595997E-3</v>
      </c>
      <c r="F105" s="81">
        <v>177</v>
      </c>
      <c r="G105" s="34">
        <f>IF(F126=0, "-", F105/F126)</f>
        <v>9.7536782939328815E-3</v>
      </c>
      <c r="H105" s="65">
        <v>254</v>
      </c>
      <c r="I105" s="9">
        <f>IF(H126=0, "-", H105/H126)</f>
        <v>2.4992620289284659E-2</v>
      </c>
      <c r="J105" s="8">
        <f t="shared" si="8"/>
        <v>0.1</v>
      </c>
      <c r="K105" s="9">
        <f t="shared" si="9"/>
        <v>-0.30314960629921262</v>
      </c>
    </row>
    <row r="106" spans="1:11" x14ac:dyDescent="0.25">
      <c r="A106" s="7" t="s">
        <v>426</v>
      </c>
      <c r="B106" s="65">
        <v>5</v>
      </c>
      <c r="C106" s="34">
        <f>IF(B126=0, "-", B106/B126)</f>
        <v>1.8102824040550326E-3</v>
      </c>
      <c r="D106" s="65">
        <v>7</v>
      </c>
      <c r="E106" s="9">
        <f>IF(D126=0, "-", D106/D126)</f>
        <v>3.0474531998258597E-3</v>
      </c>
      <c r="F106" s="81">
        <v>32</v>
      </c>
      <c r="G106" s="34">
        <f>IF(F126=0, "-", F106/F126)</f>
        <v>1.7633768666997301E-3</v>
      </c>
      <c r="H106" s="65">
        <v>26</v>
      </c>
      <c r="I106" s="9">
        <f>IF(H126=0, "-", H106/H126)</f>
        <v>2.5582997146511859E-3</v>
      </c>
      <c r="J106" s="8">
        <f t="shared" si="8"/>
        <v>-0.2857142857142857</v>
      </c>
      <c r="K106" s="9">
        <f t="shared" si="9"/>
        <v>0.23076923076923078</v>
      </c>
    </row>
    <row r="107" spans="1:11" x14ac:dyDescent="0.25">
      <c r="A107" s="7" t="s">
        <v>427</v>
      </c>
      <c r="B107" s="65">
        <v>84</v>
      </c>
      <c r="C107" s="34">
        <f>IF(B126=0, "-", B107/B126)</f>
        <v>3.0412744388124548E-2</v>
      </c>
      <c r="D107" s="65">
        <v>7</v>
      </c>
      <c r="E107" s="9">
        <f>IF(D126=0, "-", D107/D126)</f>
        <v>3.0474531998258597E-3</v>
      </c>
      <c r="F107" s="81">
        <v>448</v>
      </c>
      <c r="G107" s="34">
        <f>IF(F126=0, "-", F107/F126)</f>
        <v>2.4687276133796218E-2</v>
      </c>
      <c r="H107" s="65">
        <v>155</v>
      </c>
      <c r="I107" s="9">
        <f>IF(H126=0, "-", H107/H126)</f>
        <v>1.5251402145035915E-2</v>
      </c>
      <c r="J107" s="8" t="str">
        <f t="shared" si="8"/>
        <v>&gt;999%</v>
      </c>
      <c r="K107" s="9">
        <f t="shared" si="9"/>
        <v>1.8903225806451613</v>
      </c>
    </row>
    <row r="108" spans="1:11" x14ac:dyDescent="0.25">
      <c r="A108" s="7" t="s">
        <v>428</v>
      </c>
      <c r="B108" s="65">
        <v>29</v>
      </c>
      <c r="C108" s="34">
        <f>IF(B126=0, "-", B108/B126)</f>
        <v>1.0499637943519189E-2</v>
      </c>
      <c r="D108" s="65">
        <v>35</v>
      </c>
      <c r="E108" s="9">
        <f>IF(D126=0, "-", D108/D126)</f>
        <v>1.5237265999129298E-2</v>
      </c>
      <c r="F108" s="81">
        <v>299</v>
      </c>
      <c r="G108" s="34">
        <f>IF(F126=0, "-", F108/F126)</f>
        <v>1.6476552598225603E-2</v>
      </c>
      <c r="H108" s="65">
        <v>163</v>
      </c>
      <c r="I108" s="9">
        <f>IF(H126=0, "-", H108/H126)</f>
        <v>1.603857128800551E-2</v>
      </c>
      <c r="J108" s="8">
        <f t="shared" si="8"/>
        <v>-0.17142857142857143</v>
      </c>
      <c r="K108" s="9">
        <f t="shared" si="9"/>
        <v>0.83435582822085885</v>
      </c>
    </row>
    <row r="109" spans="1:11" x14ac:dyDescent="0.25">
      <c r="A109" s="7" t="s">
        <v>429</v>
      </c>
      <c r="B109" s="65">
        <v>0</v>
      </c>
      <c r="C109" s="34">
        <f>IF(B126=0, "-", B109/B126)</f>
        <v>0</v>
      </c>
      <c r="D109" s="65">
        <v>0</v>
      </c>
      <c r="E109" s="9">
        <f>IF(D126=0, "-", D109/D126)</f>
        <v>0</v>
      </c>
      <c r="F109" s="81">
        <v>0</v>
      </c>
      <c r="G109" s="34">
        <f>IF(F126=0, "-", F109/F126)</f>
        <v>0</v>
      </c>
      <c r="H109" s="65">
        <v>1</v>
      </c>
      <c r="I109" s="9">
        <f>IF(H126=0, "-", H109/H126)</f>
        <v>9.8396142871199447E-5</v>
      </c>
      <c r="J109" s="8" t="str">
        <f t="shared" si="8"/>
        <v>-</v>
      </c>
      <c r="K109" s="9">
        <f t="shared" si="9"/>
        <v>-1</v>
      </c>
    </row>
    <row r="110" spans="1:11" x14ac:dyDescent="0.25">
      <c r="A110" s="7" t="s">
        <v>430</v>
      </c>
      <c r="B110" s="65">
        <v>1</v>
      </c>
      <c r="C110" s="34">
        <f>IF(B126=0, "-", B110/B126)</f>
        <v>3.6205648081100649E-4</v>
      </c>
      <c r="D110" s="65">
        <v>6</v>
      </c>
      <c r="E110" s="9">
        <f>IF(D126=0, "-", D110/D126)</f>
        <v>2.6121027427078798E-3</v>
      </c>
      <c r="F110" s="81">
        <v>71</v>
      </c>
      <c r="G110" s="34">
        <f>IF(F126=0, "-", F110/F126)</f>
        <v>3.9124924229900259E-3</v>
      </c>
      <c r="H110" s="65">
        <v>169</v>
      </c>
      <c r="I110" s="9">
        <f>IF(H126=0, "-", H110/H126)</f>
        <v>1.6628948145232705E-2</v>
      </c>
      <c r="J110" s="8">
        <f t="shared" si="8"/>
        <v>-0.83333333333333337</v>
      </c>
      <c r="K110" s="9">
        <f t="shared" si="9"/>
        <v>-0.57988165680473369</v>
      </c>
    </row>
    <row r="111" spans="1:11" x14ac:dyDescent="0.25">
      <c r="A111" s="7" t="s">
        <v>431</v>
      </c>
      <c r="B111" s="65">
        <v>1</v>
      </c>
      <c r="C111" s="34">
        <f>IF(B126=0, "-", B111/B126)</f>
        <v>3.6205648081100649E-4</v>
      </c>
      <c r="D111" s="65">
        <v>11</v>
      </c>
      <c r="E111" s="9">
        <f>IF(D126=0, "-", D111/D126)</f>
        <v>4.7888550282977798E-3</v>
      </c>
      <c r="F111" s="81">
        <v>90</v>
      </c>
      <c r="G111" s="34">
        <f>IF(F126=0, "-", F111/F126)</f>
        <v>4.9594974375929907E-3</v>
      </c>
      <c r="H111" s="65">
        <v>205</v>
      </c>
      <c r="I111" s="9">
        <f>IF(H126=0, "-", H111/H126)</f>
        <v>2.0171209288595886E-2</v>
      </c>
      <c r="J111" s="8">
        <f t="shared" si="8"/>
        <v>-0.90909090909090906</v>
      </c>
      <c r="K111" s="9">
        <f t="shared" si="9"/>
        <v>-0.56097560975609762</v>
      </c>
    </row>
    <row r="112" spans="1:11" x14ac:dyDescent="0.25">
      <c r="A112" s="7" t="s">
        <v>432</v>
      </c>
      <c r="B112" s="65">
        <v>379</v>
      </c>
      <c r="C112" s="34">
        <f>IF(B126=0, "-", B112/B126)</f>
        <v>0.13721940622737147</v>
      </c>
      <c r="D112" s="65">
        <v>48</v>
      </c>
      <c r="E112" s="9">
        <f>IF(D126=0, "-", D112/D126)</f>
        <v>2.0896821941663039E-2</v>
      </c>
      <c r="F112" s="81">
        <v>2069</v>
      </c>
      <c r="G112" s="34">
        <f>IF(F126=0, "-", F112/F126)</f>
        <v>0.11401333553755441</v>
      </c>
      <c r="H112" s="65">
        <v>919</v>
      </c>
      <c r="I112" s="9">
        <f>IF(H126=0, "-", H112/H126)</f>
        <v>9.0426055298632291E-2</v>
      </c>
      <c r="J112" s="8">
        <f t="shared" si="8"/>
        <v>6.895833333333333</v>
      </c>
      <c r="K112" s="9">
        <f t="shared" si="9"/>
        <v>1.2513601741022851</v>
      </c>
    </row>
    <row r="113" spans="1:11" x14ac:dyDescent="0.25">
      <c r="A113" s="7" t="s">
        <v>433</v>
      </c>
      <c r="B113" s="65">
        <v>15</v>
      </c>
      <c r="C113" s="34">
        <f>IF(B126=0, "-", B113/B126)</f>
        <v>5.4308472121650979E-3</v>
      </c>
      <c r="D113" s="65">
        <v>0</v>
      </c>
      <c r="E113" s="9">
        <f>IF(D126=0, "-", D113/D126)</f>
        <v>0</v>
      </c>
      <c r="F113" s="81">
        <v>63</v>
      </c>
      <c r="G113" s="34">
        <f>IF(F126=0, "-", F113/F126)</f>
        <v>3.4716482063150934E-3</v>
      </c>
      <c r="H113" s="65">
        <v>0</v>
      </c>
      <c r="I113" s="9">
        <f>IF(H126=0, "-", H113/H126)</f>
        <v>0</v>
      </c>
      <c r="J113" s="8" t="str">
        <f t="shared" si="8"/>
        <v>-</v>
      </c>
      <c r="K113" s="9" t="str">
        <f t="shared" si="9"/>
        <v>-</v>
      </c>
    </row>
    <row r="114" spans="1:11" x14ac:dyDescent="0.25">
      <c r="A114" s="7" t="s">
        <v>434</v>
      </c>
      <c r="B114" s="65">
        <v>9</v>
      </c>
      <c r="C114" s="34">
        <f>IF(B126=0, "-", B114/B126)</f>
        <v>3.2585083272990588E-3</v>
      </c>
      <c r="D114" s="65">
        <v>0</v>
      </c>
      <c r="E114" s="9">
        <f>IF(D126=0, "-", D114/D126)</f>
        <v>0</v>
      </c>
      <c r="F114" s="81">
        <v>130</v>
      </c>
      <c r="G114" s="34">
        <f>IF(F126=0, "-", F114/F126)</f>
        <v>7.163718520967653E-3</v>
      </c>
      <c r="H114" s="65">
        <v>0</v>
      </c>
      <c r="I114" s="9">
        <f>IF(H126=0, "-", H114/H126)</f>
        <v>0</v>
      </c>
      <c r="J114" s="8" t="str">
        <f t="shared" si="8"/>
        <v>-</v>
      </c>
      <c r="K114" s="9" t="str">
        <f t="shared" si="9"/>
        <v>-</v>
      </c>
    </row>
    <row r="115" spans="1:11" x14ac:dyDescent="0.25">
      <c r="A115" s="7" t="s">
        <v>435</v>
      </c>
      <c r="B115" s="65">
        <v>107</v>
      </c>
      <c r="C115" s="34">
        <f>IF(B126=0, "-", B115/B126)</f>
        <v>3.87400434467777E-2</v>
      </c>
      <c r="D115" s="65">
        <v>0</v>
      </c>
      <c r="E115" s="9">
        <f>IF(D126=0, "-", D115/D126)</f>
        <v>0</v>
      </c>
      <c r="F115" s="81">
        <v>483</v>
      </c>
      <c r="G115" s="34">
        <f>IF(F126=0, "-", F115/F126)</f>
        <v>2.6615969581749048E-2</v>
      </c>
      <c r="H115" s="65">
        <v>0</v>
      </c>
      <c r="I115" s="9">
        <f>IF(H126=0, "-", H115/H126)</f>
        <v>0</v>
      </c>
      <c r="J115" s="8" t="str">
        <f t="shared" si="8"/>
        <v>-</v>
      </c>
      <c r="K115" s="9" t="str">
        <f t="shared" si="9"/>
        <v>-</v>
      </c>
    </row>
    <row r="116" spans="1:11" x14ac:dyDescent="0.25">
      <c r="A116" s="7" t="s">
        <v>436</v>
      </c>
      <c r="B116" s="65">
        <v>12</v>
      </c>
      <c r="C116" s="34">
        <f>IF(B126=0, "-", B116/B126)</f>
        <v>4.3446777697320783E-3</v>
      </c>
      <c r="D116" s="65">
        <v>22</v>
      </c>
      <c r="E116" s="9">
        <f>IF(D126=0, "-", D116/D126)</f>
        <v>9.5777100565955595E-3</v>
      </c>
      <c r="F116" s="81">
        <v>146</v>
      </c>
      <c r="G116" s="34">
        <f>IF(F126=0, "-", F116/F126)</f>
        <v>8.0454069543175188E-3</v>
      </c>
      <c r="H116" s="65">
        <v>30</v>
      </c>
      <c r="I116" s="9">
        <f>IF(H126=0, "-", H116/H126)</f>
        <v>2.9518842861359835E-3</v>
      </c>
      <c r="J116" s="8">
        <f t="shared" si="8"/>
        <v>-0.45454545454545453</v>
      </c>
      <c r="K116" s="9">
        <f t="shared" si="9"/>
        <v>3.8666666666666667</v>
      </c>
    </row>
    <row r="117" spans="1:11" x14ac:dyDescent="0.25">
      <c r="A117" s="7" t="s">
        <v>437</v>
      </c>
      <c r="B117" s="65">
        <v>8</v>
      </c>
      <c r="C117" s="34">
        <f>IF(B126=0, "-", B117/B126)</f>
        <v>2.8964518464880519E-3</v>
      </c>
      <c r="D117" s="65">
        <v>3</v>
      </c>
      <c r="E117" s="9">
        <f>IF(D126=0, "-", D117/D126)</f>
        <v>1.3060513713539399E-3</v>
      </c>
      <c r="F117" s="81">
        <v>70</v>
      </c>
      <c r="G117" s="34">
        <f>IF(F126=0, "-", F117/F126)</f>
        <v>3.8573868959056595E-3</v>
      </c>
      <c r="H117" s="65">
        <v>90</v>
      </c>
      <c r="I117" s="9">
        <f>IF(H126=0, "-", H117/H126)</f>
        <v>8.8556528584079509E-3</v>
      </c>
      <c r="J117" s="8">
        <f t="shared" si="8"/>
        <v>1.6666666666666667</v>
      </c>
      <c r="K117" s="9">
        <f t="shared" si="9"/>
        <v>-0.22222222222222221</v>
      </c>
    </row>
    <row r="118" spans="1:11" x14ac:dyDescent="0.25">
      <c r="A118" s="7" t="s">
        <v>438</v>
      </c>
      <c r="B118" s="65">
        <v>22</v>
      </c>
      <c r="C118" s="34">
        <f>IF(B126=0, "-", B118/B126)</f>
        <v>7.965242577842143E-3</v>
      </c>
      <c r="D118" s="65">
        <v>70</v>
      </c>
      <c r="E118" s="9">
        <f>IF(D126=0, "-", D118/D126)</f>
        <v>3.0474531998258596E-2</v>
      </c>
      <c r="F118" s="81">
        <v>414</v>
      </c>
      <c r="G118" s="34">
        <f>IF(F126=0, "-", F118/F126)</f>
        <v>2.2813688212927757E-2</v>
      </c>
      <c r="H118" s="65">
        <v>420</v>
      </c>
      <c r="I118" s="9">
        <f>IF(H126=0, "-", H118/H126)</f>
        <v>4.1326380005903766E-2</v>
      </c>
      <c r="J118" s="8">
        <f t="shared" si="8"/>
        <v>-0.68571428571428572</v>
      </c>
      <c r="K118" s="9">
        <f t="shared" si="9"/>
        <v>-1.4285714285714285E-2</v>
      </c>
    </row>
    <row r="119" spans="1:11" x14ac:dyDescent="0.25">
      <c r="A119" s="7" t="s">
        <v>439</v>
      </c>
      <c r="B119" s="65">
        <v>29</v>
      </c>
      <c r="C119" s="34">
        <f>IF(B126=0, "-", B119/B126)</f>
        <v>1.0499637943519189E-2</v>
      </c>
      <c r="D119" s="65">
        <v>52</v>
      </c>
      <c r="E119" s="9">
        <f>IF(D126=0, "-", D119/D126)</f>
        <v>2.2638223770134958E-2</v>
      </c>
      <c r="F119" s="81">
        <v>317</v>
      </c>
      <c r="G119" s="34">
        <f>IF(F126=0, "-", F119/F126)</f>
        <v>1.7468452085744199E-2</v>
      </c>
      <c r="H119" s="65">
        <v>430</v>
      </c>
      <c r="I119" s="9">
        <f>IF(H126=0, "-", H119/H126)</f>
        <v>4.2310341434615761E-2</v>
      </c>
      <c r="J119" s="8">
        <f t="shared" si="8"/>
        <v>-0.44230769230769229</v>
      </c>
      <c r="K119" s="9">
        <f t="shared" si="9"/>
        <v>-0.26279069767441859</v>
      </c>
    </row>
    <row r="120" spans="1:11" x14ac:dyDescent="0.25">
      <c r="A120" s="7" t="s">
        <v>440</v>
      </c>
      <c r="B120" s="65">
        <v>150</v>
      </c>
      <c r="C120" s="34">
        <f>IF(B126=0, "-", B120/B126)</f>
        <v>5.4308472121650977E-2</v>
      </c>
      <c r="D120" s="65">
        <v>99</v>
      </c>
      <c r="E120" s="9">
        <f>IF(D126=0, "-", D120/D126)</f>
        <v>4.309969525468002E-2</v>
      </c>
      <c r="F120" s="81">
        <v>830</v>
      </c>
      <c r="G120" s="34">
        <f>IF(F126=0, "-", F120/F126)</f>
        <v>4.5737587480024246E-2</v>
      </c>
      <c r="H120" s="65">
        <v>1063</v>
      </c>
      <c r="I120" s="9">
        <f>IF(H126=0, "-", H120/H126)</f>
        <v>0.10459509987208501</v>
      </c>
      <c r="J120" s="8">
        <f t="shared" si="8"/>
        <v>0.51515151515151514</v>
      </c>
      <c r="K120" s="9">
        <f t="shared" si="9"/>
        <v>-0.21919096895578552</v>
      </c>
    </row>
    <row r="121" spans="1:11" x14ac:dyDescent="0.25">
      <c r="A121" s="7" t="s">
        <v>441</v>
      </c>
      <c r="B121" s="65">
        <v>0</v>
      </c>
      <c r="C121" s="34">
        <f>IF(B126=0, "-", B121/B126)</f>
        <v>0</v>
      </c>
      <c r="D121" s="65">
        <v>0</v>
      </c>
      <c r="E121" s="9">
        <f>IF(D126=0, "-", D121/D126)</f>
        <v>0</v>
      </c>
      <c r="F121" s="81">
        <v>4</v>
      </c>
      <c r="G121" s="34">
        <f>IF(F126=0, "-", F121/F126)</f>
        <v>2.2042210833746626E-4</v>
      </c>
      <c r="H121" s="65">
        <v>0</v>
      </c>
      <c r="I121" s="9">
        <f>IF(H126=0, "-", H121/H126)</f>
        <v>0</v>
      </c>
      <c r="J121" s="8" t="str">
        <f t="shared" si="8"/>
        <v>-</v>
      </c>
      <c r="K121" s="9" t="str">
        <f t="shared" si="9"/>
        <v>-</v>
      </c>
    </row>
    <row r="122" spans="1:11" x14ac:dyDescent="0.25">
      <c r="A122" s="7" t="s">
        <v>442</v>
      </c>
      <c r="B122" s="65">
        <v>92</v>
      </c>
      <c r="C122" s="34">
        <f>IF(B126=0, "-", B122/B126)</f>
        <v>3.3309196234612599E-2</v>
      </c>
      <c r="D122" s="65">
        <v>45</v>
      </c>
      <c r="E122" s="9">
        <f>IF(D126=0, "-", D122/D126)</f>
        <v>1.9590770570309099E-2</v>
      </c>
      <c r="F122" s="81">
        <v>874</v>
      </c>
      <c r="G122" s="34">
        <f>IF(F126=0, "-", F122/F126)</f>
        <v>4.8162230671736375E-2</v>
      </c>
      <c r="H122" s="65">
        <v>727</v>
      </c>
      <c r="I122" s="9">
        <f>IF(H126=0, "-", H122/H126)</f>
        <v>7.1533995867362005E-2</v>
      </c>
      <c r="J122" s="8">
        <f t="shared" si="8"/>
        <v>1.0444444444444445</v>
      </c>
      <c r="K122" s="9">
        <f t="shared" si="9"/>
        <v>0.20220082530949107</v>
      </c>
    </row>
    <row r="123" spans="1:11" x14ac:dyDescent="0.25">
      <c r="A123" s="7" t="s">
        <v>443</v>
      </c>
      <c r="B123" s="65">
        <v>1454</v>
      </c>
      <c r="C123" s="34">
        <f>IF(B126=0, "-", B123/B126)</f>
        <v>0.52643012309920345</v>
      </c>
      <c r="D123" s="65">
        <v>1554</v>
      </c>
      <c r="E123" s="9">
        <f>IF(D126=0, "-", D123/D126)</f>
        <v>0.67653461036134088</v>
      </c>
      <c r="F123" s="81">
        <v>8405</v>
      </c>
      <c r="G123" s="34">
        <f>IF(F126=0, "-", F123/F126)</f>
        <v>0.46316195514410097</v>
      </c>
      <c r="H123" s="65">
        <v>2005</v>
      </c>
      <c r="I123" s="9">
        <f>IF(H126=0, "-", H123/H126)</f>
        <v>0.1972842664567549</v>
      </c>
      <c r="J123" s="8">
        <f t="shared" si="8"/>
        <v>-6.4350064350064351E-2</v>
      </c>
      <c r="K123" s="9">
        <f t="shared" si="9"/>
        <v>3.1920199501246884</v>
      </c>
    </row>
    <row r="124" spans="1:11" x14ac:dyDescent="0.25">
      <c r="A124" s="7" t="s">
        <v>444</v>
      </c>
      <c r="B124" s="65">
        <v>62</v>
      </c>
      <c r="C124" s="34">
        <f>IF(B126=0, "-", B124/B126)</f>
        <v>2.2447501810282405E-2</v>
      </c>
      <c r="D124" s="65">
        <v>103</v>
      </c>
      <c r="E124" s="9">
        <f>IF(D126=0, "-", D124/D126)</f>
        <v>4.484109708315194E-2</v>
      </c>
      <c r="F124" s="81">
        <v>847</v>
      </c>
      <c r="G124" s="34">
        <f>IF(F126=0, "-", F124/F126)</f>
        <v>4.6674381440458476E-2</v>
      </c>
      <c r="H124" s="65">
        <v>1113</v>
      </c>
      <c r="I124" s="9">
        <f>IF(H126=0, "-", H124/H126)</f>
        <v>0.10951490701564498</v>
      </c>
      <c r="J124" s="8">
        <f t="shared" si="8"/>
        <v>-0.39805825242718446</v>
      </c>
      <c r="K124" s="9">
        <f t="shared" si="9"/>
        <v>-0.2389937106918239</v>
      </c>
    </row>
    <row r="125" spans="1:11" x14ac:dyDescent="0.25">
      <c r="A125" s="2"/>
      <c r="B125" s="68"/>
      <c r="C125" s="33"/>
      <c r="D125" s="68"/>
      <c r="E125" s="6"/>
      <c r="F125" s="82"/>
      <c r="G125" s="33"/>
      <c r="H125" s="68"/>
      <c r="I125" s="6"/>
      <c r="J125" s="5"/>
      <c r="K125" s="6"/>
    </row>
    <row r="126" spans="1:11" s="43" customFormat="1" ht="13" x14ac:dyDescent="0.3">
      <c r="A126" s="162" t="s">
        <v>631</v>
      </c>
      <c r="B126" s="71">
        <f>SUM(B102:B125)</f>
        <v>2762</v>
      </c>
      <c r="C126" s="40">
        <f>B126/35968</f>
        <v>7.6790480427046268E-2</v>
      </c>
      <c r="D126" s="71">
        <f>SUM(D102:D125)</f>
        <v>2297</v>
      </c>
      <c r="E126" s="41">
        <f>D126/28945</f>
        <v>7.9357401969252034E-2</v>
      </c>
      <c r="F126" s="77">
        <f>SUM(F102:F125)</f>
        <v>18147</v>
      </c>
      <c r="G126" s="42">
        <f>F126/278028</f>
        <v>6.5270404419698738E-2</v>
      </c>
      <c r="H126" s="71">
        <f>SUM(H102:H125)</f>
        <v>10163</v>
      </c>
      <c r="I126" s="41">
        <f>H126/255800</f>
        <v>3.9730258014073497E-2</v>
      </c>
      <c r="J126" s="37">
        <f>IF(D126=0, "-", IF((B126-D126)/D126&lt;10, (B126-D126)/D126, "&gt;999%"))</f>
        <v>0.20243796255986068</v>
      </c>
      <c r="K126" s="38">
        <f>IF(H126=0, "-", IF((F126-H126)/H126&lt;10, (F126-H126)/H126, "&gt;999%"))</f>
        <v>0.78559480468365639</v>
      </c>
    </row>
    <row r="127" spans="1:11" x14ac:dyDescent="0.25">
      <c r="B127" s="83"/>
      <c r="D127" s="83"/>
      <c r="F127" s="83"/>
      <c r="H127" s="83"/>
    </row>
    <row r="128" spans="1:11" s="43" customFormat="1" ht="13" x14ac:dyDescent="0.3">
      <c r="A128" s="162" t="s">
        <v>630</v>
      </c>
      <c r="B128" s="71">
        <v>8736</v>
      </c>
      <c r="C128" s="40">
        <f>B128/35968</f>
        <v>0.24288256227758007</v>
      </c>
      <c r="D128" s="71">
        <v>6877</v>
      </c>
      <c r="E128" s="41">
        <f>D128/28945</f>
        <v>0.23758852997063395</v>
      </c>
      <c r="F128" s="77">
        <v>65125</v>
      </c>
      <c r="G128" s="42">
        <f>F128/278028</f>
        <v>0.23423899751104205</v>
      </c>
      <c r="H128" s="71">
        <v>51225</v>
      </c>
      <c r="I128" s="41">
        <f>H128/255800</f>
        <v>0.20025410476935104</v>
      </c>
      <c r="J128" s="37">
        <f>IF(D128=0, "-", IF((B128-D128)/D128&lt;10, (B128-D128)/D128, "&gt;999%"))</f>
        <v>0.27032136105860116</v>
      </c>
      <c r="K128" s="38">
        <f>IF(H128=0, "-", IF((F128-H128)/H128&lt;10, (F128-H128)/H128, "&gt;999%"))</f>
        <v>0.27135187896534896</v>
      </c>
    </row>
    <row r="129" spans="1:11" x14ac:dyDescent="0.25">
      <c r="B129" s="83"/>
      <c r="D129" s="83"/>
      <c r="F129" s="83"/>
      <c r="H129" s="83"/>
    </row>
    <row r="130" spans="1:11" ht="15.5" x14ac:dyDescent="0.35">
      <c r="A130" s="164" t="s">
        <v>126</v>
      </c>
      <c r="B130" s="196" t="s">
        <v>1</v>
      </c>
      <c r="C130" s="200"/>
      <c r="D130" s="200"/>
      <c r="E130" s="197"/>
      <c r="F130" s="196" t="s">
        <v>14</v>
      </c>
      <c r="G130" s="200"/>
      <c r="H130" s="200"/>
      <c r="I130" s="197"/>
      <c r="J130" s="196" t="s">
        <v>15</v>
      </c>
      <c r="K130" s="197"/>
    </row>
    <row r="131" spans="1:11" ht="13" x14ac:dyDescent="0.3">
      <c r="A131" s="22"/>
      <c r="B131" s="196">
        <f>VALUE(RIGHT($B$2, 4))</f>
        <v>2023</v>
      </c>
      <c r="C131" s="197"/>
      <c r="D131" s="196">
        <f>B131-1</f>
        <v>2022</v>
      </c>
      <c r="E131" s="204"/>
      <c r="F131" s="196">
        <f>B131</f>
        <v>2023</v>
      </c>
      <c r="G131" s="204"/>
      <c r="H131" s="196">
        <f>D131</f>
        <v>2022</v>
      </c>
      <c r="I131" s="204"/>
      <c r="J131" s="140" t="s">
        <v>4</v>
      </c>
      <c r="K131" s="141" t="s">
        <v>2</v>
      </c>
    </row>
    <row r="132" spans="1:11" ht="13" x14ac:dyDescent="0.3">
      <c r="A132" s="163" t="s">
        <v>159</v>
      </c>
      <c r="B132" s="61" t="s">
        <v>12</v>
      </c>
      <c r="C132" s="62" t="s">
        <v>13</v>
      </c>
      <c r="D132" s="61" t="s">
        <v>12</v>
      </c>
      <c r="E132" s="63" t="s">
        <v>13</v>
      </c>
      <c r="F132" s="62" t="s">
        <v>12</v>
      </c>
      <c r="G132" s="62" t="s">
        <v>13</v>
      </c>
      <c r="H132" s="61" t="s">
        <v>12</v>
      </c>
      <c r="I132" s="63" t="s">
        <v>13</v>
      </c>
      <c r="J132" s="61"/>
      <c r="K132" s="63"/>
    </row>
    <row r="133" spans="1:11" x14ac:dyDescent="0.25">
      <c r="A133" s="7" t="s">
        <v>445</v>
      </c>
      <c r="B133" s="65">
        <v>447</v>
      </c>
      <c r="C133" s="34">
        <f>IF(B156=0, "-", B133/B156)</f>
        <v>0.14603070891865402</v>
      </c>
      <c r="D133" s="65">
        <v>229</v>
      </c>
      <c r="E133" s="9">
        <f>IF(D156=0, "-", D133/D156)</f>
        <v>8.1033262561924987E-2</v>
      </c>
      <c r="F133" s="81">
        <v>2313</v>
      </c>
      <c r="G133" s="34">
        <f>IF(F156=0, "-", F133/F156)</f>
        <v>8.8030447193149383E-2</v>
      </c>
      <c r="H133" s="65">
        <v>1595</v>
      </c>
      <c r="I133" s="9">
        <f>IF(H156=0, "-", H133/H156)</f>
        <v>5.9899354063391919E-2</v>
      </c>
      <c r="J133" s="8">
        <f t="shared" ref="J133:J154" si="10">IF(D133=0, "-", IF((B133-D133)/D133&lt;10, (B133-D133)/D133, "&gt;999%"))</f>
        <v>0.95196506550218341</v>
      </c>
      <c r="K133" s="9">
        <f t="shared" ref="K133:K154" si="11">IF(H133=0, "-", IF((F133-H133)/H133&lt;10, (F133-H133)/H133, "&gt;999%"))</f>
        <v>0.45015673981191223</v>
      </c>
    </row>
    <row r="134" spans="1:11" x14ac:dyDescent="0.25">
      <c r="A134" s="7" t="s">
        <v>446</v>
      </c>
      <c r="B134" s="65">
        <v>9</v>
      </c>
      <c r="C134" s="34">
        <f>IF(B156=0, "-", B134/B156)</f>
        <v>2.9402156158118264E-3</v>
      </c>
      <c r="D134" s="65">
        <v>0</v>
      </c>
      <c r="E134" s="9">
        <f>IF(D156=0, "-", D134/D156)</f>
        <v>0</v>
      </c>
      <c r="F134" s="81">
        <v>104</v>
      </c>
      <c r="G134" s="34">
        <f>IF(F156=0, "-", F134/F156)</f>
        <v>3.9581351094196008E-3</v>
      </c>
      <c r="H134" s="65">
        <v>0</v>
      </c>
      <c r="I134" s="9">
        <f>IF(H156=0, "-", H134/H156)</f>
        <v>0</v>
      </c>
      <c r="J134" s="8" t="str">
        <f t="shared" si="10"/>
        <v>-</v>
      </c>
      <c r="K134" s="9" t="str">
        <f t="shared" si="11"/>
        <v>-</v>
      </c>
    </row>
    <row r="135" spans="1:11" x14ac:dyDescent="0.25">
      <c r="A135" s="7" t="s">
        <v>447</v>
      </c>
      <c r="B135" s="65">
        <v>83</v>
      </c>
      <c r="C135" s="34">
        <f>IF(B156=0, "-", B135/B156)</f>
        <v>2.7115321790264619E-2</v>
      </c>
      <c r="D135" s="65">
        <v>75</v>
      </c>
      <c r="E135" s="9">
        <f>IF(D156=0, "-", D135/D156)</f>
        <v>2.6539278131634821E-2</v>
      </c>
      <c r="F135" s="81">
        <v>978</v>
      </c>
      <c r="G135" s="34">
        <f>IF(F156=0, "-", F135/F156)</f>
        <v>3.7221693625118936E-2</v>
      </c>
      <c r="H135" s="65">
        <v>1040</v>
      </c>
      <c r="I135" s="9">
        <f>IF(H156=0, "-", H135/H156)</f>
        <v>3.9056632116569026E-2</v>
      </c>
      <c r="J135" s="8">
        <f t="shared" si="10"/>
        <v>0.10666666666666667</v>
      </c>
      <c r="K135" s="9">
        <f t="shared" si="11"/>
        <v>-5.9615384615384619E-2</v>
      </c>
    </row>
    <row r="136" spans="1:11" x14ac:dyDescent="0.25">
      <c r="A136" s="7" t="s">
        <v>448</v>
      </c>
      <c r="B136" s="65">
        <v>213</v>
      </c>
      <c r="C136" s="34">
        <f>IF(B156=0, "-", B136/B156)</f>
        <v>6.9585102907546548E-2</v>
      </c>
      <c r="D136" s="65">
        <v>114</v>
      </c>
      <c r="E136" s="9">
        <f>IF(D156=0, "-", D136/D156)</f>
        <v>4.0339702760084924E-2</v>
      </c>
      <c r="F136" s="81">
        <v>1516</v>
      </c>
      <c r="G136" s="34">
        <f>IF(F156=0, "-", F136/F156)</f>
        <v>5.7697431018078019E-2</v>
      </c>
      <c r="H136" s="65">
        <v>1037</v>
      </c>
      <c r="I136" s="9">
        <f>IF(H156=0, "-", H136/H156)</f>
        <v>3.8943968754694309E-2</v>
      </c>
      <c r="J136" s="8">
        <f t="shared" si="10"/>
        <v>0.86842105263157898</v>
      </c>
      <c r="K136" s="9">
        <f t="shared" si="11"/>
        <v>0.46190935390549664</v>
      </c>
    </row>
    <row r="137" spans="1:11" x14ac:dyDescent="0.25">
      <c r="A137" s="7" t="s">
        <v>449</v>
      </c>
      <c r="B137" s="65">
        <v>128</v>
      </c>
      <c r="C137" s="34">
        <f>IF(B156=0, "-", B137/B156)</f>
        <v>4.1816399869323749E-2</v>
      </c>
      <c r="D137" s="65">
        <v>245</v>
      </c>
      <c r="E137" s="9">
        <f>IF(D156=0, "-", D137/D156)</f>
        <v>8.6694975230007076E-2</v>
      </c>
      <c r="F137" s="81">
        <v>2621</v>
      </c>
      <c r="G137" s="34">
        <f>IF(F156=0, "-", F137/F156)</f>
        <v>9.9752616555661269E-2</v>
      </c>
      <c r="H137" s="65">
        <v>2145</v>
      </c>
      <c r="I137" s="9">
        <f>IF(H156=0, "-", H137/H156)</f>
        <v>8.0554303740423619E-2</v>
      </c>
      <c r="J137" s="8">
        <f t="shared" si="10"/>
        <v>-0.47755102040816327</v>
      </c>
      <c r="K137" s="9">
        <f t="shared" si="11"/>
        <v>0.22191142191142191</v>
      </c>
    </row>
    <row r="138" spans="1:11" x14ac:dyDescent="0.25">
      <c r="A138" s="7" t="s">
        <v>450</v>
      </c>
      <c r="B138" s="65">
        <v>17</v>
      </c>
      <c r="C138" s="34">
        <f>IF(B156=0, "-", B138/B156)</f>
        <v>5.5537406076445603E-3</v>
      </c>
      <c r="D138" s="65">
        <v>26</v>
      </c>
      <c r="E138" s="9">
        <f>IF(D156=0, "-", D138/D156)</f>
        <v>9.200283085633405E-3</v>
      </c>
      <c r="F138" s="81">
        <v>214</v>
      </c>
      <c r="G138" s="34">
        <f>IF(F156=0, "-", F138/F156)</f>
        <v>8.1446241674595615E-3</v>
      </c>
      <c r="H138" s="65">
        <v>304</v>
      </c>
      <c r="I138" s="9">
        <f>IF(H156=0, "-", H138/H156)</f>
        <v>1.1416554003304791E-2</v>
      </c>
      <c r="J138" s="8">
        <f t="shared" si="10"/>
        <v>-0.34615384615384615</v>
      </c>
      <c r="K138" s="9">
        <f t="shared" si="11"/>
        <v>-0.29605263157894735</v>
      </c>
    </row>
    <row r="139" spans="1:11" x14ac:dyDescent="0.25">
      <c r="A139" s="7" t="s">
        <v>451</v>
      </c>
      <c r="B139" s="65">
        <v>309</v>
      </c>
      <c r="C139" s="34">
        <f>IF(B156=0, "-", B139/B156)</f>
        <v>0.10094740280953937</v>
      </c>
      <c r="D139" s="65">
        <v>181</v>
      </c>
      <c r="E139" s="9">
        <f>IF(D156=0, "-", D139/D156)</f>
        <v>6.4048124557678693E-2</v>
      </c>
      <c r="F139" s="81">
        <v>2553</v>
      </c>
      <c r="G139" s="34">
        <f>IF(F156=0, "-", F139/F156)</f>
        <v>9.716460513796385E-2</v>
      </c>
      <c r="H139" s="65">
        <v>1688</v>
      </c>
      <c r="I139" s="9">
        <f>IF(H156=0, "-", H139/H156)</f>
        <v>6.3391918281508183E-2</v>
      </c>
      <c r="J139" s="8">
        <f t="shared" si="10"/>
        <v>0.70718232044198892</v>
      </c>
      <c r="K139" s="9">
        <f t="shared" si="11"/>
        <v>0.51244075829383884</v>
      </c>
    </row>
    <row r="140" spans="1:11" x14ac:dyDescent="0.25">
      <c r="A140" s="7" t="s">
        <v>452</v>
      </c>
      <c r="B140" s="65">
        <v>70</v>
      </c>
      <c r="C140" s="34">
        <f>IF(B156=0, "-", B140/B156)</f>
        <v>2.2868343678536424E-2</v>
      </c>
      <c r="D140" s="65">
        <v>31</v>
      </c>
      <c r="E140" s="9">
        <f>IF(D156=0, "-", D140/D156)</f>
        <v>1.0969568294409059E-2</v>
      </c>
      <c r="F140" s="81">
        <v>779</v>
      </c>
      <c r="G140" s="34">
        <f>IF(F156=0, "-", F140/F156)</f>
        <v>2.9647954329210274E-2</v>
      </c>
      <c r="H140" s="65">
        <v>811</v>
      </c>
      <c r="I140" s="9">
        <f>IF(H156=0, "-", H140/H156)</f>
        <v>3.0456662160132191E-2</v>
      </c>
      <c r="J140" s="8">
        <f t="shared" si="10"/>
        <v>1.2580645161290323</v>
      </c>
      <c r="K140" s="9">
        <f t="shared" si="11"/>
        <v>-3.9457459926017263E-2</v>
      </c>
    </row>
    <row r="141" spans="1:11" x14ac:dyDescent="0.25">
      <c r="A141" s="7" t="s">
        <v>453</v>
      </c>
      <c r="B141" s="65">
        <v>116</v>
      </c>
      <c r="C141" s="34">
        <f>IF(B156=0, "-", B141/B156)</f>
        <v>3.789611238157465E-2</v>
      </c>
      <c r="D141" s="65">
        <v>150</v>
      </c>
      <c r="E141" s="9">
        <f>IF(D156=0, "-", D141/D156)</f>
        <v>5.3078556263269641E-2</v>
      </c>
      <c r="F141" s="81">
        <v>1028</v>
      </c>
      <c r="G141" s="34">
        <f>IF(F156=0, "-", F141/F156)</f>
        <v>3.9124643196955279E-2</v>
      </c>
      <c r="H141" s="65">
        <v>1269</v>
      </c>
      <c r="I141" s="9">
        <f>IF(H156=0, "-", H141/H156)</f>
        <v>4.7656602073005858E-2</v>
      </c>
      <c r="J141" s="8">
        <f t="shared" si="10"/>
        <v>-0.22666666666666666</v>
      </c>
      <c r="K141" s="9">
        <f t="shared" si="11"/>
        <v>-0.18991331757289204</v>
      </c>
    </row>
    <row r="142" spans="1:11" x14ac:dyDescent="0.25">
      <c r="A142" s="7" t="s">
        <v>454</v>
      </c>
      <c r="B142" s="65">
        <v>95</v>
      </c>
      <c r="C142" s="34">
        <f>IF(B156=0, "-", B142/B156)</f>
        <v>3.1035609278013722E-2</v>
      </c>
      <c r="D142" s="65">
        <v>186</v>
      </c>
      <c r="E142" s="9">
        <f>IF(D156=0, "-", D142/D156)</f>
        <v>6.5817409766454352E-2</v>
      </c>
      <c r="F142" s="81">
        <v>1336</v>
      </c>
      <c r="G142" s="34">
        <f>IF(F156=0, "-", F142/F156)</f>
        <v>5.0846812559467172E-2</v>
      </c>
      <c r="H142" s="65">
        <v>1825</v>
      </c>
      <c r="I142" s="9">
        <f>IF(H156=0, "-", H142/H156)</f>
        <v>6.8536878473786991E-2</v>
      </c>
      <c r="J142" s="8">
        <f t="shared" si="10"/>
        <v>-0.489247311827957</v>
      </c>
      <c r="K142" s="9">
        <f t="shared" si="11"/>
        <v>-0.26794520547945205</v>
      </c>
    </row>
    <row r="143" spans="1:11" x14ac:dyDescent="0.25">
      <c r="A143" s="7" t="s">
        <v>455</v>
      </c>
      <c r="B143" s="65">
        <v>0</v>
      </c>
      <c r="C143" s="34">
        <f>IF(B156=0, "-", B143/B156)</f>
        <v>0</v>
      </c>
      <c r="D143" s="65">
        <v>20</v>
      </c>
      <c r="E143" s="9">
        <f>IF(D156=0, "-", D143/D156)</f>
        <v>7.0771408351026181E-3</v>
      </c>
      <c r="F143" s="81">
        <v>70</v>
      </c>
      <c r="G143" s="34">
        <f>IF(F156=0, "-", F143/F156)</f>
        <v>2.6641294005708849E-3</v>
      </c>
      <c r="H143" s="65">
        <v>112</v>
      </c>
      <c r="I143" s="9">
        <f>IF(H156=0, "-", H143/H156)</f>
        <v>4.206098843322818E-3</v>
      </c>
      <c r="J143" s="8">
        <f t="shared" si="10"/>
        <v>-1</v>
      </c>
      <c r="K143" s="9">
        <f t="shared" si="11"/>
        <v>-0.375</v>
      </c>
    </row>
    <row r="144" spans="1:11" x14ac:dyDescent="0.25">
      <c r="A144" s="7" t="s">
        <v>456</v>
      </c>
      <c r="B144" s="65">
        <v>63</v>
      </c>
      <c r="C144" s="34">
        <f>IF(B156=0, "-", B144/B156)</f>
        <v>2.0581509310682783E-2</v>
      </c>
      <c r="D144" s="65">
        <v>225</v>
      </c>
      <c r="E144" s="9">
        <f>IF(D156=0, "-", D144/D156)</f>
        <v>7.9617834394904455E-2</v>
      </c>
      <c r="F144" s="81">
        <v>920</v>
      </c>
      <c r="G144" s="34">
        <f>IF(F156=0, "-", F144/F156)</f>
        <v>3.5014272121788773E-2</v>
      </c>
      <c r="H144" s="65">
        <v>1969</v>
      </c>
      <c r="I144" s="9">
        <f>IF(H156=0, "-", H144/H156)</f>
        <v>7.3944719843773474E-2</v>
      </c>
      <c r="J144" s="8">
        <f t="shared" si="10"/>
        <v>-0.72</v>
      </c>
      <c r="K144" s="9">
        <f t="shared" si="11"/>
        <v>-0.5327577450482478</v>
      </c>
    </row>
    <row r="145" spans="1:11" x14ac:dyDescent="0.25">
      <c r="A145" s="7" t="s">
        <v>457</v>
      </c>
      <c r="B145" s="65">
        <v>21</v>
      </c>
      <c r="C145" s="34">
        <f>IF(B156=0, "-", B145/B156)</f>
        <v>6.8605031035609276E-3</v>
      </c>
      <c r="D145" s="65">
        <v>0</v>
      </c>
      <c r="E145" s="9">
        <f>IF(D156=0, "-", D145/D156)</f>
        <v>0</v>
      </c>
      <c r="F145" s="81">
        <v>345</v>
      </c>
      <c r="G145" s="34">
        <f>IF(F156=0, "-", F145/F156)</f>
        <v>1.313035204567079E-2</v>
      </c>
      <c r="H145" s="65">
        <v>0</v>
      </c>
      <c r="I145" s="9">
        <f>IF(H156=0, "-", H145/H156)</f>
        <v>0</v>
      </c>
      <c r="J145" s="8" t="str">
        <f t="shared" si="10"/>
        <v>-</v>
      </c>
      <c r="K145" s="9" t="str">
        <f t="shared" si="11"/>
        <v>-</v>
      </c>
    </row>
    <row r="146" spans="1:11" x14ac:dyDescent="0.25">
      <c r="A146" s="7" t="s">
        <v>458</v>
      </c>
      <c r="B146" s="65">
        <v>54</v>
      </c>
      <c r="C146" s="34">
        <f>IF(B156=0, "-", B146/B156)</f>
        <v>1.7641293694870958E-2</v>
      </c>
      <c r="D146" s="65">
        <v>33</v>
      </c>
      <c r="E146" s="9">
        <f>IF(D156=0, "-", D146/D156)</f>
        <v>1.167728237791932E-2</v>
      </c>
      <c r="F146" s="81">
        <v>430</v>
      </c>
      <c r="G146" s="34">
        <f>IF(F156=0, "-", F146/F156)</f>
        <v>1.636536631779258E-2</v>
      </c>
      <c r="H146" s="65">
        <v>352</v>
      </c>
      <c r="I146" s="9">
        <f>IF(H156=0, "-", H146/H156)</f>
        <v>1.3219167793300285E-2</v>
      </c>
      <c r="J146" s="8">
        <f t="shared" si="10"/>
        <v>0.63636363636363635</v>
      </c>
      <c r="K146" s="9">
        <f t="shared" si="11"/>
        <v>0.22159090909090909</v>
      </c>
    </row>
    <row r="147" spans="1:11" x14ac:dyDescent="0.25">
      <c r="A147" s="7" t="s">
        <v>459</v>
      </c>
      <c r="B147" s="65">
        <v>29</v>
      </c>
      <c r="C147" s="34">
        <f>IF(B156=0, "-", B147/B156)</f>
        <v>9.4740280953936624E-3</v>
      </c>
      <c r="D147" s="65">
        <v>29</v>
      </c>
      <c r="E147" s="9">
        <f>IF(D156=0, "-", D147/D156)</f>
        <v>1.0261854210898797E-2</v>
      </c>
      <c r="F147" s="81">
        <v>262</v>
      </c>
      <c r="G147" s="34">
        <f>IF(F156=0, "-", F147/F156)</f>
        <v>9.9714557564224548E-3</v>
      </c>
      <c r="H147" s="65">
        <v>199</v>
      </c>
      <c r="I147" s="9">
        <f>IF(H156=0, "-", H147/H156)</f>
        <v>7.4733363376896502E-3</v>
      </c>
      <c r="J147" s="8">
        <f t="shared" si="10"/>
        <v>0</v>
      </c>
      <c r="K147" s="9">
        <f t="shared" si="11"/>
        <v>0.3165829145728643</v>
      </c>
    </row>
    <row r="148" spans="1:11" x14ac:dyDescent="0.25">
      <c r="A148" s="7" t="s">
        <v>460</v>
      </c>
      <c r="B148" s="65">
        <v>501</v>
      </c>
      <c r="C148" s="34">
        <f>IF(B156=0, "-", B148/B156)</f>
        <v>0.16367200261352499</v>
      </c>
      <c r="D148" s="65">
        <v>247</v>
      </c>
      <c r="E148" s="9">
        <f>IF(D156=0, "-", D148/D156)</f>
        <v>8.7402689313517343E-2</v>
      </c>
      <c r="F148" s="81">
        <v>3525</v>
      </c>
      <c r="G148" s="34">
        <f>IF(F156=0, "-", F148/F156)</f>
        <v>0.13415794481446242</v>
      </c>
      <c r="H148" s="65">
        <v>2283</v>
      </c>
      <c r="I148" s="9">
        <f>IF(H156=0, "-", H148/H156)</f>
        <v>8.5736818386660654E-2</v>
      </c>
      <c r="J148" s="8">
        <f t="shared" si="10"/>
        <v>1.0283400809716599</v>
      </c>
      <c r="K148" s="9">
        <f t="shared" si="11"/>
        <v>0.54402102496714844</v>
      </c>
    </row>
    <row r="149" spans="1:11" x14ac:dyDescent="0.25">
      <c r="A149" s="7" t="s">
        <v>461</v>
      </c>
      <c r="B149" s="65">
        <v>0</v>
      </c>
      <c r="C149" s="34">
        <f>IF(B156=0, "-", B149/B156)</f>
        <v>0</v>
      </c>
      <c r="D149" s="65">
        <v>0</v>
      </c>
      <c r="E149" s="9">
        <f>IF(D156=0, "-", D149/D156)</f>
        <v>0</v>
      </c>
      <c r="F149" s="81">
        <v>1</v>
      </c>
      <c r="G149" s="34">
        <f>IF(F156=0, "-", F149/F156)</f>
        <v>3.8058991436726926E-5</v>
      </c>
      <c r="H149" s="65">
        <v>0</v>
      </c>
      <c r="I149" s="9">
        <f>IF(H156=0, "-", H149/H156)</f>
        <v>0</v>
      </c>
      <c r="J149" s="8" t="str">
        <f t="shared" si="10"/>
        <v>-</v>
      </c>
      <c r="K149" s="9" t="str">
        <f t="shared" si="11"/>
        <v>-</v>
      </c>
    </row>
    <row r="150" spans="1:11" x14ac:dyDescent="0.25">
      <c r="A150" s="7" t="s">
        <v>462</v>
      </c>
      <c r="B150" s="65">
        <v>30</v>
      </c>
      <c r="C150" s="34">
        <f>IF(B156=0, "-", B150/B156)</f>
        <v>9.800718719372754E-3</v>
      </c>
      <c r="D150" s="65">
        <v>63</v>
      </c>
      <c r="E150" s="9">
        <f>IF(D156=0, "-", D150/D156)</f>
        <v>2.2292993630573247E-2</v>
      </c>
      <c r="F150" s="81">
        <v>625</v>
      </c>
      <c r="G150" s="34">
        <f>IF(F156=0, "-", F150/F156)</f>
        <v>2.3786869647954328E-2</v>
      </c>
      <c r="H150" s="65">
        <v>958</v>
      </c>
      <c r="I150" s="9">
        <f>IF(H156=0, "-", H150/H156)</f>
        <v>3.5977166891993394E-2</v>
      </c>
      <c r="J150" s="8">
        <f t="shared" si="10"/>
        <v>-0.52380952380952384</v>
      </c>
      <c r="K150" s="9">
        <f t="shared" si="11"/>
        <v>-0.3475991649269311</v>
      </c>
    </row>
    <row r="151" spans="1:11" x14ac:dyDescent="0.25">
      <c r="A151" s="7" t="s">
        <v>463</v>
      </c>
      <c r="B151" s="65">
        <v>179</v>
      </c>
      <c r="C151" s="34">
        <f>IF(B156=0, "-", B151/B156)</f>
        <v>5.8477621692257432E-2</v>
      </c>
      <c r="D151" s="65">
        <v>200</v>
      </c>
      <c r="E151" s="9">
        <f>IF(D156=0, "-", D151/D156)</f>
        <v>7.0771408351026188E-2</v>
      </c>
      <c r="F151" s="81">
        <v>2396</v>
      </c>
      <c r="G151" s="34">
        <f>IF(F156=0, "-", F151/F156)</f>
        <v>9.1189343482397711E-2</v>
      </c>
      <c r="H151" s="65">
        <v>3673</v>
      </c>
      <c r="I151" s="9">
        <f>IF(H156=0, "-", H151/H156)</f>
        <v>0.13793750938861349</v>
      </c>
      <c r="J151" s="8">
        <f t="shared" si="10"/>
        <v>-0.105</v>
      </c>
      <c r="K151" s="9">
        <f t="shared" si="11"/>
        <v>-0.34767220255921588</v>
      </c>
    </row>
    <row r="152" spans="1:11" x14ac:dyDescent="0.25">
      <c r="A152" s="7" t="s">
        <v>464</v>
      </c>
      <c r="B152" s="65">
        <v>571</v>
      </c>
      <c r="C152" s="34">
        <f>IF(B156=0, "-", B152/B156)</f>
        <v>0.18654034629206143</v>
      </c>
      <c r="D152" s="65">
        <v>504</v>
      </c>
      <c r="E152" s="9">
        <f>IF(D156=0, "-", D152/D156)</f>
        <v>0.17834394904458598</v>
      </c>
      <c r="F152" s="81">
        <v>3124</v>
      </c>
      <c r="G152" s="34">
        <f>IF(F156=0, "-", F152/F156)</f>
        <v>0.11889628924833492</v>
      </c>
      <c r="H152" s="65">
        <v>4566</v>
      </c>
      <c r="I152" s="9">
        <f>IF(H156=0, "-", H152/H156)</f>
        <v>0.17147363677332131</v>
      </c>
      <c r="J152" s="8">
        <f t="shared" si="10"/>
        <v>0.13293650793650794</v>
      </c>
      <c r="K152" s="9">
        <f t="shared" si="11"/>
        <v>-0.31581252737625931</v>
      </c>
    </row>
    <row r="153" spans="1:11" x14ac:dyDescent="0.25">
      <c r="A153" s="7" t="s">
        <v>465</v>
      </c>
      <c r="B153" s="65">
        <v>6</v>
      </c>
      <c r="C153" s="34">
        <f>IF(B156=0, "-", B153/B156)</f>
        <v>1.9601437438745506E-3</v>
      </c>
      <c r="D153" s="65">
        <v>4</v>
      </c>
      <c r="E153" s="9">
        <f>IF(D156=0, "-", D153/D156)</f>
        <v>1.4154281670205238E-3</v>
      </c>
      <c r="F153" s="81">
        <v>73</v>
      </c>
      <c r="G153" s="34">
        <f>IF(F156=0, "-", F153/F156)</f>
        <v>2.7783063748810658E-3</v>
      </c>
      <c r="H153" s="65">
        <v>41</v>
      </c>
      <c r="I153" s="9">
        <f>IF(H156=0, "-", H153/H156)</f>
        <v>1.5397326122878173E-3</v>
      </c>
      <c r="J153" s="8">
        <f t="shared" si="10"/>
        <v>0.5</v>
      </c>
      <c r="K153" s="9">
        <f t="shared" si="11"/>
        <v>0.78048780487804881</v>
      </c>
    </row>
    <row r="154" spans="1:11" x14ac:dyDescent="0.25">
      <c r="A154" s="7" t="s">
        <v>466</v>
      </c>
      <c r="B154" s="65">
        <v>120</v>
      </c>
      <c r="C154" s="34">
        <f>IF(B156=0, "-", B154/B156)</f>
        <v>3.9202874877491016E-2</v>
      </c>
      <c r="D154" s="65">
        <v>264</v>
      </c>
      <c r="E154" s="9">
        <f>IF(D156=0, "-", D154/D156)</f>
        <v>9.3418259023354558E-2</v>
      </c>
      <c r="F154" s="81">
        <v>1062</v>
      </c>
      <c r="G154" s="34">
        <f>IF(F156=0, "-", F154/F156)</f>
        <v>4.0418648905803996E-2</v>
      </c>
      <c r="H154" s="65">
        <v>761</v>
      </c>
      <c r="I154" s="9">
        <f>IF(H156=0, "-", H154/H156)</f>
        <v>2.8578939462220218E-2</v>
      </c>
      <c r="J154" s="8">
        <f t="shared" si="10"/>
        <v>-0.54545454545454541</v>
      </c>
      <c r="K154" s="9">
        <f t="shared" si="11"/>
        <v>0.39553219448094612</v>
      </c>
    </row>
    <row r="155" spans="1:11" x14ac:dyDescent="0.25">
      <c r="A155" s="2"/>
      <c r="B155" s="68"/>
      <c r="C155" s="33"/>
      <c r="D155" s="68"/>
      <c r="E155" s="6"/>
      <c r="F155" s="82"/>
      <c r="G155" s="33"/>
      <c r="H155" s="68"/>
      <c r="I155" s="6"/>
      <c r="J155" s="5"/>
      <c r="K155" s="6"/>
    </row>
    <row r="156" spans="1:11" s="43" customFormat="1" ht="13" x14ac:dyDescent="0.3">
      <c r="A156" s="162" t="s">
        <v>629</v>
      </c>
      <c r="B156" s="71">
        <f>SUM(B133:B155)</f>
        <v>3061</v>
      </c>
      <c r="C156" s="40">
        <f>B156/35968</f>
        <v>8.5103425266903912E-2</v>
      </c>
      <c r="D156" s="71">
        <f>SUM(D133:D155)</f>
        <v>2826</v>
      </c>
      <c r="E156" s="41">
        <f>D156/28945</f>
        <v>9.7633442736223874E-2</v>
      </c>
      <c r="F156" s="77">
        <f>SUM(F133:F155)</f>
        <v>26275</v>
      </c>
      <c r="G156" s="42">
        <f>F156/278028</f>
        <v>9.4504870013092213E-2</v>
      </c>
      <c r="H156" s="71">
        <f>SUM(H133:H155)</f>
        <v>26628</v>
      </c>
      <c r="I156" s="41">
        <f>H156/255800</f>
        <v>0.10409695074276779</v>
      </c>
      <c r="J156" s="37">
        <f>IF(D156=0, "-", IF((B156-D156)/D156&lt;10, (B156-D156)/D156, "&gt;999%"))</f>
        <v>8.3156404812455773E-2</v>
      </c>
      <c r="K156" s="38">
        <f>IF(H156=0, "-", IF((F156-H156)/H156&lt;10, (F156-H156)/H156, "&gt;999%"))</f>
        <v>-1.3256722247258525E-2</v>
      </c>
    </row>
    <row r="157" spans="1:11" x14ac:dyDescent="0.25">
      <c r="B157" s="83"/>
      <c r="D157" s="83"/>
      <c r="F157" s="83"/>
      <c r="H157" s="83"/>
    </row>
    <row r="158" spans="1:11" ht="13" x14ac:dyDescent="0.3">
      <c r="A158" s="163" t="s">
        <v>160</v>
      </c>
      <c r="B158" s="61" t="s">
        <v>12</v>
      </c>
      <c r="C158" s="62" t="s">
        <v>13</v>
      </c>
      <c r="D158" s="61" t="s">
        <v>12</v>
      </c>
      <c r="E158" s="63" t="s">
        <v>13</v>
      </c>
      <c r="F158" s="62" t="s">
        <v>12</v>
      </c>
      <c r="G158" s="62" t="s">
        <v>13</v>
      </c>
      <c r="H158" s="61" t="s">
        <v>12</v>
      </c>
      <c r="I158" s="63" t="s">
        <v>13</v>
      </c>
      <c r="J158" s="61"/>
      <c r="K158" s="63"/>
    </row>
    <row r="159" spans="1:11" x14ac:dyDescent="0.25">
      <c r="A159" s="7" t="s">
        <v>467</v>
      </c>
      <c r="B159" s="65">
        <v>9</v>
      </c>
      <c r="C159" s="34">
        <f>IF(B184=0, "-", B159/B184)</f>
        <v>8.2949308755760377E-3</v>
      </c>
      <c r="D159" s="65">
        <v>5</v>
      </c>
      <c r="E159" s="9">
        <f>IF(D184=0, "-", D159/D184)</f>
        <v>8.0128205128205121E-3</v>
      </c>
      <c r="F159" s="81">
        <v>51</v>
      </c>
      <c r="G159" s="34">
        <f>IF(F184=0, "-", F159/F184)</f>
        <v>6.4729026526208914E-3</v>
      </c>
      <c r="H159" s="65">
        <v>45</v>
      </c>
      <c r="I159" s="9">
        <f>IF(H184=0, "-", H159/H184)</f>
        <v>7.5604838709677422E-3</v>
      </c>
      <c r="J159" s="8">
        <f t="shared" ref="J159:J182" si="12">IF(D159=0, "-", IF((B159-D159)/D159&lt;10, (B159-D159)/D159, "&gt;999%"))</f>
        <v>0.8</v>
      </c>
      <c r="K159" s="9">
        <f t="shared" ref="K159:K182" si="13">IF(H159=0, "-", IF((F159-H159)/H159&lt;10, (F159-H159)/H159, "&gt;999%"))</f>
        <v>0.13333333333333333</v>
      </c>
    </row>
    <row r="160" spans="1:11" x14ac:dyDescent="0.25">
      <c r="A160" s="7" t="s">
        <v>468</v>
      </c>
      <c r="B160" s="65">
        <v>69</v>
      </c>
      <c r="C160" s="34">
        <f>IF(B184=0, "-", B160/B184)</f>
        <v>6.3594470046082943E-2</v>
      </c>
      <c r="D160" s="65">
        <v>29</v>
      </c>
      <c r="E160" s="9">
        <f>IF(D184=0, "-", D160/D184)</f>
        <v>4.6474358974358976E-2</v>
      </c>
      <c r="F160" s="81">
        <v>619</v>
      </c>
      <c r="G160" s="34">
        <f>IF(F184=0, "-", F160/F184)</f>
        <v>7.8563269450437873E-2</v>
      </c>
      <c r="H160" s="65">
        <v>370</v>
      </c>
      <c r="I160" s="9">
        <f>IF(H184=0, "-", H160/H184)</f>
        <v>6.2163978494623656E-2</v>
      </c>
      <c r="J160" s="8">
        <f t="shared" si="12"/>
        <v>1.3793103448275863</v>
      </c>
      <c r="K160" s="9">
        <f t="shared" si="13"/>
        <v>0.67297297297297298</v>
      </c>
    </row>
    <row r="161" spans="1:11" x14ac:dyDescent="0.25">
      <c r="A161" s="7" t="s">
        <v>469</v>
      </c>
      <c r="B161" s="65">
        <v>20</v>
      </c>
      <c r="C161" s="34">
        <f>IF(B184=0, "-", B161/B184)</f>
        <v>1.8433179723502304E-2</v>
      </c>
      <c r="D161" s="65">
        <v>12</v>
      </c>
      <c r="E161" s="9">
        <f>IF(D184=0, "-", D161/D184)</f>
        <v>1.9230769230769232E-2</v>
      </c>
      <c r="F161" s="81">
        <v>194</v>
      </c>
      <c r="G161" s="34">
        <f>IF(F184=0, "-", F161/F184)</f>
        <v>2.4622414011930448E-2</v>
      </c>
      <c r="H161" s="65">
        <v>160</v>
      </c>
      <c r="I161" s="9">
        <f>IF(H184=0, "-", H161/H184)</f>
        <v>2.6881720430107527E-2</v>
      </c>
      <c r="J161" s="8">
        <f t="shared" si="12"/>
        <v>0.66666666666666663</v>
      </c>
      <c r="K161" s="9">
        <f t="shared" si="13"/>
        <v>0.21249999999999999</v>
      </c>
    </row>
    <row r="162" spans="1:11" x14ac:dyDescent="0.25">
      <c r="A162" s="7" t="s">
        <v>470</v>
      </c>
      <c r="B162" s="65">
        <v>24</v>
      </c>
      <c r="C162" s="34">
        <f>IF(B184=0, "-", B162/B184)</f>
        <v>2.2119815668202765E-2</v>
      </c>
      <c r="D162" s="65">
        <v>25</v>
      </c>
      <c r="E162" s="9">
        <f>IF(D184=0, "-", D162/D184)</f>
        <v>4.0064102564102567E-2</v>
      </c>
      <c r="F162" s="81">
        <v>231</v>
      </c>
      <c r="G162" s="34">
        <f>IF(F184=0, "-", F162/F184)</f>
        <v>2.9318441426576976E-2</v>
      </c>
      <c r="H162" s="65">
        <v>96</v>
      </c>
      <c r="I162" s="9">
        <f>IF(H184=0, "-", H162/H184)</f>
        <v>1.6129032258064516E-2</v>
      </c>
      <c r="J162" s="8">
        <f t="shared" si="12"/>
        <v>-0.04</v>
      </c>
      <c r="K162" s="9">
        <f t="shared" si="13"/>
        <v>1.40625</v>
      </c>
    </row>
    <row r="163" spans="1:11" x14ac:dyDescent="0.25">
      <c r="A163" s="7" t="s">
        <v>471</v>
      </c>
      <c r="B163" s="65">
        <v>108</v>
      </c>
      <c r="C163" s="34">
        <f>IF(B184=0, "-", B163/B184)</f>
        <v>9.9539170506912439E-2</v>
      </c>
      <c r="D163" s="65">
        <v>100</v>
      </c>
      <c r="E163" s="9">
        <f>IF(D184=0, "-", D163/D184)</f>
        <v>0.16025641025641027</v>
      </c>
      <c r="F163" s="81">
        <v>957</v>
      </c>
      <c r="G163" s="34">
        <f>IF(F184=0, "-", F163/F184)</f>
        <v>0.12146211448153318</v>
      </c>
      <c r="H163" s="65">
        <v>850</v>
      </c>
      <c r="I163" s="9">
        <f>IF(H184=0, "-", H163/H184)</f>
        <v>0.14280913978494625</v>
      </c>
      <c r="J163" s="8">
        <f t="shared" si="12"/>
        <v>0.08</v>
      </c>
      <c r="K163" s="9">
        <f t="shared" si="13"/>
        <v>0.12588235294117647</v>
      </c>
    </row>
    <row r="164" spans="1:11" x14ac:dyDescent="0.25">
      <c r="A164" s="7" t="s">
        <v>472</v>
      </c>
      <c r="B164" s="65">
        <v>31</v>
      </c>
      <c r="C164" s="34">
        <f>IF(B184=0, "-", B164/B184)</f>
        <v>2.8571428571428571E-2</v>
      </c>
      <c r="D164" s="65">
        <v>21</v>
      </c>
      <c r="E164" s="9">
        <f>IF(D184=0, "-", D164/D184)</f>
        <v>3.3653846153846152E-2</v>
      </c>
      <c r="F164" s="81">
        <v>198</v>
      </c>
      <c r="G164" s="34">
        <f>IF(F184=0, "-", F164/F184)</f>
        <v>2.5130092651351695E-2</v>
      </c>
      <c r="H164" s="65">
        <v>239</v>
      </c>
      <c r="I164" s="9">
        <f>IF(H184=0, "-", H164/H184)</f>
        <v>4.0154569892473117E-2</v>
      </c>
      <c r="J164" s="8">
        <f t="shared" si="12"/>
        <v>0.47619047619047616</v>
      </c>
      <c r="K164" s="9">
        <f t="shared" si="13"/>
        <v>-0.17154811715481172</v>
      </c>
    </row>
    <row r="165" spans="1:11" x14ac:dyDescent="0.25">
      <c r="A165" s="7" t="s">
        <v>473</v>
      </c>
      <c r="B165" s="65">
        <v>18</v>
      </c>
      <c r="C165" s="34">
        <f>IF(B184=0, "-", B165/B184)</f>
        <v>1.6589861751152075E-2</v>
      </c>
      <c r="D165" s="65">
        <v>9</v>
      </c>
      <c r="E165" s="9">
        <f>IF(D184=0, "-", D165/D184)</f>
        <v>1.4423076923076924E-2</v>
      </c>
      <c r="F165" s="81">
        <v>178</v>
      </c>
      <c r="G165" s="34">
        <f>IF(F184=0, "-", F165/F184)</f>
        <v>2.2591699454245464E-2</v>
      </c>
      <c r="H165" s="65">
        <v>107</v>
      </c>
      <c r="I165" s="9">
        <f>IF(H184=0, "-", H165/H184)</f>
        <v>1.797715053763441E-2</v>
      </c>
      <c r="J165" s="8">
        <f t="shared" si="12"/>
        <v>1</v>
      </c>
      <c r="K165" s="9">
        <f t="shared" si="13"/>
        <v>0.66355140186915884</v>
      </c>
    </row>
    <row r="166" spans="1:11" x14ac:dyDescent="0.25">
      <c r="A166" s="7" t="s">
        <v>474</v>
      </c>
      <c r="B166" s="65">
        <v>11</v>
      </c>
      <c r="C166" s="34">
        <f>IF(B184=0, "-", B166/B184)</f>
        <v>1.0138248847926268E-2</v>
      </c>
      <c r="D166" s="65">
        <v>7</v>
      </c>
      <c r="E166" s="9">
        <f>IF(D184=0, "-", D166/D184)</f>
        <v>1.1217948717948718E-2</v>
      </c>
      <c r="F166" s="81">
        <v>68</v>
      </c>
      <c r="G166" s="34">
        <f>IF(F184=0, "-", F166/F184)</f>
        <v>8.6305368701611873E-3</v>
      </c>
      <c r="H166" s="65">
        <v>98</v>
      </c>
      <c r="I166" s="9">
        <f>IF(H184=0, "-", H166/H184)</f>
        <v>1.6465053763440859E-2</v>
      </c>
      <c r="J166" s="8">
        <f t="shared" si="12"/>
        <v>0.5714285714285714</v>
      </c>
      <c r="K166" s="9">
        <f t="shared" si="13"/>
        <v>-0.30612244897959184</v>
      </c>
    </row>
    <row r="167" spans="1:11" x14ac:dyDescent="0.25">
      <c r="A167" s="7" t="s">
        <v>475</v>
      </c>
      <c r="B167" s="65">
        <v>0</v>
      </c>
      <c r="C167" s="34">
        <f>IF(B184=0, "-", B167/B184)</f>
        <v>0</v>
      </c>
      <c r="D167" s="65">
        <v>0</v>
      </c>
      <c r="E167" s="9">
        <f>IF(D184=0, "-", D167/D184)</f>
        <v>0</v>
      </c>
      <c r="F167" s="81">
        <v>7</v>
      </c>
      <c r="G167" s="34">
        <f>IF(F184=0, "-", F167/F184)</f>
        <v>8.8843761898718112E-4</v>
      </c>
      <c r="H167" s="65">
        <v>6</v>
      </c>
      <c r="I167" s="9">
        <f>IF(H184=0, "-", H167/H184)</f>
        <v>1.0080645161290322E-3</v>
      </c>
      <c r="J167" s="8" t="str">
        <f t="shared" si="12"/>
        <v>-</v>
      </c>
      <c r="K167" s="9">
        <f t="shared" si="13"/>
        <v>0.16666666666666666</v>
      </c>
    </row>
    <row r="168" spans="1:11" x14ac:dyDescent="0.25">
      <c r="A168" s="7" t="s">
        <v>476</v>
      </c>
      <c r="B168" s="65">
        <v>42</v>
      </c>
      <c r="C168" s="34">
        <f>IF(B184=0, "-", B168/B184)</f>
        <v>3.870967741935484E-2</v>
      </c>
      <c r="D168" s="65">
        <v>40</v>
      </c>
      <c r="E168" s="9">
        <f>IF(D184=0, "-", D168/D184)</f>
        <v>6.4102564102564097E-2</v>
      </c>
      <c r="F168" s="81">
        <v>263</v>
      </c>
      <c r="G168" s="34">
        <f>IF(F184=0, "-", F168/F184)</f>
        <v>3.3379870541946945E-2</v>
      </c>
      <c r="H168" s="65">
        <v>423</v>
      </c>
      <c r="I168" s="9">
        <f>IF(H184=0, "-", H168/H184)</f>
        <v>7.106854838709678E-2</v>
      </c>
      <c r="J168" s="8">
        <f t="shared" si="12"/>
        <v>0.05</v>
      </c>
      <c r="K168" s="9">
        <f t="shared" si="13"/>
        <v>-0.37825059101654845</v>
      </c>
    </row>
    <row r="169" spans="1:11" x14ac:dyDescent="0.25">
      <c r="A169" s="7" t="s">
        <v>477</v>
      </c>
      <c r="B169" s="65">
        <v>74</v>
      </c>
      <c r="C169" s="34">
        <f>IF(B184=0, "-", B169/B184)</f>
        <v>6.8202764976958527E-2</v>
      </c>
      <c r="D169" s="65">
        <v>17</v>
      </c>
      <c r="E169" s="9">
        <f>IF(D184=0, "-", D169/D184)</f>
        <v>2.7243589743589744E-2</v>
      </c>
      <c r="F169" s="81">
        <v>362</v>
      </c>
      <c r="G169" s="34">
        <f>IF(F184=0, "-", F169/F184)</f>
        <v>4.5944916867622795E-2</v>
      </c>
      <c r="H169" s="65">
        <v>153</v>
      </c>
      <c r="I169" s="9">
        <f>IF(H184=0, "-", H169/H184)</f>
        <v>2.5705645161290324E-2</v>
      </c>
      <c r="J169" s="8">
        <f t="shared" si="12"/>
        <v>3.3529411764705883</v>
      </c>
      <c r="K169" s="9">
        <f t="shared" si="13"/>
        <v>1.3660130718954249</v>
      </c>
    </row>
    <row r="170" spans="1:11" x14ac:dyDescent="0.25">
      <c r="A170" s="7" t="s">
        <v>478</v>
      </c>
      <c r="B170" s="65">
        <v>215</v>
      </c>
      <c r="C170" s="34">
        <f>IF(B184=0, "-", B170/B184)</f>
        <v>0.19815668202764977</v>
      </c>
      <c r="D170" s="65">
        <v>24</v>
      </c>
      <c r="E170" s="9">
        <f>IF(D184=0, "-", D170/D184)</f>
        <v>3.8461538461538464E-2</v>
      </c>
      <c r="F170" s="81">
        <v>979</v>
      </c>
      <c r="G170" s="34">
        <f>IF(F184=0, "-", F170/F184)</f>
        <v>0.12425434699835004</v>
      </c>
      <c r="H170" s="65">
        <v>406</v>
      </c>
      <c r="I170" s="9">
        <f>IF(H184=0, "-", H170/H184)</f>
        <v>6.8212365591397844E-2</v>
      </c>
      <c r="J170" s="8">
        <f t="shared" si="12"/>
        <v>7.958333333333333</v>
      </c>
      <c r="K170" s="9">
        <f t="shared" si="13"/>
        <v>1.4113300492610839</v>
      </c>
    </row>
    <row r="171" spans="1:11" x14ac:dyDescent="0.25">
      <c r="A171" s="7" t="s">
        <v>479</v>
      </c>
      <c r="B171" s="65">
        <v>78</v>
      </c>
      <c r="C171" s="34">
        <f>IF(B184=0, "-", B171/B184)</f>
        <v>7.1889400921658991E-2</v>
      </c>
      <c r="D171" s="65">
        <v>3</v>
      </c>
      <c r="E171" s="9">
        <f>IF(D184=0, "-", D171/D184)</f>
        <v>4.807692307692308E-3</v>
      </c>
      <c r="F171" s="81">
        <v>576</v>
      </c>
      <c r="G171" s="34">
        <f>IF(F184=0, "-", F171/F184)</f>
        <v>7.3105724076659481E-2</v>
      </c>
      <c r="H171" s="65">
        <v>261</v>
      </c>
      <c r="I171" s="9">
        <f>IF(H184=0, "-", H171/H184)</f>
        <v>4.3850806451612906E-2</v>
      </c>
      <c r="J171" s="8" t="str">
        <f t="shared" si="12"/>
        <v>&gt;999%</v>
      </c>
      <c r="K171" s="9">
        <f t="shared" si="13"/>
        <v>1.2068965517241379</v>
      </c>
    </row>
    <row r="172" spans="1:11" x14ac:dyDescent="0.25">
      <c r="A172" s="7" t="s">
        <v>480</v>
      </c>
      <c r="B172" s="65">
        <v>16</v>
      </c>
      <c r="C172" s="34">
        <f>IF(B184=0, "-", B172/B184)</f>
        <v>1.4746543778801843E-2</v>
      </c>
      <c r="D172" s="65">
        <v>3</v>
      </c>
      <c r="E172" s="9">
        <f>IF(D184=0, "-", D172/D184)</f>
        <v>4.807692307692308E-3</v>
      </c>
      <c r="F172" s="81">
        <v>121</v>
      </c>
      <c r="G172" s="34">
        <f>IF(F184=0, "-", F172/F184)</f>
        <v>1.5357278842492703E-2</v>
      </c>
      <c r="H172" s="65">
        <v>109</v>
      </c>
      <c r="I172" s="9">
        <f>IF(H184=0, "-", H172/H184)</f>
        <v>1.8313172043010754E-2</v>
      </c>
      <c r="J172" s="8">
        <f t="shared" si="12"/>
        <v>4.333333333333333</v>
      </c>
      <c r="K172" s="9">
        <f t="shared" si="13"/>
        <v>0.11009174311926606</v>
      </c>
    </row>
    <row r="173" spans="1:11" x14ac:dyDescent="0.25">
      <c r="A173" s="7" t="s">
        <v>481</v>
      </c>
      <c r="B173" s="65">
        <v>148</v>
      </c>
      <c r="C173" s="34">
        <f>IF(B184=0, "-", B173/B184)</f>
        <v>0.13640552995391705</v>
      </c>
      <c r="D173" s="65">
        <v>33</v>
      </c>
      <c r="E173" s="9">
        <f>IF(D184=0, "-", D173/D184)</f>
        <v>5.2884615384615384E-2</v>
      </c>
      <c r="F173" s="81">
        <v>918</v>
      </c>
      <c r="G173" s="34">
        <f>IF(F184=0, "-", F173/F184)</f>
        <v>0.11651224774717604</v>
      </c>
      <c r="H173" s="65">
        <v>524</v>
      </c>
      <c r="I173" s="9">
        <f>IF(H184=0, "-", H173/H184)</f>
        <v>8.8037634408602156E-2</v>
      </c>
      <c r="J173" s="8">
        <f t="shared" si="12"/>
        <v>3.4848484848484849</v>
      </c>
      <c r="K173" s="9">
        <f t="shared" si="13"/>
        <v>0.75190839694656486</v>
      </c>
    </row>
    <row r="174" spans="1:11" x14ac:dyDescent="0.25">
      <c r="A174" s="7" t="s">
        <v>482</v>
      </c>
      <c r="B174" s="65">
        <v>2</v>
      </c>
      <c r="C174" s="34">
        <f>IF(B184=0, "-", B174/B184)</f>
        <v>1.8433179723502304E-3</v>
      </c>
      <c r="D174" s="65">
        <v>24</v>
      </c>
      <c r="E174" s="9">
        <f>IF(D184=0, "-", D174/D184)</f>
        <v>3.8461538461538464E-2</v>
      </c>
      <c r="F174" s="81">
        <v>34</v>
      </c>
      <c r="G174" s="34">
        <f>IF(F184=0, "-", F174/F184)</f>
        <v>4.3152684350805937E-3</v>
      </c>
      <c r="H174" s="65">
        <v>130</v>
      </c>
      <c r="I174" s="9">
        <f>IF(H184=0, "-", H174/H184)</f>
        <v>2.1841397849462367E-2</v>
      </c>
      <c r="J174" s="8">
        <f t="shared" si="12"/>
        <v>-0.91666666666666663</v>
      </c>
      <c r="K174" s="9">
        <f t="shared" si="13"/>
        <v>-0.7384615384615385</v>
      </c>
    </row>
    <row r="175" spans="1:11" x14ac:dyDescent="0.25">
      <c r="A175" s="7" t="s">
        <v>483</v>
      </c>
      <c r="B175" s="65">
        <v>38</v>
      </c>
      <c r="C175" s="34">
        <f>IF(B184=0, "-", B175/B184)</f>
        <v>3.5023041474654376E-2</v>
      </c>
      <c r="D175" s="65">
        <v>0</v>
      </c>
      <c r="E175" s="9">
        <f>IF(D184=0, "-", D175/D184)</f>
        <v>0</v>
      </c>
      <c r="F175" s="81">
        <v>74</v>
      </c>
      <c r="G175" s="34">
        <f>IF(F184=0, "-", F175/F184)</f>
        <v>9.3920548292930582E-3</v>
      </c>
      <c r="H175" s="65">
        <v>0</v>
      </c>
      <c r="I175" s="9">
        <f>IF(H184=0, "-", H175/H184)</f>
        <v>0</v>
      </c>
      <c r="J175" s="8" t="str">
        <f t="shared" si="12"/>
        <v>-</v>
      </c>
      <c r="K175" s="9" t="str">
        <f t="shared" si="13"/>
        <v>-</v>
      </c>
    </row>
    <row r="176" spans="1:11" x14ac:dyDescent="0.25">
      <c r="A176" s="7" t="s">
        <v>484</v>
      </c>
      <c r="B176" s="65">
        <v>20</v>
      </c>
      <c r="C176" s="34">
        <f>IF(B184=0, "-", B176/B184)</f>
        <v>1.8433179723502304E-2</v>
      </c>
      <c r="D176" s="65">
        <v>0</v>
      </c>
      <c r="E176" s="9">
        <f>IF(D184=0, "-", D176/D184)</f>
        <v>0</v>
      </c>
      <c r="F176" s="81">
        <v>20</v>
      </c>
      <c r="G176" s="34">
        <f>IF(F184=0, "-", F176/F184)</f>
        <v>2.5383931971062318E-3</v>
      </c>
      <c r="H176" s="65">
        <v>0</v>
      </c>
      <c r="I176" s="9">
        <f>IF(H184=0, "-", H176/H184)</f>
        <v>0</v>
      </c>
      <c r="J176" s="8" t="str">
        <f t="shared" si="12"/>
        <v>-</v>
      </c>
      <c r="K176" s="9" t="str">
        <f t="shared" si="13"/>
        <v>-</v>
      </c>
    </row>
    <row r="177" spans="1:11" x14ac:dyDescent="0.25">
      <c r="A177" s="7" t="s">
        <v>485</v>
      </c>
      <c r="B177" s="65">
        <v>11</v>
      </c>
      <c r="C177" s="34">
        <f>IF(B184=0, "-", B177/B184)</f>
        <v>1.0138248847926268E-2</v>
      </c>
      <c r="D177" s="65">
        <v>29</v>
      </c>
      <c r="E177" s="9">
        <f>IF(D184=0, "-", D177/D184)</f>
        <v>4.6474358974358976E-2</v>
      </c>
      <c r="F177" s="81">
        <v>214</v>
      </c>
      <c r="G177" s="34">
        <f>IF(F184=0, "-", F177/F184)</f>
        <v>2.7160807209036679E-2</v>
      </c>
      <c r="H177" s="65">
        <v>191</v>
      </c>
      <c r="I177" s="9">
        <f>IF(H184=0, "-", H177/H184)</f>
        <v>3.2090053763440859E-2</v>
      </c>
      <c r="J177" s="8">
        <f t="shared" si="12"/>
        <v>-0.62068965517241381</v>
      </c>
      <c r="K177" s="9">
        <f t="shared" si="13"/>
        <v>0.12041884816753927</v>
      </c>
    </row>
    <row r="178" spans="1:11" x14ac:dyDescent="0.25">
      <c r="A178" s="7" t="s">
        <v>486</v>
      </c>
      <c r="B178" s="65">
        <v>42</v>
      </c>
      <c r="C178" s="34">
        <f>IF(B184=0, "-", B178/B184)</f>
        <v>3.870967741935484E-2</v>
      </c>
      <c r="D178" s="65">
        <v>88</v>
      </c>
      <c r="E178" s="9">
        <f>IF(D184=0, "-", D178/D184)</f>
        <v>0.14102564102564102</v>
      </c>
      <c r="F178" s="81">
        <v>630</v>
      </c>
      <c r="G178" s="34">
        <f>IF(F184=0, "-", F178/F184)</f>
        <v>7.9959385708846295E-2</v>
      </c>
      <c r="H178" s="65">
        <v>649</v>
      </c>
      <c r="I178" s="9">
        <f>IF(H184=0, "-", H178/H184)</f>
        <v>0.10903897849462366</v>
      </c>
      <c r="J178" s="8">
        <f t="shared" si="12"/>
        <v>-0.52272727272727271</v>
      </c>
      <c r="K178" s="9">
        <f t="shared" si="13"/>
        <v>-2.9275808936825885E-2</v>
      </c>
    </row>
    <row r="179" spans="1:11" x14ac:dyDescent="0.25">
      <c r="A179" s="7" t="s">
        <v>487</v>
      </c>
      <c r="B179" s="65">
        <v>37</v>
      </c>
      <c r="C179" s="34">
        <f>IF(B184=0, "-", B179/B184)</f>
        <v>3.4101382488479264E-2</v>
      </c>
      <c r="D179" s="65">
        <v>16</v>
      </c>
      <c r="E179" s="9">
        <f>IF(D184=0, "-", D179/D184)</f>
        <v>2.564102564102564E-2</v>
      </c>
      <c r="F179" s="81">
        <v>263</v>
      </c>
      <c r="G179" s="34">
        <f>IF(F184=0, "-", F179/F184)</f>
        <v>3.3379870541946945E-2</v>
      </c>
      <c r="H179" s="65">
        <v>176</v>
      </c>
      <c r="I179" s="9">
        <f>IF(H184=0, "-", H179/H184)</f>
        <v>2.9569892473118281E-2</v>
      </c>
      <c r="J179" s="8">
        <f t="shared" si="12"/>
        <v>1.3125</v>
      </c>
      <c r="K179" s="9">
        <f t="shared" si="13"/>
        <v>0.49431818181818182</v>
      </c>
    </row>
    <row r="180" spans="1:11" x14ac:dyDescent="0.25">
      <c r="A180" s="7" t="s">
        <v>488</v>
      </c>
      <c r="B180" s="65">
        <v>22</v>
      </c>
      <c r="C180" s="34">
        <f>IF(B184=0, "-", B180/B184)</f>
        <v>2.0276497695852536E-2</v>
      </c>
      <c r="D180" s="65">
        <v>15</v>
      </c>
      <c r="E180" s="9">
        <f>IF(D184=0, "-", D180/D184)</f>
        <v>2.403846153846154E-2</v>
      </c>
      <c r="F180" s="81">
        <v>205</v>
      </c>
      <c r="G180" s="34">
        <f>IF(F184=0, "-", F180/F184)</f>
        <v>2.6018530270338874E-2</v>
      </c>
      <c r="H180" s="65">
        <v>200</v>
      </c>
      <c r="I180" s="9">
        <f>IF(H184=0, "-", H180/H184)</f>
        <v>3.3602150537634407E-2</v>
      </c>
      <c r="J180" s="8">
        <f t="shared" si="12"/>
        <v>0.46666666666666667</v>
      </c>
      <c r="K180" s="9">
        <f t="shared" si="13"/>
        <v>2.5000000000000001E-2</v>
      </c>
    </row>
    <row r="181" spans="1:11" x14ac:dyDescent="0.25">
      <c r="A181" s="7" t="s">
        <v>489</v>
      </c>
      <c r="B181" s="65">
        <v>12</v>
      </c>
      <c r="C181" s="34">
        <f>IF(B184=0, "-", B181/B184)</f>
        <v>1.1059907834101382E-2</v>
      </c>
      <c r="D181" s="65">
        <v>40</v>
      </c>
      <c r="E181" s="9">
        <f>IF(D184=0, "-", D181/D184)</f>
        <v>6.4102564102564097E-2</v>
      </c>
      <c r="F181" s="81">
        <v>257</v>
      </c>
      <c r="G181" s="34">
        <f>IF(F184=0, "-", F181/F184)</f>
        <v>3.2618352582815077E-2</v>
      </c>
      <c r="H181" s="65">
        <v>256</v>
      </c>
      <c r="I181" s="9">
        <f>IF(H184=0, "-", H181/H184)</f>
        <v>4.3010752688172046E-2</v>
      </c>
      <c r="J181" s="8">
        <f t="shared" si="12"/>
        <v>-0.7</v>
      </c>
      <c r="K181" s="9">
        <f t="shared" si="13"/>
        <v>3.90625E-3</v>
      </c>
    </row>
    <row r="182" spans="1:11" x14ac:dyDescent="0.25">
      <c r="A182" s="7" t="s">
        <v>490</v>
      </c>
      <c r="B182" s="65">
        <v>38</v>
      </c>
      <c r="C182" s="34">
        <f>IF(B184=0, "-", B182/B184)</f>
        <v>3.5023041474654376E-2</v>
      </c>
      <c r="D182" s="65">
        <v>84</v>
      </c>
      <c r="E182" s="9">
        <f>IF(D184=0, "-", D182/D184)</f>
        <v>0.13461538461538461</v>
      </c>
      <c r="F182" s="81">
        <v>460</v>
      </c>
      <c r="G182" s="34">
        <f>IF(F184=0, "-", F182/F184)</f>
        <v>5.8383043533443334E-2</v>
      </c>
      <c r="H182" s="65">
        <v>503</v>
      </c>
      <c r="I182" s="9">
        <f>IF(H184=0, "-", H182/H184)</f>
        <v>8.4509408602150532E-2</v>
      </c>
      <c r="J182" s="8">
        <f t="shared" si="12"/>
        <v>-0.54761904761904767</v>
      </c>
      <c r="K182" s="9">
        <f t="shared" si="13"/>
        <v>-8.5487077534791248E-2</v>
      </c>
    </row>
    <row r="183" spans="1:11" x14ac:dyDescent="0.25">
      <c r="A183" s="2"/>
      <c r="B183" s="68"/>
      <c r="C183" s="33"/>
      <c r="D183" s="68"/>
      <c r="E183" s="6"/>
      <c r="F183" s="82"/>
      <c r="G183" s="33"/>
      <c r="H183" s="68"/>
      <c r="I183" s="6"/>
      <c r="J183" s="5"/>
      <c r="K183" s="6"/>
    </row>
    <row r="184" spans="1:11" s="43" customFormat="1" ht="13" x14ac:dyDescent="0.3">
      <c r="A184" s="162" t="s">
        <v>628</v>
      </c>
      <c r="B184" s="71">
        <f>SUM(B159:B183)</f>
        <v>1085</v>
      </c>
      <c r="C184" s="40">
        <f>B184/35968</f>
        <v>3.016570284697509E-2</v>
      </c>
      <c r="D184" s="71">
        <f>SUM(D159:D183)</f>
        <v>624</v>
      </c>
      <c r="E184" s="41">
        <f>D184/28945</f>
        <v>2.1558127483157712E-2</v>
      </c>
      <c r="F184" s="77">
        <f>SUM(F159:F183)</f>
        <v>7879</v>
      </c>
      <c r="G184" s="42">
        <f>F184/278028</f>
        <v>2.8338872343792711E-2</v>
      </c>
      <c r="H184" s="71">
        <f>SUM(H159:H183)</f>
        <v>5952</v>
      </c>
      <c r="I184" s="41">
        <f>H184/255800</f>
        <v>2.3268178264268961E-2</v>
      </c>
      <c r="J184" s="37">
        <f>IF(D184=0, "-", IF((B184-D184)/D184&lt;10, (B184-D184)/D184, "&gt;999%"))</f>
        <v>0.73878205128205132</v>
      </c>
      <c r="K184" s="38">
        <f>IF(H184=0, "-", IF((F184-H184)/H184&lt;10, (F184-H184)/H184, "&gt;999%"))</f>
        <v>0.3237567204301075</v>
      </c>
    </row>
    <row r="185" spans="1:11" x14ac:dyDescent="0.25">
      <c r="B185" s="83"/>
      <c r="D185" s="83"/>
      <c r="F185" s="83"/>
      <c r="H185" s="83"/>
    </row>
    <row r="186" spans="1:11" s="43" customFormat="1" ht="13" x14ac:dyDescent="0.3">
      <c r="A186" s="162" t="s">
        <v>627</v>
      </c>
      <c r="B186" s="71">
        <v>4146</v>
      </c>
      <c r="C186" s="40">
        <f>B186/35968</f>
        <v>0.115269128113879</v>
      </c>
      <c r="D186" s="71">
        <v>3450</v>
      </c>
      <c r="E186" s="41">
        <f>D186/28945</f>
        <v>0.11919157021938158</v>
      </c>
      <c r="F186" s="77">
        <v>34154</v>
      </c>
      <c r="G186" s="42">
        <f>F186/278028</f>
        <v>0.12284374235688492</v>
      </c>
      <c r="H186" s="71">
        <v>32580</v>
      </c>
      <c r="I186" s="41">
        <f>H186/255800</f>
        <v>0.12736512900703675</v>
      </c>
      <c r="J186" s="37">
        <f>IF(D186=0, "-", IF((B186-D186)/D186&lt;10, (B186-D186)/D186, "&gt;999%"))</f>
        <v>0.20173913043478262</v>
      </c>
      <c r="K186" s="38">
        <f>IF(H186=0, "-", IF((F186-H186)/H186&lt;10, (F186-H186)/H186, "&gt;999%"))</f>
        <v>4.8311847759361572E-2</v>
      </c>
    </row>
    <row r="187" spans="1:11" x14ac:dyDescent="0.25">
      <c r="B187" s="83"/>
      <c r="D187" s="83"/>
      <c r="F187" s="83"/>
      <c r="H187" s="83"/>
    </row>
    <row r="188" spans="1:11" ht="15.5" x14ac:dyDescent="0.35">
      <c r="A188" s="164" t="s">
        <v>127</v>
      </c>
      <c r="B188" s="196" t="s">
        <v>1</v>
      </c>
      <c r="C188" s="200"/>
      <c r="D188" s="200"/>
      <c r="E188" s="197"/>
      <c r="F188" s="196" t="s">
        <v>14</v>
      </c>
      <c r="G188" s="200"/>
      <c r="H188" s="200"/>
      <c r="I188" s="197"/>
      <c r="J188" s="196" t="s">
        <v>15</v>
      </c>
      <c r="K188" s="197"/>
    </row>
    <row r="189" spans="1:11" ht="13" x14ac:dyDescent="0.3">
      <c r="A189" s="22"/>
      <c r="B189" s="196">
        <f>VALUE(RIGHT($B$2, 4))</f>
        <v>2023</v>
      </c>
      <c r="C189" s="197"/>
      <c r="D189" s="196">
        <f>B189-1</f>
        <v>2022</v>
      </c>
      <c r="E189" s="204"/>
      <c r="F189" s="196">
        <f>B189</f>
        <v>2023</v>
      </c>
      <c r="G189" s="204"/>
      <c r="H189" s="196">
        <f>D189</f>
        <v>2022</v>
      </c>
      <c r="I189" s="204"/>
      <c r="J189" s="140" t="s">
        <v>4</v>
      </c>
      <c r="K189" s="141" t="s">
        <v>2</v>
      </c>
    </row>
    <row r="190" spans="1:11" ht="13" x14ac:dyDescent="0.3">
      <c r="A190" s="163" t="s">
        <v>161</v>
      </c>
      <c r="B190" s="61" t="s">
        <v>12</v>
      </c>
      <c r="C190" s="62" t="s">
        <v>13</v>
      </c>
      <c r="D190" s="61" t="s">
        <v>12</v>
      </c>
      <c r="E190" s="63" t="s">
        <v>13</v>
      </c>
      <c r="F190" s="62" t="s">
        <v>12</v>
      </c>
      <c r="G190" s="62" t="s">
        <v>13</v>
      </c>
      <c r="H190" s="61" t="s">
        <v>12</v>
      </c>
      <c r="I190" s="63" t="s">
        <v>13</v>
      </c>
      <c r="J190" s="61"/>
      <c r="K190" s="63"/>
    </row>
    <row r="191" spans="1:11" x14ac:dyDescent="0.25">
      <c r="A191" s="7" t="s">
        <v>491</v>
      </c>
      <c r="B191" s="65">
        <v>28</v>
      </c>
      <c r="C191" s="34">
        <f>IF(B195=0, "-", B191/B195)</f>
        <v>4.1728763040238454E-2</v>
      </c>
      <c r="D191" s="65">
        <v>2</v>
      </c>
      <c r="E191" s="9">
        <f>IF(D195=0, "-", D191/D195)</f>
        <v>6.369426751592357E-3</v>
      </c>
      <c r="F191" s="81">
        <v>83</v>
      </c>
      <c r="G191" s="34">
        <f>IF(F195=0, "-", F191/F195)</f>
        <v>1.9041064464326681E-2</v>
      </c>
      <c r="H191" s="65">
        <v>35</v>
      </c>
      <c r="I191" s="9">
        <f>IF(H195=0, "-", H191/H195)</f>
        <v>9.1623036649214652E-3</v>
      </c>
      <c r="J191" s="8" t="str">
        <f>IF(D191=0, "-", IF((B191-D191)/D191&lt;10, (B191-D191)/D191, "&gt;999%"))</f>
        <v>&gt;999%</v>
      </c>
      <c r="K191" s="9">
        <f>IF(H191=0, "-", IF((F191-H191)/H191&lt;10, (F191-H191)/H191, "&gt;999%"))</f>
        <v>1.3714285714285714</v>
      </c>
    </row>
    <row r="192" spans="1:11" x14ac:dyDescent="0.25">
      <c r="A192" s="7" t="s">
        <v>492</v>
      </c>
      <c r="B192" s="65">
        <v>154</v>
      </c>
      <c r="C192" s="34">
        <f>IF(B195=0, "-", B192/B195)</f>
        <v>0.22950819672131148</v>
      </c>
      <c r="D192" s="65">
        <v>95</v>
      </c>
      <c r="E192" s="9">
        <f>IF(D195=0, "-", D192/D195)</f>
        <v>0.30254777070063693</v>
      </c>
      <c r="F192" s="81">
        <v>1295</v>
      </c>
      <c r="G192" s="34">
        <f>IF(F195=0, "-", F192/F195)</f>
        <v>0.29708648772654278</v>
      </c>
      <c r="H192" s="65">
        <v>1089</v>
      </c>
      <c r="I192" s="9">
        <f>IF(H195=0, "-", H192/H195)</f>
        <v>0.28507853403141359</v>
      </c>
      <c r="J192" s="8">
        <f>IF(D192=0, "-", IF((B192-D192)/D192&lt;10, (B192-D192)/D192, "&gt;999%"))</f>
        <v>0.62105263157894741</v>
      </c>
      <c r="K192" s="9">
        <f>IF(H192=0, "-", IF((F192-H192)/H192&lt;10, (F192-H192)/H192, "&gt;999%"))</f>
        <v>0.18916437098255279</v>
      </c>
    </row>
    <row r="193" spans="1:11" x14ac:dyDescent="0.25">
      <c r="A193" s="7" t="s">
        <v>493</v>
      </c>
      <c r="B193" s="65">
        <v>489</v>
      </c>
      <c r="C193" s="34">
        <f>IF(B195=0, "-", B193/B195)</f>
        <v>0.72876304023845007</v>
      </c>
      <c r="D193" s="65">
        <v>217</v>
      </c>
      <c r="E193" s="9">
        <f>IF(D195=0, "-", D193/D195)</f>
        <v>0.69108280254777066</v>
      </c>
      <c r="F193" s="81">
        <v>2981</v>
      </c>
      <c r="G193" s="34">
        <f>IF(F195=0, "-", F193/F195)</f>
        <v>0.68387244780913048</v>
      </c>
      <c r="H193" s="65">
        <v>2696</v>
      </c>
      <c r="I193" s="9">
        <f>IF(H195=0, "-", H193/H195)</f>
        <v>0.70575916230366487</v>
      </c>
      <c r="J193" s="8">
        <f>IF(D193=0, "-", IF((B193-D193)/D193&lt;10, (B193-D193)/D193, "&gt;999%"))</f>
        <v>1.2534562211981566</v>
      </c>
      <c r="K193" s="9">
        <f>IF(H193=0, "-", IF((F193-H193)/H193&lt;10, (F193-H193)/H193, "&gt;999%"))</f>
        <v>0.10571216617210683</v>
      </c>
    </row>
    <row r="194" spans="1:11" x14ac:dyDescent="0.25">
      <c r="A194" s="2"/>
      <c r="B194" s="68"/>
      <c r="C194" s="33"/>
      <c r="D194" s="68"/>
      <c r="E194" s="6"/>
      <c r="F194" s="82"/>
      <c r="G194" s="33"/>
      <c r="H194" s="68"/>
      <c r="I194" s="6"/>
      <c r="J194" s="5"/>
      <c r="K194" s="6"/>
    </row>
    <row r="195" spans="1:11" s="43" customFormat="1" ht="13" x14ac:dyDescent="0.3">
      <c r="A195" s="162" t="s">
        <v>626</v>
      </c>
      <c r="B195" s="71">
        <f>SUM(B191:B194)</f>
        <v>671</v>
      </c>
      <c r="C195" s="40">
        <f>B195/35968</f>
        <v>1.8655471530249112E-2</v>
      </c>
      <c r="D195" s="71">
        <f>SUM(D191:D194)</f>
        <v>314</v>
      </c>
      <c r="E195" s="41">
        <f>D195/28945</f>
        <v>1.0848160304024876E-2</v>
      </c>
      <c r="F195" s="77">
        <f>SUM(F191:F194)</f>
        <v>4359</v>
      </c>
      <c r="G195" s="42">
        <f>F195/278028</f>
        <v>1.5678277008071128E-2</v>
      </c>
      <c r="H195" s="71">
        <f>SUM(H191:H194)</f>
        <v>3820</v>
      </c>
      <c r="I195" s="41">
        <f>H195/255800</f>
        <v>1.493354182955434E-2</v>
      </c>
      <c r="J195" s="37">
        <f>IF(D195=0, "-", IF((B195-D195)/D195&lt;10, (B195-D195)/D195, "&gt;999%"))</f>
        <v>1.1369426751592357</v>
      </c>
      <c r="K195" s="38">
        <f>IF(H195=0, "-", IF((F195-H195)/H195&lt;10, (F195-H195)/H195, "&gt;999%"))</f>
        <v>0.14109947643979057</v>
      </c>
    </row>
    <row r="196" spans="1:11" x14ac:dyDescent="0.25">
      <c r="B196" s="83"/>
      <c r="D196" s="83"/>
      <c r="F196" s="83"/>
      <c r="H196" s="83"/>
    </row>
    <row r="197" spans="1:11" ht="13" x14ac:dyDescent="0.3">
      <c r="A197" s="163" t="s">
        <v>162</v>
      </c>
      <c r="B197" s="61" t="s">
        <v>12</v>
      </c>
      <c r="C197" s="62" t="s">
        <v>13</v>
      </c>
      <c r="D197" s="61" t="s">
        <v>12</v>
      </c>
      <c r="E197" s="63" t="s">
        <v>13</v>
      </c>
      <c r="F197" s="62" t="s">
        <v>12</v>
      </c>
      <c r="G197" s="62" t="s">
        <v>13</v>
      </c>
      <c r="H197" s="61" t="s">
        <v>12</v>
      </c>
      <c r="I197" s="63" t="s">
        <v>13</v>
      </c>
      <c r="J197" s="61"/>
      <c r="K197" s="63"/>
    </row>
    <row r="198" spans="1:11" x14ac:dyDescent="0.25">
      <c r="A198" s="7" t="s">
        <v>494</v>
      </c>
      <c r="B198" s="65">
        <v>1</v>
      </c>
      <c r="C198" s="34">
        <f>IF(B210=0, "-", B198/B210)</f>
        <v>7.2992700729927005E-3</v>
      </c>
      <c r="D198" s="65">
        <v>4</v>
      </c>
      <c r="E198" s="9">
        <f>IF(D210=0, "-", D198/D210)</f>
        <v>5.7142857142857141E-2</v>
      </c>
      <c r="F198" s="81">
        <v>19</v>
      </c>
      <c r="G198" s="34">
        <f>IF(F210=0, "-", F198/F210)</f>
        <v>1.5754560530679935E-2</v>
      </c>
      <c r="H198" s="65">
        <v>15</v>
      </c>
      <c r="I198" s="9">
        <f>IF(H210=0, "-", H198/H210)</f>
        <v>1.8270401948842874E-2</v>
      </c>
      <c r="J198" s="8">
        <f t="shared" ref="J198:J208" si="14">IF(D198=0, "-", IF((B198-D198)/D198&lt;10, (B198-D198)/D198, "&gt;999%"))</f>
        <v>-0.75</v>
      </c>
      <c r="K198" s="9">
        <f t="shared" ref="K198:K208" si="15">IF(H198=0, "-", IF((F198-H198)/H198&lt;10, (F198-H198)/H198, "&gt;999%"))</f>
        <v>0.26666666666666666</v>
      </c>
    </row>
    <row r="199" spans="1:11" x14ac:dyDescent="0.25">
      <c r="A199" s="7" t="s">
        <v>495</v>
      </c>
      <c r="B199" s="65">
        <v>4</v>
      </c>
      <c r="C199" s="34">
        <f>IF(B210=0, "-", B199/B210)</f>
        <v>2.9197080291970802E-2</v>
      </c>
      <c r="D199" s="65">
        <v>7</v>
      </c>
      <c r="E199" s="9">
        <f>IF(D210=0, "-", D199/D210)</f>
        <v>0.1</v>
      </c>
      <c r="F199" s="81">
        <v>25</v>
      </c>
      <c r="G199" s="34">
        <f>IF(F210=0, "-", F199/F210)</f>
        <v>2.0729684908789386E-2</v>
      </c>
      <c r="H199" s="65">
        <v>30</v>
      </c>
      <c r="I199" s="9">
        <f>IF(H210=0, "-", H199/H210)</f>
        <v>3.6540803897685749E-2</v>
      </c>
      <c r="J199" s="8">
        <f t="shared" si="14"/>
        <v>-0.42857142857142855</v>
      </c>
      <c r="K199" s="9">
        <f t="shared" si="15"/>
        <v>-0.16666666666666666</v>
      </c>
    </row>
    <row r="200" spans="1:11" x14ac:dyDescent="0.25">
      <c r="A200" s="7" t="s">
        <v>496</v>
      </c>
      <c r="B200" s="65">
        <v>31</v>
      </c>
      <c r="C200" s="34">
        <f>IF(B210=0, "-", B200/B210)</f>
        <v>0.22627737226277372</v>
      </c>
      <c r="D200" s="65">
        <v>18</v>
      </c>
      <c r="E200" s="9">
        <f>IF(D210=0, "-", D200/D210)</f>
        <v>0.25714285714285712</v>
      </c>
      <c r="F200" s="81">
        <v>300</v>
      </c>
      <c r="G200" s="34">
        <f>IF(F210=0, "-", F200/F210)</f>
        <v>0.24875621890547264</v>
      </c>
      <c r="H200" s="65">
        <v>266</v>
      </c>
      <c r="I200" s="9">
        <f>IF(H210=0, "-", H200/H210)</f>
        <v>0.32399512789281365</v>
      </c>
      <c r="J200" s="8">
        <f t="shared" si="14"/>
        <v>0.72222222222222221</v>
      </c>
      <c r="K200" s="9">
        <f t="shared" si="15"/>
        <v>0.12781954887218044</v>
      </c>
    </row>
    <row r="201" spans="1:11" x14ac:dyDescent="0.25">
      <c r="A201" s="7" t="s">
        <v>497</v>
      </c>
      <c r="B201" s="65">
        <v>6</v>
      </c>
      <c r="C201" s="34">
        <f>IF(B210=0, "-", B201/B210)</f>
        <v>4.3795620437956206E-2</v>
      </c>
      <c r="D201" s="65">
        <v>0</v>
      </c>
      <c r="E201" s="9">
        <f>IF(D210=0, "-", D201/D210)</f>
        <v>0</v>
      </c>
      <c r="F201" s="81">
        <v>27</v>
      </c>
      <c r="G201" s="34">
        <f>IF(F210=0, "-", F201/F210)</f>
        <v>2.2388059701492536E-2</v>
      </c>
      <c r="H201" s="65">
        <v>0</v>
      </c>
      <c r="I201" s="9">
        <f>IF(H210=0, "-", H201/H210)</f>
        <v>0</v>
      </c>
      <c r="J201" s="8" t="str">
        <f t="shared" si="14"/>
        <v>-</v>
      </c>
      <c r="K201" s="9" t="str">
        <f t="shared" si="15"/>
        <v>-</v>
      </c>
    </row>
    <row r="202" spans="1:11" x14ac:dyDescent="0.25">
      <c r="A202" s="7" t="s">
        <v>498</v>
      </c>
      <c r="B202" s="65">
        <v>2</v>
      </c>
      <c r="C202" s="34">
        <f>IF(B210=0, "-", B202/B210)</f>
        <v>1.4598540145985401E-2</v>
      </c>
      <c r="D202" s="65">
        <v>2</v>
      </c>
      <c r="E202" s="9">
        <f>IF(D210=0, "-", D202/D210)</f>
        <v>2.8571428571428571E-2</v>
      </c>
      <c r="F202" s="81">
        <v>16</v>
      </c>
      <c r="G202" s="34">
        <f>IF(F210=0, "-", F202/F210)</f>
        <v>1.3266998341625208E-2</v>
      </c>
      <c r="H202" s="65">
        <v>18</v>
      </c>
      <c r="I202" s="9">
        <f>IF(H210=0, "-", H202/H210)</f>
        <v>2.192448233861145E-2</v>
      </c>
      <c r="J202" s="8">
        <f t="shared" si="14"/>
        <v>0</v>
      </c>
      <c r="K202" s="9">
        <f t="shared" si="15"/>
        <v>-0.1111111111111111</v>
      </c>
    </row>
    <row r="203" spans="1:11" x14ac:dyDescent="0.25">
      <c r="A203" s="7" t="s">
        <v>499</v>
      </c>
      <c r="B203" s="65">
        <v>32</v>
      </c>
      <c r="C203" s="34">
        <f>IF(B210=0, "-", B203/B210)</f>
        <v>0.23357664233576642</v>
      </c>
      <c r="D203" s="65">
        <v>6</v>
      </c>
      <c r="E203" s="9">
        <f>IF(D210=0, "-", D203/D210)</f>
        <v>8.5714285714285715E-2</v>
      </c>
      <c r="F203" s="81">
        <v>219</v>
      </c>
      <c r="G203" s="34">
        <f>IF(F210=0, "-", F203/F210)</f>
        <v>0.18159203980099503</v>
      </c>
      <c r="H203" s="65">
        <v>42</v>
      </c>
      <c r="I203" s="9">
        <f>IF(H210=0, "-", H203/H210)</f>
        <v>5.1157125456760051E-2</v>
      </c>
      <c r="J203" s="8">
        <f t="shared" si="14"/>
        <v>4.333333333333333</v>
      </c>
      <c r="K203" s="9">
        <f t="shared" si="15"/>
        <v>4.2142857142857144</v>
      </c>
    </row>
    <row r="204" spans="1:11" x14ac:dyDescent="0.25">
      <c r="A204" s="7" t="s">
        <v>500</v>
      </c>
      <c r="B204" s="65">
        <v>31</v>
      </c>
      <c r="C204" s="34">
        <f>IF(B210=0, "-", B204/B210)</f>
        <v>0.22627737226277372</v>
      </c>
      <c r="D204" s="65">
        <v>1</v>
      </c>
      <c r="E204" s="9">
        <f>IF(D210=0, "-", D204/D210)</f>
        <v>1.4285714285714285E-2</v>
      </c>
      <c r="F204" s="81">
        <v>310</v>
      </c>
      <c r="G204" s="34">
        <f>IF(F210=0, "-", F204/F210)</f>
        <v>0.25704809286898839</v>
      </c>
      <c r="H204" s="65">
        <v>93</v>
      </c>
      <c r="I204" s="9">
        <f>IF(H210=0, "-", H204/H210)</f>
        <v>0.11327649208282582</v>
      </c>
      <c r="J204" s="8" t="str">
        <f t="shared" si="14"/>
        <v>&gt;999%</v>
      </c>
      <c r="K204" s="9">
        <f t="shared" si="15"/>
        <v>2.3333333333333335</v>
      </c>
    </row>
    <row r="205" spans="1:11" x14ac:dyDescent="0.25">
      <c r="A205" s="7" t="s">
        <v>501</v>
      </c>
      <c r="B205" s="65">
        <v>2</v>
      </c>
      <c r="C205" s="34">
        <f>IF(B210=0, "-", B205/B210)</f>
        <v>1.4598540145985401E-2</v>
      </c>
      <c r="D205" s="65">
        <v>0</v>
      </c>
      <c r="E205" s="9">
        <f>IF(D210=0, "-", D205/D210)</f>
        <v>0</v>
      </c>
      <c r="F205" s="81">
        <v>3</v>
      </c>
      <c r="G205" s="34">
        <f>IF(F210=0, "-", F205/F210)</f>
        <v>2.4875621890547263E-3</v>
      </c>
      <c r="H205" s="65">
        <v>0</v>
      </c>
      <c r="I205" s="9">
        <f>IF(H210=0, "-", H205/H210)</f>
        <v>0</v>
      </c>
      <c r="J205" s="8" t="str">
        <f t="shared" si="14"/>
        <v>-</v>
      </c>
      <c r="K205" s="9" t="str">
        <f t="shared" si="15"/>
        <v>-</v>
      </c>
    </row>
    <row r="206" spans="1:11" x14ac:dyDescent="0.25">
      <c r="A206" s="7" t="s">
        <v>502</v>
      </c>
      <c r="B206" s="65">
        <v>13</v>
      </c>
      <c r="C206" s="34">
        <f>IF(B210=0, "-", B206/B210)</f>
        <v>9.4890510948905105E-2</v>
      </c>
      <c r="D206" s="65">
        <v>6</v>
      </c>
      <c r="E206" s="9">
        <f>IF(D210=0, "-", D206/D210)</f>
        <v>8.5714285714285715E-2</v>
      </c>
      <c r="F206" s="81">
        <v>96</v>
      </c>
      <c r="G206" s="34">
        <f>IF(F210=0, "-", F206/F210)</f>
        <v>7.9601990049751242E-2</v>
      </c>
      <c r="H206" s="65">
        <v>148</v>
      </c>
      <c r="I206" s="9">
        <f>IF(H210=0, "-", H206/H210)</f>
        <v>0.18026796589524968</v>
      </c>
      <c r="J206" s="8">
        <f t="shared" si="14"/>
        <v>1.1666666666666667</v>
      </c>
      <c r="K206" s="9">
        <f t="shared" si="15"/>
        <v>-0.35135135135135137</v>
      </c>
    </row>
    <row r="207" spans="1:11" x14ac:dyDescent="0.25">
      <c r="A207" s="7" t="s">
        <v>503</v>
      </c>
      <c r="B207" s="65">
        <v>14</v>
      </c>
      <c r="C207" s="34">
        <f>IF(B210=0, "-", B207/B210)</f>
        <v>0.10218978102189781</v>
      </c>
      <c r="D207" s="65">
        <v>23</v>
      </c>
      <c r="E207" s="9">
        <f>IF(D210=0, "-", D207/D210)</f>
        <v>0.32857142857142857</v>
      </c>
      <c r="F207" s="81">
        <v>184</v>
      </c>
      <c r="G207" s="34">
        <f>IF(F210=0, "-", F207/F210)</f>
        <v>0.15257048092868988</v>
      </c>
      <c r="H207" s="65">
        <v>199</v>
      </c>
      <c r="I207" s="9">
        <f>IF(H210=0, "-", H207/H210)</f>
        <v>0.24238733252131547</v>
      </c>
      <c r="J207" s="8">
        <f t="shared" si="14"/>
        <v>-0.39130434782608697</v>
      </c>
      <c r="K207" s="9">
        <f t="shared" si="15"/>
        <v>-7.5376884422110546E-2</v>
      </c>
    </row>
    <row r="208" spans="1:11" x14ac:dyDescent="0.25">
      <c r="A208" s="7" t="s">
        <v>504</v>
      </c>
      <c r="B208" s="65">
        <v>1</v>
      </c>
      <c r="C208" s="34">
        <f>IF(B210=0, "-", B208/B210)</f>
        <v>7.2992700729927005E-3</v>
      </c>
      <c r="D208" s="65">
        <v>3</v>
      </c>
      <c r="E208" s="9">
        <f>IF(D210=0, "-", D208/D210)</f>
        <v>4.2857142857142858E-2</v>
      </c>
      <c r="F208" s="81">
        <v>7</v>
      </c>
      <c r="G208" s="34">
        <f>IF(F210=0, "-", F208/F210)</f>
        <v>5.8043117744610278E-3</v>
      </c>
      <c r="H208" s="65">
        <v>10</v>
      </c>
      <c r="I208" s="9">
        <f>IF(H210=0, "-", H208/H210)</f>
        <v>1.2180267965895249E-2</v>
      </c>
      <c r="J208" s="8">
        <f t="shared" si="14"/>
        <v>-0.66666666666666663</v>
      </c>
      <c r="K208" s="9">
        <f t="shared" si="15"/>
        <v>-0.3</v>
      </c>
    </row>
    <row r="209" spans="1:11" x14ac:dyDescent="0.25">
      <c r="A209" s="2"/>
      <c r="B209" s="68"/>
      <c r="C209" s="33"/>
      <c r="D209" s="68"/>
      <c r="E209" s="6"/>
      <c r="F209" s="82"/>
      <c r="G209" s="33"/>
      <c r="H209" s="68"/>
      <c r="I209" s="6"/>
      <c r="J209" s="5"/>
      <c r="K209" s="6"/>
    </row>
    <row r="210" spans="1:11" s="43" customFormat="1" ht="13" x14ac:dyDescent="0.3">
      <c r="A210" s="162" t="s">
        <v>625</v>
      </c>
      <c r="B210" s="71">
        <f>SUM(B198:B209)</f>
        <v>137</v>
      </c>
      <c r="C210" s="40">
        <f>B210/35968</f>
        <v>3.8089412811387899E-3</v>
      </c>
      <c r="D210" s="71">
        <f>SUM(D198:D209)</f>
        <v>70</v>
      </c>
      <c r="E210" s="41">
        <f>D210/28945</f>
        <v>2.4183796856106408E-3</v>
      </c>
      <c r="F210" s="77">
        <f>SUM(F198:F209)</f>
        <v>1206</v>
      </c>
      <c r="G210" s="42">
        <f>F210/278028</f>
        <v>4.3376926065000643E-3</v>
      </c>
      <c r="H210" s="71">
        <f>SUM(H198:H209)</f>
        <v>821</v>
      </c>
      <c r="I210" s="41">
        <f>H210/255800</f>
        <v>3.2095387021110243E-3</v>
      </c>
      <c r="J210" s="37">
        <f>IF(D210=0, "-", IF((B210-D210)/D210&lt;10, (B210-D210)/D210, "&gt;999%"))</f>
        <v>0.95714285714285718</v>
      </c>
      <c r="K210" s="38">
        <f>IF(H210=0, "-", IF((F210-H210)/H210&lt;10, (F210-H210)/H210, "&gt;999%"))</f>
        <v>0.46894031668696712</v>
      </c>
    </row>
    <row r="211" spans="1:11" x14ac:dyDescent="0.25">
      <c r="B211" s="83"/>
      <c r="D211" s="83"/>
      <c r="F211" s="83"/>
      <c r="H211" s="83"/>
    </row>
    <row r="212" spans="1:11" s="43" customFormat="1" ht="13" x14ac:dyDescent="0.3">
      <c r="A212" s="162" t="s">
        <v>624</v>
      </c>
      <c r="B212" s="71">
        <v>808</v>
      </c>
      <c r="C212" s="40">
        <f>B212/35968</f>
        <v>2.2464412811387901E-2</v>
      </c>
      <c r="D212" s="71">
        <v>384</v>
      </c>
      <c r="E212" s="41">
        <f>D212/28945</f>
        <v>1.3266539989635515E-2</v>
      </c>
      <c r="F212" s="77">
        <v>5565</v>
      </c>
      <c r="G212" s="42">
        <f>F212/278028</f>
        <v>2.0015969614571194E-2</v>
      </c>
      <c r="H212" s="71">
        <v>4641</v>
      </c>
      <c r="I212" s="41">
        <f>H212/255800</f>
        <v>1.8143080531665363E-2</v>
      </c>
      <c r="J212" s="37">
        <f>IF(D212=0, "-", IF((B212-D212)/D212&lt;10, (B212-D212)/D212, "&gt;999%"))</f>
        <v>1.1041666666666667</v>
      </c>
      <c r="K212" s="38">
        <f>IF(H212=0, "-", IF((F212-H212)/H212&lt;10, (F212-H212)/H212, "&gt;999%"))</f>
        <v>0.19909502262443438</v>
      </c>
    </row>
    <row r="213" spans="1:11" x14ac:dyDescent="0.25">
      <c r="B213" s="83"/>
      <c r="D213" s="83"/>
      <c r="F213" s="83"/>
      <c r="H213" s="83"/>
    </row>
    <row r="214" spans="1:11" ht="13" x14ac:dyDescent="0.3">
      <c r="A214" s="27" t="s">
        <v>622</v>
      </c>
      <c r="B214" s="71">
        <f>B218-B216</f>
        <v>15815</v>
      </c>
      <c r="C214" s="40">
        <f>B214/35968</f>
        <v>0.439696396797153</v>
      </c>
      <c r="D214" s="71">
        <f>D218-D216</f>
        <v>11841</v>
      </c>
      <c r="E214" s="41">
        <f>D214/28945</f>
        <v>0.40908619796165141</v>
      </c>
      <c r="F214" s="77">
        <f>F218-F216</f>
        <v>122849</v>
      </c>
      <c r="G214" s="42">
        <f>F214/278028</f>
        <v>0.44185837397672179</v>
      </c>
      <c r="H214" s="71">
        <f>H218-H216</f>
        <v>111632</v>
      </c>
      <c r="I214" s="41">
        <f>H214/255800</f>
        <v>0.4364034401876466</v>
      </c>
      <c r="J214" s="37">
        <f>IF(D214=0, "-", IF((B214-D214)/D214&lt;10, (B214-D214)/D214, "&gt;999%"))</f>
        <v>0.3356135461531965</v>
      </c>
      <c r="K214" s="38">
        <f>IF(H214=0, "-", IF((F214-H214)/H214&lt;10, (F214-H214)/H214, "&gt;999%"))</f>
        <v>0.10048194066217572</v>
      </c>
    </row>
    <row r="215" spans="1:11" ht="13" x14ac:dyDescent="0.3">
      <c r="A215" s="27"/>
      <c r="B215" s="71"/>
      <c r="C215" s="40"/>
      <c r="D215" s="71"/>
      <c r="E215" s="41"/>
      <c r="F215" s="77"/>
      <c r="G215" s="42"/>
      <c r="H215" s="71"/>
      <c r="I215" s="41"/>
      <c r="J215" s="37"/>
      <c r="K215" s="38"/>
    </row>
    <row r="216" spans="1:11" ht="13" x14ac:dyDescent="0.3">
      <c r="A216" s="27" t="s">
        <v>623</v>
      </c>
      <c r="B216" s="71">
        <v>4895</v>
      </c>
      <c r="C216" s="40">
        <f>B216/35968</f>
        <v>0.13609319395017794</v>
      </c>
      <c r="D216" s="71">
        <v>3795</v>
      </c>
      <c r="E216" s="41">
        <f>D216/28945</f>
        <v>0.13111072724131975</v>
      </c>
      <c r="F216" s="77">
        <v>34436</v>
      </c>
      <c r="G216" s="42">
        <f>F216/278028</f>
        <v>0.12385802868775807</v>
      </c>
      <c r="H216" s="71">
        <v>23242</v>
      </c>
      <c r="I216" s="41">
        <f>H216/255800</f>
        <v>9.0860046911649728E-2</v>
      </c>
      <c r="J216" s="37">
        <f>IF(D216=0, "-", IF((B216-D216)/D216&lt;10, (B216-D216)/D216, "&gt;999%"))</f>
        <v>0.28985507246376813</v>
      </c>
      <c r="K216" s="38">
        <f>IF(H216=0, "-", IF((F216-H216)/H216&lt;10, (F216-H216)/H216, "&gt;999%"))</f>
        <v>0.48162808708372773</v>
      </c>
    </row>
    <row r="217" spans="1:11" ht="13" x14ac:dyDescent="0.3">
      <c r="A217" s="27"/>
      <c r="B217" s="71"/>
      <c r="C217" s="40"/>
      <c r="D217" s="71"/>
      <c r="E217" s="41"/>
      <c r="F217" s="77"/>
      <c r="G217" s="42"/>
      <c r="H217" s="71"/>
      <c r="I217" s="41"/>
      <c r="J217" s="37"/>
      <c r="K217" s="38"/>
    </row>
    <row r="218" spans="1:11" ht="13" x14ac:dyDescent="0.3">
      <c r="A218" s="27" t="s">
        <v>621</v>
      </c>
      <c r="B218" s="71">
        <v>20710</v>
      </c>
      <c r="C218" s="40">
        <f>B218/35968</f>
        <v>0.57578959074733094</v>
      </c>
      <c r="D218" s="71">
        <v>15636</v>
      </c>
      <c r="E218" s="41">
        <f>D218/28945</f>
        <v>0.54019692520297113</v>
      </c>
      <c r="F218" s="77">
        <v>157285</v>
      </c>
      <c r="G218" s="42">
        <f>F218/278028</f>
        <v>0.56571640266447987</v>
      </c>
      <c r="H218" s="71">
        <v>134874</v>
      </c>
      <c r="I218" s="41">
        <f>H218/255800</f>
        <v>0.52726348709929638</v>
      </c>
      <c r="J218" s="37">
        <f>IF(D218=0, "-", IF((B218-D218)/D218&lt;10, (B218-D218)/D218, "&gt;999%"))</f>
        <v>0.32450754668713228</v>
      </c>
      <c r="K218" s="38">
        <f>IF(H218=0, "-", IF((F218-H218)/H218&lt;10, (F218-H218)/H218, "&gt;999%"))</f>
        <v>0.16616249240031436</v>
      </c>
    </row>
  </sheetData>
  <mergeCells count="37">
    <mergeCell ref="B1:K1"/>
    <mergeCell ref="B2:K2"/>
    <mergeCell ref="B188:E188"/>
    <mergeCell ref="F188:I188"/>
    <mergeCell ref="J188:K188"/>
    <mergeCell ref="B189:C189"/>
    <mergeCell ref="D189:E189"/>
    <mergeCell ref="F189:G189"/>
    <mergeCell ref="H189:I189"/>
    <mergeCell ref="B130:E130"/>
    <mergeCell ref="F130:I130"/>
    <mergeCell ref="J130:K130"/>
    <mergeCell ref="B131:C131"/>
    <mergeCell ref="D131:E131"/>
    <mergeCell ref="F131:G131"/>
    <mergeCell ref="H131:I131"/>
    <mergeCell ref="B72:E72"/>
    <mergeCell ref="F72:I72"/>
    <mergeCell ref="J72:K72"/>
    <mergeCell ref="B73:C73"/>
    <mergeCell ref="D73:E73"/>
    <mergeCell ref="F73:G73"/>
    <mergeCell ref="H73:I73"/>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0" max="16383" man="1"/>
    <brk id="99" max="16383" man="1"/>
    <brk id="156" max="16383" man="1"/>
    <brk id="21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9"/>
  <sheetViews>
    <sheetView tabSelected="1"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650</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13</v>
      </c>
      <c r="C7" s="39">
        <f>IF(B49=0, "-", B7/B49)</f>
        <v>6.2771607918879772E-4</v>
      </c>
      <c r="D7" s="65">
        <v>8</v>
      </c>
      <c r="E7" s="21">
        <f>IF(D49=0, "-", D7/D49)</f>
        <v>5.1163980557687391E-4</v>
      </c>
      <c r="F7" s="81">
        <v>67</v>
      </c>
      <c r="G7" s="39">
        <f>IF(F49=0, "-", F7/F49)</f>
        <v>4.2597831961089741E-4</v>
      </c>
      <c r="H7" s="65">
        <v>55</v>
      </c>
      <c r="I7" s="21">
        <f>IF(H49=0, "-", H7/H49)</f>
        <v>4.0778800954965373E-4</v>
      </c>
      <c r="J7" s="20">
        <f t="shared" ref="J7:J47" si="0">IF(D7=0, "-", IF((B7-D7)/D7&lt;10, (B7-D7)/D7, "&gt;999%"))</f>
        <v>0.625</v>
      </c>
      <c r="K7" s="21">
        <f t="shared" ref="K7:K47" si="1">IF(H7=0, "-", IF((F7-H7)/H7&lt;10, (F7-H7)/H7, "&gt;999%"))</f>
        <v>0.21818181818181817</v>
      </c>
    </row>
    <row r="8" spans="1:11" x14ac:dyDescent="0.25">
      <c r="A8" s="7" t="s">
        <v>33</v>
      </c>
      <c r="B8" s="65">
        <v>1</v>
      </c>
      <c r="C8" s="39">
        <f>IF(B49=0, "-", B8/B49)</f>
        <v>4.8285852245292129E-5</v>
      </c>
      <c r="D8" s="65">
        <v>4</v>
      </c>
      <c r="E8" s="21">
        <f>IF(D49=0, "-", D8/D49)</f>
        <v>2.5581990278843696E-4</v>
      </c>
      <c r="F8" s="81">
        <v>19</v>
      </c>
      <c r="G8" s="39">
        <f>IF(F49=0, "-", F8/F49)</f>
        <v>1.2079982197920972E-4</v>
      </c>
      <c r="H8" s="65">
        <v>15</v>
      </c>
      <c r="I8" s="21">
        <f>IF(H49=0, "-", H8/H49)</f>
        <v>1.1121491169536011E-4</v>
      </c>
      <c r="J8" s="20">
        <f t="shared" si="0"/>
        <v>-0.75</v>
      </c>
      <c r="K8" s="21">
        <f t="shared" si="1"/>
        <v>0.26666666666666666</v>
      </c>
    </row>
    <row r="9" spans="1:11" x14ac:dyDescent="0.25">
      <c r="A9" s="7" t="s">
        <v>34</v>
      </c>
      <c r="B9" s="65">
        <v>453</v>
      </c>
      <c r="C9" s="39">
        <f>IF(B49=0, "-", B9/B49)</f>
        <v>2.1873491067117334E-2</v>
      </c>
      <c r="D9" s="65">
        <v>413</v>
      </c>
      <c r="E9" s="21">
        <f>IF(D49=0, "-", D9/D49)</f>
        <v>2.6413404962906114E-2</v>
      </c>
      <c r="F9" s="81">
        <v>4087</v>
      </c>
      <c r="G9" s="39">
        <f>IF(F49=0, "-", F9/F49)</f>
        <v>2.5984677496264742E-2</v>
      </c>
      <c r="H9" s="65">
        <v>3382</v>
      </c>
      <c r="I9" s="21">
        <f>IF(H49=0, "-", H9/H49)</f>
        <v>2.5075255423580526E-2</v>
      </c>
      <c r="J9" s="20">
        <f t="shared" si="0"/>
        <v>9.6852300242130748E-2</v>
      </c>
      <c r="K9" s="21">
        <f t="shared" si="1"/>
        <v>0.20845653459491426</v>
      </c>
    </row>
    <row r="10" spans="1:11" x14ac:dyDescent="0.25">
      <c r="A10" s="7" t="s">
        <v>35</v>
      </c>
      <c r="B10" s="65">
        <v>4</v>
      </c>
      <c r="C10" s="39">
        <f>IF(B49=0, "-", B10/B49)</f>
        <v>1.9314340898116852E-4</v>
      </c>
      <c r="D10" s="65">
        <v>7</v>
      </c>
      <c r="E10" s="21">
        <f>IF(D49=0, "-", D10/D49)</f>
        <v>4.4768482987976463E-4</v>
      </c>
      <c r="F10" s="81">
        <v>25</v>
      </c>
      <c r="G10" s="39">
        <f>IF(F49=0, "-", F10/F49)</f>
        <v>1.5894713418317067E-4</v>
      </c>
      <c r="H10" s="65">
        <v>30</v>
      </c>
      <c r="I10" s="21">
        <f>IF(H49=0, "-", H10/H49)</f>
        <v>2.2242982339072022E-4</v>
      </c>
      <c r="J10" s="20">
        <f t="shared" si="0"/>
        <v>-0.42857142857142855</v>
      </c>
      <c r="K10" s="21">
        <f t="shared" si="1"/>
        <v>-0.16666666666666666</v>
      </c>
    </row>
    <row r="11" spans="1:11" x14ac:dyDescent="0.25">
      <c r="A11" s="7" t="s">
        <v>36</v>
      </c>
      <c r="B11" s="65">
        <v>603</v>
      </c>
      <c r="C11" s="39">
        <f>IF(B49=0, "-", B11/B49)</f>
        <v>2.9116368903911154E-2</v>
      </c>
      <c r="D11" s="65">
        <v>324</v>
      </c>
      <c r="E11" s="21">
        <f>IF(D49=0, "-", D11/D49)</f>
        <v>2.0721412125863391E-2</v>
      </c>
      <c r="F11" s="81">
        <v>3927</v>
      </c>
      <c r="G11" s="39">
        <f>IF(F49=0, "-", F11/F49)</f>
        <v>2.496741583749245E-2</v>
      </c>
      <c r="H11" s="65">
        <v>3885</v>
      </c>
      <c r="I11" s="21">
        <f>IF(H49=0, "-", H11/H49)</f>
        <v>2.8804662129098269E-2</v>
      </c>
      <c r="J11" s="20">
        <f t="shared" si="0"/>
        <v>0.86111111111111116</v>
      </c>
      <c r="K11" s="21">
        <f t="shared" si="1"/>
        <v>1.0810810810810811E-2</v>
      </c>
    </row>
    <row r="12" spans="1:11" x14ac:dyDescent="0.25">
      <c r="A12" s="7" t="s">
        <v>37</v>
      </c>
      <c r="B12" s="65">
        <v>171</v>
      </c>
      <c r="C12" s="39">
        <f>IF(B49=0, "-", B12/B49)</f>
        <v>8.2568807339449546E-3</v>
      </c>
      <c r="D12" s="65">
        <v>0</v>
      </c>
      <c r="E12" s="21">
        <f>IF(D49=0, "-", D12/D49)</f>
        <v>0</v>
      </c>
      <c r="F12" s="81">
        <v>2516</v>
      </c>
      <c r="G12" s="39">
        <f>IF(F49=0, "-", F12/F49)</f>
        <v>1.5996439584194298E-2</v>
      </c>
      <c r="H12" s="65">
        <v>0</v>
      </c>
      <c r="I12" s="21">
        <f>IF(H49=0, "-", H12/H49)</f>
        <v>0</v>
      </c>
      <c r="J12" s="20" t="str">
        <f t="shared" si="0"/>
        <v>-</v>
      </c>
      <c r="K12" s="21" t="str">
        <f t="shared" si="1"/>
        <v>-</v>
      </c>
    </row>
    <row r="13" spans="1:11" x14ac:dyDescent="0.25">
      <c r="A13" s="7" t="s">
        <v>38</v>
      </c>
      <c r="B13" s="65">
        <v>191</v>
      </c>
      <c r="C13" s="39">
        <f>IF(B49=0, "-", B13/B49)</f>
        <v>9.2225977788507971E-3</v>
      </c>
      <c r="D13" s="65">
        <v>0</v>
      </c>
      <c r="E13" s="21">
        <f>IF(D49=0, "-", D13/D49)</f>
        <v>0</v>
      </c>
      <c r="F13" s="81">
        <v>859</v>
      </c>
      <c r="G13" s="39">
        <f>IF(F49=0, "-", F13/F49)</f>
        <v>5.4614235305337445E-3</v>
      </c>
      <c r="H13" s="65">
        <v>0</v>
      </c>
      <c r="I13" s="21">
        <f>IF(H49=0, "-", H13/H49)</f>
        <v>0</v>
      </c>
      <c r="J13" s="20" t="str">
        <f t="shared" si="0"/>
        <v>-</v>
      </c>
      <c r="K13" s="21" t="str">
        <f t="shared" si="1"/>
        <v>-</v>
      </c>
    </row>
    <row r="14" spans="1:11" x14ac:dyDescent="0.25">
      <c r="A14" s="7" t="s">
        <v>41</v>
      </c>
      <c r="B14" s="65">
        <v>2</v>
      </c>
      <c r="C14" s="39">
        <f>IF(B49=0, "-", B14/B49)</f>
        <v>9.6571704490584258E-5</v>
      </c>
      <c r="D14" s="65">
        <v>1</v>
      </c>
      <c r="E14" s="21">
        <f>IF(D49=0, "-", D14/D49)</f>
        <v>6.3954975697109239E-5</v>
      </c>
      <c r="F14" s="81">
        <v>31</v>
      </c>
      <c r="G14" s="39">
        <f>IF(F49=0, "-", F14/F49)</f>
        <v>1.9709444638713164E-4</v>
      </c>
      <c r="H14" s="65">
        <v>42</v>
      </c>
      <c r="I14" s="21">
        <f>IF(H49=0, "-", H14/H49)</f>
        <v>3.1140175274700833E-4</v>
      </c>
      <c r="J14" s="20">
        <f t="shared" si="0"/>
        <v>1</v>
      </c>
      <c r="K14" s="21">
        <f t="shared" si="1"/>
        <v>-0.26190476190476192</v>
      </c>
    </row>
    <row r="15" spans="1:11" x14ac:dyDescent="0.25">
      <c r="A15" s="7" t="s">
        <v>42</v>
      </c>
      <c r="B15" s="65">
        <v>53</v>
      </c>
      <c r="C15" s="39">
        <f>IF(B49=0, "-", B15/B49)</f>
        <v>2.5591501690004829E-3</v>
      </c>
      <c r="D15" s="65">
        <v>47</v>
      </c>
      <c r="E15" s="21">
        <f>IF(D49=0, "-", D15/D49)</f>
        <v>3.005883857764134E-3</v>
      </c>
      <c r="F15" s="81">
        <v>393</v>
      </c>
      <c r="G15" s="39">
        <f>IF(F49=0, "-", F15/F49)</f>
        <v>2.4986489493594431E-3</v>
      </c>
      <c r="H15" s="65">
        <v>120</v>
      </c>
      <c r="I15" s="21">
        <f>IF(H49=0, "-", H15/H49)</f>
        <v>8.897192935628809E-4</v>
      </c>
      <c r="J15" s="20">
        <f t="shared" si="0"/>
        <v>0.1276595744680851</v>
      </c>
      <c r="K15" s="21">
        <f t="shared" si="1"/>
        <v>2.2749999999999999</v>
      </c>
    </row>
    <row r="16" spans="1:11" x14ac:dyDescent="0.25">
      <c r="A16" s="7" t="s">
        <v>48</v>
      </c>
      <c r="B16" s="65">
        <v>539</v>
      </c>
      <c r="C16" s="39">
        <f>IF(B49=0, "-", B16/B49)</f>
        <v>2.6026074360212457E-2</v>
      </c>
      <c r="D16" s="65">
        <v>326</v>
      </c>
      <c r="E16" s="21">
        <f>IF(D49=0, "-", D16/D49)</f>
        <v>2.084932207725761E-2</v>
      </c>
      <c r="F16" s="81">
        <v>3236</v>
      </c>
      <c r="G16" s="39">
        <f>IF(F49=0, "-", F16/F49)</f>
        <v>2.0574117048669613E-2</v>
      </c>
      <c r="H16" s="65">
        <v>2449</v>
      </c>
      <c r="I16" s="21">
        <f>IF(H49=0, "-", H16/H49)</f>
        <v>1.815768791612913E-2</v>
      </c>
      <c r="J16" s="20">
        <f t="shared" si="0"/>
        <v>0.65337423312883436</v>
      </c>
      <c r="K16" s="21">
        <f t="shared" si="1"/>
        <v>0.32135565536953858</v>
      </c>
    </row>
    <row r="17" spans="1:11" x14ac:dyDescent="0.25">
      <c r="A17" s="7" t="s">
        <v>52</v>
      </c>
      <c r="B17" s="65">
        <v>105</v>
      </c>
      <c r="C17" s="39">
        <f>IF(B49=0, "-", B17/B49)</f>
        <v>5.0700144857556738E-3</v>
      </c>
      <c r="D17" s="65">
        <v>35</v>
      </c>
      <c r="E17" s="21">
        <f>IF(D49=0, "-", D17/D49)</f>
        <v>2.2384241493988233E-3</v>
      </c>
      <c r="F17" s="81">
        <v>705</v>
      </c>
      <c r="G17" s="39">
        <f>IF(F49=0, "-", F17/F49)</f>
        <v>4.4823091839654135E-3</v>
      </c>
      <c r="H17" s="65">
        <v>290</v>
      </c>
      <c r="I17" s="21">
        <f>IF(H49=0, "-", H17/H49)</f>
        <v>2.1501549594436288E-3</v>
      </c>
      <c r="J17" s="20">
        <f t="shared" si="0"/>
        <v>2</v>
      </c>
      <c r="K17" s="21">
        <f t="shared" si="1"/>
        <v>1.4310344827586208</v>
      </c>
    </row>
    <row r="18" spans="1:11" x14ac:dyDescent="0.25">
      <c r="A18" s="7" t="s">
        <v>53</v>
      </c>
      <c r="B18" s="65">
        <v>461</v>
      </c>
      <c r="C18" s="39">
        <f>IF(B49=0, "-", B18/B49)</f>
        <v>2.2259777885079671E-2</v>
      </c>
      <c r="D18" s="65">
        <v>602</v>
      </c>
      <c r="E18" s="21">
        <f>IF(D49=0, "-", D18/D49)</f>
        <v>3.8500895369659761E-2</v>
      </c>
      <c r="F18" s="81">
        <v>4385</v>
      </c>
      <c r="G18" s="39">
        <f>IF(F49=0, "-", F18/F49)</f>
        <v>2.7879327335728135E-2</v>
      </c>
      <c r="H18" s="65">
        <v>2908</v>
      </c>
      <c r="I18" s="21">
        <f>IF(H49=0, "-", H18/H49)</f>
        <v>2.1560864214007148E-2</v>
      </c>
      <c r="J18" s="20">
        <f t="shared" si="0"/>
        <v>-0.23421926910299004</v>
      </c>
      <c r="K18" s="21">
        <f t="shared" si="1"/>
        <v>0.50790921595598348</v>
      </c>
    </row>
    <row r="19" spans="1:11" x14ac:dyDescent="0.25">
      <c r="A19" s="7" t="s">
        <v>55</v>
      </c>
      <c r="B19" s="65">
        <v>170</v>
      </c>
      <c r="C19" s="39">
        <f>IF(B49=0, "-", B19/B49)</f>
        <v>8.2085948816996625E-3</v>
      </c>
      <c r="D19" s="65">
        <v>318</v>
      </c>
      <c r="E19" s="21">
        <f>IF(D49=0, "-", D19/D49)</f>
        <v>2.0337682271680736E-2</v>
      </c>
      <c r="F19" s="81">
        <v>2224</v>
      </c>
      <c r="G19" s="39">
        <f>IF(F49=0, "-", F19/F49)</f>
        <v>1.4139937056934863E-2</v>
      </c>
      <c r="H19" s="65">
        <v>2986</v>
      </c>
      <c r="I19" s="21">
        <f>IF(H49=0, "-", H19/H49)</f>
        <v>2.2139181754823021E-2</v>
      </c>
      <c r="J19" s="20">
        <f t="shared" si="0"/>
        <v>-0.46540880503144655</v>
      </c>
      <c r="K19" s="21">
        <f t="shared" si="1"/>
        <v>-0.25519089082384461</v>
      </c>
    </row>
    <row r="20" spans="1:11" x14ac:dyDescent="0.25">
      <c r="A20" s="7" t="s">
        <v>56</v>
      </c>
      <c r="B20" s="65">
        <v>1416</v>
      </c>
      <c r="C20" s="39">
        <f>IF(B49=0, "-", B20/B49)</f>
        <v>6.8372766779333655E-2</v>
      </c>
      <c r="D20" s="65">
        <v>1105</v>
      </c>
      <c r="E20" s="21">
        <f>IF(D49=0, "-", D20/D49)</f>
        <v>7.0670248145305703E-2</v>
      </c>
      <c r="F20" s="81">
        <v>11359</v>
      </c>
      <c r="G20" s="39">
        <f>IF(F49=0, "-", F20/F49)</f>
        <v>7.2219219887465436E-2</v>
      </c>
      <c r="H20" s="65">
        <v>10690</v>
      </c>
      <c r="I20" s="21">
        <f>IF(H49=0, "-", H20/H49)</f>
        <v>7.9259160401559975E-2</v>
      </c>
      <c r="J20" s="20">
        <f t="shared" si="0"/>
        <v>0.28144796380090498</v>
      </c>
      <c r="K20" s="21">
        <f t="shared" si="1"/>
        <v>6.258185219831619E-2</v>
      </c>
    </row>
    <row r="21" spans="1:11" x14ac:dyDescent="0.25">
      <c r="A21" s="7" t="s">
        <v>59</v>
      </c>
      <c r="B21" s="65">
        <v>128</v>
      </c>
      <c r="C21" s="39">
        <f>IF(B49=0, "-", B21/B49)</f>
        <v>6.1805890873973925E-3</v>
      </c>
      <c r="D21" s="65">
        <v>245</v>
      </c>
      <c r="E21" s="21">
        <f>IF(D49=0, "-", D21/D49)</f>
        <v>1.5668969045791764E-2</v>
      </c>
      <c r="F21" s="81">
        <v>2621</v>
      </c>
      <c r="G21" s="39">
        <f>IF(F49=0, "-", F21/F49)</f>
        <v>1.6664017547763615E-2</v>
      </c>
      <c r="H21" s="65">
        <v>2145</v>
      </c>
      <c r="I21" s="21">
        <f>IF(H49=0, "-", H21/H49)</f>
        <v>1.5903732372436495E-2</v>
      </c>
      <c r="J21" s="20">
        <f t="shared" si="0"/>
        <v>-0.47755102040816327</v>
      </c>
      <c r="K21" s="21">
        <f t="shared" si="1"/>
        <v>0.22191142191142191</v>
      </c>
    </row>
    <row r="22" spans="1:11" x14ac:dyDescent="0.25">
      <c r="A22" s="7" t="s">
        <v>62</v>
      </c>
      <c r="B22" s="65">
        <v>17</v>
      </c>
      <c r="C22" s="39">
        <f>IF(B49=0, "-", B22/B49)</f>
        <v>8.2085948816996621E-4</v>
      </c>
      <c r="D22" s="65">
        <v>14</v>
      </c>
      <c r="E22" s="21">
        <f>IF(D49=0, "-", D22/D49)</f>
        <v>8.9536965975952926E-4</v>
      </c>
      <c r="F22" s="81">
        <v>88</v>
      </c>
      <c r="G22" s="39">
        <f>IF(F49=0, "-", F22/F49)</f>
        <v>5.5949391232476076E-4</v>
      </c>
      <c r="H22" s="65">
        <v>179</v>
      </c>
      <c r="I22" s="21">
        <f>IF(H49=0, "-", H22/H49)</f>
        <v>1.327164612897964E-3</v>
      </c>
      <c r="J22" s="20">
        <f t="shared" si="0"/>
        <v>0.21428571428571427</v>
      </c>
      <c r="K22" s="21">
        <f t="shared" si="1"/>
        <v>-0.50837988826815639</v>
      </c>
    </row>
    <row r="23" spans="1:11" x14ac:dyDescent="0.25">
      <c r="A23" s="7" t="s">
        <v>63</v>
      </c>
      <c r="B23" s="65">
        <v>69</v>
      </c>
      <c r="C23" s="39">
        <f>IF(B49=0, "-", B23/B49)</f>
        <v>3.3317238049251569E-3</v>
      </c>
      <c r="D23" s="65">
        <v>138</v>
      </c>
      <c r="E23" s="21">
        <f>IF(D49=0, "-", D23/D49)</f>
        <v>8.8257866462010739E-3</v>
      </c>
      <c r="F23" s="81">
        <v>759</v>
      </c>
      <c r="G23" s="39">
        <f>IF(F49=0, "-", F23/F49)</f>
        <v>4.8256349938010619E-3</v>
      </c>
      <c r="H23" s="65">
        <v>1233</v>
      </c>
      <c r="I23" s="21">
        <f>IF(H49=0, "-", H23/H49)</f>
        <v>9.141865741358602E-3</v>
      </c>
      <c r="J23" s="20">
        <f t="shared" si="0"/>
        <v>-0.5</v>
      </c>
      <c r="K23" s="21">
        <f t="shared" si="1"/>
        <v>-0.38442822384428221</v>
      </c>
    </row>
    <row r="24" spans="1:11" x14ac:dyDescent="0.25">
      <c r="A24" s="7" t="s">
        <v>65</v>
      </c>
      <c r="B24" s="65">
        <v>1719</v>
      </c>
      <c r="C24" s="39">
        <f>IF(B49=0, "-", B24/B49)</f>
        <v>8.3003380009657166E-2</v>
      </c>
      <c r="D24" s="65">
        <v>1479</v>
      </c>
      <c r="E24" s="21">
        <f>IF(D49=0, "-", D24/D49)</f>
        <v>9.4589409056024559E-2</v>
      </c>
      <c r="F24" s="81">
        <v>12255</v>
      </c>
      <c r="G24" s="39">
        <f>IF(F49=0, "-", F24/F49)</f>
        <v>7.791588517659026E-2</v>
      </c>
      <c r="H24" s="65">
        <v>11814</v>
      </c>
      <c r="I24" s="21">
        <f>IF(H49=0, "-", H24/H49)</f>
        <v>8.7592864451265628E-2</v>
      </c>
      <c r="J24" s="20">
        <f t="shared" si="0"/>
        <v>0.16227180527383367</v>
      </c>
      <c r="K24" s="21">
        <f t="shared" si="1"/>
        <v>3.7328593194514981E-2</v>
      </c>
    </row>
    <row r="25" spans="1:11" x14ac:dyDescent="0.25">
      <c r="A25" s="7" t="s">
        <v>66</v>
      </c>
      <c r="B25" s="65">
        <v>2</v>
      </c>
      <c r="C25" s="39">
        <f>IF(B49=0, "-", B25/B49)</f>
        <v>9.6571704490584258E-5</v>
      </c>
      <c r="D25" s="65">
        <v>2</v>
      </c>
      <c r="E25" s="21">
        <f>IF(D49=0, "-", D25/D49)</f>
        <v>1.2790995139421848E-4</v>
      </c>
      <c r="F25" s="81">
        <v>16</v>
      </c>
      <c r="G25" s="39">
        <f>IF(F49=0, "-", F25/F49)</f>
        <v>1.0172616587722924E-4</v>
      </c>
      <c r="H25" s="65">
        <v>18</v>
      </c>
      <c r="I25" s="21">
        <f>IF(H49=0, "-", H25/H49)</f>
        <v>1.3345789403443215E-4</v>
      </c>
      <c r="J25" s="20">
        <f t="shared" si="0"/>
        <v>0</v>
      </c>
      <c r="K25" s="21">
        <f t="shared" si="1"/>
        <v>-0.1111111111111111</v>
      </c>
    </row>
    <row r="26" spans="1:11" x14ac:dyDescent="0.25">
      <c r="A26" s="7" t="s">
        <v>67</v>
      </c>
      <c r="B26" s="65">
        <v>371</v>
      </c>
      <c r="C26" s="39">
        <f>IF(B49=0, "-", B26/B49)</f>
        <v>1.791405118300338E-2</v>
      </c>
      <c r="D26" s="65">
        <v>55</v>
      </c>
      <c r="E26" s="21">
        <f>IF(D49=0, "-", D26/D49)</f>
        <v>3.5175236633410078E-3</v>
      </c>
      <c r="F26" s="81">
        <v>2139</v>
      </c>
      <c r="G26" s="39">
        <f>IF(F49=0, "-", F26/F49)</f>
        <v>1.3599516800712082E-2</v>
      </c>
      <c r="H26" s="65">
        <v>1227</v>
      </c>
      <c r="I26" s="21">
        <f>IF(H49=0, "-", H26/H49)</f>
        <v>9.097379776680457E-3</v>
      </c>
      <c r="J26" s="20">
        <f t="shared" si="0"/>
        <v>5.7454545454545451</v>
      </c>
      <c r="K26" s="21">
        <f t="shared" si="1"/>
        <v>0.74327628361858189</v>
      </c>
    </row>
    <row r="27" spans="1:11" x14ac:dyDescent="0.25">
      <c r="A27" s="7" t="s">
        <v>68</v>
      </c>
      <c r="B27" s="65">
        <v>70</v>
      </c>
      <c r="C27" s="39">
        <f>IF(B49=0, "-", B27/B49)</f>
        <v>3.3800096571704489E-3</v>
      </c>
      <c r="D27" s="65">
        <v>31</v>
      </c>
      <c r="E27" s="21">
        <f>IF(D49=0, "-", D27/D49)</f>
        <v>1.9826042466103864E-3</v>
      </c>
      <c r="F27" s="81">
        <v>779</v>
      </c>
      <c r="G27" s="39">
        <f>IF(F49=0, "-", F27/F49)</f>
        <v>4.9527927011475984E-3</v>
      </c>
      <c r="H27" s="65">
        <v>811</v>
      </c>
      <c r="I27" s="21">
        <f>IF(H49=0, "-", H27/H49)</f>
        <v>6.0130195589958033E-3</v>
      </c>
      <c r="J27" s="20">
        <f t="shared" si="0"/>
        <v>1.2580645161290323</v>
      </c>
      <c r="K27" s="21">
        <f t="shared" si="1"/>
        <v>-3.9457459926017263E-2</v>
      </c>
    </row>
    <row r="28" spans="1:11" x14ac:dyDescent="0.25">
      <c r="A28" s="7" t="s">
        <v>69</v>
      </c>
      <c r="B28" s="65">
        <v>676</v>
      </c>
      <c r="C28" s="39">
        <f>IF(B49=0, "-", B28/B49)</f>
        <v>3.2641236117817482E-2</v>
      </c>
      <c r="D28" s="65">
        <v>139</v>
      </c>
      <c r="E28" s="21">
        <f>IF(D49=0, "-", D28/D49)</f>
        <v>8.8897416218981836E-3</v>
      </c>
      <c r="F28" s="81">
        <v>4169</v>
      </c>
      <c r="G28" s="39">
        <f>IF(F49=0, "-", F28/F49)</f>
        <v>2.6506024096385541E-2</v>
      </c>
      <c r="H28" s="65">
        <v>1916</v>
      </c>
      <c r="I28" s="21">
        <f>IF(H49=0, "-", H28/H49)</f>
        <v>1.4205851387220665E-2</v>
      </c>
      <c r="J28" s="20">
        <f t="shared" si="0"/>
        <v>3.8633093525179856</v>
      </c>
      <c r="K28" s="21">
        <f t="shared" si="1"/>
        <v>1.1758872651356993</v>
      </c>
    </row>
    <row r="29" spans="1:11" x14ac:dyDescent="0.25">
      <c r="A29" s="7" t="s">
        <v>73</v>
      </c>
      <c r="B29" s="65">
        <v>11</v>
      </c>
      <c r="C29" s="39">
        <f>IF(B49=0, "-", B29/B49)</f>
        <v>5.3114437469821342E-4</v>
      </c>
      <c r="D29" s="65">
        <v>24</v>
      </c>
      <c r="E29" s="21">
        <f>IF(D49=0, "-", D29/D49)</f>
        <v>1.5349194167306216E-3</v>
      </c>
      <c r="F29" s="81">
        <v>164</v>
      </c>
      <c r="G29" s="39">
        <f>IF(F49=0, "-", F29/F49)</f>
        <v>1.0426932002415997E-3</v>
      </c>
      <c r="H29" s="65">
        <v>130</v>
      </c>
      <c r="I29" s="21">
        <f>IF(H49=0, "-", H29/H49)</f>
        <v>9.6386256802645433E-4</v>
      </c>
      <c r="J29" s="20">
        <f t="shared" si="0"/>
        <v>-0.54166666666666663</v>
      </c>
      <c r="K29" s="21">
        <f t="shared" si="1"/>
        <v>0.26153846153846155</v>
      </c>
    </row>
    <row r="30" spans="1:11" x14ac:dyDescent="0.25">
      <c r="A30" s="7" t="s">
        <v>74</v>
      </c>
      <c r="B30" s="65">
        <v>2022</v>
      </c>
      <c r="C30" s="39">
        <f>IF(B49=0, "-", B30/B49)</f>
        <v>9.763399323998069E-2</v>
      </c>
      <c r="D30" s="65">
        <v>1701</v>
      </c>
      <c r="E30" s="21">
        <f>IF(D49=0, "-", D30/D49)</f>
        <v>0.1087874136607828</v>
      </c>
      <c r="F30" s="81">
        <v>14859</v>
      </c>
      <c r="G30" s="39">
        <f>IF(F49=0, "-", F30/F49)</f>
        <v>9.4471818673109317E-2</v>
      </c>
      <c r="H30" s="65">
        <v>16118</v>
      </c>
      <c r="I30" s="21">
        <f>IF(H49=0, "-", H30/H49)</f>
        <v>0.11950412978038762</v>
      </c>
      <c r="J30" s="20">
        <f t="shared" si="0"/>
        <v>0.18871252204585537</v>
      </c>
      <c r="K30" s="21">
        <f t="shared" si="1"/>
        <v>-7.8111428216900355E-2</v>
      </c>
    </row>
    <row r="31" spans="1:11" x14ac:dyDescent="0.25">
      <c r="A31" s="7" t="s">
        <v>76</v>
      </c>
      <c r="B31" s="65">
        <v>398</v>
      </c>
      <c r="C31" s="39">
        <f>IF(B49=0, "-", B31/B49)</f>
        <v>1.9217769193626267E-2</v>
      </c>
      <c r="D31" s="65">
        <v>475</v>
      </c>
      <c r="E31" s="21">
        <f>IF(D49=0, "-", D31/D49)</f>
        <v>3.0378613456126885E-2</v>
      </c>
      <c r="F31" s="81">
        <v>3519</v>
      </c>
      <c r="G31" s="39">
        <f>IF(F49=0, "-", F31/F49)</f>
        <v>2.2373398607623104E-2</v>
      </c>
      <c r="H31" s="65">
        <v>4221</v>
      </c>
      <c r="I31" s="21">
        <f>IF(H49=0, "-", H31/H49)</f>
        <v>3.1295876151074334E-2</v>
      </c>
      <c r="J31" s="20">
        <f t="shared" si="0"/>
        <v>-0.16210526315789472</v>
      </c>
      <c r="K31" s="21">
        <f t="shared" si="1"/>
        <v>-0.16631130063965885</v>
      </c>
    </row>
    <row r="32" spans="1:11" x14ac:dyDescent="0.25">
      <c r="A32" s="7" t="s">
        <v>79</v>
      </c>
      <c r="B32" s="65">
        <v>903</v>
      </c>
      <c r="C32" s="39">
        <f>IF(B49=0, "-", B32/B49)</f>
        <v>4.3602124577498791E-2</v>
      </c>
      <c r="D32" s="65">
        <v>412</v>
      </c>
      <c r="E32" s="21">
        <f>IF(D49=0, "-", D32/D49)</f>
        <v>2.6349449987209006E-2</v>
      </c>
      <c r="F32" s="81">
        <v>8294</v>
      </c>
      <c r="G32" s="39">
        <f>IF(F49=0, "-", F32/F49)</f>
        <v>5.2732301236608707E-2</v>
      </c>
      <c r="H32" s="65">
        <v>6723</v>
      </c>
      <c r="I32" s="21">
        <f>IF(H49=0, "-", H32/H49)</f>
        <v>4.9846523421860404E-2</v>
      </c>
      <c r="J32" s="20">
        <f t="shared" si="0"/>
        <v>1.191747572815534</v>
      </c>
      <c r="K32" s="21">
        <f t="shared" si="1"/>
        <v>0.23367544251078387</v>
      </c>
    </row>
    <row r="33" spans="1:11" x14ac:dyDescent="0.25">
      <c r="A33" s="7" t="s">
        <v>80</v>
      </c>
      <c r="B33" s="65">
        <v>59</v>
      </c>
      <c r="C33" s="39">
        <f>IF(B49=0, "-", B33/B49)</f>
        <v>2.8488652824722356E-3</v>
      </c>
      <c r="D33" s="65">
        <v>42</v>
      </c>
      <c r="E33" s="21">
        <f>IF(D49=0, "-", D33/D49)</f>
        <v>2.6861089792785879E-3</v>
      </c>
      <c r="F33" s="81">
        <v>494</v>
      </c>
      <c r="G33" s="39">
        <f>IF(F49=0, "-", F33/F49)</f>
        <v>3.1407953714594527E-3</v>
      </c>
      <c r="H33" s="65">
        <v>268</v>
      </c>
      <c r="I33" s="21">
        <f>IF(H49=0, "-", H33/H49)</f>
        <v>1.9870397556237675E-3</v>
      </c>
      <c r="J33" s="20">
        <f t="shared" si="0"/>
        <v>0.40476190476190477</v>
      </c>
      <c r="K33" s="21">
        <f t="shared" si="1"/>
        <v>0.84328358208955223</v>
      </c>
    </row>
    <row r="34" spans="1:11" x14ac:dyDescent="0.25">
      <c r="A34" s="7" t="s">
        <v>81</v>
      </c>
      <c r="B34" s="65">
        <v>1412</v>
      </c>
      <c r="C34" s="39">
        <f>IF(B49=0, "-", B34/B49)</f>
        <v>6.8179623370352493E-2</v>
      </c>
      <c r="D34" s="65">
        <v>1314</v>
      </c>
      <c r="E34" s="21">
        <f>IF(D49=0, "-", D34/D49)</f>
        <v>8.403683806600154E-2</v>
      </c>
      <c r="F34" s="81">
        <v>10052</v>
      </c>
      <c r="G34" s="39">
        <f>IF(F49=0, "-", F34/F49)</f>
        <v>6.390946371236926E-2</v>
      </c>
      <c r="H34" s="65">
        <v>10385</v>
      </c>
      <c r="I34" s="21">
        <f>IF(H49=0, "-", H34/H49)</f>
        <v>7.6997790530420981E-2</v>
      </c>
      <c r="J34" s="20">
        <f t="shared" si="0"/>
        <v>7.4581430745814303E-2</v>
      </c>
      <c r="K34" s="21">
        <f t="shared" si="1"/>
        <v>-3.2065479056331246E-2</v>
      </c>
    </row>
    <row r="35" spans="1:11" x14ac:dyDescent="0.25">
      <c r="A35" s="7" t="s">
        <v>82</v>
      </c>
      <c r="B35" s="65">
        <v>754</v>
      </c>
      <c r="C35" s="39">
        <f>IF(B49=0, "-", B35/B49)</f>
        <v>3.6407532592950265E-2</v>
      </c>
      <c r="D35" s="65">
        <v>219</v>
      </c>
      <c r="E35" s="21">
        <f>IF(D49=0, "-", D35/D49)</f>
        <v>1.4006139677666922E-2</v>
      </c>
      <c r="F35" s="81">
        <v>5792</v>
      </c>
      <c r="G35" s="39">
        <f>IF(F49=0, "-", F35/F49)</f>
        <v>3.6824872047556981E-2</v>
      </c>
      <c r="H35" s="65">
        <v>3090</v>
      </c>
      <c r="I35" s="21">
        <f>IF(H49=0, "-", H35/H49)</f>
        <v>2.2910271809244185E-2</v>
      </c>
      <c r="J35" s="20">
        <f t="shared" si="0"/>
        <v>2.4429223744292239</v>
      </c>
      <c r="K35" s="21">
        <f t="shared" si="1"/>
        <v>0.87443365695792885</v>
      </c>
    </row>
    <row r="36" spans="1:11" x14ac:dyDescent="0.25">
      <c r="A36" s="7" t="s">
        <v>83</v>
      </c>
      <c r="B36" s="65">
        <v>27</v>
      </c>
      <c r="C36" s="39">
        <f>IF(B49=0, "-", B36/B49)</f>
        <v>1.3037180106228875E-3</v>
      </c>
      <c r="D36" s="65">
        <v>36</v>
      </c>
      <c r="E36" s="21">
        <f>IF(D49=0, "-", D36/D49)</f>
        <v>2.3023791250959325E-3</v>
      </c>
      <c r="F36" s="81">
        <v>308</v>
      </c>
      <c r="G36" s="39">
        <f>IF(F49=0, "-", F36/F49)</f>
        <v>1.9582286931366629E-3</v>
      </c>
      <c r="H36" s="65">
        <v>357</v>
      </c>
      <c r="I36" s="21">
        <f>IF(H49=0, "-", H36/H49)</f>
        <v>2.6469148983495707E-3</v>
      </c>
      <c r="J36" s="20">
        <f t="shared" si="0"/>
        <v>-0.25</v>
      </c>
      <c r="K36" s="21">
        <f t="shared" si="1"/>
        <v>-0.13725490196078433</v>
      </c>
    </row>
    <row r="37" spans="1:11" x14ac:dyDescent="0.25">
      <c r="A37" s="7" t="s">
        <v>85</v>
      </c>
      <c r="B37" s="65">
        <v>151</v>
      </c>
      <c r="C37" s="39">
        <f>IF(B49=0, "-", B37/B49)</f>
        <v>7.2911636890391112E-3</v>
      </c>
      <c r="D37" s="65">
        <v>76</v>
      </c>
      <c r="E37" s="21">
        <f>IF(D49=0, "-", D37/D49)</f>
        <v>4.860578152980302E-3</v>
      </c>
      <c r="F37" s="81">
        <v>1342</v>
      </c>
      <c r="G37" s="39">
        <f>IF(F49=0, "-", F37/F49)</f>
        <v>8.5322821629526015E-3</v>
      </c>
      <c r="H37" s="65">
        <v>1103</v>
      </c>
      <c r="I37" s="21">
        <f>IF(H49=0, "-", H37/H49)</f>
        <v>8.1780031733321469E-3</v>
      </c>
      <c r="J37" s="20">
        <f t="shared" si="0"/>
        <v>0.98684210526315785</v>
      </c>
      <c r="K37" s="21">
        <f t="shared" si="1"/>
        <v>0.21668177697189483</v>
      </c>
    </row>
    <row r="38" spans="1:11" x14ac:dyDescent="0.25">
      <c r="A38" s="7" t="s">
        <v>87</v>
      </c>
      <c r="B38" s="65">
        <v>126</v>
      </c>
      <c r="C38" s="39">
        <f>IF(B49=0, "-", B38/B49)</f>
        <v>6.0840173829068084E-3</v>
      </c>
      <c r="D38" s="65">
        <v>158</v>
      </c>
      <c r="E38" s="21">
        <f>IF(D49=0, "-", D38/D49)</f>
        <v>1.0104886160143258E-2</v>
      </c>
      <c r="F38" s="81">
        <v>1611</v>
      </c>
      <c r="G38" s="39">
        <f>IF(F49=0, "-", F38/F49)</f>
        <v>1.0242553326763519E-2</v>
      </c>
      <c r="H38" s="65">
        <v>1233</v>
      </c>
      <c r="I38" s="21">
        <f>IF(H49=0, "-", H38/H49)</f>
        <v>9.141865741358602E-3</v>
      </c>
      <c r="J38" s="20">
        <f t="shared" si="0"/>
        <v>-0.20253164556962025</v>
      </c>
      <c r="K38" s="21">
        <f t="shared" si="1"/>
        <v>0.30656934306569344</v>
      </c>
    </row>
    <row r="39" spans="1:11" x14ac:dyDescent="0.25">
      <c r="A39" s="7" t="s">
        <v>88</v>
      </c>
      <c r="B39" s="65">
        <v>1</v>
      </c>
      <c r="C39" s="39">
        <f>IF(B49=0, "-", B39/B49)</f>
        <v>4.8285852245292129E-5</v>
      </c>
      <c r="D39" s="65">
        <v>3</v>
      </c>
      <c r="E39" s="21">
        <f>IF(D49=0, "-", D39/D49)</f>
        <v>1.918649270913277E-4</v>
      </c>
      <c r="F39" s="81">
        <v>7</v>
      </c>
      <c r="G39" s="39">
        <f>IF(F49=0, "-", F39/F49)</f>
        <v>4.4505197571287789E-5</v>
      </c>
      <c r="H39" s="65">
        <v>10</v>
      </c>
      <c r="I39" s="21">
        <f>IF(H49=0, "-", H39/H49)</f>
        <v>7.4143274463573408E-5</v>
      </c>
      <c r="J39" s="20">
        <f t="shared" si="0"/>
        <v>-0.66666666666666663</v>
      </c>
      <c r="K39" s="21">
        <f t="shared" si="1"/>
        <v>-0.3</v>
      </c>
    </row>
    <row r="40" spans="1:11" x14ac:dyDescent="0.25">
      <c r="A40" s="7" t="s">
        <v>91</v>
      </c>
      <c r="B40" s="65">
        <v>118</v>
      </c>
      <c r="C40" s="39">
        <f>IF(B49=0, "-", B40/B49)</f>
        <v>5.6977305649444712E-3</v>
      </c>
      <c r="D40" s="65">
        <v>141</v>
      </c>
      <c r="E40" s="21">
        <f>IF(D49=0, "-", D40/D49)</f>
        <v>9.0176515732924029E-3</v>
      </c>
      <c r="F40" s="81">
        <v>1132</v>
      </c>
      <c r="G40" s="39">
        <f>IF(F49=0, "-", F40/F49)</f>
        <v>7.197126235813968E-3</v>
      </c>
      <c r="H40" s="65">
        <v>1008</v>
      </c>
      <c r="I40" s="21">
        <f>IF(H49=0, "-", H40/H49)</f>
        <v>7.4736420659281995E-3</v>
      </c>
      <c r="J40" s="20">
        <f t="shared" si="0"/>
        <v>-0.16312056737588654</v>
      </c>
      <c r="K40" s="21">
        <f t="shared" si="1"/>
        <v>0.12301587301587301</v>
      </c>
    </row>
    <row r="41" spans="1:11" x14ac:dyDescent="0.25">
      <c r="A41" s="7" t="s">
        <v>92</v>
      </c>
      <c r="B41" s="65">
        <v>35</v>
      </c>
      <c r="C41" s="39">
        <f>IF(B49=0, "-", B41/B49)</f>
        <v>1.6900048285852245E-3</v>
      </c>
      <c r="D41" s="65">
        <v>40</v>
      </c>
      <c r="E41" s="21">
        <f>IF(D49=0, "-", D41/D49)</f>
        <v>2.5581990278843694E-3</v>
      </c>
      <c r="F41" s="81">
        <v>339</v>
      </c>
      <c r="G41" s="39">
        <f>IF(F49=0, "-", F41/F49)</f>
        <v>2.1553231395237942E-3</v>
      </c>
      <c r="H41" s="65">
        <v>282</v>
      </c>
      <c r="I41" s="21">
        <f>IF(H49=0, "-", H41/H49)</f>
        <v>2.0908403398727702E-3</v>
      </c>
      <c r="J41" s="20">
        <f t="shared" si="0"/>
        <v>-0.125</v>
      </c>
      <c r="K41" s="21">
        <f t="shared" si="1"/>
        <v>0.20212765957446807</v>
      </c>
    </row>
    <row r="42" spans="1:11" x14ac:dyDescent="0.25">
      <c r="A42" s="7" t="s">
        <v>93</v>
      </c>
      <c r="B42" s="65">
        <v>1444</v>
      </c>
      <c r="C42" s="39">
        <f>IF(B49=0, "-", B42/B49)</f>
        <v>6.9724770642201839E-2</v>
      </c>
      <c r="D42" s="65">
        <v>764</v>
      </c>
      <c r="E42" s="21">
        <f>IF(D49=0, "-", D42/D49)</f>
        <v>4.8861601432591453E-2</v>
      </c>
      <c r="F42" s="81">
        <v>10449</v>
      </c>
      <c r="G42" s="39">
        <f>IF(F49=0, "-", F42/F49)</f>
        <v>6.6433544203198011E-2</v>
      </c>
      <c r="H42" s="65">
        <v>7147</v>
      </c>
      <c r="I42" s="21">
        <f>IF(H49=0, "-", H42/H49)</f>
        <v>5.2990198259115918E-2</v>
      </c>
      <c r="J42" s="20">
        <f t="shared" si="0"/>
        <v>0.89005235602094246</v>
      </c>
      <c r="K42" s="21">
        <f t="shared" si="1"/>
        <v>0.46201203302084792</v>
      </c>
    </row>
    <row r="43" spans="1:11" x14ac:dyDescent="0.25">
      <c r="A43" s="7" t="s">
        <v>94</v>
      </c>
      <c r="B43" s="65">
        <v>168</v>
      </c>
      <c r="C43" s="39">
        <f>IF(B49=0, "-", B43/B49)</f>
        <v>8.1120231772090785E-3</v>
      </c>
      <c r="D43" s="65">
        <v>343</v>
      </c>
      <c r="E43" s="21">
        <f>IF(D49=0, "-", D43/D49)</f>
        <v>2.1936556664108469E-2</v>
      </c>
      <c r="F43" s="81">
        <v>1931</v>
      </c>
      <c r="G43" s="39">
        <f>IF(F49=0, "-", F43/F49)</f>
        <v>1.2277076644308103E-2</v>
      </c>
      <c r="H43" s="65">
        <v>2380</v>
      </c>
      <c r="I43" s="21">
        <f>IF(H49=0, "-", H43/H49)</f>
        <v>1.764609932233047E-2</v>
      </c>
      <c r="J43" s="20">
        <f t="shared" si="0"/>
        <v>-0.51020408163265307</v>
      </c>
      <c r="K43" s="21">
        <f t="shared" si="1"/>
        <v>-0.18865546218487395</v>
      </c>
    </row>
    <row r="44" spans="1:11" x14ac:dyDescent="0.25">
      <c r="A44" s="7" t="s">
        <v>95</v>
      </c>
      <c r="B44" s="65">
        <v>1454</v>
      </c>
      <c r="C44" s="39">
        <f>IF(B49=0, "-", B44/B49)</f>
        <v>7.0207629164654756E-2</v>
      </c>
      <c r="D44" s="65">
        <v>1554</v>
      </c>
      <c r="E44" s="21">
        <f>IF(D49=0, "-", D44/D49)</f>
        <v>9.9386032233307747E-2</v>
      </c>
      <c r="F44" s="81">
        <v>8405</v>
      </c>
      <c r="G44" s="39">
        <f>IF(F49=0, "-", F44/F49)</f>
        <v>5.3438026512381984E-2</v>
      </c>
      <c r="H44" s="65">
        <v>2005</v>
      </c>
      <c r="I44" s="21">
        <f>IF(H49=0, "-", H44/H49)</f>
        <v>1.4865726529946468E-2</v>
      </c>
      <c r="J44" s="20">
        <f t="shared" si="0"/>
        <v>-6.4350064350064351E-2</v>
      </c>
      <c r="K44" s="21">
        <f t="shared" si="1"/>
        <v>3.1920199501246884</v>
      </c>
    </row>
    <row r="45" spans="1:11" x14ac:dyDescent="0.25">
      <c r="A45" s="7" t="s">
        <v>96</v>
      </c>
      <c r="B45" s="65">
        <v>3142</v>
      </c>
      <c r="C45" s="39">
        <f>IF(B49=0, "-", B45/B49)</f>
        <v>0.15171414775470787</v>
      </c>
      <c r="D45" s="65">
        <v>1826</v>
      </c>
      <c r="E45" s="21">
        <f>IF(D49=0, "-", D45/D49)</f>
        <v>0.11678178562292146</v>
      </c>
      <c r="F45" s="81">
        <v>21474</v>
      </c>
      <c r="G45" s="39">
        <f>IF(F49=0, "-", F45/F49)</f>
        <v>0.13652923037797629</v>
      </c>
      <c r="H45" s="65">
        <v>25054</v>
      </c>
      <c r="I45" s="21">
        <f>IF(H49=0, "-", H45/H49)</f>
        <v>0.18575855984103681</v>
      </c>
      <c r="J45" s="20">
        <f t="shared" si="0"/>
        <v>0.72070098576122676</v>
      </c>
      <c r="K45" s="21">
        <f t="shared" si="1"/>
        <v>-0.14289135467390437</v>
      </c>
    </row>
    <row r="46" spans="1:11" x14ac:dyDescent="0.25">
      <c r="A46" s="7" t="s">
        <v>98</v>
      </c>
      <c r="B46" s="65">
        <v>998</v>
      </c>
      <c r="C46" s="39">
        <f>IF(B49=0, "-", B46/B49)</f>
        <v>4.8189280540801543E-2</v>
      </c>
      <c r="D46" s="65">
        <v>784</v>
      </c>
      <c r="E46" s="21">
        <f>IF(D49=0, "-", D46/D49)</f>
        <v>5.014070094653364E-2</v>
      </c>
      <c r="F46" s="81">
        <v>7290</v>
      </c>
      <c r="G46" s="39">
        <f>IF(F49=0, "-", F46/F49)</f>
        <v>4.6348984327812572E-2</v>
      </c>
      <c r="H46" s="65">
        <v>4070</v>
      </c>
      <c r="I46" s="21">
        <f>IF(H49=0, "-", H46/H49)</f>
        <v>3.0176312706674379E-2</v>
      </c>
      <c r="J46" s="20">
        <f t="shared" si="0"/>
        <v>0.27295918367346939</v>
      </c>
      <c r="K46" s="21">
        <f t="shared" si="1"/>
        <v>0.79115479115479115</v>
      </c>
    </row>
    <row r="47" spans="1:11" x14ac:dyDescent="0.25">
      <c r="A47" s="7" t="s">
        <v>99</v>
      </c>
      <c r="B47" s="65">
        <v>253</v>
      </c>
      <c r="C47" s="39">
        <f>IF(B49=0, "-", B47/B49)</f>
        <v>1.2216320618058909E-2</v>
      </c>
      <c r="D47" s="65">
        <v>431</v>
      </c>
      <c r="E47" s="21">
        <f>IF(D49=0, "-", D47/D49)</f>
        <v>2.7564594525454081E-2</v>
      </c>
      <c r="F47" s="81">
        <v>3164</v>
      </c>
      <c r="G47" s="39">
        <f>IF(F49=0, "-", F47/F49)</f>
        <v>2.0116349302222079E-2</v>
      </c>
      <c r="H47" s="65">
        <v>3095</v>
      </c>
      <c r="I47" s="21">
        <f>IF(H49=0, "-", H47/H49)</f>
        <v>2.2947343446475969E-2</v>
      </c>
      <c r="J47" s="20">
        <f t="shared" si="0"/>
        <v>-0.41299303944315546</v>
      </c>
      <c r="K47" s="21">
        <f t="shared" si="1"/>
        <v>2.2294022617124393E-2</v>
      </c>
    </row>
    <row r="48" spans="1:11" x14ac:dyDescent="0.25">
      <c r="A48" s="2"/>
      <c r="B48" s="68"/>
      <c r="C48" s="33"/>
      <c r="D48" s="68"/>
      <c r="E48" s="6"/>
      <c r="F48" s="82"/>
      <c r="G48" s="33"/>
      <c r="H48" s="68"/>
      <c r="I48" s="6"/>
      <c r="J48" s="5"/>
      <c r="K48" s="6"/>
    </row>
    <row r="49" spans="1:11" s="43" customFormat="1" ht="13" x14ac:dyDescent="0.3">
      <c r="A49" s="162" t="s">
        <v>621</v>
      </c>
      <c r="B49" s="71">
        <f>SUM(B7:B48)</f>
        <v>20710</v>
      </c>
      <c r="C49" s="40">
        <v>1</v>
      </c>
      <c r="D49" s="71">
        <f>SUM(D7:D48)</f>
        <v>15636</v>
      </c>
      <c r="E49" s="41">
        <v>1</v>
      </c>
      <c r="F49" s="77">
        <f>SUM(F7:F48)</f>
        <v>157285</v>
      </c>
      <c r="G49" s="42">
        <v>1</v>
      </c>
      <c r="H49" s="71">
        <f>SUM(H7:H48)</f>
        <v>134874</v>
      </c>
      <c r="I49" s="41">
        <v>1</v>
      </c>
      <c r="J49" s="37">
        <f>IF(D49=0, "-", (B49-D49)/D49)</f>
        <v>0.32450754668713228</v>
      </c>
      <c r="K49" s="38">
        <f>IF(H49=0, "-", (F49-H49)/H49)</f>
        <v>0.16616249240031436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130</v>
      </c>
      <c r="B6" s="61" t="s">
        <v>12</v>
      </c>
      <c r="C6" s="62" t="s">
        <v>13</v>
      </c>
      <c r="D6" s="61" t="s">
        <v>12</v>
      </c>
      <c r="E6" s="63" t="s">
        <v>13</v>
      </c>
      <c r="F6" s="62" t="s">
        <v>12</v>
      </c>
      <c r="G6" s="62" t="s">
        <v>13</v>
      </c>
      <c r="H6" s="61" t="s">
        <v>12</v>
      </c>
      <c r="I6" s="63" t="s">
        <v>13</v>
      </c>
      <c r="J6" s="61"/>
      <c r="K6" s="63"/>
    </row>
    <row r="7" spans="1:11" x14ac:dyDescent="0.25">
      <c r="A7" s="7" t="s">
        <v>505</v>
      </c>
      <c r="B7" s="65">
        <v>0</v>
      </c>
      <c r="C7" s="34">
        <f>IF(B14=0, "-", B7/B14)</f>
        <v>0</v>
      </c>
      <c r="D7" s="65">
        <v>2</v>
      </c>
      <c r="E7" s="9">
        <f>IF(D14=0, "-", D7/D14)</f>
        <v>5.4054054054054057E-2</v>
      </c>
      <c r="F7" s="81">
        <v>1</v>
      </c>
      <c r="G7" s="34">
        <f>IF(F14=0, "-", F7/F14)</f>
        <v>2.1186440677966102E-3</v>
      </c>
      <c r="H7" s="65">
        <v>4</v>
      </c>
      <c r="I7" s="9">
        <f>IF(H14=0, "-", H7/H14)</f>
        <v>7.4211502782931356E-3</v>
      </c>
      <c r="J7" s="8">
        <f t="shared" ref="J7:J12" si="0">IF(D7=0, "-", IF((B7-D7)/D7&lt;10, (B7-D7)/D7, "&gt;999%"))</f>
        <v>-1</v>
      </c>
      <c r="K7" s="9">
        <f t="shared" ref="K7:K12" si="1">IF(H7=0, "-", IF((F7-H7)/H7&lt;10, (F7-H7)/H7, "&gt;999%"))</f>
        <v>-0.75</v>
      </c>
    </row>
    <row r="8" spans="1:11" x14ac:dyDescent="0.25">
      <c r="A8" s="7" t="s">
        <v>506</v>
      </c>
      <c r="B8" s="65">
        <v>1</v>
      </c>
      <c r="C8" s="34">
        <f>IF(B14=0, "-", B8/B14)</f>
        <v>1.9607843137254902E-2</v>
      </c>
      <c r="D8" s="65">
        <v>5</v>
      </c>
      <c r="E8" s="9">
        <f>IF(D14=0, "-", D8/D14)</f>
        <v>0.13513513513513514</v>
      </c>
      <c r="F8" s="81">
        <v>42</v>
      </c>
      <c r="G8" s="34">
        <f>IF(F14=0, "-", F8/F14)</f>
        <v>8.8983050847457626E-2</v>
      </c>
      <c r="H8" s="65">
        <v>54</v>
      </c>
      <c r="I8" s="9">
        <f>IF(H14=0, "-", H8/H14)</f>
        <v>0.10018552875695733</v>
      </c>
      <c r="J8" s="8">
        <f t="shared" si="0"/>
        <v>-0.8</v>
      </c>
      <c r="K8" s="9">
        <f t="shared" si="1"/>
        <v>-0.22222222222222221</v>
      </c>
    </row>
    <row r="9" spans="1:11" x14ac:dyDescent="0.25">
      <c r="A9" s="7" t="s">
        <v>507</v>
      </c>
      <c r="B9" s="65">
        <v>0</v>
      </c>
      <c r="C9" s="34">
        <f>IF(B14=0, "-", B9/B14)</f>
        <v>0</v>
      </c>
      <c r="D9" s="65">
        <v>2</v>
      </c>
      <c r="E9" s="9">
        <f>IF(D14=0, "-", D9/D14)</f>
        <v>5.4054054054054057E-2</v>
      </c>
      <c r="F9" s="81">
        <v>0</v>
      </c>
      <c r="G9" s="34">
        <f>IF(F14=0, "-", F9/F14)</f>
        <v>0</v>
      </c>
      <c r="H9" s="65">
        <v>9</v>
      </c>
      <c r="I9" s="9">
        <f>IF(H14=0, "-", H9/H14)</f>
        <v>1.6697588126159554E-2</v>
      </c>
      <c r="J9" s="8">
        <f t="shared" si="0"/>
        <v>-1</v>
      </c>
      <c r="K9" s="9">
        <f t="shared" si="1"/>
        <v>-1</v>
      </c>
    </row>
    <row r="10" spans="1:11" x14ac:dyDescent="0.25">
      <c r="A10" s="7" t="s">
        <v>508</v>
      </c>
      <c r="B10" s="65">
        <v>0</v>
      </c>
      <c r="C10" s="34">
        <f>IF(B14=0, "-", B10/B14)</f>
        <v>0</v>
      </c>
      <c r="D10" s="65">
        <v>1</v>
      </c>
      <c r="E10" s="9">
        <f>IF(D14=0, "-", D10/D14)</f>
        <v>2.7027027027027029E-2</v>
      </c>
      <c r="F10" s="81">
        <v>0</v>
      </c>
      <c r="G10" s="34">
        <f>IF(F14=0, "-", F10/F14)</f>
        <v>0</v>
      </c>
      <c r="H10" s="65">
        <v>1</v>
      </c>
      <c r="I10" s="9">
        <f>IF(H14=0, "-", H10/H14)</f>
        <v>1.8552875695732839E-3</v>
      </c>
      <c r="J10" s="8">
        <f t="shared" si="0"/>
        <v>-1</v>
      </c>
      <c r="K10" s="9">
        <f t="shared" si="1"/>
        <v>-1</v>
      </c>
    </row>
    <row r="11" spans="1:11" x14ac:dyDescent="0.25">
      <c r="A11" s="7" t="s">
        <v>509</v>
      </c>
      <c r="B11" s="65">
        <v>50</v>
      </c>
      <c r="C11" s="34">
        <f>IF(B14=0, "-", B11/B14)</f>
        <v>0.98039215686274506</v>
      </c>
      <c r="D11" s="65">
        <v>26</v>
      </c>
      <c r="E11" s="9">
        <f>IF(D14=0, "-", D11/D14)</f>
        <v>0.70270270270270274</v>
      </c>
      <c r="F11" s="81">
        <v>429</v>
      </c>
      <c r="G11" s="34">
        <f>IF(F14=0, "-", F11/F14)</f>
        <v>0.90889830508474578</v>
      </c>
      <c r="H11" s="65">
        <v>446</v>
      </c>
      <c r="I11" s="9">
        <f>IF(H14=0, "-", H11/H14)</f>
        <v>0.82745825602968459</v>
      </c>
      <c r="J11" s="8">
        <f t="shared" si="0"/>
        <v>0.92307692307692313</v>
      </c>
      <c r="K11" s="9">
        <f t="shared" si="1"/>
        <v>-3.811659192825112E-2</v>
      </c>
    </row>
    <row r="12" spans="1:11" x14ac:dyDescent="0.25">
      <c r="A12" s="7" t="s">
        <v>510</v>
      </c>
      <c r="B12" s="65">
        <v>0</v>
      </c>
      <c r="C12" s="34">
        <f>IF(B14=0, "-", B12/B14)</f>
        <v>0</v>
      </c>
      <c r="D12" s="65">
        <v>1</v>
      </c>
      <c r="E12" s="9">
        <f>IF(D14=0, "-", D12/D14)</f>
        <v>2.7027027027027029E-2</v>
      </c>
      <c r="F12" s="81">
        <v>0</v>
      </c>
      <c r="G12" s="34">
        <f>IF(F14=0, "-", F12/F14)</f>
        <v>0</v>
      </c>
      <c r="H12" s="65">
        <v>25</v>
      </c>
      <c r="I12" s="9">
        <f>IF(H14=0, "-", H12/H14)</f>
        <v>4.6382189239332093E-2</v>
      </c>
      <c r="J12" s="8">
        <f t="shared" si="0"/>
        <v>-1</v>
      </c>
      <c r="K12" s="9">
        <f t="shared" si="1"/>
        <v>-1</v>
      </c>
    </row>
    <row r="13" spans="1:11" x14ac:dyDescent="0.25">
      <c r="A13" s="2"/>
      <c r="B13" s="68"/>
      <c r="C13" s="33"/>
      <c r="D13" s="68"/>
      <c r="E13" s="6"/>
      <c r="F13" s="82"/>
      <c r="G13" s="33"/>
      <c r="H13" s="68"/>
      <c r="I13" s="6"/>
      <c r="J13" s="5"/>
      <c r="K13" s="6"/>
    </row>
    <row r="14" spans="1:11" s="43" customFormat="1" ht="13" x14ac:dyDescent="0.3">
      <c r="A14" s="162" t="s">
        <v>644</v>
      </c>
      <c r="B14" s="71">
        <f>SUM(B7:B13)</f>
        <v>51</v>
      </c>
      <c r="C14" s="40">
        <f>B14/35968</f>
        <v>1.4179270462633452E-3</v>
      </c>
      <c r="D14" s="71">
        <f>SUM(D7:D13)</f>
        <v>37</v>
      </c>
      <c r="E14" s="41">
        <f>D14/28945</f>
        <v>1.2782864052513388E-3</v>
      </c>
      <c r="F14" s="77">
        <f>SUM(F7:F13)</f>
        <v>472</v>
      </c>
      <c r="G14" s="42">
        <f>F14/278028</f>
        <v>1.6976707381990304E-3</v>
      </c>
      <c r="H14" s="71">
        <f>SUM(H7:H13)</f>
        <v>539</v>
      </c>
      <c r="I14" s="41">
        <f>H14/255800</f>
        <v>2.1071149335418296E-3</v>
      </c>
      <c r="J14" s="37">
        <f>IF(D14=0, "-", IF((B14-D14)/D14&lt;10, (B14-D14)/D14, "&gt;999%"))</f>
        <v>0.3783783783783784</v>
      </c>
      <c r="K14" s="38">
        <f>IF(H14=0, "-", IF((F14-H14)/H14&lt;10, (F14-H14)/H14, "&gt;999%"))</f>
        <v>-0.12430426716141002</v>
      </c>
    </row>
    <row r="15" spans="1:11" x14ac:dyDescent="0.25">
      <c r="B15" s="83"/>
      <c r="D15" s="83"/>
      <c r="F15" s="83"/>
      <c r="H15" s="83"/>
    </row>
    <row r="16" spans="1:11" ht="13" x14ac:dyDescent="0.3">
      <c r="A16" s="163" t="s">
        <v>131</v>
      </c>
      <c r="B16" s="61" t="s">
        <v>12</v>
      </c>
      <c r="C16" s="62" t="s">
        <v>13</v>
      </c>
      <c r="D16" s="61" t="s">
        <v>12</v>
      </c>
      <c r="E16" s="63" t="s">
        <v>13</v>
      </c>
      <c r="F16" s="62" t="s">
        <v>12</v>
      </c>
      <c r="G16" s="62" t="s">
        <v>13</v>
      </c>
      <c r="H16" s="61" t="s">
        <v>12</v>
      </c>
      <c r="I16" s="63" t="s">
        <v>13</v>
      </c>
      <c r="J16" s="61"/>
      <c r="K16" s="63"/>
    </row>
    <row r="17" spans="1:11" x14ac:dyDescent="0.25">
      <c r="A17" s="7" t="s">
        <v>511</v>
      </c>
      <c r="B17" s="65">
        <v>0</v>
      </c>
      <c r="C17" s="34">
        <f>IF(B20=0, "-", B17/B20)</f>
        <v>0</v>
      </c>
      <c r="D17" s="65">
        <v>0</v>
      </c>
      <c r="E17" s="9">
        <f>IF(D20=0, "-", D17/D20)</f>
        <v>0</v>
      </c>
      <c r="F17" s="81">
        <v>1</v>
      </c>
      <c r="G17" s="34">
        <f>IF(F20=0, "-", F17/F20)</f>
        <v>1.9230769230769232E-2</v>
      </c>
      <c r="H17" s="65">
        <v>0</v>
      </c>
      <c r="I17" s="9">
        <f>IF(H20=0, "-", H17/H20)</f>
        <v>0</v>
      </c>
      <c r="J17" s="8" t="str">
        <f>IF(D17=0, "-", IF((B17-D17)/D17&lt;10, (B17-D17)/D17, "&gt;999%"))</f>
        <v>-</v>
      </c>
      <c r="K17" s="9" t="str">
        <f>IF(H17=0, "-", IF((F17-H17)/H17&lt;10, (F17-H17)/H17, "&gt;999%"))</f>
        <v>-</v>
      </c>
    </row>
    <row r="18" spans="1:11" x14ac:dyDescent="0.25">
      <c r="A18" s="7" t="s">
        <v>512</v>
      </c>
      <c r="B18" s="65">
        <v>5</v>
      </c>
      <c r="C18" s="34">
        <f>IF(B20=0, "-", B18/B20)</f>
        <v>1</v>
      </c>
      <c r="D18" s="65">
        <v>9</v>
      </c>
      <c r="E18" s="9">
        <f>IF(D20=0, "-", D18/D20)</f>
        <v>1</v>
      </c>
      <c r="F18" s="81">
        <v>51</v>
      </c>
      <c r="G18" s="34">
        <f>IF(F20=0, "-", F18/F20)</f>
        <v>0.98076923076923073</v>
      </c>
      <c r="H18" s="65">
        <v>39</v>
      </c>
      <c r="I18" s="9">
        <f>IF(H20=0, "-", H18/H20)</f>
        <v>1</v>
      </c>
      <c r="J18" s="8">
        <f>IF(D18=0, "-", IF((B18-D18)/D18&lt;10, (B18-D18)/D18, "&gt;999%"))</f>
        <v>-0.44444444444444442</v>
      </c>
      <c r="K18" s="9">
        <f>IF(H18=0, "-", IF((F18-H18)/H18&lt;10, (F18-H18)/H18, "&gt;999%"))</f>
        <v>0.30769230769230771</v>
      </c>
    </row>
    <row r="19" spans="1:11" x14ac:dyDescent="0.25">
      <c r="A19" s="2"/>
      <c r="B19" s="68"/>
      <c r="C19" s="33"/>
      <c r="D19" s="68"/>
      <c r="E19" s="6"/>
      <c r="F19" s="82"/>
      <c r="G19" s="33"/>
      <c r="H19" s="68"/>
      <c r="I19" s="6"/>
      <c r="J19" s="5"/>
      <c r="K19" s="6"/>
    </row>
    <row r="20" spans="1:11" s="43" customFormat="1" ht="13" x14ac:dyDescent="0.3">
      <c r="A20" s="162" t="s">
        <v>643</v>
      </c>
      <c r="B20" s="71">
        <f>SUM(B17:B19)</f>
        <v>5</v>
      </c>
      <c r="C20" s="40">
        <f>B20/35968</f>
        <v>1.3901245551601425E-4</v>
      </c>
      <c r="D20" s="71">
        <f>SUM(D17:D19)</f>
        <v>9</v>
      </c>
      <c r="E20" s="41">
        <f>D20/28945</f>
        <v>3.109345310070824E-4</v>
      </c>
      <c r="F20" s="77">
        <f>SUM(F17:F19)</f>
        <v>52</v>
      </c>
      <c r="G20" s="42">
        <f>F20/278028</f>
        <v>1.8703152200497792E-4</v>
      </c>
      <c r="H20" s="71">
        <f>SUM(H17:H19)</f>
        <v>39</v>
      </c>
      <c r="I20" s="41">
        <f>H20/255800</f>
        <v>1.5246286161063331E-4</v>
      </c>
      <c r="J20" s="37">
        <f>IF(D20=0, "-", IF((B20-D20)/D20&lt;10, (B20-D20)/D20, "&gt;999%"))</f>
        <v>-0.44444444444444442</v>
      </c>
      <c r="K20" s="38">
        <f>IF(H20=0, "-", IF((F20-H20)/H20&lt;10, (F20-H20)/H20, "&gt;999%"))</f>
        <v>0.33333333333333331</v>
      </c>
    </row>
    <row r="21" spans="1:11" x14ac:dyDescent="0.25">
      <c r="B21" s="83"/>
      <c r="D21" s="83"/>
      <c r="F21" s="83"/>
      <c r="H21" s="83"/>
    </row>
    <row r="22" spans="1:11" ht="13" x14ac:dyDescent="0.3">
      <c r="A22" s="163" t="s">
        <v>132</v>
      </c>
      <c r="B22" s="61" t="s">
        <v>12</v>
      </c>
      <c r="C22" s="62" t="s">
        <v>13</v>
      </c>
      <c r="D22" s="61" t="s">
        <v>12</v>
      </c>
      <c r="E22" s="63" t="s">
        <v>13</v>
      </c>
      <c r="F22" s="62" t="s">
        <v>12</v>
      </c>
      <c r="G22" s="62" t="s">
        <v>13</v>
      </c>
      <c r="H22" s="61" t="s">
        <v>12</v>
      </c>
      <c r="I22" s="63" t="s">
        <v>13</v>
      </c>
      <c r="J22" s="61"/>
      <c r="K22" s="63"/>
    </row>
    <row r="23" spans="1:11" x14ac:dyDescent="0.25">
      <c r="A23" s="7" t="s">
        <v>513</v>
      </c>
      <c r="B23" s="65">
        <v>7</v>
      </c>
      <c r="C23" s="34">
        <f>IF(B27=0, "-", B23/B27)</f>
        <v>0.15909090909090909</v>
      </c>
      <c r="D23" s="65">
        <v>0</v>
      </c>
      <c r="E23" s="9">
        <f>IF(D27=0, "-", D23/D27)</f>
        <v>0</v>
      </c>
      <c r="F23" s="81">
        <v>162</v>
      </c>
      <c r="G23" s="34">
        <f>IF(F27=0, "-", F23/F27)</f>
        <v>0.51265822784810122</v>
      </c>
      <c r="H23" s="65">
        <v>73</v>
      </c>
      <c r="I23" s="9">
        <f>IF(H27=0, "-", H23/H27)</f>
        <v>0.17718446601941748</v>
      </c>
      <c r="J23" s="8" t="str">
        <f>IF(D23=0, "-", IF((B23-D23)/D23&lt;10, (B23-D23)/D23, "&gt;999%"))</f>
        <v>-</v>
      </c>
      <c r="K23" s="9">
        <f>IF(H23=0, "-", IF((F23-H23)/H23&lt;10, (F23-H23)/H23, "&gt;999%"))</f>
        <v>1.2191780821917808</v>
      </c>
    </row>
    <row r="24" spans="1:11" x14ac:dyDescent="0.25">
      <c r="A24" s="7" t="s">
        <v>514</v>
      </c>
      <c r="B24" s="65">
        <v>1</v>
      </c>
      <c r="C24" s="34">
        <f>IF(B27=0, "-", B24/B27)</f>
        <v>2.2727272727272728E-2</v>
      </c>
      <c r="D24" s="65">
        <v>3</v>
      </c>
      <c r="E24" s="9">
        <f>IF(D27=0, "-", D24/D27)</f>
        <v>8.3333333333333329E-2</v>
      </c>
      <c r="F24" s="81">
        <v>5</v>
      </c>
      <c r="G24" s="34">
        <f>IF(F27=0, "-", F24/F27)</f>
        <v>1.5822784810126583E-2</v>
      </c>
      <c r="H24" s="65">
        <v>119</v>
      </c>
      <c r="I24" s="9">
        <f>IF(H27=0, "-", H24/H27)</f>
        <v>0.28883495145631066</v>
      </c>
      <c r="J24" s="8">
        <f>IF(D24=0, "-", IF((B24-D24)/D24&lt;10, (B24-D24)/D24, "&gt;999%"))</f>
        <v>-0.66666666666666663</v>
      </c>
      <c r="K24" s="9">
        <f>IF(H24=0, "-", IF((F24-H24)/H24&lt;10, (F24-H24)/H24, "&gt;999%"))</f>
        <v>-0.95798319327731096</v>
      </c>
    </row>
    <row r="25" spans="1:11" x14ac:dyDescent="0.25">
      <c r="A25" s="7" t="s">
        <v>515</v>
      </c>
      <c r="B25" s="65">
        <v>36</v>
      </c>
      <c r="C25" s="34">
        <f>IF(B27=0, "-", B25/B27)</f>
        <v>0.81818181818181823</v>
      </c>
      <c r="D25" s="65">
        <v>33</v>
      </c>
      <c r="E25" s="9">
        <f>IF(D27=0, "-", D25/D27)</f>
        <v>0.91666666666666663</v>
      </c>
      <c r="F25" s="81">
        <v>149</v>
      </c>
      <c r="G25" s="34">
        <f>IF(F27=0, "-", F25/F27)</f>
        <v>0.47151898734177217</v>
      </c>
      <c r="H25" s="65">
        <v>220</v>
      </c>
      <c r="I25" s="9">
        <f>IF(H27=0, "-", H25/H27)</f>
        <v>0.53398058252427183</v>
      </c>
      <c r="J25" s="8">
        <f>IF(D25=0, "-", IF((B25-D25)/D25&lt;10, (B25-D25)/D25, "&gt;999%"))</f>
        <v>9.0909090909090912E-2</v>
      </c>
      <c r="K25" s="9">
        <f>IF(H25=0, "-", IF((F25-H25)/H25&lt;10, (F25-H25)/H25, "&gt;999%"))</f>
        <v>-0.32272727272727275</v>
      </c>
    </row>
    <row r="26" spans="1:11" x14ac:dyDescent="0.25">
      <c r="A26" s="2"/>
      <c r="B26" s="68"/>
      <c r="C26" s="33"/>
      <c r="D26" s="68"/>
      <c r="E26" s="6"/>
      <c r="F26" s="82"/>
      <c r="G26" s="33"/>
      <c r="H26" s="68"/>
      <c r="I26" s="6"/>
      <c r="J26" s="5"/>
      <c r="K26" s="6"/>
    </row>
    <row r="27" spans="1:11" s="43" customFormat="1" ht="13" x14ac:dyDescent="0.3">
      <c r="A27" s="162" t="s">
        <v>642</v>
      </c>
      <c r="B27" s="71">
        <f>SUM(B23:B26)</f>
        <v>44</v>
      </c>
      <c r="C27" s="40">
        <f>B27/35968</f>
        <v>1.2233096085409252E-3</v>
      </c>
      <c r="D27" s="71">
        <f>SUM(D23:D26)</f>
        <v>36</v>
      </c>
      <c r="E27" s="41">
        <f>D27/28945</f>
        <v>1.2437381240283296E-3</v>
      </c>
      <c r="F27" s="77">
        <f>SUM(F23:F26)</f>
        <v>316</v>
      </c>
      <c r="G27" s="42">
        <f>F27/278028</f>
        <v>1.1365761721840967E-3</v>
      </c>
      <c r="H27" s="71">
        <f>SUM(H23:H26)</f>
        <v>412</v>
      </c>
      <c r="I27" s="41">
        <f>H27/255800</f>
        <v>1.6106333072713056E-3</v>
      </c>
      <c r="J27" s="37">
        <f>IF(D27=0, "-", IF((B27-D27)/D27&lt;10, (B27-D27)/D27, "&gt;999%"))</f>
        <v>0.22222222222222221</v>
      </c>
      <c r="K27" s="38">
        <f>IF(H27=0, "-", IF((F27-H27)/H27&lt;10, (F27-H27)/H27, "&gt;999%"))</f>
        <v>-0.23300970873786409</v>
      </c>
    </row>
    <row r="28" spans="1:11" x14ac:dyDescent="0.25">
      <c r="B28" s="83"/>
      <c r="D28" s="83"/>
      <c r="F28" s="83"/>
      <c r="H28" s="83"/>
    </row>
    <row r="29" spans="1:11" ht="13" x14ac:dyDescent="0.3">
      <c r="A29" s="163" t="s">
        <v>133</v>
      </c>
      <c r="B29" s="61" t="s">
        <v>12</v>
      </c>
      <c r="C29" s="62" t="s">
        <v>13</v>
      </c>
      <c r="D29" s="61" t="s">
        <v>12</v>
      </c>
      <c r="E29" s="63" t="s">
        <v>13</v>
      </c>
      <c r="F29" s="62" t="s">
        <v>12</v>
      </c>
      <c r="G29" s="62" t="s">
        <v>13</v>
      </c>
      <c r="H29" s="61" t="s">
        <v>12</v>
      </c>
      <c r="I29" s="63" t="s">
        <v>13</v>
      </c>
      <c r="J29" s="61"/>
      <c r="K29" s="63"/>
    </row>
    <row r="30" spans="1:11" x14ac:dyDescent="0.25">
      <c r="A30" s="7" t="s">
        <v>516</v>
      </c>
      <c r="B30" s="65">
        <v>58</v>
      </c>
      <c r="C30" s="34">
        <f>IF(B42=0, "-", B30/B42)</f>
        <v>7.4742268041237112E-2</v>
      </c>
      <c r="D30" s="65">
        <v>94</v>
      </c>
      <c r="E30" s="9">
        <f>IF(D42=0, "-", D30/D42)</f>
        <v>0.14992025518341306</v>
      </c>
      <c r="F30" s="81">
        <v>715</v>
      </c>
      <c r="G30" s="34">
        <f>IF(F42=0, "-", F30/F42)</f>
        <v>0.12754191937210133</v>
      </c>
      <c r="H30" s="65">
        <v>348</v>
      </c>
      <c r="I30" s="9">
        <f>IF(H42=0, "-", H30/H42)</f>
        <v>5.4163424124513616E-2</v>
      </c>
      <c r="J30" s="8">
        <f t="shared" ref="J30:J40" si="2">IF(D30=0, "-", IF((B30-D30)/D30&lt;10, (B30-D30)/D30, "&gt;999%"))</f>
        <v>-0.38297872340425532</v>
      </c>
      <c r="K30" s="9">
        <f t="shared" ref="K30:K40" si="3">IF(H30=0, "-", IF((F30-H30)/H30&lt;10, (F30-H30)/H30, "&gt;999%"))</f>
        <v>1.0545977011494252</v>
      </c>
    </row>
    <row r="31" spans="1:11" x14ac:dyDescent="0.25">
      <c r="A31" s="7" t="s">
        <v>517</v>
      </c>
      <c r="B31" s="65">
        <v>0</v>
      </c>
      <c r="C31" s="34">
        <f>IF(B42=0, "-", B31/B42)</f>
        <v>0</v>
      </c>
      <c r="D31" s="65">
        <v>0</v>
      </c>
      <c r="E31" s="9">
        <f>IF(D42=0, "-", D31/D42)</f>
        <v>0</v>
      </c>
      <c r="F31" s="81">
        <v>0</v>
      </c>
      <c r="G31" s="34">
        <f>IF(F42=0, "-", F31/F42)</f>
        <v>0</v>
      </c>
      <c r="H31" s="65">
        <v>78</v>
      </c>
      <c r="I31" s="9">
        <f>IF(H42=0, "-", H31/H42)</f>
        <v>1.2140077821011673E-2</v>
      </c>
      <c r="J31" s="8" t="str">
        <f t="shared" si="2"/>
        <v>-</v>
      </c>
      <c r="K31" s="9">
        <f t="shared" si="3"/>
        <v>-1</v>
      </c>
    </row>
    <row r="32" spans="1:11" x14ac:dyDescent="0.25">
      <c r="A32" s="7" t="s">
        <v>518</v>
      </c>
      <c r="B32" s="65">
        <v>86</v>
      </c>
      <c r="C32" s="34">
        <f>IF(B42=0, "-", B32/B42)</f>
        <v>0.11082474226804123</v>
      </c>
      <c r="D32" s="65">
        <v>64</v>
      </c>
      <c r="E32" s="9">
        <f>IF(D42=0, "-", D32/D42)</f>
        <v>0.10207336523125997</v>
      </c>
      <c r="F32" s="81">
        <v>735</v>
      </c>
      <c r="G32" s="34">
        <f>IF(F42=0, "-", F32/F42)</f>
        <v>0.13110952550838387</v>
      </c>
      <c r="H32" s="65">
        <v>969</v>
      </c>
      <c r="I32" s="9">
        <f>IF(H42=0, "-", H32/H42)</f>
        <v>0.15081712062256811</v>
      </c>
      <c r="J32" s="8">
        <f t="shared" si="2"/>
        <v>0.34375</v>
      </c>
      <c r="K32" s="9">
        <f t="shared" si="3"/>
        <v>-0.24148606811145512</v>
      </c>
    </row>
    <row r="33" spans="1:11" x14ac:dyDescent="0.25">
      <c r="A33" s="7" t="s">
        <v>519</v>
      </c>
      <c r="B33" s="65">
        <v>98</v>
      </c>
      <c r="C33" s="34">
        <f>IF(B42=0, "-", B33/B42)</f>
        <v>0.12628865979381443</v>
      </c>
      <c r="D33" s="65">
        <v>82</v>
      </c>
      <c r="E33" s="9">
        <f>IF(D42=0, "-", D33/D42)</f>
        <v>0.13078149920255183</v>
      </c>
      <c r="F33" s="81">
        <v>999</v>
      </c>
      <c r="G33" s="34">
        <f>IF(F42=0, "-", F33/F42)</f>
        <v>0.17820192650731359</v>
      </c>
      <c r="H33" s="65">
        <v>892</v>
      </c>
      <c r="I33" s="9">
        <f>IF(H42=0, "-", H33/H42)</f>
        <v>0.13883268482490271</v>
      </c>
      <c r="J33" s="8">
        <f t="shared" si="2"/>
        <v>0.1951219512195122</v>
      </c>
      <c r="K33" s="9">
        <f t="shared" si="3"/>
        <v>0.11995515695067265</v>
      </c>
    </row>
    <row r="34" spans="1:11" x14ac:dyDescent="0.25">
      <c r="A34" s="7" t="s">
        <v>520</v>
      </c>
      <c r="B34" s="65">
        <v>14</v>
      </c>
      <c r="C34" s="34">
        <f>IF(B42=0, "-", B34/B42)</f>
        <v>1.804123711340206E-2</v>
      </c>
      <c r="D34" s="65">
        <v>26</v>
      </c>
      <c r="E34" s="9">
        <f>IF(D42=0, "-", D34/D42)</f>
        <v>4.1467304625199361E-2</v>
      </c>
      <c r="F34" s="81">
        <v>164</v>
      </c>
      <c r="G34" s="34">
        <f>IF(F42=0, "-", F34/F42)</f>
        <v>2.9254370317516945E-2</v>
      </c>
      <c r="H34" s="65">
        <v>113</v>
      </c>
      <c r="I34" s="9">
        <f>IF(H42=0, "-", H34/H42)</f>
        <v>1.7587548638132295E-2</v>
      </c>
      <c r="J34" s="8">
        <f t="shared" si="2"/>
        <v>-0.46153846153846156</v>
      </c>
      <c r="K34" s="9">
        <f t="shared" si="3"/>
        <v>0.45132743362831856</v>
      </c>
    </row>
    <row r="35" spans="1:11" x14ac:dyDescent="0.25">
      <c r="A35" s="7" t="s">
        <v>521</v>
      </c>
      <c r="B35" s="65">
        <v>9</v>
      </c>
      <c r="C35" s="34">
        <f>IF(B42=0, "-", B35/B42)</f>
        <v>1.1597938144329897E-2</v>
      </c>
      <c r="D35" s="65">
        <v>28</v>
      </c>
      <c r="E35" s="9">
        <f>IF(D42=0, "-", D35/D42)</f>
        <v>4.4657097288676235E-2</v>
      </c>
      <c r="F35" s="81">
        <v>162</v>
      </c>
      <c r="G35" s="34">
        <f>IF(F42=0, "-", F35/F42)</f>
        <v>2.8897609703888692E-2</v>
      </c>
      <c r="H35" s="65">
        <v>158</v>
      </c>
      <c r="I35" s="9">
        <f>IF(H42=0, "-", H35/H42)</f>
        <v>2.4591439688715952E-2</v>
      </c>
      <c r="J35" s="8">
        <f t="shared" si="2"/>
        <v>-0.6785714285714286</v>
      </c>
      <c r="K35" s="9">
        <f t="shared" si="3"/>
        <v>2.5316455696202531E-2</v>
      </c>
    </row>
    <row r="36" spans="1:11" x14ac:dyDescent="0.25">
      <c r="A36" s="7" t="s">
        <v>522</v>
      </c>
      <c r="B36" s="65">
        <v>0</v>
      </c>
      <c r="C36" s="34">
        <f>IF(B42=0, "-", B36/B42)</f>
        <v>0</v>
      </c>
      <c r="D36" s="65">
        <v>54</v>
      </c>
      <c r="E36" s="9">
        <f>IF(D42=0, "-", D36/D42)</f>
        <v>8.6124401913875603E-2</v>
      </c>
      <c r="F36" s="81">
        <v>4</v>
      </c>
      <c r="G36" s="34">
        <f>IF(F42=0, "-", F36/F42)</f>
        <v>7.1352122725651087E-4</v>
      </c>
      <c r="H36" s="65">
        <v>390</v>
      </c>
      <c r="I36" s="9">
        <f>IF(H42=0, "-", H36/H42)</f>
        <v>6.0700389105058365E-2</v>
      </c>
      <c r="J36" s="8">
        <f t="shared" si="2"/>
        <v>-1</v>
      </c>
      <c r="K36" s="9">
        <f t="shared" si="3"/>
        <v>-0.98974358974358978</v>
      </c>
    </row>
    <row r="37" spans="1:11" x14ac:dyDescent="0.25">
      <c r="A37" s="7" t="s">
        <v>523</v>
      </c>
      <c r="B37" s="65">
        <v>17</v>
      </c>
      <c r="C37" s="34">
        <f>IF(B42=0, "-", B37/B42)</f>
        <v>2.1907216494845359E-2</v>
      </c>
      <c r="D37" s="65">
        <v>16</v>
      </c>
      <c r="E37" s="9">
        <f>IF(D42=0, "-", D37/D42)</f>
        <v>2.5518341307814992E-2</v>
      </c>
      <c r="F37" s="81">
        <v>113</v>
      </c>
      <c r="G37" s="34">
        <f>IF(F42=0, "-", F37/F42)</f>
        <v>2.0156974669996431E-2</v>
      </c>
      <c r="H37" s="65">
        <v>85</v>
      </c>
      <c r="I37" s="9">
        <f>IF(H42=0, "-", H37/H42)</f>
        <v>1.3229571984435798E-2</v>
      </c>
      <c r="J37" s="8">
        <f t="shared" si="2"/>
        <v>6.25E-2</v>
      </c>
      <c r="K37" s="9">
        <f t="shared" si="3"/>
        <v>0.32941176470588235</v>
      </c>
    </row>
    <row r="38" spans="1:11" x14ac:dyDescent="0.25">
      <c r="A38" s="7" t="s">
        <v>524</v>
      </c>
      <c r="B38" s="65">
        <v>32</v>
      </c>
      <c r="C38" s="34">
        <f>IF(B42=0, "-", B38/B42)</f>
        <v>4.1237113402061855E-2</v>
      </c>
      <c r="D38" s="65">
        <v>44</v>
      </c>
      <c r="E38" s="9">
        <f>IF(D42=0, "-", D38/D42)</f>
        <v>7.0175438596491224E-2</v>
      </c>
      <c r="F38" s="81">
        <v>249</v>
      </c>
      <c r="G38" s="34">
        <f>IF(F42=0, "-", F38/F42)</f>
        <v>4.4416696396717803E-2</v>
      </c>
      <c r="H38" s="65">
        <v>301</v>
      </c>
      <c r="I38" s="9">
        <f>IF(H42=0, "-", H38/H42)</f>
        <v>4.6848249027237353E-2</v>
      </c>
      <c r="J38" s="8">
        <f t="shared" si="2"/>
        <v>-0.27272727272727271</v>
      </c>
      <c r="K38" s="9">
        <f t="shared" si="3"/>
        <v>-0.17275747508305647</v>
      </c>
    </row>
    <row r="39" spans="1:11" x14ac:dyDescent="0.25">
      <c r="A39" s="7" t="s">
        <v>525</v>
      </c>
      <c r="B39" s="65">
        <v>405</v>
      </c>
      <c r="C39" s="34">
        <f>IF(B42=0, "-", B39/B42)</f>
        <v>0.52190721649484539</v>
      </c>
      <c r="D39" s="65">
        <v>147</v>
      </c>
      <c r="E39" s="9">
        <f>IF(D42=0, "-", D39/D42)</f>
        <v>0.23444976076555024</v>
      </c>
      <c r="F39" s="81">
        <v>2150</v>
      </c>
      <c r="G39" s="34">
        <f>IF(F42=0, "-", F39/F42)</f>
        <v>0.3835176596503746</v>
      </c>
      <c r="H39" s="65">
        <v>2598</v>
      </c>
      <c r="I39" s="9">
        <f>IF(H42=0, "-", H39/H42)</f>
        <v>0.40435797665369649</v>
      </c>
      <c r="J39" s="8">
        <f t="shared" si="2"/>
        <v>1.7551020408163265</v>
      </c>
      <c r="K39" s="9">
        <f t="shared" si="3"/>
        <v>-0.17244033872209391</v>
      </c>
    </row>
    <row r="40" spans="1:11" x14ac:dyDescent="0.25">
      <c r="A40" s="7" t="s">
        <v>526</v>
      </c>
      <c r="B40" s="65">
        <v>57</v>
      </c>
      <c r="C40" s="34">
        <f>IF(B42=0, "-", B40/B42)</f>
        <v>7.3453608247422683E-2</v>
      </c>
      <c r="D40" s="65">
        <v>72</v>
      </c>
      <c r="E40" s="9">
        <f>IF(D42=0, "-", D40/D42)</f>
        <v>0.11483253588516747</v>
      </c>
      <c r="F40" s="81">
        <v>315</v>
      </c>
      <c r="G40" s="34">
        <f>IF(F42=0, "-", F40/F42)</f>
        <v>5.6189796646450234E-2</v>
      </c>
      <c r="H40" s="65">
        <v>493</v>
      </c>
      <c r="I40" s="9">
        <f>IF(H42=0, "-", H40/H42)</f>
        <v>7.673151750972762E-2</v>
      </c>
      <c r="J40" s="8">
        <f t="shared" si="2"/>
        <v>-0.20833333333333334</v>
      </c>
      <c r="K40" s="9">
        <f t="shared" si="3"/>
        <v>-0.36105476673427994</v>
      </c>
    </row>
    <row r="41" spans="1:11" x14ac:dyDescent="0.25">
      <c r="A41" s="2"/>
      <c r="B41" s="68"/>
      <c r="C41" s="33"/>
      <c r="D41" s="68"/>
      <c r="E41" s="6"/>
      <c r="F41" s="82"/>
      <c r="G41" s="33"/>
      <c r="H41" s="68"/>
      <c r="I41" s="6"/>
      <c r="J41" s="5"/>
      <c r="K41" s="6"/>
    </row>
    <row r="42" spans="1:11" s="43" customFormat="1" ht="13" x14ac:dyDescent="0.3">
      <c r="A42" s="162" t="s">
        <v>641</v>
      </c>
      <c r="B42" s="71">
        <f>SUM(B30:B41)</f>
        <v>776</v>
      </c>
      <c r="C42" s="40">
        <f>B42/35968</f>
        <v>2.1574733096085409E-2</v>
      </c>
      <c r="D42" s="71">
        <f>SUM(D30:D41)</f>
        <v>627</v>
      </c>
      <c r="E42" s="41">
        <f>D42/28945</f>
        <v>2.1661772326826742E-2</v>
      </c>
      <c r="F42" s="77">
        <f>SUM(F30:F41)</f>
        <v>5606</v>
      </c>
      <c r="G42" s="42">
        <f>F42/278028</f>
        <v>2.0163436776152042E-2</v>
      </c>
      <c r="H42" s="71">
        <f>SUM(H30:H41)</f>
        <v>6425</v>
      </c>
      <c r="I42" s="41">
        <f>H42/255800</f>
        <v>2.5117279124315873E-2</v>
      </c>
      <c r="J42" s="37">
        <f>IF(D42=0, "-", IF((B42-D42)/D42&lt;10, (B42-D42)/D42, "&gt;999%"))</f>
        <v>0.23763955342902712</v>
      </c>
      <c r="K42" s="38">
        <f>IF(H42=0, "-", IF((F42-H42)/H42&lt;10, (F42-H42)/H42, "&gt;999%"))</f>
        <v>-0.12747081712062258</v>
      </c>
    </row>
    <row r="43" spans="1:11" x14ac:dyDescent="0.25">
      <c r="B43" s="83"/>
      <c r="D43" s="83"/>
      <c r="F43" s="83"/>
      <c r="H43" s="83"/>
    </row>
    <row r="44" spans="1:11" ht="13" x14ac:dyDescent="0.3">
      <c r="A44" s="163" t="s">
        <v>134</v>
      </c>
      <c r="B44" s="61" t="s">
        <v>12</v>
      </c>
      <c r="C44" s="62" t="s">
        <v>13</v>
      </c>
      <c r="D44" s="61" t="s">
        <v>12</v>
      </c>
      <c r="E44" s="63" t="s">
        <v>13</v>
      </c>
      <c r="F44" s="62" t="s">
        <v>12</v>
      </c>
      <c r="G44" s="62" t="s">
        <v>13</v>
      </c>
      <c r="H44" s="61" t="s">
        <v>12</v>
      </c>
      <c r="I44" s="63" t="s">
        <v>13</v>
      </c>
      <c r="J44" s="61"/>
      <c r="K44" s="63"/>
    </row>
    <row r="45" spans="1:11" x14ac:dyDescent="0.25">
      <c r="A45" s="7" t="s">
        <v>527</v>
      </c>
      <c r="B45" s="65">
        <v>95</v>
      </c>
      <c r="C45" s="34">
        <f>IF(B54=0, "-", B45/B54)</f>
        <v>0.12566137566137567</v>
      </c>
      <c r="D45" s="65">
        <v>123</v>
      </c>
      <c r="E45" s="9">
        <f>IF(D54=0, "-", D45/D54)</f>
        <v>0.13326110509209102</v>
      </c>
      <c r="F45" s="81">
        <v>1177</v>
      </c>
      <c r="G45" s="34">
        <f>IF(F54=0, "-", F45/F54)</f>
        <v>0.16799885812161006</v>
      </c>
      <c r="H45" s="65">
        <v>637</v>
      </c>
      <c r="I45" s="9">
        <f>IF(H54=0, "-", H45/H54)</f>
        <v>7.77587890625E-2</v>
      </c>
      <c r="J45" s="8">
        <f t="shared" ref="J45:J52" si="4">IF(D45=0, "-", IF((B45-D45)/D45&lt;10, (B45-D45)/D45, "&gt;999%"))</f>
        <v>-0.22764227642276422</v>
      </c>
      <c r="K45" s="9">
        <f t="shared" ref="K45:K52" si="5">IF(H45=0, "-", IF((F45-H45)/H45&lt;10, (F45-H45)/H45, "&gt;999%"))</f>
        <v>0.84772370486656201</v>
      </c>
    </row>
    <row r="46" spans="1:11" x14ac:dyDescent="0.25">
      <c r="A46" s="7" t="s">
        <v>528</v>
      </c>
      <c r="B46" s="65">
        <v>8</v>
      </c>
      <c r="C46" s="34">
        <f>IF(B54=0, "-", B46/B54)</f>
        <v>1.0582010582010581E-2</v>
      </c>
      <c r="D46" s="65">
        <v>1</v>
      </c>
      <c r="E46" s="9">
        <f>IF(D54=0, "-", D46/D54)</f>
        <v>1.0834236186348862E-3</v>
      </c>
      <c r="F46" s="81">
        <v>43</v>
      </c>
      <c r="G46" s="34">
        <f>IF(F54=0, "-", F46/F54)</f>
        <v>6.1375963459891518E-3</v>
      </c>
      <c r="H46" s="65">
        <v>39</v>
      </c>
      <c r="I46" s="9">
        <f>IF(H54=0, "-", H46/H54)</f>
        <v>4.7607421875E-3</v>
      </c>
      <c r="J46" s="8">
        <f t="shared" si="4"/>
        <v>7</v>
      </c>
      <c r="K46" s="9">
        <f t="shared" si="5"/>
        <v>0.10256410256410256</v>
      </c>
    </row>
    <row r="47" spans="1:11" x14ac:dyDescent="0.25">
      <c r="A47" s="7" t="s">
        <v>529</v>
      </c>
      <c r="B47" s="65">
        <v>162</v>
      </c>
      <c r="C47" s="34">
        <f>IF(B54=0, "-", B47/B54)</f>
        <v>0.21428571428571427</v>
      </c>
      <c r="D47" s="65">
        <v>50</v>
      </c>
      <c r="E47" s="9">
        <f>IF(D54=0, "-", D47/D54)</f>
        <v>5.4171180931744313E-2</v>
      </c>
      <c r="F47" s="81">
        <v>1144</v>
      </c>
      <c r="G47" s="34">
        <f>IF(F54=0, "-", F47/F54)</f>
        <v>0.16328860976306023</v>
      </c>
      <c r="H47" s="65">
        <v>1131</v>
      </c>
      <c r="I47" s="9">
        <f>IF(H54=0, "-", H47/H54)</f>
        <v>0.1380615234375</v>
      </c>
      <c r="J47" s="8">
        <f t="shared" si="4"/>
        <v>2.2400000000000002</v>
      </c>
      <c r="K47" s="9">
        <f t="shared" si="5"/>
        <v>1.1494252873563218E-2</v>
      </c>
    </row>
    <row r="48" spans="1:11" x14ac:dyDescent="0.25">
      <c r="A48" s="7" t="s">
        <v>530</v>
      </c>
      <c r="B48" s="65">
        <v>2</v>
      </c>
      <c r="C48" s="34">
        <f>IF(B54=0, "-", B48/B54)</f>
        <v>2.6455026455026454E-3</v>
      </c>
      <c r="D48" s="65">
        <v>0</v>
      </c>
      <c r="E48" s="9">
        <f>IF(D54=0, "-", D48/D54)</f>
        <v>0</v>
      </c>
      <c r="F48" s="81">
        <v>22</v>
      </c>
      <c r="G48" s="34">
        <f>IF(F54=0, "-", F48/F54)</f>
        <v>3.1401655723665429E-3</v>
      </c>
      <c r="H48" s="65">
        <v>0</v>
      </c>
      <c r="I48" s="9">
        <f>IF(H54=0, "-", H48/H54)</f>
        <v>0</v>
      </c>
      <c r="J48" s="8" t="str">
        <f t="shared" si="4"/>
        <v>-</v>
      </c>
      <c r="K48" s="9" t="str">
        <f t="shared" si="5"/>
        <v>-</v>
      </c>
    </row>
    <row r="49" spans="1:11" x14ac:dyDescent="0.25">
      <c r="A49" s="7" t="s">
        <v>531</v>
      </c>
      <c r="B49" s="65">
        <v>117</v>
      </c>
      <c r="C49" s="34">
        <f>IF(B54=0, "-", B49/B54)</f>
        <v>0.15476190476190477</v>
      </c>
      <c r="D49" s="65">
        <v>32</v>
      </c>
      <c r="E49" s="9">
        <f>IF(D54=0, "-", D49/D54)</f>
        <v>3.4669555796316358E-2</v>
      </c>
      <c r="F49" s="81">
        <v>845</v>
      </c>
      <c r="G49" s="34">
        <f>IF(F54=0, "-", F49/F54)</f>
        <v>0.12061090493862403</v>
      </c>
      <c r="H49" s="65">
        <v>607</v>
      </c>
      <c r="I49" s="9">
        <f>IF(H54=0, "-", H49/H54)</f>
        <v>7.40966796875E-2</v>
      </c>
      <c r="J49" s="8">
        <f t="shared" si="4"/>
        <v>2.65625</v>
      </c>
      <c r="K49" s="9">
        <f t="shared" si="5"/>
        <v>0.39209225700164746</v>
      </c>
    </row>
    <row r="50" spans="1:11" x14ac:dyDescent="0.25">
      <c r="A50" s="7" t="s">
        <v>532</v>
      </c>
      <c r="B50" s="65">
        <v>29</v>
      </c>
      <c r="C50" s="34">
        <f>IF(B54=0, "-", B50/B54)</f>
        <v>3.8359788359788358E-2</v>
      </c>
      <c r="D50" s="65">
        <v>95</v>
      </c>
      <c r="E50" s="9">
        <f>IF(D54=0, "-", D50/D54)</f>
        <v>0.10292524377031419</v>
      </c>
      <c r="F50" s="81">
        <v>552</v>
      </c>
      <c r="G50" s="34">
        <f>IF(F54=0, "-", F50/F54)</f>
        <v>7.8789608906651445E-2</v>
      </c>
      <c r="H50" s="65">
        <v>837</v>
      </c>
      <c r="I50" s="9">
        <f>IF(H54=0, "-", H50/H54)</f>
        <v>0.1021728515625</v>
      </c>
      <c r="J50" s="8">
        <f t="shared" si="4"/>
        <v>-0.69473684210526321</v>
      </c>
      <c r="K50" s="9">
        <f t="shared" si="5"/>
        <v>-0.34050179211469533</v>
      </c>
    </row>
    <row r="51" spans="1:11" x14ac:dyDescent="0.25">
      <c r="A51" s="7" t="s">
        <v>533</v>
      </c>
      <c r="B51" s="65">
        <v>45</v>
      </c>
      <c r="C51" s="34">
        <f>IF(B54=0, "-", B51/B54)</f>
        <v>5.9523809523809521E-2</v>
      </c>
      <c r="D51" s="65">
        <v>39</v>
      </c>
      <c r="E51" s="9">
        <f>IF(D54=0, "-", D51/D54)</f>
        <v>4.2253521126760563E-2</v>
      </c>
      <c r="F51" s="81">
        <v>168</v>
      </c>
      <c r="G51" s="34">
        <f>IF(F54=0, "-", F51/F54)</f>
        <v>2.3979446188980874E-2</v>
      </c>
      <c r="H51" s="65">
        <v>463</v>
      </c>
      <c r="I51" s="9">
        <f>IF(H54=0, "-", H51/H54)</f>
        <v>5.65185546875E-2</v>
      </c>
      <c r="J51" s="8">
        <f t="shared" si="4"/>
        <v>0.15384615384615385</v>
      </c>
      <c r="K51" s="9">
        <f t="shared" si="5"/>
        <v>-0.63714902807775375</v>
      </c>
    </row>
    <row r="52" spans="1:11" x14ac:dyDescent="0.25">
      <c r="A52" s="7" t="s">
        <v>534</v>
      </c>
      <c r="B52" s="65">
        <v>298</v>
      </c>
      <c r="C52" s="34">
        <f>IF(B54=0, "-", B52/B54)</f>
        <v>0.39417989417989419</v>
      </c>
      <c r="D52" s="65">
        <v>583</v>
      </c>
      <c r="E52" s="9">
        <f>IF(D54=0, "-", D52/D54)</f>
        <v>0.63163596966413871</v>
      </c>
      <c r="F52" s="81">
        <v>3055</v>
      </c>
      <c r="G52" s="34">
        <f>IF(F54=0, "-", F52/F54)</f>
        <v>0.43605481016271769</v>
      </c>
      <c r="H52" s="65">
        <v>4478</v>
      </c>
      <c r="I52" s="9">
        <f>IF(H54=0, "-", H52/H54)</f>
        <v>0.546630859375</v>
      </c>
      <c r="J52" s="8">
        <f t="shared" si="4"/>
        <v>-0.48885077186963982</v>
      </c>
      <c r="K52" s="9">
        <f t="shared" si="5"/>
        <v>-0.31777579276462709</v>
      </c>
    </row>
    <row r="53" spans="1:11" x14ac:dyDescent="0.25">
      <c r="A53" s="2"/>
      <c r="B53" s="68"/>
      <c r="C53" s="33"/>
      <c r="D53" s="68"/>
      <c r="E53" s="6"/>
      <c r="F53" s="82"/>
      <c r="G53" s="33"/>
      <c r="H53" s="68"/>
      <c r="I53" s="6"/>
      <c r="J53" s="5"/>
      <c r="K53" s="6"/>
    </row>
    <row r="54" spans="1:11" s="43" customFormat="1" ht="13" x14ac:dyDescent="0.3">
      <c r="A54" s="162" t="s">
        <v>640</v>
      </c>
      <c r="B54" s="71">
        <f>SUM(B45:B53)</f>
        <v>756</v>
      </c>
      <c r="C54" s="40">
        <f>B54/35968</f>
        <v>2.1018683274021354E-2</v>
      </c>
      <c r="D54" s="71">
        <f>SUM(D45:D53)</f>
        <v>923</v>
      </c>
      <c r="E54" s="41">
        <f>D54/28945</f>
        <v>3.1888063568837451E-2</v>
      </c>
      <c r="F54" s="77">
        <f>SUM(F45:F53)</f>
        <v>7006</v>
      </c>
      <c r="G54" s="42">
        <f>F54/278028</f>
        <v>2.5198900830132216E-2</v>
      </c>
      <c r="H54" s="71">
        <f>SUM(H45:H53)</f>
        <v>8192</v>
      </c>
      <c r="I54" s="41">
        <f>H54/255800</f>
        <v>3.2025019546520719E-2</v>
      </c>
      <c r="J54" s="37">
        <f>IF(D54=0, "-", IF((B54-D54)/D54&lt;10, (B54-D54)/D54, "&gt;999%"))</f>
        <v>-0.18093174431202599</v>
      </c>
      <c r="K54" s="38">
        <f>IF(H54=0, "-", IF((F54-H54)/H54&lt;10, (F54-H54)/H54, "&gt;999%"))</f>
        <v>-0.144775390625</v>
      </c>
    </row>
    <row r="55" spans="1:11" x14ac:dyDescent="0.25">
      <c r="B55" s="83"/>
      <c r="D55" s="83"/>
      <c r="F55" s="83"/>
      <c r="H55" s="83"/>
    </row>
    <row r="56" spans="1:11" ht="13" x14ac:dyDescent="0.3">
      <c r="A56" s="163" t="s">
        <v>135</v>
      </c>
      <c r="B56" s="61" t="s">
        <v>12</v>
      </c>
      <c r="C56" s="62" t="s">
        <v>13</v>
      </c>
      <c r="D56" s="61" t="s">
        <v>12</v>
      </c>
      <c r="E56" s="63" t="s">
        <v>13</v>
      </c>
      <c r="F56" s="62" t="s">
        <v>12</v>
      </c>
      <c r="G56" s="62" t="s">
        <v>13</v>
      </c>
      <c r="H56" s="61" t="s">
        <v>12</v>
      </c>
      <c r="I56" s="63" t="s">
        <v>13</v>
      </c>
      <c r="J56" s="61"/>
      <c r="K56" s="63"/>
    </row>
    <row r="57" spans="1:11" x14ac:dyDescent="0.25">
      <c r="A57" s="7" t="s">
        <v>535</v>
      </c>
      <c r="B57" s="65">
        <v>1555</v>
      </c>
      <c r="C57" s="34">
        <f>IF(B70=0, "-", B57/B70)</f>
        <v>0.32148025635724625</v>
      </c>
      <c r="D57" s="65">
        <v>1239</v>
      </c>
      <c r="E57" s="9">
        <f>IF(D70=0, "-", D57/D70)</f>
        <v>0.25673435557397428</v>
      </c>
      <c r="F57" s="81">
        <v>10640</v>
      </c>
      <c r="G57" s="34">
        <f>IF(F70=0, "-", F57/F70)</f>
        <v>0.26827361892034995</v>
      </c>
      <c r="H57" s="65">
        <v>8164</v>
      </c>
      <c r="I57" s="9">
        <f>IF(H70=0, "-", H57/H70)</f>
        <v>0.20418167266906762</v>
      </c>
      <c r="J57" s="8">
        <f t="shared" ref="J57:J68" si="6">IF(D57=0, "-", IF((B57-D57)/D57&lt;10, (B57-D57)/D57, "&gt;999%"))</f>
        <v>0.25504439063761097</v>
      </c>
      <c r="K57" s="9">
        <f t="shared" ref="K57:K68" si="7">IF(H57=0, "-", IF((F57-H57)/H57&lt;10, (F57-H57)/H57, "&gt;999%"))</f>
        <v>0.3032827045565899</v>
      </c>
    </row>
    <row r="58" spans="1:11" x14ac:dyDescent="0.25">
      <c r="A58" s="7" t="s">
        <v>536</v>
      </c>
      <c r="B58" s="65">
        <v>139</v>
      </c>
      <c r="C58" s="34">
        <f>IF(B70=0, "-", B58/B70)</f>
        <v>2.8736820343187926E-2</v>
      </c>
      <c r="D58" s="65">
        <v>244</v>
      </c>
      <c r="E58" s="9">
        <f>IF(D70=0, "-", D58/D70)</f>
        <v>5.0559469539991714E-2</v>
      </c>
      <c r="F58" s="81">
        <v>1743</v>
      </c>
      <c r="G58" s="34">
        <f>IF(F70=0, "-", F58/F70)</f>
        <v>4.3947454678399438E-2</v>
      </c>
      <c r="H58" s="65">
        <v>1493</v>
      </c>
      <c r="I58" s="9">
        <f>IF(H70=0, "-", H58/H70)</f>
        <v>3.7339935974389754E-2</v>
      </c>
      <c r="J58" s="8">
        <f t="shared" si="6"/>
        <v>-0.43032786885245899</v>
      </c>
      <c r="K58" s="9">
        <f t="shared" si="7"/>
        <v>0.16744809109176156</v>
      </c>
    </row>
    <row r="59" spans="1:11" x14ac:dyDescent="0.25">
      <c r="A59" s="7" t="s">
        <v>537</v>
      </c>
      <c r="B59" s="65">
        <v>383</v>
      </c>
      <c r="C59" s="34">
        <f>IF(B70=0, "-", B59/B70)</f>
        <v>7.9181310729791191E-2</v>
      </c>
      <c r="D59" s="65">
        <v>507</v>
      </c>
      <c r="E59" s="9">
        <f>IF(D70=0, "-", D59/D70)</f>
        <v>0.10505594695399917</v>
      </c>
      <c r="F59" s="81">
        <v>4331</v>
      </c>
      <c r="G59" s="34">
        <f>IF(F70=0, "-", F59/F70)</f>
        <v>0.10920047401729659</v>
      </c>
      <c r="H59" s="65">
        <v>4235</v>
      </c>
      <c r="I59" s="9">
        <f>IF(H70=0, "-", H59/H70)</f>
        <v>0.10591736694677871</v>
      </c>
      <c r="J59" s="8">
        <f t="shared" si="6"/>
        <v>-0.24457593688362919</v>
      </c>
      <c r="K59" s="9">
        <f t="shared" si="7"/>
        <v>2.2668240850059033E-2</v>
      </c>
    </row>
    <row r="60" spans="1:11" x14ac:dyDescent="0.25">
      <c r="A60" s="7" t="s">
        <v>538</v>
      </c>
      <c r="B60" s="65">
        <v>11</v>
      </c>
      <c r="C60" s="34">
        <f>IF(B70=0, "-", B60/B70)</f>
        <v>2.2741368616911307E-3</v>
      </c>
      <c r="D60" s="65">
        <v>33</v>
      </c>
      <c r="E60" s="9">
        <f>IF(D70=0, "-", D60/D70)</f>
        <v>6.8379610443431412E-3</v>
      </c>
      <c r="F60" s="81">
        <v>163</v>
      </c>
      <c r="G60" s="34">
        <f>IF(F70=0, "-", F60/F70)</f>
        <v>4.1098308161670151E-3</v>
      </c>
      <c r="H60" s="65">
        <v>355</v>
      </c>
      <c r="I60" s="9">
        <f>IF(H70=0, "-", H60/H70)</f>
        <v>8.878551420568228E-3</v>
      </c>
      <c r="J60" s="8">
        <f t="shared" si="6"/>
        <v>-0.66666666666666663</v>
      </c>
      <c r="K60" s="9">
        <f t="shared" si="7"/>
        <v>-0.54084507042253516</v>
      </c>
    </row>
    <row r="61" spans="1:11" x14ac:dyDescent="0.25">
      <c r="A61" s="7" t="s">
        <v>539</v>
      </c>
      <c r="B61" s="65">
        <v>250</v>
      </c>
      <c r="C61" s="34">
        <f>IF(B70=0, "-", B61/B70)</f>
        <v>5.168492867479843E-2</v>
      </c>
      <c r="D61" s="65">
        <v>411</v>
      </c>
      <c r="E61" s="9">
        <f>IF(D70=0, "-", D61/D70)</f>
        <v>8.5163696643182754E-2</v>
      </c>
      <c r="F61" s="81">
        <v>2232</v>
      </c>
      <c r="G61" s="34">
        <f>IF(F70=0, "-", F61/F70)</f>
        <v>5.6276947126900484E-2</v>
      </c>
      <c r="H61" s="65">
        <v>1377</v>
      </c>
      <c r="I61" s="9">
        <f>IF(H70=0, "-", H61/H70)</f>
        <v>3.4438775510204078E-2</v>
      </c>
      <c r="J61" s="8">
        <f t="shared" si="6"/>
        <v>-0.39172749391727496</v>
      </c>
      <c r="K61" s="9">
        <f t="shared" si="7"/>
        <v>0.62091503267973858</v>
      </c>
    </row>
    <row r="62" spans="1:11" x14ac:dyDescent="0.25">
      <c r="A62" s="7" t="s">
        <v>540</v>
      </c>
      <c r="B62" s="65">
        <v>245</v>
      </c>
      <c r="C62" s="34">
        <f>IF(B70=0, "-", B62/B70)</f>
        <v>5.0651230101302458E-2</v>
      </c>
      <c r="D62" s="65">
        <v>132</v>
      </c>
      <c r="E62" s="9">
        <f>IF(D70=0, "-", D62/D70)</f>
        <v>2.7351844177372565E-2</v>
      </c>
      <c r="F62" s="81">
        <v>2782</v>
      </c>
      <c r="G62" s="34">
        <f>IF(F70=0, "-", F62/F70)</f>
        <v>7.0144474420715558E-2</v>
      </c>
      <c r="H62" s="65">
        <v>2143</v>
      </c>
      <c r="I62" s="9">
        <f>IF(H70=0, "-", H62/H70)</f>
        <v>5.3596438575430172E-2</v>
      </c>
      <c r="J62" s="8">
        <f t="shared" si="6"/>
        <v>0.85606060606060608</v>
      </c>
      <c r="K62" s="9">
        <f t="shared" si="7"/>
        <v>0.29818012132524496</v>
      </c>
    </row>
    <row r="63" spans="1:11" x14ac:dyDescent="0.25">
      <c r="A63" s="7" t="s">
        <v>541</v>
      </c>
      <c r="B63" s="65">
        <v>176</v>
      </c>
      <c r="C63" s="34">
        <f>IF(B70=0, "-", B63/B70)</f>
        <v>3.6386189787058092E-2</v>
      </c>
      <c r="D63" s="65">
        <v>615</v>
      </c>
      <c r="E63" s="9">
        <f>IF(D70=0, "-", D63/D70)</f>
        <v>0.12743472855366764</v>
      </c>
      <c r="F63" s="81">
        <v>2909</v>
      </c>
      <c r="G63" s="34">
        <f>IF(F70=0, "-", F63/F70)</f>
        <v>7.3346612541287409E-2</v>
      </c>
      <c r="H63" s="65">
        <v>6095</v>
      </c>
      <c r="I63" s="9">
        <f>IF(H70=0, "-", H63/H70)</f>
        <v>0.1524359743897559</v>
      </c>
      <c r="J63" s="8">
        <f t="shared" si="6"/>
        <v>-0.71382113821138216</v>
      </c>
      <c r="K63" s="9">
        <f t="shared" si="7"/>
        <v>-0.52272354388843312</v>
      </c>
    </row>
    <row r="64" spans="1:11" x14ac:dyDescent="0.25">
      <c r="A64" s="7" t="s">
        <v>542</v>
      </c>
      <c r="B64" s="65">
        <v>194</v>
      </c>
      <c r="C64" s="34">
        <f>IF(B70=0, "-", B64/B70)</f>
        <v>4.0107504651643582E-2</v>
      </c>
      <c r="D64" s="65">
        <v>212</v>
      </c>
      <c r="E64" s="9">
        <f>IF(D70=0, "-", D64/D70)</f>
        <v>4.3928719436386245E-2</v>
      </c>
      <c r="F64" s="81">
        <v>1530</v>
      </c>
      <c r="G64" s="34">
        <f>IF(F70=0, "-", F64/F70)</f>
        <v>3.8576939562794683E-2</v>
      </c>
      <c r="H64" s="65">
        <v>2124</v>
      </c>
      <c r="I64" s="9">
        <f>IF(H70=0, "-", H64/H70)</f>
        <v>5.3121248499399761E-2</v>
      </c>
      <c r="J64" s="8">
        <f t="shared" si="6"/>
        <v>-8.4905660377358486E-2</v>
      </c>
      <c r="K64" s="9">
        <f t="shared" si="7"/>
        <v>-0.27966101694915252</v>
      </c>
    </row>
    <row r="65" spans="1:11" x14ac:dyDescent="0.25">
      <c r="A65" s="7" t="s">
        <v>543</v>
      </c>
      <c r="B65" s="65">
        <v>38</v>
      </c>
      <c r="C65" s="34">
        <f>IF(B70=0, "-", B65/B70)</f>
        <v>7.8561091585693608E-3</v>
      </c>
      <c r="D65" s="65">
        <v>73</v>
      </c>
      <c r="E65" s="9">
        <f>IF(D70=0, "-", D65/D70)</f>
        <v>1.5126398673849979E-2</v>
      </c>
      <c r="F65" s="81">
        <v>575</v>
      </c>
      <c r="G65" s="34">
        <f>IF(F70=0, "-", F65/F70)</f>
        <v>1.4497869443533951E-2</v>
      </c>
      <c r="H65" s="65">
        <v>272</v>
      </c>
      <c r="I65" s="9">
        <f>IF(H70=0, "-", H65/H70)</f>
        <v>6.8027210884353739E-3</v>
      </c>
      <c r="J65" s="8">
        <f t="shared" si="6"/>
        <v>-0.47945205479452052</v>
      </c>
      <c r="K65" s="9">
        <f t="shared" si="7"/>
        <v>1.1139705882352942</v>
      </c>
    </row>
    <row r="66" spans="1:11" x14ac:dyDescent="0.25">
      <c r="A66" s="7" t="s">
        <v>544</v>
      </c>
      <c r="B66" s="65">
        <v>1218</v>
      </c>
      <c r="C66" s="34">
        <f>IF(B70=0, "-", B66/B70)</f>
        <v>0.25180897250361794</v>
      </c>
      <c r="D66" s="65">
        <v>996</v>
      </c>
      <c r="E66" s="9">
        <f>IF(D70=0, "-", D66/D70)</f>
        <v>0.20638209697472026</v>
      </c>
      <c r="F66" s="81">
        <v>9522</v>
      </c>
      <c r="G66" s="34">
        <f>IF(F70=0, "-", F66/F70)</f>
        <v>0.2400847179849222</v>
      </c>
      <c r="H66" s="65">
        <v>10548</v>
      </c>
      <c r="I66" s="9">
        <f>IF(H70=0, "-", H66/H70)</f>
        <v>0.26380552220888354</v>
      </c>
      <c r="J66" s="8">
        <f t="shared" si="6"/>
        <v>0.22289156626506024</v>
      </c>
      <c r="K66" s="9">
        <f t="shared" si="7"/>
        <v>-9.7269624573378843E-2</v>
      </c>
    </row>
    <row r="67" spans="1:11" x14ac:dyDescent="0.25">
      <c r="A67" s="7" t="s">
        <v>545</v>
      </c>
      <c r="B67" s="65">
        <v>296</v>
      </c>
      <c r="C67" s="34">
        <f>IF(B70=0, "-", B67/B70)</f>
        <v>6.1194955550961341E-2</v>
      </c>
      <c r="D67" s="65">
        <v>260</v>
      </c>
      <c r="E67" s="9">
        <f>IF(D70=0, "-", D67/D70)</f>
        <v>5.3874844591794445E-2</v>
      </c>
      <c r="F67" s="81">
        <v>1915</v>
      </c>
      <c r="G67" s="34">
        <f>IF(F70=0, "-", F67/F70)</f>
        <v>4.8284208668465244E-2</v>
      </c>
      <c r="H67" s="65">
        <v>2249</v>
      </c>
      <c r="I67" s="9">
        <f>IF(H70=0, "-", H67/H70)</f>
        <v>5.624749899959984E-2</v>
      </c>
      <c r="J67" s="8">
        <f t="shared" si="6"/>
        <v>0.13846153846153847</v>
      </c>
      <c r="K67" s="9">
        <f t="shared" si="7"/>
        <v>-0.14851044908848376</v>
      </c>
    </row>
    <row r="68" spans="1:11" x14ac:dyDescent="0.25">
      <c r="A68" s="7" t="s">
        <v>546</v>
      </c>
      <c r="B68" s="65">
        <v>332</v>
      </c>
      <c r="C68" s="34">
        <f>IF(B70=0, "-", B68/B70)</f>
        <v>6.8637585280132307E-2</v>
      </c>
      <c r="D68" s="65">
        <v>104</v>
      </c>
      <c r="E68" s="9">
        <f>IF(D70=0, "-", D68/D70)</f>
        <v>2.154993783671778E-2</v>
      </c>
      <c r="F68" s="81">
        <v>1319</v>
      </c>
      <c r="G68" s="34">
        <f>IF(F70=0, "-", F68/F70)</f>
        <v>3.3256851819167446E-2</v>
      </c>
      <c r="H68" s="65">
        <v>929</v>
      </c>
      <c r="I68" s="9">
        <f>IF(H70=0, "-", H68/H70)</f>
        <v>2.3234293717486997E-2</v>
      </c>
      <c r="J68" s="8">
        <f t="shared" si="6"/>
        <v>2.1923076923076925</v>
      </c>
      <c r="K68" s="9">
        <f t="shared" si="7"/>
        <v>0.41980624327233584</v>
      </c>
    </row>
    <row r="69" spans="1:11" x14ac:dyDescent="0.25">
      <c r="A69" s="2"/>
      <c r="B69" s="68"/>
      <c r="C69" s="33"/>
      <c r="D69" s="68"/>
      <c r="E69" s="6"/>
      <c r="F69" s="82"/>
      <c r="G69" s="33"/>
      <c r="H69" s="68"/>
      <c r="I69" s="6"/>
      <c r="J69" s="5"/>
      <c r="K69" s="6"/>
    </row>
    <row r="70" spans="1:11" s="43" customFormat="1" ht="13" x14ac:dyDescent="0.3">
      <c r="A70" s="162" t="s">
        <v>639</v>
      </c>
      <c r="B70" s="71">
        <f>SUM(B57:B69)</f>
        <v>4837</v>
      </c>
      <c r="C70" s="40">
        <f>B70/35968</f>
        <v>0.13448064946619218</v>
      </c>
      <c r="D70" s="71">
        <f>SUM(D57:D69)</f>
        <v>4826</v>
      </c>
      <c r="E70" s="41">
        <f>D70/28945</f>
        <v>0.16673000518224218</v>
      </c>
      <c r="F70" s="77">
        <f>SUM(F57:F69)</f>
        <v>39661</v>
      </c>
      <c r="G70" s="42">
        <f>F70/278028</f>
        <v>0.14265109988921978</v>
      </c>
      <c r="H70" s="71">
        <f>SUM(H57:H69)</f>
        <v>39984</v>
      </c>
      <c r="I70" s="41">
        <f>H70/255800</f>
        <v>0.15630961688819389</v>
      </c>
      <c r="J70" s="37">
        <f>IF(D70=0, "-", IF((B70-D70)/D70&lt;10, (B70-D70)/D70, "&gt;999%"))</f>
        <v>2.2793203481143802E-3</v>
      </c>
      <c r="K70" s="38">
        <f>IF(H70=0, "-", IF((F70-H70)/H70&lt;10, (F70-H70)/H70, "&gt;999%"))</f>
        <v>-8.0782312925170071E-3</v>
      </c>
    </row>
    <row r="71" spans="1:11" x14ac:dyDescent="0.25">
      <c r="B71" s="83"/>
      <c r="D71" s="83"/>
      <c r="F71" s="83"/>
      <c r="H71" s="83"/>
    </row>
    <row r="72" spans="1:11" ht="13" x14ac:dyDescent="0.3">
      <c r="A72" s="163" t="s">
        <v>136</v>
      </c>
      <c r="B72" s="61" t="s">
        <v>12</v>
      </c>
      <c r="C72" s="62" t="s">
        <v>13</v>
      </c>
      <c r="D72" s="61" t="s">
        <v>12</v>
      </c>
      <c r="E72" s="63" t="s">
        <v>13</v>
      </c>
      <c r="F72" s="62" t="s">
        <v>12</v>
      </c>
      <c r="G72" s="62" t="s">
        <v>13</v>
      </c>
      <c r="H72" s="61" t="s">
        <v>12</v>
      </c>
      <c r="I72" s="63" t="s">
        <v>13</v>
      </c>
      <c r="J72" s="61"/>
      <c r="K72" s="63"/>
    </row>
    <row r="73" spans="1:11" x14ac:dyDescent="0.25">
      <c r="A73" s="7" t="s">
        <v>547</v>
      </c>
      <c r="B73" s="65">
        <v>79</v>
      </c>
      <c r="C73" s="34">
        <f>IF(B79=0, "-", B73/B79)</f>
        <v>0.2581699346405229</v>
      </c>
      <c r="D73" s="65">
        <v>65</v>
      </c>
      <c r="E73" s="9">
        <f>IF(D79=0, "-", D73/D79)</f>
        <v>0.25490196078431371</v>
      </c>
      <c r="F73" s="81">
        <v>454</v>
      </c>
      <c r="G73" s="34">
        <f>IF(F79=0, "-", F73/F79)</f>
        <v>0.189640768588137</v>
      </c>
      <c r="H73" s="65">
        <v>338</v>
      </c>
      <c r="I73" s="9">
        <f>IF(H79=0, "-", H73/H79)</f>
        <v>0.20215311004784689</v>
      </c>
      <c r="J73" s="8">
        <f>IF(D73=0, "-", IF((B73-D73)/D73&lt;10, (B73-D73)/D73, "&gt;999%"))</f>
        <v>0.2153846153846154</v>
      </c>
      <c r="K73" s="9">
        <f>IF(H73=0, "-", IF((F73-H73)/H73&lt;10, (F73-H73)/H73, "&gt;999%"))</f>
        <v>0.34319526627218933</v>
      </c>
    </row>
    <row r="74" spans="1:11" x14ac:dyDescent="0.25">
      <c r="A74" s="7" t="s">
        <v>548</v>
      </c>
      <c r="B74" s="65">
        <v>21</v>
      </c>
      <c r="C74" s="34">
        <f>IF(B79=0, "-", B74/B79)</f>
        <v>6.8627450980392163E-2</v>
      </c>
      <c r="D74" s="65">
        <v>11</v>
      </c>
      <c r="E74" s="9">
        <f>IF(D79=0, "-", D74/D79)</f>
        <v>4.3137254901960784E-2</v>
      </c>
      <c r="F74" s="81">
        <v>225</v>
      </c>
      <c r="G74" s="34">
        <f>IF(F79=0, "-", F74/F79)</f>
        <v>9.3984962406015032E-2</v>
      </c>
      <c r="H74" s="65">
        <v>86</v>
      </c>
      <c r="I74" s="9">
        <f>IF(H79=0, "-", H74/H79)</f>
        <v>5.1435406698564591E-2</v>
      </c>
      <c r="J74" s="8">
        <f>IF(D74=0, "-", IF((B74-D74)/D74&lt;10, (B74-D74)/D74, "&gt;999%"))</f>
        <v>0.90909090909090906</v>
      </c>
      <c r="K74" s="9">
        <f>IF(H74=0, "-", IF((F74-H74)/H74&lt;10, (F74-H74)/H74, "&gt;999%"))</f>
        <v>1.6162790697674418</v>
      </c>
    </row>
    <row r="75" spans="1:11" x14ac:dyDescent="0.25">
      <c r="A75" s="7" t="s">
        <v>549</v>
      </c>
      <c r="B75" s="65">
        <v>183</v>
      </c>
      <c r="C75" s="34">
        <f>IF(B79=0, "-", B75/B79)</f>
        <v>0.59803921568627449</v>
      </c>
      <c r="D75" s="65">
        <v>165</v>
      </c>
      <c r="E75" s="9">
        <f>IF(D79=0, "-", D75/D79)</f>
        <v>0.6470588235294118</v>
      </c>
      <c r="F75" s="81">
        <v>1496</v>
      </c>
      <c r="G75" s="34">
        <f>IF(F79=0, "-", F75/F79)</f>
        <v>0.62489557226399328</v>
      </c>
      <c r="H75" s="65">
        <v>1077</v>
      </c>
      <c r="I75" s="9">
        <f>IF(H79=0, "-", H75/H79)</f>
        <v>0.64413875598086123</v>
      </c>
      <c r="J75" s="8">
        <f>IF(D75=0, "-", IF((B75-D75)/D75&lt;10, (B75-D75)/D75, "&gt;999%"))</f>
        <v>0.10909090909090909</v>
      </c>
      <c r="K75" s="9">
        <f>IF(H75=0, "-", IF((F75-H75)/H75&lt;10, (F75-H75)/H75, "&gt;999%"))</f>
        <v>0.38904363974001854</v>
      </c>
    </row>
    <row r="76" spans="1:11" x14ac:dyDescent="0.25">
      <c r="A76" s="7" t="s">
        <v>550</v>
      </c>
      <c r="B76" s="65">
        <v>21</v>
      </c>
      <c r="C76" s="34">
        <f>IF(B79=0, "-", B76/B79)</f>
        <v>6.8627450980392163E-2</v>
      </c>
      <c r="D76" s="65">
        <v>14</v>
      </c>
      <c r="E76" s="9">
        <f>IF(D79=0, "-", D76/D79)</f>
        <v>5.4901960784313725E-2</v>
      </c>
      <c r="F76" s="81">
        <v>203</v>
      </c>
      <c r="G76" s="34">
        <f>IF(F79=0, "-", F76/F79)</f>
        <v>8.4795321637426896E-2</v>
      </c>
      <c r="H76" s="65">
        <v>158</v>
      </c>
      <c r="I76" s="9">
        <f>IF(H79=0, "-", H76/H79)</f>
        <v>9.4497607655502386E-2</v>
      </c>
      <c r="J76" s="8">
        <f>IF(D76=0, "-", IF((B76-D76)/D76&lt;10, (B76-D76)/D76, "&gt;999%"))</f>
        <v>0.5</v>
      </c>
      <c r="K76" s="9">
        <f>IF(H76=0, "-", IF((F76-H76)/H76&lt;10, (F76-H76)/H76, "&gt;999%"))</f>
        <v>0.2848101265822785</v>
      </c>
    </row>
    <row r="77" spans="1:11" x14ac:dyDescent="0.25">
      <c r="A77" s="7" t="s">
        <v>551</v>
      </c>
      <c r="B77" s="65">
        <v>2</v>
      </c>
      <c r="C77" s="34">
        <f>IF(B79=0, "-", B77/B79)</f>
        <v>6.5359477124183009E-3</v>
      </c>
      <c r="D77" s="65">
        <v>0</v>
      </c>
      <c r="E77" s="9">
        <f>IF(D79=0, "-", D77/D79)</f>
        <v>0</v>
      </c>
      <c r="F77" s="81">
        <v>16</v>
      </c>
      <c r="G77" s="34">
        <f>IF(F79=0, "-", F77/F79)</f>
        <v>6.6833751044277356E-3</v>
      </c>
      <c r="H77" s="65">
        <v>13</v>
      </c>
      <c r="I77" s="9">
        <f>IF(H79=0, "-", H77/H79)</f>
        <v>7.7751196172248802E-3</v>
      </c>
      <c r="J77" s="8" t="str">
        <f>IF(D77=0, "-", IF((B77-D77)/D77&lt;10, (B77-D77)/D77, "&gt;999%"))</f>
        <v>-</v>
      </c>
      <c r="K77" s="9">
        <f>IF(H77=0, "-", IF((F77-H77)/H77&lt;10, (F77-H77)/H77, "&gt;999%"))</f>
        <v>0.23076923076923078</v>
      </c>
    </row>
    <row r="78" spans="1:11" x14ac:dyDescent="0.25">
      <c r="A78" s="2"/>
      <c r="B78" s="68"/>
      <c r="C78" s="33"/>
      <c r="D78" s="68"/>
      <c r="E78" s="6"/>
      <c r="F78" s="82"/>
      <c r="G78" s="33"/>
      <c r="H78" s="68"/>
      <c r="I78" s="6"/>
      <c r="J78" s="5"/>
      <c r="K78" s="6"/>
    </row>
    <row r="79" spans="1:11" s="43" customFormat="1" ht="13" x14ac:dyDescent="0.3">
      <c r="A79" s="162" t="s">
        <v>638</v>
      </c>
      <c r="B79" s="71">
        <f>SUM(B73:B78)</f>
        <v>306</v>
      </c>
      <c r="C79" s="40">
        <f>B79/35968</f>
        <v>8.5075622775800715E-3</v>
      </c>
      <c r="D79" s="71">
        <f>SUM(D73:D78)</f>
        <v>255</v>
      </c>
      <c r="E79" s="41">
        <f>D79/28945</f>
        <v>8.8098117118673349E-3</v>
      </c>
      <c r="F79" s="77">
        <f>SUM(F73:F78)</f>
        <v>2394</v>
      </c>
      <c r="G79" s="42">
        <f>F79/278028</f>
        <v>8.6106435323060979E-3</v>
      </c>
      <c r="H79" s="71">
        <f>SUM(H73:H78)</f>
        <v>1672</v>
      </c>
      <c r="I79" s="41">
        <f>H79/255800</f>
        <v>6.5363565285379201E-3</v>
      </c>
      <c r="J79" s="37">
        <f>IF(D79=0, "-", IF((B79-D79)/D79&lt;10, (B79-D79)/D79, "&gt;999%"))</f>
        <v>0.2</v>
      </c>
      <c r="K79" s="38">
        <f>IF(H79=0, "-", IF((F79-H79)/H79&lt;10, (F79-H79)/H79, "&gt;999%"))</f>
        <v>0.43181818181818182</v>
      </c>
    </row>
    <row r="80" spans="1:11" x14ac:dyDescent="0.25">
      <c r="B80" s="83"/>
      <c r="D80" s="83"/>
      <c r="F80" s="83"/>
      <c r="H80" s="83"/>
    </row>
    <row r="81" spans="1:11" ht="13" x14ac:dyDescent="0.3">
      <c r="A81" s="27" t="s">
        <v>637</v>
      </c>
      <c r="B81" s="71">
        <v>6775</v>
      </c>
      <c r="C81" s="40">
        <f>B81/35968</f>
        <v>0.18836187722419928</v>
      </c>
      <c r="D81" s="71">
        <v>6713</v>
      </c>
      <c r="E81" s="41">
        <f>D81/28945</f>
        <v>0.23192261185006047</v>
      </c>
      <c r="F81" s="77">
        <v>55507</v>
      </c>
      <c r="G81" s="42">
        <f>F81/278028</f>
        <v>0.19964535946019826</v>
      </c>
      <c r="H81" s="71">
        <v>57263</v>
      </c>
      <c r="I81" s="41">
        <f>H81/255800</f>
        <v>0.22385848318999219</v>
      </c>
      <c r="J81" s="37">
        <f>IF(D81=0, "-", IF((B81-D81)/D81&lt;10, (B81-D81)/D81, "&gt;999%"))</f>
        <v>9.2358111127662738E-3</v>
      </c>
      <c r="K81" s="38">
        <f>IF(H81=0, "-", IF((F81-H81)/H81&lt;10, (F81-H81)/H81, "&gt;999%"))</f>
        <v>-3.0665525732148157E-2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651</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39</v>
      </c>
      <c r="B7" s="65">
        <v>100</v>
      </c>
      <c r="C7" s="39">
        <f>IF(B26=0, "-", B7/B26)</f>
        <v>1.4760147601476014E-2</v>
      </c>
      <c r="D7" s="65">
        <v>76</v>
      </c>
      <c r="E7" s="21">
        <f>IF(D26=0, "-", D7/D26)</f>
        <v>1.1321316847907046E-2</v>
      </c>
      <c r="F7" s="81">
        <v>679</v>
      </c>
      <c r="G7" s="39">
        <f>IF(F26=0, "-", F7/F26)</f>
        <v>1.2232691372259354E-2</v>
      </c>
      <c r="H7" s="65">
        <v>424</v>
      </c>
      <c r="I7" s="21">
        <f>IF(H26=0, "-", H7/H26)</f>
        <v>7.4044321813387355E-3</v>
      </c>
      <c r="J7" s="20">
        <f t="shared" ref="J7:J24" si="0">IF(D7=0, "-", IF((B7-D7)/D7&lt;10, (B7-D7)/D7, "&gt;999%"))</f>
        <v>0.31578947368421051</v>
      </c>
      <c r="K7" s="21">
        <f t="shared" ref="K7:K24" si="1">IF(H7=0, "-", IF((F7-H7)/H7&lt;10, (F7-H7)/H7, "&gt;999%"))</f>
        <v>0.60141509433962259</v>
      </c>
    </row>
    <row r="8" spans="1:11" x14ac:dyDescent="0.25">
      <c r="A8" s="7" t="s">
        <v>48</v>
      </c>
      <c r="B8" s="65">
        <v>1708</v>
      </c>
      <c r="C8" s="39">
        <f>IF(B26=0, "-", B8/B26)</f>
        <v>0.25210332103321031</v>
      </c>
      <c r="D8" s="65">
        <v>1456</v>
      </c>
      <c r="E8" s="21">
        <f>IF(D26=0, "-", D8/D26)</f>
        <v>0.21689259645464026</v>
      </c>
      <c r="F8" s="81">
        <v>12532</v>
      </c>
      <c r="G8" s="39">
        <f>IF(F26=0, "-", F8/F26)</f>
        <v>0.22577332588682508</v>
      </c>
      <c r="H8" s="65">
        <v>9149</v>
      </c>
      <c r="I8" s="21">
        <f>IF(H26=0, "-", H8/H26)</f>
        <v>0.15977158025251909</v>
      </c>
      <c r="J8" s="20">
        <f t="shared" si="0"/>
        <v>0.17307692307692307</v>
      </c>
      <c r="K8" s="21">
        <f t="shared" si="1"/>
        <v>0.3697671876707837</v>
      </c>
    </row>
    <row r="9" spans="1:11" x14ac:dyDescent="0.25">
      <c r="A9" s="7" t="s">
        <v>53</v>
      </c>
      <c r="B9" s="65">
        <v>147</v>
      </c>
      <c r="C9" s="39">
        <f>IF(B26=0, "-", B9/B26)</f>
        <v>2.1697416974169742E-2</v>
      </c>
      <c r="D9" s="65">
        <v>245</v>
      </c>
      <c r="E9" s="21">
        <f>IF(D26=0, "-", D9/D26)</f>
        <v>3.6496350364963501E-2</v>
      </c>
      <c r="F9" s="81">
        <v>1786</v>
      </c>
      <c r="G9" s="39">
        <f>IF(F26=0, "-", F9/F26)</f>
        <v>3.2176121930567313E-2</v>
      </c>
      <c r="H9" s="65">
        <v>1532</v>
      </c>
      <c r="I9" s="21">
        <f>IF(H26=0, "-", H9/H26)</f>
        <v>2.6753750240120146E-2</v>
      </c>
      <c r="J9" s="20">
        <f t="shared" si="0"/>
        <v>-0.4</v>
      </c>
      <c r="K9" s="21">
        <f t="shared" si="1"/>
        <v>0.16579634464751958</v>
      </c>
    </row>
    <row r="10" spans="1:11" x14ac:dyDescent="0.25">
      <c r="A10" s="7" t="s">
        <v>56</v>
      </c>
      <c r="B10" s="65">
        <v>86</v>
      </c>
      <c r="C10" s="39">
        <f>IF(B26=0, "-", B10/B26)</f>
        <v>1.2693726937269372E-2</v>
      </c>
      <c r="D10" s="65">
        <v>64</v>
      </c>
      <c r="E10" s="21">
        <f>IF(D26=0, "-", D10/D26)</f>
        <v>9.5337405035006706E-3</v>
      </c>
      <c r="F10" s="81">
        <v>735</v>
      </c>
      <c r="G10" s="39">
        <f>IF(F26=0, "-", F10/F26)</f>
        <v>1.324157313491992E-2</v>
      </c>
      <c r="H10" s="65">
        <v>1047</v>
      </c>
      <c r="I10" s="21">
        <f>IF(H26=0, "-", H10/H26)</f>
        <v>1.8284057768541643E-2</v>
      </c>
      <c r="J10" s="20">
        <f t="shared" si="0"/>
        <v>0.34375</v>
      </c>
      <c r="K10" s="21">
        <f t="shared" si="1"/>
        <v>-0.29799426934097423</v>
      </c>
    </row>
    <row r="11" spans="1:11" x14ac:dyDescent="0.25">
      <c r="A11" s="7" t="s">
        <v>59</v>
      </c>
      <c r="B11" s="65">
        <v>545</v>
      </c>
      <c r="C11" s="39">
        <f>IF(B26=0, "-", B11/B26)</f>
        <v>8.0442804428044287E-2</v>
      </c>
      <c r="D11" s="65">
        <v>557</v>
      </c>
      <c r="E11" s="21">
        <f>IF(D26=0, "-", D11/D26)</f>
        <v>8.2973335319529273E-2</v>
      </c>
      <c r="F11" s="81">
        <v>5475</v>
      </c>
      <c r="G11" s="39">
        <f>IF(F26=0, "-", F11/F26)</f>
        <v>9.8636208045832063E-2</v>
      </c>
      <c r="H11" s="65">
        <v>5366</v>
      </c>
      <c r="I11" s="21">
        <f>IF(H26=0, "-", H11/H26)</f>
        <v>9.3707978974206727E-2</v>
      </c>
      <c r="J11" s="20">
        <f t="shared" si="0"/>
        <v>-2.1543985637342909E-2</v>
      </c>
      <c r="K11" s="21">
        <f t="shared" si="1"/>
        <v>2.0313082370480805E-2</v>
      </c>
    </row>
    <row r="12" spans="1:11" x14ac:dyDescent="0.25">
      <c r="A12" s="7" t="s">
        <v>60</v>
      </c>
      <c r="B12" s="65">
        <v>0</v>
      </c>
      <c r="C12" s="39">
        <f>IF(B26=0, "-", B12/B26)</f>
        <v>0</v>
      </c>
      <c r="D12" s="65">
        <v>2</v>
      </c>
      <c r="E12" s="21">
        <f>IF(D26=0, "-", D12/D26)</f>
        <v>2.9792939073439596E-4</v>
      </c>
      <c r="F12" s="81">
        <v>2</v>
      </c>
      <c r="G12" s="39">
        <f>IF(F26=0, "-", F12/F26)</f>
        <v>3.6031491523591618E-5</v>
      </c>
      <c r="H12" s="65">
        <v>4</v>
      </c>
      <c r="I12" s="21">
        <f>IF(H26=0, "-", H12/H26)</f>
        <v>6.9853133786214485E-5</v>
      </c>
      <c r="J12" s="20">
        <f t="shared" si="0"/>
        <v>-1</v>
      </c>
      <c r="K12" s="21">
        <f t="shared" si="1"/>
        <v>-0.5</v>
      </c>
    </row>
    <row r="13" spans="1:11" x14ac:dyDescent="0.25">
      <c r="A13" s="7" t="s">
        <v>63</v>
      </c>
      <c r="B13" s="65">
        <v>11</v>
      </c>
      <c r="C13" s="39">
        <f>IF(B26=0, "-", B13/B26)</f>
        <v>1.6236162361623616E-3</v>
      </c>
      <c r="D13" s="65">
        <v>33</v>
      </c>
      <c r="E13" s="21">
        <f>IF(D26=0, "-", D13/D26)</f>
        <v>4.9158349471175328E-3</v>
      </c>
      <c r="F13" s="81">
        <v>163</v>
      </c>
      <c r="G13" s="39">
        <f>IF(F26=0, "-", F13/F26)</f>
        <v>2.9365665591727171E-3</v>
      </c>
      <c r="H13" s="65">
        <v>355</v>
      </c>
      <c r="I13" s="21">
        <f>IF(H26=0, "-", H13/H26)</f>
        <v>6.1994656235265354E-3</v>
      </c>
      <c r="J13" s="20">
        <f t="shared" si="0"/>
        <v>-0.66666666666666663</v>
      </c>
      <c r="K13" s="21">
        <f t="shared" si="1"/>
        <v>-0.54084507042253516</v>
      </c>
    </row>
    <row r="14" spans="1:11" x14ac:dyDescent="0.25">
      <c r="A14" s="7" t="s">
        <v>68</v>
      </c>
      <c r="B14" s="65">
        <v>365</v>
      </c>
      <c r="C14" s="39">
        <f>IF(B26=0, "-", B14/B26)</f>
        <v>5.3874538745387453E-2</v>
      </c>
      <c r="D14" s="65">
        <v>524</v>
      </c>
      <c r="E14" s="21">
        <f>IF(D26=0, "-", D14/D26)</f>
        <v>7.8057500372411742E-2</v>
      </c>
      <c r="F14" s="81">
        <v>3459</v>
      </c>
      <c r="G14" s="39">
        <f>IF(F26=0, "-", F14/F26)</f>
        <v>6.2316464590051704E-2</v>
      </c>
      <c r="H14" s="65">
        <v>2436</v>
      </c>
      <c r="I14" s="21">
        <f>IF(H26=0, "-", H14/H26)</f>
        <v>4.2540558475804624E-2</v>
      </c>
      <c r="J14" s="20">
        <f t="shared" si="0"/>
        <v>-0.30343511450381677</v>
      </c>
      <c r="K14" s="21">
        <f t="shared" si="1"/>
        <v>0.41995073891625617</v>
      </c>
    </row>
    <row r="15" spans="1:11" x14ac:dyDescent="0.25">
      <c r="A15" s="7" t="s">
        <v>74</v>
      </c>
      <c r="B15" s="65">
        <v>362</v>
      </c>
      <c r="C15" s="39">
        <f>IF(B26=0, "-", B15/B26)</f>
        <v>5.3431734317343174E-2</v>
      </c>
      <c r="D15" s="65">
        <v>164</v>
      </c>
      <c r="E15" s="21">
        <f>IF(D26=0, "-", D15/D26)</f>
        <v>2.4430210040220467E-2</v>
      </c>
      <c r="F15" s="81">
        <v>3627</v>
      </c>
      <c r="G15" s="39">
        <f>IF(F26=0, "-", F15/F26)</f>
        <v>6.5343109878033406E-2</v>
      </c>
      <c r="H15" s="65">
        <v>2750</v>
      </c>
      <c r="I15" s="21">
        <f>IF(H26=0, "-", H15/H26)</f>
        <v>4.8024029478022458E-2</v>
      </c>
      <c r="J15" s="20">
        <f t="shared" si="0"/>
        <v>1.2073170731707317</v>
      </c>
      <c r="K15" s="21">
        <f t="shared" si="1"/>
        <v>0.31890909090909092</v>
      </c>
    </row>
    <row r="16" spans="1:11" x14ac:dyDescent="0.25">
      <c r="A16" s="7" t="s">
        <v>78</v>
      </c>
      <c r="B16" s="65">
        <v>9</v>
      </c>
      <c r="C16" s="39">
        <f>IF(B26=0, "-", B16/B26)</f>
        <v>1.3284132841328412E-3</v>
      </c>
      <c r="D16" s="65">
        <v>30</v>
      </c>
      <c r="E16" s="21">
        <f>IF(D26=0, "-", D16/D26)</f>
        <v>4.4689408610159393E-3</v>
      </c>
      <c r="F16" s="81">
        <v>162</v>
      </c>
      <c r="G16" s="39">
        <f>IF(F26=0, "-", F16/F26)</f>
        <v>2.9185508134109213E-3</v>
      </c>
      <c r="H16" s="65">
        <v>167</v>
      </c>
      <c r="I16" s="21">
        <f>IF(H26=0, "-", H16/H26)</f>
        <v>2.9163683355744549E-3</v>
      </c>
      <c r="J16" s="20">
        <f t="shared" si="0"/>
        <v>-0.7</v>
      </c>
      <c r="K16" s="21">
        <f t="shared" si="1"/>
        <v>-2.9940119760479042E-2</v>
      </c>
    </row>
    <row r="17" spans="1:11" x14ac:dyDescent="0.25">
      <c r="A17" s="7" t="s">
        <v>81</v>
      </c>
      <c r="B17" s="65">
        <v>205</v>
      </c>
      <c r="C17" s="39">
        <f>IF(B26=0, "-", B17/B26)</f>
        <v>3.025830258302583E-2</v>
      </c>
      <c r="D17" s="65">
        <v>764</v>
      </c>
      <c r="E17" s="21">
        <f>IF(D26=0, "-", D17/D26)</f>
        <v>0.11380902726053925</v>
      </c>
      <c r="F17" s="81">
        <v>3465</v>
      </c>
      <c r="G17" s="39">
        <f>IF(F26=0, "-", F17/F26)</f>
        <v>6.2424559064622478E-2</v>
      </c>
      <c r="H17" s="65">
        <v>7322</v>
      </c>
      <c r="I17" s="21">
        <f>IF(H26=0, "-", H17/H26)</f>
        <v>0.12786616139566562</v>
      </c>
      <c r="J17" s="20">
        <f t="shared" si="0"/>
        <v>-0.73167539267015702</v>
      </c>
      <c r="K17" s="21">
        <f t="shared" si="1"/>
        <v>-0.52676864244741872</v>
      </c>
    </row>
    <row r="18" spans="1:11" x14ac:dyDescent="0.25">
      <c r="A18" s="7" t="s">
        <v>82</v>
      </c>
      <c r="B18" s="65">
        <v>239</v>
      </c>
      <c r="C18" s="39">
        <f>IF(B26=0, "-", B18/B26)</f>
        <v>3.5276752767527675E-2</v>
      </c>
      <c r="D18" s="65">
        <v>251</v>
      </c>
      <c r="E18" s="21">
        <f>IF(D26=0, "-", D18/D26)</f>
        <v>3.7390138537166689E-2</v>
      </c>
      <c r="F18" s="81">
        <v>1698</v>
      </c>
      <c r="G18" s="39">
        <f>IF(F26=0, "-", F18/F26)</f>
        <v>3.0590736303529285E-2</v>
      </c>
      <c r="H18" s="65">
        <v>2587</v>
      </c>
      <c r="I18" s="21">
        <f>IF(H26=0, "-", H18/H26)</f>
        <v>4.5177514276234218E-2</v>
      </c>
      <c r="J18" s="20">
        <f t="shared" si="0"/>
        <v>-4.7808764940239043E-2</v>
      </c>
      <c r="K18" s="21">
        <f t="shared" si="1"/>
        <v>-0.34364128333977578</v>
      </c>
    </row>
    <row r="19" spans="1:11" x14ac:dyDescent="0.25">
      <c r="A19" s="7" t="s">
        <v>83</v>
      </c>
      <c r="B19" s="65">
        <v>24</v>
      </c>
      <c r="C19" s="39">
        <f>IF(B26=0, "-", B19/B26)</f>
        <v>3.5424354243542436E-3</v>
      </c>
      <c r="D19" s="65">
        <v>16</v>
      </c>
      <c r="E19" s="21">
        <f>IF(D26=0, "-", D19/D26)</f>
        <v>2.3834351258751676E-3</v>
      </c>
      <c r="F19" s="81">
        <v>275</v>
      </c>
      <c r="G19" s="39">
        <f>IF(F26=0, "-", F19/F26)</f>
        <v>4.9543300844938475E-3</v>
      </c>
      <c r="H19" s="65">
        <v>158</v>
      </c>
      <c r="I19" s="21">
        <f>IF(H26=0, "-", H19/H26)</f>
        <v>2.7591987845554723E-3</v>
      </c>
      <c r="J19" s="20">
        <f t="shared" si="0"/>
        <v>0.5</v>
      </c>
      <c r="K19" s="21">
        <f t="shared" si="1"/>
        <v>0.740506329113924</v>
      </c>
    </row>
    <row r="20" spans="1:11" x14ac:dyDescent="0.25">
      <c r="A20" s="7" t="s">
        <v>86</v>
      </c>
      <c r="B20" s="65">
        <v>206</v>
      </c>
      <c r="C20" s="39">
        <f>IF(B26=0, "-", B20/B26)</f>
        <v>3.0405904059040589E-2</v>
      </c>
      <c r="D20" s="65">
        <v>179</v>
      </c>
      <c r="E20" s="21">
        <f>IF(D26=0, "-", D20/D26)</f>
        <v>2.6664680470728438E-2</v>
      </c>
      <c r="F20" s="81">
        <v>1715</v>
      </c>
      <c r="G20" s="39">
        <f>IF(F26=0, "-", F20/F26)</f>
        <v>3.0897003981479813E-2</v>
      </c>
      <c r="H20" s="65">
        <v>1248</v>
      </c>
      <c r="I20" s="21">
        <f>IF(H26=0, "-", H20/H26)</f>
        <v>2.1794177741298919E-2</v>
      </c>
      <c r="J20" s="20">
        <f t="shared" si="0"/>
        <v>0.15083798882681565</v>
      </c>
      <c r="K20" s="21">
        <f t="shared" si="1"/>
        <v>0.37419871794871795</v>
      </c>
    </row>
    <row r="21" spans="1:11" x14ac:dyDescent="0.25">
      <c r="A21" s="7" t="s">
        <v>87</v>
      </c>
      <c r="B21" s="65">
        <v>33</v>
      </c>
      <c r="C21" s="39">
        <f>IF(B26=0, "-", B21/B26)</f>
        <v>4.8708487084870846E-3</v>
      </c>
      <c r="D21" s="65">
        <v>48</v>
      </c>
      <c r="E21" s="21">
        <f>IF(D26=0, "-", D21/D26)</f>
        <v>7.1503053776255029E-3</v>
      </c>
      <c r="F21" s="81">
        <v>254</v>
      </c>
      <c r="G21" s="39">
        <f>IF(F26=0, "-", F21/F26)</f>
        <v>4.5759994234961356E-3</v>
      </c>
      <c r="H21" s="65">
        <v>421</v>
      </c>
      <c r="I21" s="21">
        <f>IF(H26=0, "-", H21/H26)</f>
        <v>7.3520423309990741E-3</v>
      </c>
      <c r="J21" s="20">
        <f t="shared" si="0"/>
        <v>-0.3125</v>
      </c>
      <c r="K21" s="21">
        <f t="shared" si="1"/>
        <v>-0.39667458432304037</v>
      </c>
    </row>
    <row r="22" spans="1:11" x14ac:dyDescent="0.25">
      <c r="A22" s="7" t="s">
        <v>92</v>
      </c>
      <c r="B22" s="65">
        <v>38</v>
      </c>
      <c r="C22" s="39">
        <f>IF(B26=0, "-", B22/B26)</f>
        <v>5.6088560885608858E-3</v>
      </c>
      <c r="D22" s="65">
        <v>73</v>
      </c>
      <c r="E22" s="21">
        <f>IF(D26=0, "-", D22/D26)</f>
        <v>1.0874422761805452E-2</v>
      </c>
      <c r="F22" s="81">
        <v>575</v>
      </c>
      <c r="G22" s="39">
        <f>IF(F26=0, "-", F22/F26)</f>
        <v>1.0359053813032591E-2</v>
      </c>
      <c r="H22" s="65">
        <v>272</v>
      </c>
      <c r="I22" s="21">
        <f>IF(H26=0, "-", H22/H26)</f>
        <v>4.7500130974625849E-3</v>
      </c>
      <c r="J22" s="20">
        <f t="shared" si="0"/>
        <v>-0.47945205479452052</v>
      </c>
      <c r="K22" s="21">
        <f t="shared" si="1"/>
        <v>1.1139705882352942</v>
      </c>
    </row>
    <row r="23" spans="1:11" x14ac:dyDescent="0.25">
      <c r="A23" s="7" t="s">
        <v>96</v>
      </c>
      <c r="B23" s="65">
        <v>2272</v>
      </c>
      <c r="C23" s="39">
        <f>IF(B26=0, "-", B23/B26)</f>
        <v>0.33535055350553505</v>
      </c>
      <c r="D23" s="65">
        <v>2021</v>
      </c>
      <c r="E23" s="21">
        <f>IF(D26=0, "-", D23/D26)</f>
        <v>0.3010576493371071</v>
      </c>
      <c r="F23" s="81">
        <v>17122</v>
      </c>
      <c r="G23" s="39">
        <f>IF(F26=0, "-", F23/F26)</f>
        <v>0.30846559893346787</v>
      </c>
      <c r="H23" s="65">
        <v>20358</v>
      </c>
      <c r="I23" s="21">
        <f>IF(H26=0, "-", H23/H26)</f>
        <v>0.35551752440493861</v>
      </c>
      <c r="J23" s="20">
        <f t="shared" si="0"/>
        <v>0.12419594260267194</v>
      </c>
      <c r="K23" s="21">
        <f t="shared" si="1"/>
        <v>-0.15895471067884862</v>
      </c>
    </row>
    <row r="24" spans="1:11" x14ac:dyDescent="0.25">
      <c r="A24" s="7" t="s">
        <v>98</v>
      </c>
      <c r="B24" s="65">
        <v>425</v>
      </c>
      <c r="C24" s="39">
        <f>IF(B26=0, "-", B24/B26)</f>
        <v>6.273062730627306E-2</v>
      </c>
      <c r="D24" s="65">
        <v>210</v>
      </c>
      <c r="E24" s="21">
        <f>IF(D26=0, "-", D24/D26)</f>
        <v>3.1282586027111578E-2</v>
      </c>
      <c r="F24" s="81">
        <v>1783</v>
      </c>
      <c r="G24" s="39">
        <f>IF(F26=0, "-", F24/F26)</f>
        <v>3.2122074693281925E-2</v>
      </c>
      <c r="H24" s="65">
        <v>1667</v>
      </c>
      <c r="I24" s="21">
        <f>IF(H26=0, "-", H24/H26)</f>
        <v>2.9111293505404885E-2</v>
      </c>
      <c r="J24" s="20">
        <f t="shared" si="0"/>
        <v>1.0238095238095237</v>
      </c>
      <c r="K24" s="21">
        <f t="shared" si="1"/>
        <v>6.9586082783443318E-2</v>
      </c>
    </row>
    <row r="25" spans="1:11" x14ac:dyDescent="0.25">
      <c r="A25" s="2"/>
      <c r="B25" s="68"/>
      <c r="C25" s="33"/>
      <c r="D25" s="68"/>
      <c r="E25" s="6"/>
      <c r="F25" s="82"/>
      <c r="G25" s="33"/>
      <c r="H25" s="68"/>
      <c r="I25" s="6"/>
      <c r="J25" s="5"/>
      <c r="K25" s="6"/>
    </row>
    <row r="26" spans="1:11" s="43" customFormat="1" ht="13" x14ac:dyDescent="0.3">
      <c r="A26" s="162" t="s">
        <v>637</v>
      </c>
      <c r="B26" s="71">
        <f>SUM(B7:B25)</f>
        <v>6775</v>
      </c>
      <c r="C26" s="40">
        <v>1</v>
      </c>
      <c r="D26" s="71">
        <f>SUM(D7:D25)</f>
        <v>6713</v>
      </c>
      <c r="E26" s="41">
        <v>1</v>
      </c>
      <c r="F26" s="77">
        <f>SUM(F7:F25)</f>
        <v>55507</v>
      </c>
      <c r="G26" s="42">
        <v>1</v>
      </c>
      <c r="H26" s="71">
        <f>SUM(H7:H25)</f>
        <v>57263</v>
      </c>
      <c r="I26" s="41">
        <v>1</v>
      </c>
      <c r="J26" s="37">
        <f>IF(D26=0, "-", (B26-D26)/D26)</f>
        <v>9.2358111127662738E-3</v>
      </c>
      <c r="K26" s="38">
        <f>IF(H26=0, "-", (F26-H26)/H26)</f>
        <v>-3.0665525732148157E-2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2"/>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129</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137</v>
      </c>
      <c r="B6" s="61" t="s">
        <v>12</v>
      </c>
      <c r="C6" s="62" t="s">
        <v>13</v>
      </c>
      <c r="D6" s="61" t="s">
        <v>12</v>
      </c>
      <c r="E6" s="63" t="s">
        <v>13</v>
      </c>
      <c r="F6" s="62" t="s">
        <v>12</v>
      </c>
      <c r="G6" s="62" t="s">
        <v>13</v>
      </c>
      <c r="H6" s="61" t="s">
        <v>12</v>
      </c>
      <c r="I6" s="63" t="s">
        <v>13</v>
      </c>
      <c r="J6" s="61"/>
      <c r="K6" s="63"/>
    </row>
    <row r="7" spans="1:11" x14ac:dyDescent="0.25">
      <c r="A7" s="7" t="s">
        <v>552</v>
      </c>
      <c r="B7" s="65">
        <v>34</v>
      </c>
      <c r="C7" s="34">
        <f>IF(B24=0, "-", B7/B24)</f>
        <v>5.0520059435364043E-2</v>
      </c>
      <c r="D7" s="65">
        <v>23</v>
      </c>
      <c r="E7" s="9">
        <f>IF(D24=0, "-", D7/D24)</f>
        <v>3.2951289398280799E-2</v>
      </c>
      <c r="F7" s="81">
        <v>281</v>
      </c>
      <c r="G7" s="34">
        <f>IF(F24=0, "-", F7/F24)</f>
        <v>4.3498452012383899E-2</v>
      </c>
      <c r="H7" s="65">
        <v>211</v>
      </c>
      <c r="I7" s="9">
        <f>IF(H24=0, "-", H7/H24)</f>
        <v>3.4601508691374218E-2</v>
      </c>
      <c r="J7" s="8">
        <f t="shared" ref="J7:J22" si="0">IF(D7=0, "-", IF((B7-D7)/D7&lt;10, (B7-D7)/D7, "&gt;999%"))</f>
        <v>0.47826086956521741</v>
      </c>
      <c r="K7" s="9">
        <f t="shared" ref="K7:K22" si="1">IF(H7=0, "-", IF((F7-H7)/H7&lt;10, (F7-H7)/H7, "&gt;999%"))</f>
        <v>0.33175355450236965</v>
      </c>
    </row>
    <row r="8" spans="1:11" x14ac:dyDescent="0.25">
      <c r="A8" s="7" t="s">
        <v>553</v>
      </c>
      <c r="B8" s="65">
        <v>18</v>
      </c>
      <c r="C8" s="34">
        <f>IF(B24=0, "-", B8/B24)</f>
        <v>2.6745913818722138E-2</v>
      </c>
      <c r="D8" s="65">
        <v>5</v>
      </c>
      <c r="E8" s="9">
        <f>IF(D24=0, "-", D8/D24)</f>
        <v>7.1633237822349575E-3</v>
      </c>
      <c r="F8" s="81">
        <v>55</v>
      </c>
      <c r="G8" s="34">
        <f>IF(F24=0, "-", F8/F24)</f>
        <v>8.5139318885448911E-3</v>
      </c>
      <c r="H8" s="65">
        <v>101</v>
      </c>
      <c r="I8" s="9">
        <f>IF(H24=0, "-", H8/H24)</f>
        <v>1.6562807477861593E-2</v>
      </c>
      <c r="J8" s="8">
        <f t="shared" si="0"/>
        <v>2.6</v>
      </c>
      <c r="K8" s="9">
        <f t="shared" si="1"/>
        <v>-0.45544554455445546</v>
      </c>
    </row>
    <row r="9" spans="1:11" x14ac:dyDescent="0.25">
      <c r="A9" s="7" t="s">
        <v>554</v>
      </c>
      <c r="B9" s="65">
        <v>10</v>
      </c>
      <c r="C9" s="34">
        <f>IF(B24=0, "-", B9/B24)</f>
        <v>1.4858841010401188E-2</v>
      </c>
      <c r="D9" s="65">
        <v>0</v>
      </c>
      <c r="E9" s="9">
        <f>IF(D24=0, "-", D9/D24)</f>
        <v>0</v>
      </c>
      <c r="F9" s="81">
        <v>27</v>
      </c>
      <c r="G9" s="34">
        <f>IF(F24=0, "-", F9/F24)</f>
        <v>4.1795665634674923E-3</v>
      </c>
      <c r="H9" s="65">
        <v>0</v>
      </c>
      <c r="I9" s="9">
        <f>IF(H24=0, "-", H9/H24)</f>
        <v>0</v>
      </c>
      <c r="J9" s="8" t="str">
        <f t="shared" si="0"/>
        <v>-</v>
      </c>
      <c r="K9" s="9" t="str">
        <f t="shared" si="1"/>
        <v>-</v>
      </c>
    </row>
    <row r="10" spans="1:11" x14ac:dyDescent="0.25">
      <c r="A10" s="7" t="s">
        <v>555</v>
      </c>
      <c r="B10" s="65">
        <v>79</v>
      </c>
      <c r="C10" s="34">
        <f>IF(B24=0, "-", B10/B24)</f>
        <v>0.11738484398216939</v>
      </c>
      <c r="D10" s="65">
        <v>96</v>
      </c>
      <c r="E10" s="9">
        <f>IF(D24=0, "-", D10/D24)</f>
        <v>0.13753581661891118</v>
      </c>
      <c r="F10" s="81">
        <v>778</v>
      </c>
      <c r="G10" s="34">
        <f>IF(F24=0, "-", F10/F24)</f>
        <v>0.12043343653250774</v>
      </c>
      <c r="H10" s="65">
        <v>660</v>
      </c>
      <c r="I10" s="9">
        <f>IF(H24=0, "-", H10/H24)</f>
        <v>0.10823220728107576</v>
      </c>
      <c r="J10" s="8">
        <f t="shared" si="0"/>
        <v>-0.17708333333333334</v>
      </c>
      <c r="K10" s="9">
        <f t="shared" si="1"/>
        <v>0.1787878787878788</v>
      </c>
    </row>
    <row r="11" spans="1:11" x14ac:dyDescent="0.25">
      <c r="A11" s="7" t="s">
        <v>556</v>
      </c>
      <c r="B11" s="65">
        <v>77</v>
      </c>
      <c r="C11" s="34">
        <f>IF(B24=0, "-", B11/B24)</f>
        <v>0.11441307578008915</v>
      </c>
      <c r="D11" s="65">
        <v>64</v>
      </c>
      <c r="E11" s="9">
        <f>IF(D24=0, "-", D11/D24)</f>
        <v>9.1690544412607447E-2</v>
      </c>
      <c r="F11" s="81">
        <v>1103</v>
      </c>
      <c r="G11" s="34">
        <f>IF(F24=0, "-", F11/F24)</f>
        <v>0.17074303405572755</v>
      </c>
      <c r="H11" s="65">
        <v>1127</v>
      </c>
      <c r="I11" s="9">
        <f>IF(H24=0, "-", H11/H24)</f>
        <v>0.18481469334207937</v>
      </c>
      <c r="J11" s="8">
        <f t="shared" si="0"/>
        <v>0.203125</v>
      </c>
      <c r="K11" s="9">
        <f t="shared" si="1"/>
        <v>-2.1295474711623779E-2</v>
      </c>
    </row>
    <row r="12" spans="1:11" x14ac:dyDescent="0.25">
      <c r="A12" s="7" t="s">
        <v>557</v>
      </c>
      <c r="B12" s="65">
        <v>4</v>
      </c>
      <c r="C12" s="34">
        <f>IF(B24=0, "-", B12/B24)</f>
        <v>5.9435364041604752E-3</v>
      </c>
      <c r="D12" s="65">
        <v>7</v>
      </c>
      <c r="E12" s="9">
        <f>IF(D24=0, "-", D12/D24)</f>
        <v>1.0028653295128941E-2</v>
      </c>
      <c r="F12" s="81">
        <v>55</v>
      </c>
      <c r="G12" s="34">
        <f>IF(F24=0, "-", F12/F24)</f>
        <v>8.5139318885448911E-3</v>
      </c>
      <c r="H12" s="65">
        <v>52</v>
      </c>
      <c r="I12" s="9">
        <f>IF(H24=0, "-", H12/H24)</f>
        <v>8.5273860282059685E-3</v>
      </c>
      <c r="J12" s="8">
        <f t="shared" si="0"/>
        <v>-0.42857142857142855</v>
      </c>
      <c r="K12" s="9">
        <f t="shared" si="1"/>
        <v>5.7692307692307696E-2</v>
      </c>
    </row>
    <row r="13" spans="1:11" x14ac:dyDescent="0.25">
      <c r="A13" s="7" t="s">
        <v>558</v>
      </c>
      <c r="B13" s="65">
        <v>0</v>
      </c>
      <c r="C13" s="34">
        <f>IF(B24=0, "-", B13/B24)</f>
        <v>0</v>
      </c>
      <c r="D13" s="65">
        <v>0</v>
      </c>
      <c r="E13" s="9">
        <f>IF(D24=0, "-", D13/D24)</f>
        <v>0</v>
      </c>
      <c r="F13" s="81">
        <v>3</v>
      </c>
      <c r="G13" s="34">
        <f>IF(F24=0, "-", F13/F24)</f>
        <v>4.6439628482972134E-4</v>
      </c>
      <c r="H13" s="65">
        <v>1</v>
      </c>
      <c r="I13" s="9">
        <f>IF(H24=0, "-", H13/H24)</f>
        <v>1.6398819285011479E-4</v>
      </c>
      <c r="J13" s="8" t="str">
        <f t="shared" si="0"/>
        <v>-</v>
      </c>
      <c r="K13" s="9">
        <f t="shared" si="1"/>
        <v>2</v>
      </c>
    </row>
    <row r="14" spans="1:11" x14ac:dyDescent="0.25">
      <c r="A14" s="7" t="s">
        <v>559</v>
      </c>
      <c r="B14" s="65">
        <v>0</v>
      </c>
      <c r="C14" s="34">
        <f>IF(B24=0, "-", B14/B24)</f>
        <v>0</v>
      </c>
      <c r="D14" s="65">
        <v>0</v>
      </c>
      <c r="E14" s="9">
        <f>IF(D24=0, "-", D14/D24)</f>
        <v>0</v>
      </c>
      <c r="F14" s="81">
        <v>1</v>
      </c>
      <c r="G14" s="34">
        <f>IF(F24=0, "-", F14/F24)</f>
        <v>1.5479876160990713E-4</v>
      </c>
      <c r="H14" s="65">
        <v>0</v>
      </c>
      <c r="I14" s="9">
        <f>IF(H24=0, "-", H14/H24)</f>
        <v>0</v>
      </c>
      <c r="J14" s="8" t="str">
        <f t="shared" si="0"/>
        <v>-</v>
      </c>
      <c r="K14" s="9" t="str">
        <f t="shared" si="1"/>
        <v>-</v>
      </c>
    </row>
    <row r="15" spans="1:11" x14ac:dyDescent="0.25">
      <c r="A15" s="7" t="s">
        <v>560</v>
      </c>
      <c r="B15" s="65">
        <v>184</v>
      </c>
      <c r="C15" s="34">
        <f>IF(B24=0, "-", B15/B24)</f>
        <v>0.27340267459138184</v>
      </c>
      <c r="D15" s="65">
        <v>228</v>
      </c>
      <c r="E15" s="9">
        <f>IF(D24=0, "-", D15/D24)</f>
        <v>0.32664756446991405</v>
      </c>
      <c r="F15" s="81">
        <v>1604</v>
      </c>
      <c r="G15" s="34">
        <f>IF(F24=0, "-", F15/F24)</f>
        <v>0.24829721362229101</v>
      </c>
      <c r="H15" s="65">
        <v>1802</v>
      </c>
      <c r="I15" s="9">
        <f>IF(H24=0, "-", H15/H24)</f>
        <v>0.29550672351590684</v>
      </c>
      <c r="J15" s="8">
        <f t="shared" si="0"/>
        <v>-0.19298245614035087</v>
      </c>
      <c r="K15" s="9">
        <f t="shared" si="1"/>
        <v>-0.10987791342952276</v>
      </c>
    </row>
    <row r="16" spans="1:11" x14ac:dyDescent="0.25">
      <c r="A16" s="7" t="s">
        <v>561</v>
      </c>
      <c r="B16" s="65">
        <v>42</v>
      </c>
      <c r="C16" s="34">
        <f>IF(B24=0, "-", B16/B24)</f>
        <v>6.2407132243684993E-2</v>
      </c>
      <c r="D16" s="65">
        <v>37</v>
      </c>
      <c r="E16" s="9">
        <f>IF(D24=0, "-", D16/D24)</f>
        <v>5.300859598853868E-2</v>
      </c>
      <c r="F16" s="81">
        <v>306</v>
      </c>
      <c r="G16" s="34">
        <f>IF(F24=0, "-", F16/F24)</f>
        <v>4.736842105263158E-2</v>
      </c>
      <c r="H16" s="65">
        <v>247</v>
      </c>
      <c r="I16" s="9">
        <f>IF(H24=0, "-", H16/H24)</f>
        <v>4.0505083633978353E-2</v>
      </c>
      <c r="J16" s="8">
        <f t="shared" si="0"/>
        <v>0.13513513513513514</v>
      </c>
      <c r="K16" s="9">
        <f t="shared" si="1"/>
        <v>0.23886639676113361</v>
      </c>
    </row>
    <row r="17" spans="1:11" x14ac:dyDescent="0.25">
      <c r="A17" s="7" t="s">
        <v>562</v>
      </c>
      <c r="B17" s="65">
        <v>5</v>
      </c>
      <c r="C17" s="34">
        <f>IF(B24=0, "-", B17/B24)</f>
        <v>7.429420505200594E-3</v>
      </c>
      <c r="D17" s="65">
        <v>22</v>
      </c>
      <c r="E17" s="9">
        <f>IF(D24=0, "-", D17/D24)</f>
        <v>3.151862464183381E-2</v>
      </c>
      <c r="F17" s="81">
        <v>111</v>
      </c>
      <c r="G17" s="34">
        <f>IF(F24=0, "-", F17/F24)</f>
        <v>1.718266253869969E-2</v>
      </c>
      <c r="H17" s="65">
        <v>83</v>
      </c>
      <c r="I17" s="9">
        <f>IF(H24=0, "-", H17/H24)</f>
        <v>1.3611020006559527E-2</v>
      </c>
      <c r="J17" s="8">
        <f t="shared" si="0"/>
        <v>-0.77272727272727271</v>
      </c>
      <c r="K17" s="9">
        <f t="shared" si="1"/>
        <v>0.33734939759036142</v>
      </c>
    </row>
    <row r="18" spans="1:11" x14ac:dyDescent="0.25">
      <c r="A18" s="7" t="s">
        <v>563</v>
      </c>
      <c r="B18" s="65">
        <v>85</v>
      </c>
      <c r="C18" s="34">
        <f>IF(B24=0, "-", B18/B24)</f>
        <v>0.1263001485884101</v>
      </c>
      <c r="D18" s="65">
        <v>93</v>
      </c>
      <c r="E18" s="9">
        <f>IF(D24=0, "-", D18/D24)</f>
        <v>0.13323782234957021</v>
      </c>
      <c r="F18" s="81">
        <v>919</v>
      </c>
      <c r="G18" s="34">
        <f>IF(F24=0, "-", F18/F24)</f>
        <v>0.14226006191950463</v>
      </c>
      <c r="H18" s="65">
        <v>828</v>
      </c>
      <c r="I18" s="9">
        <f>IF(H24=0, "-", H18/H24)</f>
        <v>0.13578222367989504</v>
      </c>
      <c r="J18" s="8">
        <f t="shared" si="0"/>
        <v>-8.6021505376344093E-2</v>
      </c>
      <c r="K18" s="9">
        <f t="shared" si="1"/>
        <v>0.10990338164251208</v>
      </c>
    </row>
    <row r="19" spans="1:11" x14ac:dyDescent="0.25">
      <c r="A19" s="7" t="s">
        <v>564</v>
      </c>
      <c r="B19" s="65">
        <v>56</v>
      </c>
      <c r="C19" s="34">
        <f>IF(B24=0, "-", B19/B24)</f>
        <v>8.3209509658246653E-2</v>
      </c>
      <c r="D19" s="65">
        <v>44</v>
      </c>
      <c r="E19" s="9">
        <f>IF(D24=0, "-", D19/D24)</f>
        <v>6.3037249283667621E-2</v>
      </c>
      <c r="F19" s="81">
        <v>645</v>
      </c>
      <c r="G19" s="34">
        <f>IF(F24=0, "-", F19/F24)</f>
        <v>9.9845201238390094E-2</v>
      </c>
      <c r="H19" s="65">
        <v>348</v>
      </c>
      <c r="I19" s="9">
        <f>IF(H24=0, "-", H19/H24)</f>
        <v>5.706789111183995E-2</v>
      </c>
      <c r="J19" s="8">
        <f t="shared" si="0"/>
        <v>0.27272727272727271</v>
      </c>
      <c r="K19" s="9">
        <f t="shared" si="1"/>
        <v>0.85344827586206895</v>
      </c>
    </row>
    <row r="20" spans="1:11" x14ac:dyDescent="0.25">
      <c r="A20" s="7" t="s">
        <v>565</v>
      </c>
      <c r="B20" s="65">
        <v>4</v>
      </c>
      <c r="C20" s="34">
        <f>IF(B24=0, "-", B20/B24)</f>
        <v>5.9435364041604752E-3</v>
      </c>
      <c r="D20" s="65">
        <v>0</v>
      </c>
      <c r="E20" s="9">
        <f>IF(D24=0, "-", D20/D24)</f>
        <v>0</v>
      </c>
      <c r="F20" s="81">
        <v>17</v>
      </c>
      <c r="G20" s="34">
        <f>IF(F24=0, "-", F20/F24)</f>
        <v>2.631578947368421E-3</v>
      </c>
      <c r="H20" s="65">
        <v>10</v>
      </c>
      <c r="I20" s="9">
        <f>IF(H24=0, "-", H20/H24)</f>
        <v>1.6398819285011479E-3</v>
      </c>
      <c r="J20" s="8" t="str">
        <f t="shared" si="0"/>
        <v>-</v>
      </c>
      <c r="K20" s="9">
        <f t="shared" si="1"/>
        <v>0.7</v>
      </c>
    </row>
    <row r="21" spans="1:11" x14ac:dyDescent="0.25">
      <c r="A21" s="7" t="s">
        <v>566</v>
      </c>
      <c r="B21" s="65">
        <v>51</v>
      </c>
      <c r="C21" s="34">
        <f>IF(B24=0, "-", B21/B24)</f>
        <v>7.5780089153046057E-2</v>
      </c>
      <c r="D21" s="65">
        <v>39</v>
      </c>
      <c r="E21" s="9">
        <f>IF(D24=0, "-", D21/D24)</f>
        <v>5.5873925501432664E-2</v>
      </c>
      <c r="F21" s="81">
        <v>263</v>
      </c>
      <c r="G21" s="34">
        <f>IF(F24=0, "-", F21/F24)</f>
        <v>4.0712074303405572E-2</v>
      </c>
      <c r="H21" s="65">
        <v>392</v>
      </c>
      <c r="I21" s="9">
        <f>IF(H24=0, "-", H21/H24)</f>
        <v>6.4283371597244995E-2</v>
      </c>
      <c r="J21" s="8">
        <f t="shared" si="0"/>
        <v>0.30769230769230771</v>
      </c>
      <c r="K21" s="9">
        <f t="shared" si="1"/>
        <v>-0.32908163265306123</v>
      </c>
    </row>
    <row r="22" spans="1:11" x14ac:dyDescent="0.25">
      <c r="A22" s="7" t="s">
        <v>567</v>
      </c>
      <c r="B22" s="65">
        <v>24</v>
      </c>
      <c r="C22" s="34">
        <f>IF(B24=0, "-", B22/B24)</f>
        <v>3.5661218424962851E-2</v>
      </c>
      <c r="D22" s="65">
        <v>40</v>
      </c>
      <c r="E22" s="9">
        <f>IF(D24=0, "-", D22/D24)</f>
        <v>5.730659025787966E-2</v>
      </c>
      <c r="F22" s="81">
        <v>292</v>
      </c>
      <c r="G22" s="34">
        <f>IF(F24=0, "-", F22/F24)</f>
        <v>4.5201238390092879E-2</v>
      </c>
      <c r="H22" s="65">
        <v>236</v>
      </c>
      <c r="I22" s="9">
        <f>IF(H24=0, "-", H22/H24)</f>
        <v>3.8701213512627092E-2</v>
      </c>
      <c r="J22" s="8">
        <f t="shared" si="0"/>
        <v>-0.4</v>
      </c>
      <c r="K22" s="9">
        <f t="shared" si="1"/>
        <v>0.23728813559322035</v>
      </c>
    </row>
    <row r="23" spans="1:11" x14ac:dyDescent="0.25">
      <c r="A23" s="2"/>
      <c r="B23" s="68"/>
      <c r="C23" s="33"/>
      <c r="D23" s="68"/>
      <c r="E23" s="6"/>
      <c r="F23" s="82"/>
      <c r="G23" s="33"/>
      <c r="H23" s="68"/>
      <c r="I23" s="6"/>
      <c r="J23" s="5"/>
      <c r="K23" s="6"/>
    </row>
    <row r="24" spans="1:11" s="43" customFormat="1" ht="13" x14ac:dyDescent="0.3">
      <c r="A24" s="162" t="s">
        <v>648</v>
      </c>
      <c r="B24" s="71">
        <f>SUM(B7:B23)</f>
        <v>673</v>
      </c>
      <c r="C24" s="40">
        <f>B24/35968</f>
        <v>1.8711076512455516E-2</v>
      </c>
      <c r="D24" s="71">
        <f>SUM(D7:D23)</f>
        <v>698</v>
      </c>
      <c r="E24" s="41">
        <f>D24/28945</f>
        <v>2.411470029366039E-2</v>
      </c>
      <c r="F24" s="77">
        <f>SUM(F7:F23)</f>
        <v>6460</v>
      </c>
      <c r="G24" s="42">
        <f>F24/278028</f>
        <v>2.3235069849079949E-2</v>
      </c>
      <c r="H24" s="71">
        <f>SUM(H7:H23)</f>
        <v>6098</v>
      </c>
      <c r="I24" s="41">
        <f>H24/255800</f>
        <v>2.3838936669272868E-2</v>
      </c>
      <c r="J24" s="37">
        <f>IF(D24=0, "-", IF((B24-D24)/D24&lt;10, (B24-D24)/D24, "&gt;999%"))</f>
        <v>-3.5816618911174783E-2</v>
      </c>
      <c r="K24" s="38">
        <f>IF(H24=0, "-", IF((F24-H24)/H24&lt;10, (F24-H24)/H24, "&gt;999%"))</f>
        <v>5.9363725811741555E-2</v>
      </c>
    </row>
    <row r="25" spans="1:11" x14ac:dyDescent="0.25">
      <c r="B25" s="83"/>
      <c r="D25" s="83"/>
      <c r="F25" s="83"/>
      <c r="H25" s="83"/>
    </row>
    <row r="26" spans="1:11" ht="13" x14ac:dyDescent="0.3">
      <c r="A26" s="163" t="s">
        <v>138</v>
      </c>
      <c r="B26" s="61" t="s">
        <v>12</v>
      </c>
      <c r="C26" s="62" t="s">
        <v>13</v>
      </c>
      <c r="D26" s="61" t="s">
        <v>12</v>
      </c>
      <c r="E26" s="63" t="s">
        <v>13</v>
      </c>
      <c r="F26" s="62" t="s">
        <v>12</v>
      </c>
      <c r="G26" s="62" t="s">
        <v>13</v>
      </c>
      <c r="H26" s="61" t="s">
        <v>12</v>
      </c>
      <c r="I26" s="63" t="s">
        <v>13</v>
      </c>
      <c r="J26" s="61"/>
      <c r="K26" s="63"/>
    </row>
    <row r="27" spans="1:11" x14ac:dyDescent="0.25">
      <c r="A27" s="7" t="s">
        <v>568</v>
      </c>
      <c r="B27" s="65">
        <v>1</v>
      </c>
      <c r="C27" s="34">
        <f>IF(B41=0, "-", B27/B41)</f>
        <v>5.0251256281407036E-3</v>
      </c>
      <c r="D27" s="65">
        <v>3</v>
      </c>
      <c r="E27" s="9">
        <f>IF(D41=0, "-", D27/D41)</f>
        <v>1.2987012987012988E-2</v>
      </c>
      <c r="F27" s="81">
        <v>4</v>
      </c>
      <c r="G27" s="34">
        <f>IF(F41=0, "-", F27/F41)</f>
        <v>2.1715526601520088E-3</v>
      </c>
      <c r="H27" s="65">
        <v>10</v>
      </c>
      <c r="I27" s="9">
        <f>IF(H41=0, "-", H27/H41)</f>
        <v>5.2659294365455505E-3</v>
      </c>
      <c r="J27" s="8">
        <f t="shared" ref="J27:J39" si="2">IF(D27=0, "-", IF((B27-D27)/D27&lt;10, (B27-D27)/D27, "&gt;999%"))</f>
        <v>-0.66666666666666663</v>
      </c>
      <c r="K27" s="9">
        <f t="shared" ref="K27:K39" si="3">IF(H27=0, "-", IF((F27-H27)/H27&lt;10, (F27-H27)/H27, "&gt;999%"))</f>
        <v>-0.6</v>
      </c>
    </row>
    <row r="28" spans="1:11" x14ac:dyDescent="0.25">
      <c r="A28" s="7" t="s">
        <v>569</v>
      </c>
      <c r="B28" s="65">
        <v>31</v>
      </c>
      <c r="C28" s="34">
        <f>IF(B41=0, "-", B28/B41)</f>
        <v>0.15577889447236182</v>
      </c>
      <c r="D28" s="65">
        <v>34</v>
      </c>
      <c r="E28" s="9">
        <f>IF(D41=0, "-", D28/D41)</f>
        <v>0.1471861471861472</v>
      </c>
      <c r="F28" s="81">
        <v>329</v>
      </c>
      <c r="G28" s="34">
        <f>IF(F41=0, "-", F28/F41)</f>
        <v>0.17861020629750271</v>
      </c>
      <c r="H28" s="65">
        <v>334</v>
      </c>
      <c r="I28" s="9">
        <f>IF(H41=0, "-", H28/H41)</f>
        <v>0.17588204318062137</v>
      </c>
      <c r="J28" s="8">
        <f t="shared" si="2"/>
        <v>-8.8235294117647065E-2</v>
      </c>
      <c r="K28" s="9">
        <f t="shared" si="3"/>
        <v>-1.4970059880239521E-2</v>
      </c>
    </row>
    <row r="29" spans="1:11" x14ac:dyDescent="0.25">
      <c r="A29" s="7" t="s">
        <v>570</v>
      </c>
      <c r="B29" s="65">
        <v>60</v>
      </c>
      <c r="C29" s="34">
        <f>IF(B41=0, "-", B29/B41)</f>
        <v>0.30150753768844218</v>
      </c>
      <c r="D29" s="65">
        <v>79</v>
      </c>
      <c r="E29" s="9">
        <f>IF(D41=0, "-", D29/D41)</f>
        <v>0.34199134199134201</v>
      </c>
      <c r="F29" s="81">
        <v>511</v>
      </c>
      <c r="G29" s="34">
        <f>IF(F41=0, "-", F29/F41)</f>
        <v>0.27741585233441912</v>
      </c>
      <c r="H29" s="65">
        <v>620</v>
      </c>
      <c r="I29" s="9">
        <f>IF(H41=0, "-", H29/H41)</f>
        <v>0.32648762506582413</v>
      </c>
      <c r="J29" s="8">
        <f t="shared" si="2"/>
        <v>-0.24050632911392406</v>
      </c>
      <c r="K29" s="9">
        <f t="shared" si="3"/>
        <v>-0.17580645161290323</v>
      </c>
    </row>
    <row r="30" spans="1:11" x14ac:dyDescent="0.25">
      <c r="A30" s="7" t="s">
        <v>571</v>
      </c>
      <c r="B30" s="65">
        <v>1</v>
      </c>
      <c r="C30" s="34">
        <f>IF(B41=0, "-", B30/B41)</f>
        <v>5.0251256281407036E-3</v>
      </c>
      <c r="D30" s="65">
        <v>0</v>
      </c>
      <c r="E30" s="9">
        <f>IF(D41=0, "-", D30/D41)</f>
        <v>0</v>
      </c>
      <c r="F30" s="81">
        <v>1</v>
      </c>
      <c r="G30" s="34">
        <f>IF(F41=0, "-", F30/F41)</f>
        <v>5.428881650380022E-4</v>
      </c>
      <c r="H30" s="65">
        <v>3</v>
      </c>
      <c r="I30" s="9">
        <f>IF(H41=0, "-", H30/H41)</f>
        <v>1.5797788309636651E-3</v>
      </c>
      <c r="J30" s="8" t="str">
        <f t="shared" si="2"/>
        <v>-</v>
      </c>
      <c r="K30" s="9">
        <f t="shared" si="3"/>
        <v>-0.66666666666666663</v>
      </c>
    </row>
    <row r="31" spans="1:11" x14ac:dyDescent="0.25">
      <c r="A31" s="7" t="s">
        <v>572</v>
      </c>
      <c r="B31" s="65">
        <v>0</v>
      </c>
      <c r="C31" s="34">
        <f>IF(B41=0, "-", B31/B41)</f>
        <v>0</v>
      </c>
      <c r="D31" s="65">
        <v>0</v>
      </c>
      <c r="E31" s="9">
        <f>IF(D41=0, "-", D31/D41)</f>
        <v>0</v>
      </c>
      <c r="F31" s="81">
        <v>7</v>
      </c>
      <c r="G31" s="34">
        <f>IF(F41=0, "-", F31/F41)</f>
        <v>3.8002171552660152E-3</v>
      </c>
      <c r="H31" s="65">
        <v>5</v>
      </c>
      <c r="I31" s="9">
        <f>IF(H41=0, "-", H31/H41)</f>
        <v>2.6329647182727752E-3</v>
      </c>
      <c r="J31" s="8" t="str">
        <f t="shared" si="2"/>
        <v>-</v>
      </c>
      <c r="K31" s="9">
        <f t="shared" si="3"/>
        <v>0.4</v>
      </c>
    </row>
    <row r="32" spans="1:11" x14ac:dyDescent="0.25">
      <c r="A32" s="7" t="s">
        <v>573</v>
      </c>
      <c r="B32" s="65">
        <v>3</v>
      </c>
      <c r="C32" s="34">
        <f>IF(B41=0, "-", B32/B41)</f>
        <v>1.507537688442211E-2</v>
      </c>
      <c r="D32" s="65">
        <v>0</v>
      </c>
      <c r="E32" s="9">
        <f>IF(D41=0, "-", D32/D41)</f>
        <v>0</v>
      </c>
      <c r="F32" s="81">
        <v>8</v>
      </c>
      <c r="G32" s="34">
        <f>IF(F41=0, "-", F32/F41)</f>
        <v>4.3431053203040176E-3</v>
      </c>
      <c r="H32" s="65">
        <v>1</v>
      </c>
      <c r="I32" s="9">
        <f>IF(H41=0, "-", H32/H41)</f>
        <v>5.2659294365455498E-4</v>
      </c>
      <c r="J32" s="8" t="str">
        <f t="shared" si="2"/>
        <v>-</v>
      </c>
      <c r="K32" s="9">
        <f t="shared" si="3"/>
        <v>7</v>
      </c>
    </row>
    <row r="33" spans="1:11" x14ac:dyDescent="0.25">
      <c r="A33" s="7" t="s">
        <v>574</v>
      </c>
      <c r="B33" s="65">
        <v>92</v>
      </c>
      <c r="C33" s="34">
        <f>IF(B41=0, "-", B33/B41)</f>
        <v>0.46231155778894473</v>
      </c>
      <c r="D33" s="65">
        <v>107</v>
      </c>
      <c r="E33" s="9">
        <f>IF(D41=0, "-", D33/D41)</f>
        <v>0.46320346320346323</v>
      </c>
      <c r="F33" s="81">
        <v>905</v>
      </c>
      <c r="G33" s="34">
        <f>IF(F41=0, "-", F33/F41)</f>
        <v>0.49131378935939196</v>
      </c>
      <c r="H33" s="65">
        <v>843</v>
      </c>
      <c r="I33" s="9">
        <f>IF(H41=0, "-", H33/H41)</f>
        <v>0.44391785150078988</v>
      </c>
      <c r="J33" s="8">
        <f t="shared" si="2"/>
        <v>-0.14018691588785046</v>
      </c>
      <c r="K33" s="9">
        <f t="shared" si="3"/>
        <v>7.354685646500593E-2</v>
      </c>
    </row>
    <row r="34" spans="1:11" x14ac:dyDescent="0.25">
      <c r="A34" s="7" t="s">
        <v>575</v>
      </c>
      <c r="B34" s="65">
        <v>6</v>
      </c>
      <c r="C34" s="34">
        <f>IF(B41=0, "-", B34/B41)</f>
        <v>3.015075376884422E-2</v>
      </c>
      <c r="D34" s="65">
        <v>1</v>
      </c>
      <c r="E34" s="9">
        <f>IF(D41=0, "-", D34/D41)</f>
        <v>4.329004329004329E-3</v>
      </c>
      <c r="F34" s="81">
        <v>36</v>
      </c>
      <c r="G34" s="34">
        <f>IF(F41=0, "-", F34/F41)</f>
        <v>1.9543973941368076E-2</v>
      </c>
      <c r="H34" s="65">
        <v>29</v>
      </c>
      <c r="I34" s="9">
        <f>IF(H41=0, "-", H34/H41)</f>
        <v>1.5271195365982097E-2</v>
      </c>
      <c r="J34" s="8">
        <f t="shared" si="2"/>
        <v>5</v>
      </c>
      <c r="K34" s="9">
        <f t="shared" si="3"/>
        <v>0.2413793103448276</v>
      </c>
    </row>
    <row r="35" spans="1:11" x14ac:dyDescent="0.25">
      <c r="A35" s="7" t="s">
        <v>576</v>
      </c>
      <c r="B35" s="65">
        <v>0</v>
      </c>
      <c r="C35" s="34">
        <f>IF(B41=0, "-", B35/B41)</f>
        <v>0</v>
      </c>
      <c r="D35" s="65">
        <v>1</v>
      </c>
      <c r="E35" s="9">
        <f>IF(D41=0, "-", D35/D41)</f>
        <v>4.329004329004329E-3</v>
      </c>
      <c r="F35" s="81">
        <v>1</v>
      </c>
      <c r="G35" s="34">
        <f>IF(F41=0, "-", F35/F41)</f>
        <v>5.428881650380022E-4</v>
      </c>
      <c r="H35" s="65">
        <v>9</v>
      </c>
      <c r="I35" s="9">
        <f>IF(H41=0, "-", H35/H41)</f>
        <v>4.7393364928909956E-3</v>
      </c>
      <c r="J35" s="8">
        <f t="shared" si="2"/>
        <v>-1</v>
      </c>
      <c r="K35" s="9">
        <f t="shared" si="3"/>
        <v>-0.88888888888888884</v>
      </c>
    </row>
    <row r="36" spans="1:11" x14ac:dyDescent="0.25">
      <c r="A36" s="7" t="s">
        <v>577</v>
      </c>
      <c r="B36" s="65">
        <v>1</v>
      </c>
      <c r="C36" s="34">
        <f>IF(B41=0, "-", B36/B41)</f>
        <v>5.0251256281407036E-3</v>
      </c>
      <c r="D36" s="65">
        <v>2</v>
      </c>
      <c r="E36" s="9">
        <f>IF(D41=0, "-", D36/D41)</f>
        <v>8.658008658008658E-3</v>
      </c>
      <c r="F36" s="81">
        <v>7</v>
      </c>
      <c r="G36" s="34">
        <f>IF(F41=0, "-", F36/F41)</f>
        <v>3.8002171552660152E-3</v>
      </c>
      <c r="H36" s="65">
        <v>17</v>
      </c>
      <c r="I36" s="9">
        <f>IF(H41=0, "-", H36/H41)</f>
        <v>8.9520800421274346E-3</v>
      </c>
      <c r="J36" s="8">
        <f t="shared" si="2"/>
        <v>-0.5</v>
      </c>
      <c r="K36" s="9">
        <f t="shared" si="3"/>
        <v>-0.58823529411764708</v>
      </c>
    </row>
    <row r="37" spans="1:11" x14ac:dyDescent="0.25">
      <c r="A37" s="7" t="s">
        <v>578</v>
      </c>
      <c r="B37" s="65">
        <v>1</v>
      </c>
      <c r="C37" s="34">
        <f>IF(B41=0, "-", B37/B41)</f>
        <v>5.0251256281407036E-3</v>
      </c>
      <c r="D37" s="65">
        <v>0</v>
      </c>
      <c r="E37" s="9">
        <f>IF(D41=0, "-", D37/D41)</f>
        <v>0</v>
      </c>
      <c r="F37" s="81">
        <v>3</v>
      </c>
      <c r="G37" s="34">
        <f>IF(F41=0, "-", F37/F41)</f>
        <v>1.6286644951140066E-3</v>
      </c>
      <c r="H37" s="65">
        <v>1</v>
      </c>
      <c r="I37" s="9">
        <f>IF(H41=0, "-", H37/H41)</f>
        <v>5.2659294365455498E-4</v>
      </c>
      <c r="J37" s="8" t="str">
        <f t="shared" si="2"/>
        <v>-</v>
      </c>
      <c r="K37" s="9">
        <f t="shared" si="3"/>
        <v>2</v>
      </c>
    </row>
    <row r="38" spans="1:11" x14ac:dyDescent="0.25">
      <c r="A38" s="7" t="s">
        <v>579</v>
      </c>
      <c r="B38" s="65">
        <v>1</v>
      </c>
      <c r="C38" s="34">
        <f>IF(B41=0, "-", B38/B41)</f>
        <v>5.0251256281407036E-3</v>
      </c>
      <c r="D38" s="65">
        <v>4</v>
      </c>
      <c r="E38" s="9">
        <f>IF(D41=0, "-", D38/D41)</f>
        <v>1.7316017316017316E-2</v>
      </c>
      <c r="F38" s="81">
        <v>25</v>
      </c>
      <c r="G38" s="34">
        <f>IF(F41=0, "-", F38/F41)</f>
        <v>1.3572204125950055E-2</v>
      </c>
      <c r="H38" s="65">
        <v>26</v>
      </c>
      <c r="I38" s="9">
        <f>IF(H41=0, "-", H38/H41)</f>
        <v>1.369141653501843E-2</v>
      </c>
      <c r="J38" s="8">
        <f t="shared" si="2"/>
        <v>-0.75</v>
      </c>
      <c r="K38" s="9">
        <f t="shared" si="3"/>
        <v>-3.8461538461538464E-2</v>
      </c>
    </row>
    <row r="39" spans="1:11" x14ac:dyDescent="0.25">
      <c r="A39" s="7" t="s">
        <v>580</v>
      </c>
      <c r="B39" s="65">
        <v>2</v>
      </c>
      <c r="C39" s="34">
        <f>IF(B41=0, "-", B39/B41)</f>
        <v>1.0050251256281407E-2</v>
      </c>
      <c r="D39" s="65">
        <v>0</v>
      </c>
      <c r="E39" s="9">
        <f>IF(D41=0, "-", D39/D41)</f>
        <v>0</v>
      </c>
      <c r="F39" s="81">
        <v>5</v>
      </c>
      <c r="G39" s="34">
        <f>IF(F41=0, "-", F39/F41)</f>
        <v>2.7144408251900108E-3</v>
      </c>
      <c r="H39" s="65">
        <v>1</v>
      </c>
      <c r="I39" s="9">
        <f>IF(H41=0, "-", H39/H41)</f>
        <v>5.2659294365455498E-4</v>
      </c>
      <c r="J39" s="8" t="str">
        <f t="shared" si="2"/>
        <v>-</v>
      </c>
      <c r="K39" s="9">
        <f t="shared" si="3"/>
        <v>4</v>
      </c>
    </row>
    <row r="40" spans="1:11" x14ac:dyDescent="0.25">
      <c r="A40" s="2"/>
      <c r="B40" s="68"/>
      <c r="C40" s="33"/>
      <c r="D40" s="68"/>
      <c r="E40" s="6"/>
      <c r="F40" s="82"/>
      <c r="G40" s="33"/>
      <c r="H40" s="68"/>
      <c r="I40" s="6"/>
      <c r="J40" s="5"/>
      <c r="K40" s="6"/>
    </row>
    <row r="41" spans="1:11" s="43" customFormat="1" ht="13" x14ac:dyDescent="0.3">
      <c r="A41" s="162" t="s">
        <v>647</v>
      </c>
      <c r="B41" s="71">
        <f>SUM(B27:B40)</f>
        <v>199</v>
      </c>
      <c r="C41" s="40">
        <f>B41/35968</f>
        <v>5.5326957295373669E-3</v>
      </c>
      <c r="D41" s="71">
        <f>SUM(D27:D40)</f>
        <v>231</v>
      </c>
      <c r="E41" s="41">
        <f>D41/28945</f>
        <v>7.980652962515114E-3</v>
      </c>
      <c r="F41" s="77">
        <f>SUM(F27:F40)</f>
        <v>1842</v>
      </c>
      <c r="G41" s="42">
        <f>F41/278028</f>
        <v>6.6252319910224868E-3</v>
      </c>
      <c r="H41" s="71">
        <f>SUM(H27:H40)</f>
        <v>1899</v>
      </c>
      <c r="I41" s="41">
        <f>H41/255800</f>
        <v>7.4237685691946834E-3</v>
      </c>
      <c r="J41" s="37">
        <f>IF(D41=0, "-", IF((B41-D41)/D41&lt;10, (B41-D41)/D41, "&gt;999%"))</f>
        <v>-0.13852813852813853</v>
      </c>
      <c r="K41" s="38">
        <f>IF(H41=0, "-", IF((F41-H41)/H41&lt;10, (F41-H41)/H41, "&gt;999%"))</f>
        <v>-3.0015797788309637E-2</v>
      </c>
    </row>
    <row r="42" spans="1:11" x14ac:dyDescent="0.25">
      <c r="B42" s="83"/>
      <c r="D42" s="83"/>
      <c r="F42" s="83"/>
      <c r="H42" s="83"/>
    </row>
    <row r="43" spans="1:11" ht="13" x14ac:dyDescent="0.3">
      <c r="A43" s="163" t="s">
        <v>139</v>
      </c>
      <c r="B43" s="61" t="s">
        <v>12</v>
      </c>
      <c r="C43" s="62" t="s">
        <v>13</v>
      </c>
      <c r="D43" s="61" t="s">
        <v>12</v>
      </c>
      <c r="E43" s="63" t="s">
        <v>13</v>
      </c>
      <c r="F43" s="62" t="s">
        <v>12</v>
      </c>
      <c r="G43" s="62" t="s">
        <v>13</v>
      </c>
      <c r="H43" s="61" t="s">
        <v>12</v>
      </c>
      <c r="I43" s="63" t="s">
        <v>13</v>
      </c>
      <c r="J43" s="61"/>
      <c r="K43" s="63"/>
    </row>
    <row r="44" spans="1:11" x14ac:dyDescent="0.25">
      <c r="A44" s="7" t="s">
        <v>581</v>
      </c>
      <c r="B44" s="65">
        <v>16</v>
      </c>
      <c r="C44" s="34">
        <f>IF(B60=0, "-", B44/B60)</f>
        <v>3.9800995024875621E-2</v>
      </c>
      <c r="D44" s="65">
        <v>14</v>
      </c>
      <c r="E44" s="9">
        <f>IF(D60=0, "-", D44/D60)</f>
        <v>4.7619047619047616E-2</v>
      </c>
      <c r="F44" s="81">
        <v>162</v>
      </c>
      <c r="G44" s="34">
        <f>IF(F60=0, "-", F44/F60)</f>
        <v>5.2682926829268291E-2</v>
      </c>
      <c r="H44" s="65">
        <v>80</v>
      </c>
      <c r="I44" s="9">
        <f>IF(H60=0, "-", H44/H60)</f>
        <v>3.0143180105501131E-2</v>
      </c>
      <c r="J44" s="8">
        <f t="shared" ref="J44:J58" si="4">IF(D44=0, "-", IF((B44-D44)/D44&lt;10, (B44-D44)/D44, "&gt;999%"))</f>
        <v>0.14285714285714285</v>
      </c>
      <c r="K44" s="9">
        <f t="shared" ref="K44:K58" si="5">IF(H44=0, "-", IF((F44-H44)/H44&lt;10, (F44-H44)/H44, "&gt;999%"))</f>
        <v>1.0249999999999999</v>
      </c>
    </row>
    <row r="45" spans="1:11" x14ac:dyDescent="0.25">
      <c r="A45" s="7" t="s">
        <v>582</v>
      </c>
      <c r="B45" s="65">
        <v>0</v>
      </c>
      <c r="C45" s="34">
        <f>IF(B60=0, "-", B45/B60)</f>
        <v>0</v>
      </c>
      <c r="D45" s="65">
        <v>9</v>
      </c>
      <c r="E45" s="9">
        <f>IF(D60=0, "-", D45/D60)</f>
        <v>3.0612244897959183E-2</v>
      </c>
      <c r="F45" s="81">
        <v>10</v>
      </c>
      <c r="G45" s="34">
        <f>IF(F60=0, "-", F45/F60)</f>
        <v>3.2520325203252032E-3</v>
      </c>
      <c r="H45" s="65">
        <v>12</v>
      </c>
      <c r="I45" s="9">
        <f>IF(H60=0, "-", H45/H60)</f>
        <v>4.5214770158251696E-3</v>
      </c>
      <c r="J45" s="8">
        <f t="shared" si="4"/>
        <v>-1</v>
      </c>
      <c r="K45" s="9">
        <f t="shared" si="5"/>
        <v>-0.16666666666666666</v>
      </c>
    </row>
    <row r="46" spans="1:11" x14ac:dyDescent="0.25">
      <c r="A46" s="7" t="s">
        <v>583</v>
      </c>
      <c r="B46" s="65">
        <v>8</v>
      </c>
      <c r="C46" s="34">
        <f>IF(B60=0, "-", B46/B60)</f>
        <v>1.9900497512437811E-2</v>
      </c>
      <c r="D46" s="65">
        <v>11</v>
      </c>
      <c r="E46" s="9">
        <f>IF(D60=0, "-", D46/D60)</f>
        <v>3.7414965986394558E-2</v>
      </c>
      <c r="F46" s="81">
        <v>79</v>
      </c>
      <c r="G46" s="34">
        <f>IF(F60=0, "-", F46/F60)</f>
        <v>2.5691056910569107E-2</v>
      </c>
      <c r="H46" s="65">
        <v>96</v>
      </c>
      <c r="I46" s="9">
        <f>IF(H60=0, "-", H46/H60)</f>
        <v>3.6171816126601357E-2</v>
      </c>
      <c r="J46" s="8">
        <f t="shared" si="4"/>
        <v>-0.27272727272727271</v>
      </c>
      <c r="K46" s="9">
        <f t="shared" si="5"/>
        <v>-0.17708333333333334</v>
      </c>
    </row>
    <row r="47" spans="1:11" x14ac:dyDescent="0.25">
      <c r="A47" s="7" t="s">
        <v>584</v>
      </c>
      <c r="B47" s="65">
        <v>15</v>
      </c>
      <c r="C47" s="34">
        <f>IF(B60=0, "-", B47/B60)</f>
        <v>3.7313432835820892E-2</v>
      </c>
      <c r="D47" s="65">
        <v>19</v>
      </c>
      <c r="E47" s="9">
        <f>IF(D60=0, "-", D47/D60)</f>
        <v>6.4625850340136057E-2</v>
      </c>
      <c r="F47" s="81">
        <v>163</v>
      </c>
      <c r="G47" s="34">
        <f>IF(F60=0, "-", F47/F60)</f>
        <v>5.3008130081300814E-2</v>
      </c>
      <c r="H47" s="65">
        <v>162</v>
      </c>
      <c r="I47" s="9">
        <f>IF(H60=0, "-", H47/H60)</f>
        <v>6.1039939713639788E-2</v>
      </c>
      <c r="J47" s="8">
        <f t="shared" si="4"/>
        <v>-0.21052631578947367</v>
      </c>
      <c r="K47" s="9">
        <f t="shared" si="5"/>
        <v>6.1728395061728392E-3</v>
      </c>
    </row>
    <row r="48" spans="1:11" x14ac:dyDescent="0.25">
      <c r="A48" s="7" t="s">
        <v>585</v>
      </c>
      <c r="B48" s="65">
        <v>13</v>
      </c>
      <c r="C48" s="34">
        <f>IF(B60=0, "-", B48/B60)</f>
        <v>3.2338308457711441E-2</v>
      </c>
      <c r="D48" s="65">
        <v>16</v>
      </c>
      <c r="E48" s="9">
        <f>IF(D60=0, "-", D48/D60)</f>
        <v>5.4421768707482991E-2</v>
      </c>
      <c r="F48" s="81">
        <v>135</v>
      </c>
      <c r="G48" s="34">
        <f>IF(F60=0, "-", F48/F60)</f>
        <v>4.3902439024390241E-2</v>
      </c>
      <c r="H48" s="65">
        <v>156</v>
      </c>
      <c r="I48" s="9">
        <f>IF(H60=0, "-", H48/H60)</f>
        <v>5.8779201205727202E-2</v>
      </c>
      <c r="J48" s="8">
        <f t="shared" si="4"/>
        <v>-0.1875</v>
      </c>
      <c r="K48" s="9">
        <f t="shared" si="5"/>
        <v>-0.13461538461538461</v>
      </c>
    </row>
    <row r="49" spans="1:11" x14ac:dyDescent="0.25">
      <c r="A49" s="7" t="s">
        <v>586</v>
      </c>
      <c r="B49" s="65">
        <v>40</v>
      </c>
      <c r="C49" s="34">
        <f>IF(B60=0, "-", B49/B60)</f>
        <v>9.950248756218906E-2</v>
      </c>
      <c r="D49" s="65">
        <v>36</v>
      </c>
      <c r="E49" s="9">
        <f>IF(D60=0, "-", D49/D60)</f>
        <v>0.12244897959183673</v>
      </c>
      <c r="F49" s="81">
        <v>376</v>
      </c>
      <c r="G49" s="34">
        <f>IF(F60=0, "-", F49/F60)</f>
        <v>0.12227642276422765</v>
      </c>
      <c r="H49" s="65">
        <v>375</v>
      </c>
      <c r="I49" s="9">
        <f>IF(H60=0, "-", H49/H60)</f>
        <v>0.14129615674453655</v>
      </c>
      <c r="J49" s="8">
        <f t="shared" si="4"/>
        <v>0.1111111111111111</v>
      </c>
      <c r="K49" s="9">
        <f t="shared" si="5"/>
        <v>2.6666666666666666E-3</v>
      </c>
    </row>
    <row r="50" spans="1:11" x14ac:dyDescent="0.25">
      <c r="A50" s="7" t="s">
        <v>587</v>
      </c>
      <c r="B50" s="65">
        <v>18</v>
      </c>
      <c r="C50" s="34">
        <f>IF(B60=0, "-", B50/B60)</f>
        <v>4.4776119402985072E-2</v>
      </c>
      <c r="D50" s="65">
        <v>7</v>
      </c>
      <c r="E50" s="9">
        <f>IF(D60=0, "-", D50/D60)</f>
        <v>2.3809523809523808E-2</v>
      </c>
      <c r="F50" s="81">
        <v>104</v>
      </c>
      <c r="G50" s="34">
        <f>IF(F60=0, "-", F50/F60)</f>
        <v>3.3821138211382114E-2</v>
      </c>
      <c r="H50" s="65">
        <v>93</v>
      </c>
      <c r="I50" s="9">
        <f>IF(H60=0, "-", H50/H60)</f>
        <v>3.5041446872645064E-2</v>
      </c>
      <c r="J50" s="8">
        <f t="shared" si="4"/>
        <v>1.5714285714285714</v>
      </c>
      <c r="K50" s="9">
        <f t="shared" si="5"/>
        <v>0.11827956989247312</v>
      </c>
    </row>
    <row r="51" spans="1:11" x14ac:dyDescent="0.25">
      <c r="A51" s="7" t="s">
        <v>64</v>
      </c>
      <c r="B51" s="65">
        <v>107</v>
      </c>
      <c r="C51" s="34">
        <f>IF(B60=0, "-", B51/B60)</f>
        <v>0.26616915422885573</v>
      </c>
      <c r="D51" s="65">
        <v>75</v>
      </c>
      <c r="E51" s="9">
        <f>IF(D60=0, "-", D51/D60)</f>
        <v>0.25510204081632654</v>
      </c>
      <c r="F51" s="81">
        <v>748</v>
      </c>
      <c r="G51" s="34">
        <f>IF(F60=0, "-", F51/F60)</f>
        <v>0.24325203252032521</v>
      </c>
      <c r="H51" s="65">
        <v>611</v>
      </c>
      <c r="I51" s="9">
        <f>IF(H60=0, "-", H51/H60)</f>
        <v>0.23021853805576489</v>
      </c>
      <c r="J51" s="8">
        <f t="shared" si="4"/>
        <v>0.42666666666666669</v>
      </c>
      <c r="K51" s="9">
        <f t="shared" si="5"/>
        <v>0.22422258592471359</v>
      </c>
    </row>
    <row r="52" spans="1:11" x14ac:dyDescent="0.25">
      <c r="A52" s="7" t="s">
        <v>588</v>
      </c>
      <c r="B52" s="65">
        <v>23</v>
      </c>
      <c r="C52" s="34">
        <f>IF(B60=0, "-", B52/B60)</f>
        <v>5.721393034825871E-2</v>
      </c>
      <c r="D52" s="65">
        <v>7</v>
      </c>
      <c r="E52" s="9">
        <f>IF(D60=0, "-", D52/D60)</f>
        <v>2.3809523809523808E-2</v>
      </c>
      <c r="F52" s="81">
        <v>173</v>
      </c>
      <c r="G52" s="34">
        <f>IF(F60=0, "-", F52/F60)</f>
        <v>5.6260162601626015E-2</v>
      </c>
      <c r="H52" s="65">
        <v>117</v>
      </c>
      <c r="I52" s="9">
        <f>IF(H60=0, "-", H52/H60)</f>
        <v>4.4084400904295405E-2</v>
      </c>
      <c r="J52" s="8">
        <f t="shared" si="4"/>
        <v>2.2857142857142856</v>
      </c>
      <c r="K52" s="9">
        <f t="shared" si="5"/>
        <v>0.47863247863247865</v>
      </c>
    </row>
    <row r="53" spans="1:11" x14ac:dyDescent="0.25">
      <c r="A53" s="7" t="s">
        <v>589</v>
      </c>
      <c r="B53" s="65">
        <v>5</v>
      </c>
      <c r="C53" s="34">
        <f>IF(B60=0, "-", B53/B60)</f>
        <v>1.2437810945273632E-2</v>
      </c>
      <c r="D53" s="65">
        <v>1</v>
      </c>
      <c r="E53" s="9">
        <f>IF(D60=0, "-", D53/D60)</f>
        <v>3.4013605442176869E-3</v>
      </c>
      <c r="F53" s="81">
        <v>42</v>
      </c>
      <c r="G53" s="34">
        <f>IF(F60=0, "-", F53/F60)</f>
        <v>1.3658536585365854E-2</v>
      </c>
      <c r="H53" s="65">
        <v>38</v>
      </c>
      <c r="I53" s="9">
        <f>IF(H60=0, "-", H53/H60)</f>
        <v>1.4318010550113038E-2</v>
      </c>
      <c r="J53" s="8">
        <f t="shared" si="4"/>
        <v>4</v>
      </c>
      <c r="K53" s="9">
        <f t="shared" si="5"/>
        <v>0.10526315789473684</v>
      </c>
    </row>
    <row r="54" spans="1:11" x14ac:dyDescent="0.25">
      <c r="A54" s="7" t="s">
        <v>590</v>
      </c>
      <c r="B54" s="65">
        <v>27</v>
      </c>
      <c r="C54" s="34">
        <f>IF(B60=0, "-", B54/B60)</f>
        <v>6.7164179104477612E-2</v>
      </c>
      <c r="D54" s="65">
        <v>11</v>
      </c>
      <c r="E54" s="9">
        <f>IF(D60=0, "-", D54/D60)</f>
        <v>3.7414965986394558E-2</v>
      </c>
      <c r="F54" s="81">
        <v>126</v>
      </c>
      <c r="G54" s="34">
        <f>IF(F60=0, "-", F54/F60)</f>
        <v>4.0975609756097563E-2</v>
      </c>
      <c r="H54" s="65">
        <v>143</v>
      </c>
      <c r="I54" s="9">
        <f>IF(H60=0, "-", H54/H60)</f>
        <v>5.3880934438583272E-2</v>
      </c>
      <c r="J54" s="8">
        <f t="shared" si="4"/>
        <v>1.4545454545454546</v>
      </c>
      <c r="K54" s="9">
        <f t="shared" si="5"/>
        <v>-0.11888111888111888</v>
      </c>
    </row>
    <row r="55" spans="1:11" x14ac:dyDescent="0.25">
      <c r="A55" s="7" t="s">
        <v>591</v>
      </c>
      <c r="B55" s="65">
        <v>37</v>
      </c>
      <c r="C55" s="34">
        <f>IF(B60=0, "-", B55/B60)</f>
        <v>9.2039800995024873E-2</v>
      </c>
      <c r="D55" s="65">
        <v>14</v>
      </c>
      <c r="E55" s="9">
        <f>IF(D60=0, "-", D55/D60)</f>
        <v>4.7619047619047616E-2</v>
      </c>
      <c r="F55" s="81">
        <v>210</v>
      </c>
      <c r="G55" s="34">
        <f>IF(F60=0, "-", F55/F60)</f>
        <v>6.8292682926829273E-2</v>
      </c>
      <c r="H55" s="65">
        <v>201</v>
      </c>
      <c r="I55" s="9">
        <f>IF(H60=0, "-", H55/H60)</f>
        <v>7.5734740015071592E-2</v>
      </c>
      <c r="J55" s="8">
        <f t="shared" si="4"/>
        <v>1.6428571428571428</v>
      </c>
      <c r="K55" s="9">
        <f t="shared" si="5"/>
        <v>4.4776119402985072E-2</v>
      </c>
    </row>
    <row r="56" spans="1:11" x14ac:dyDescent="0.25">
      <c r="A56" s="7" t="s">
        <v>592</v>
      </c>
      <c r="B56" s="65">
        <v>22</v>
      </c>
      <c r="C56" s="34">
        <f>IF(B60=0, "-", B56/B60)</f>
        <v>5.4726368159203981E-2</v>
      </c>
      <c r="D56" s="65">
        <v>14</v>
      </c>
      <c r="E56" s="9">
        <f>IF(D60=0, "-", D56/D60)</f>
        <v>4.7619047619047616E-2</v>
      </c>
      <c r="F56" s="81">
        <v>171</v>
      </c>
      <c r="G56" s="34">
        <f>IF(F60=0, "-", F56/F60)</f>
        <v>5.5609756097560976E-2</v>
      </c>
      <c r="H56" s="65">
        <v>160</v>
      </c>
      <c r="I56" s="9">
        <f>IF(H60=0, "-", H56/H60)</f>
        <v>6.0286360211002261E-2</v>
      </c>
      <c r="J56" s="8">
        <f t="shared" si="4"/>
        <v>0.5714285714285714</v>
      </c>
      <c r="K56" s="9">
        <f t="shared" si="5"/>
        <v>6.8750000000000006E-2</v>
      </c>
    </row>
    <row r="57" spans="1:11" x14ac:dyDescent="0.25">
      <c r="A57" s="7" t="s">
        <v>593</v>
      </c>
      <c r="B57" s="65">
        <v>67</v>
      </c>
      <c r="C57" s="34">
        <f>IF(B60=0, "-", B57/B60)</f>
        <v>0.16666666666666666</v>
      </c>
      <c r="D57" s="65">
        <v>59</v>
      </c>
      <c r="E57" s="9">
        <f>IF(D60=0, "-", D57/D60)</f>
        <v>0.20068027210884354</v>
      </c>
      <c r="F57" s="81">
        <v>536</v>
      </c>
      <c r="G57" s="34">
        <f>IF(F60=0, "-", F57/F60)</f>
        <v>0.1743089430894309</v>
      </c>
      <c r="H57" s="65">
        <v>374</v>
      </c>
      <c r="I57" s="9">
        <f>IF(H60=0, "-", H57/H60)</f>
        <v>0.14091936699321778</v>
      </c>
      <c r="J57" s="8">
        <f t="shared" si="4"/>
        <v>0.13559322033898305</v>
      </c>
      <c r="K57" s="9">
        <f t="shared" si="5"/>
        <v>0.43315508021390375</v>
      </c>
    </row>
    <row r="58" spans="1:11" x14ac:dyDescent="0.25">
      <c r="A58" s="7" t="s">
        <v>594</v>
      </c>
      <c r="B58" s="65">
        <v>4</v>
      </c>
      <c r="C58" s="34">
        <f>IF(B60=0, "-", B58/B60)</f>
        <v>9.9502487562189053E-3</v>
      </c>
      <c r="D58" s="65">
        <v>1</v>
      </c>
      <c r="E58" s="9">
        <f>IF(D60=0, "-", D58/D60)</f>
        <v>3.4013605442176869E-3</v>
      </c>
      <c r="F58" s="81">
        <v>40</v>
      </c>
      <c r="G58" s="34">
        <f>IF(F60=0, "-", F58/F60)</f>
        <v>1.3008130081300813E-2</v>
      </c>
      <c r="H58" s="65">
        <v>36</v>
      </c>
      <c r="I58" s="9">
        <f>IF(H60=0, "-", H58/H60)</f>
        <v>1.3564431047475508E-2</v>
      </c>
      <c r="J58" s="8">
        <f t="shared" si="4"/>
        <v>3</v>
      </c>
      <c r="K58" s="9">
        <f t="shared" si="5"/>
        <v>0.1111111111111111</v>
      </c>
    </row>
    <row r="59" spans="1:11" x14ac:dyDescent="0.25">
      <c r="A59" s="2"/>
      <c r="B59" s="68"/>
      <c r="C59" s="33"/>
      <c r="D59" s="68"/>
      <c r="E59" s="6"/>
      <c r="F59" s="82"/>
      <c r="G59" s="33"/>
      <c r="H59" s="68"/>
      <c r="I59" s="6"/>
      <c r="J59" s="5"/>
      <c r="K59" s="6"/>
    </row>
    <row r="60" spans="1:11" s="43" customFormat="1" ht="13" x14ac:dyDescent="0.3">
      <c r="A60" s="162" t="s">
        <v>646</v>
      </c>
      <c r="B60" s="71">
        <f>SUM(B44:B59)</f>
        <v>402</v>
      </c>
      <c r="C60" s="40">
        <f>B60/35968</f>
        <v>1.1176601423487545E-2</v>
      </c>
      <c r="D60" s="71">
        <f>SUM(D44:D59)</f>
        <v>294</v>
      </c>
      <c r="E60" s="41">
        <f>D60/28945</f>
        <v>1.0157194679564692E-2</v>
      </c>
      <c r="F60" s="77">
        <f>SUM(F44:F59)</f>
        <v>3075</v>
      </c>
      <c r="G60" s="42">
        <f>F60/278028</f>
        <v>1.1060037118563598E-2</v>
      </c>
      <c r="H60" s="71">
        <f>SUM(H44:H59)</f>
        <v>2654</v>
      </c>
      <c r="I60" s="41">
        <f>H60/255800</f>
        <v>1.0375293197810789E-2</v>
      </c>
      <c r="J60" s="37">
        <f>IF(D60=0, "-", IF((B60-D60)/D60&lt;10, (B60-D60)/D60, "&gt;999%"))</f>
        <v>0.36734693877551022</v>
      </c>
      <c r="K60" s="38">
        <f>IF(H60=0, "-", IF((F60-H60)/H60&lt;10, (F60-H60)/H60, "&gt;999%"))</f>
        <v>0.15862848530519971</v>
      </c>
    </row>
    <row r="61" spans="1:11" x14ac:dyDescent="0.25">
      <c r="B61" s="83"/>
      <c r="D61" s="83"/>
      <c r="F61" s="83"/>
      <c r="H61" s="83"/>
    </row>
    <row r="62" spans="1:11" ht="13" x14ac:dyDescent="0.3">
      <c r="A62" s="27" t="s">
        <v>645</v>
      </c>
      <c r="B62" s="71">
        <v>1274</v>
      </c>
      <c r="C62" s="40">
        <f>B62/35968</f>
        <v>3.5420373665480426E-2</v>
      </c>
      <c r="D62" s="71">
        <v>1223</v>
      </c>
      <c r="E62" s="41">
        <f>D62/28945</f>
        <v>4.2252547935740195E-2</v>
      </c>
      <c r="F62" s="77">
        <v>11377</v>
      </c>
      <c r="G62" s="42">
        <f>F62/278028</f>
        <v>4.0920338958666036E-2</v>
      </c>
      <c r="H62" s="71">
        <v>10651</v>
      </c>
      <c r="I62" s="41">
        <f>H62/255800</f>
        <v>4.1637998436278342E-2</v>
      </c>
      <c r="J62" s="37">
        <f>IF(D62=0, "-", IF((B62-D62)/D62&lt;10, (B62-D62)/D62, "&gt;999%"))</f>
        <v>4.1700735895339326E-2</v>
      </c>
      <c r="K62" s="38">
        <f>IF(H62=0, "-", IF((F62-H62)/H62&lt;10, (F62-H62)/H62, "&gt;999%"))</f>
        <v>6.8162613839076139E-2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4"/>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652</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43</v>
      </c>
      <c r="B7" s="65">
        <v>17</v>
      </c>
      <c r="C7" s="39">
        <f>IF(B34=0, "-", B7/B34)</f>
        <v>1.3343799058084773E-2</v>
      </c>
      <c r="D7" s="65">
        <v>17</v>
      </c>
      <c r="E7" s="21">
        <f>IF(D34=0, "-", D7/D34)</f>
        <v>1.3900245298446443E-2</v>
      </c>
      <c r="F7" s="81">
        <v>166</v>
      </c>
      <c r="G7" s="39">
        <f>IF(F34=0, "-", F7/F34)</f>
        <v>1.4590841170783159E-2</v>
      </c>
      <c r="H7" s="65">
        <v>90</v>
      </c>
      <c r="I7" s="21">
        <f>IF(H34=0, "-", H7/H34)</f>
        <v>8.4499108064970425E-3</v>
      </c>
      <c r="J7" s="20">
        <f t="shared" ref="J7:J32" si="0">IF(D7=0, "-", IF((B7-D7)/D7&lt;10, (B7-D7)/D7, "&gt;999%"))</f>
        <v>0</v>
      </c>
      <c r="K7" s="21">
        <f t="shared" ref="K7:K32" si="1">IF(H7=0, "-", IF((F7-H7)/H7&lt;10, (F7-H7)/H7, "&gt;999%"))</f>
        <v>0.84444444444444444</v>
      </c>
    </row>
    <row r="8" spans="1:11" x14ac:dyDescent="0.25">
      <c r="A8" s="7" t="s">
        <v>44</v>
      </c>
      <c r="B8" s="65">
        <v>0</v>
      </c>
      <c r="C8" s="39">
        <f>IF(B34=0, "-", B8/B34)</f>
        <v>0</v>
      </c>
      <c r="D8" s="65">
        <v>9</v>
      </c>
      <c r="E8" s="21">
        <f>IF(D34=0, "-", D8/D34)</f>
        <v>7.3589533932951756E-3</v>
      </c>
      <c r="F8" s="81">
        <v>10</v>
      </c>
      <c r="G8" s="39">
        <f>IF(F34=0, "-", F8/F34)</f>
        <v>8.7896633558934691E-4</v>
      </c>
      <c r="H8" s="65">
        <v>12</v>
      </c>
      <c r="I8" s="21">
        <f>IF(H34=0, "-", H8/H34)</f>
        <v>1.1266547741996056E-3</v>
      </c>
      <c r="J8" s="20">
        <f t="shared" si="0"/>
        <v>-1</v>
      </c>
      <c r="K8" s="21">
        <f t="shared" si="1"/>
        <v>-0.16666666666666666</v>
      </c>
    </row>
    <row r="9" spans="1:11" x14ac:dyDescent="0.25">
      <c r="A9" s="7" t="s">
        <v>47</v>
      </c>
      <c r="B9" s="65">
        <v>34</v>
      </c>
      <c r="C9" s="39">
        <f>IF(B34=0, "-", B9/B34)</f>
        <v>2.6687598116169546E-2</v>
      </c>
      <c r="D9" s="65">
        <v>23</v>
      </c>
      <c r="E9" s="21">
        <f>IF(D34=0, "-", D9/D34)</f>
        <v>1.8806214227309895E-2</v>
      </c>
      <c r="F9" s="81">
        <v>281</v>
      </c>
      <c r="G9" s="39">
        <f>IF(F34=0, "-", F9/F34)</f>
        <v>2.4698954030060647E-2</v>
      </c>
      <c r="H9" s="65">
        <v>211</v>
      </c>
      <c r="I9" s="21">
        <f>IF(H34=0, "-", H9/H34)</f>
        <v>1.9810346446343066E-2</v>
      </c>
      <c r="J9" s="20">
        <f t="shared" si="0"/>
        <v>0.47826086956521741</v>
      </c>
      <c r="K9" s="21">
        <f t="shared" si="1"/>
        <v>0.33175355450236965</v>
      </c>
    </row>
    <row r="10" spans="1:11" x14ac:dyDescent="0.25">
      <c r="A10" s="7" t="s">
        <v>48</v>
      </c>
      <c r="B10" s="65">
        <v>18</v>
      </c>
      <c r="C10" s="39">
        <f>IF(B34=0, "-", B10/B34)</f>
        <v>1.4128728414442701E-2</v>
      </c>
      <c r="D10" s="65">
        <v>5</v>
      </c>
      <c r="E10" s="21">
        <f>IF(D34=0, "-", D10/D34)</f>
        <v>4.0883074407195418E-3</v>
      </c>
      <c r="F10" s="81">
        <v>55</v>
      </c>
      <c r="G10" s="39">
        <f>IF(F34=0, "-", F10/F34)</f>
        <v>4.8343148457414085E-3</v>
      </c>
      <c r="H10" s="65">
        <v>101</v>
      </c>
      <c r="I10" s="21">
        <f>IF(H34=0, "-", H10/H34)</f>
        <v>9.4826776828466804E-3</v>
      </c>
      <c r="J10" s="20">
        <f t="shared" si="0"/>
        <v>2.6</v>
      </c>
      <c r="K10" s="21">
        <f t="shared" si="1"/>
        <v>-0.45544554455445546</v>
      </c>
    </row>
    <row r="11" spans="1:11" x14ac:dyDescent="0.25">
      <c r="A11" s="7" t="s">
        <v>49</v>
      </c>
      <c r="B11" s="65">
        <v>10</v>
      </c>
      <c r="C11" s="39">
        <f>IF(B34=0, "-", B11/B34)</f>
        <v>7.8492935635792772E-3</v>
      </c>
      <c r="D11" s="65">
        <v>0</v>
      </c>
      <c r="E11" s="21">
        <f>IF(D34=0, "-", D11/D34)</f>
        <v>0</v>
      </c>
      <c r="F11" s="81">
        <v>27</v>
      </c>
      <c r="G11" s="39">
        <f>IF(F34=0, "-", F11/F34)</f>
        <v>2.3732091060912367E-3</v>
      </c>
      <c r="H11" s="65">
        <v>0</v>
      </c>
      <c r="I11" s="21">
        <f>IF(H34=0, "-", H11/H34)</f>
        <v>0</v>
      </c>
      <c r="J11" s="20" t="str">
        <f t="shared" si="0"/>
        <v>-</v>
      </c>
      <c r="K11" s="21" t="str">
        <f t="shared" si="1"/>
        <v>-</v>
      </c>
    </row>
    <row r="12" spans="1:11" x14ac:dyDescent="0.25">
      <c r="A12" s="7" t="s">
        <v>50</v>
      </c>
      <c r="B12" s="65">
        <v>8</v>
      </c>
      <c r="C12" s="39">
        <f>IF(B34=0, "-", B12/B34)</f>
        <v>6.2794348508634227E-3</v>
      </c>
      <c r="D12" s="65">
        <v>11</v>
      </c>
      <c r="E12" s="21">
        <f>IF(D34=0, "-", D12/D34)</f>
        <v>8.9942763695829934E-3</v>
      </c>
      <c r="F12" s="81">
        <v>79</v>
      </c>
      <c r="G12" s="39">
        <f>IF(F34=0, "-", F12/F34)</f>
        <v>6.9438340511558411E-3</v>
      </c>
      <c r="H12" s="65">
        <v>96</v>
      </c>
      <c r="I12" s="21">
        <f>IF(H34=0, "-", H12/H34)</f>
        <v>9.013238193596845E-3</v>
      </c>
      <c r="J12" s="20">
        <f t="shared" si="0"/>
        <v>-0.27272727272727271</v>
      </c>
      <c r="K12" s="21">
        <f t="shared" si="1"/>
        <v>-0.17708333333333334</v>
      </c>
    </row>
    <row r="13" spans="1:11" x14ac:dyDescent="0.25">
      <c r="A13" s="7" t="s">
        <v>51</v>
      </c>
      <c r="B13" s="65">
        <v>125</v>
      </c>
      <c r="C13" s="39">
        <f>IF(B34=0, "-", B13/B34)</f>
        <v>9.8116169544740978E-2</v>
      </c>
      <c r="D13" s="65">
        <v>149</v>
      </c>
      <c r="E13" s="21">
        <f>IF(D34=0, "-", D13/D34)</f>
        <v>0.12183156173344235</v>
      </c>
      <c r="F13" s="81">
        <v>1270</v>
      </c>
      <c r="G13" s="39">
        <f>IF(F34=0, "-", F13/F34)</f>
        <v>0.11162872461984706</v>
      </c>
      <c r="H13" s="65">
        <v>1156</v>
      </c>
      <c r="I13" s="21">
        <f>IF(H34=0, "-", H13/H34)</f>
        <v>0.10853440991456201</v>
      </c>
      <c r="J13" s="20">
        <f t="shared" si="0"/>
        <v>-0.16107382550335569</v>
      </c>
      <c r="K13" s="21">
        <f t="shared" si="1"/>
        <v>9.8615916955017299E-2</v>
      </c>
    </row>
    <row r="14" spans="1:11" x14ac:dyDescent="0.25">
      <c r="A14" s="7" t="s">
        <v>54</v>
      </c>
      <c r="B14" s="65">
        <v>150</v>
      </c>
      <c r="C14" s="39">
        <f>IF(B34=0, "-", B14/B34)</f>
        <v>0.11773940345368916</v>
      </c>
      <c r="D14" s="65">
        <v>159</v>
      </c>
      <c r="E14" s="21">
        <f>IF(D34=0, "-", D14/D34)</f>
        <v>0.13000817661488143</v>
      </c>
      <c r="F14" s="81">
        <v>1749</v>
      </c>
      <c r="G14" s="39">
        <f>IF(F34=0, "-", F14/F34)</f>
        <v>0.15373121209457677</v>
      </c>
      <c r="H14" s="65">
        <v>1903</v>
      </c>
      <c r="I14" s="21">
        <f>IF(H34=0, "-", H14/H34)</f>
        <v>0.17866866960848746</v>
      </c>
      <c r="J14" s="20">
        <f t="shared" si="0"/>
        <v>-5.6603773584905662E-2</v>
      </c>
      <c r="K14" s="21">
        <f t="shared" si="1"/>
        <v>-8.0924855491329481E-2</v>
      </c>
    </row>
    <row r="15" spans="1:11" x14ac:dyDescent="0.25">
      <c r="A15" s="7" t="s">
        <v>56</v>
      </c>
      <c r="B15" s="65">
        <v>0</v>
      </c>
      <c r="C15" s="39">
        <f>IF(B34=0, "-", B15/B34)</f>
        <v>0</v>
      </c>
      <c r="D15" s="65">
        <v>0</v>
      </c>
      <c r="E15" s="21">
        <f>IF(D34=0, "-", D15/D34)</f>
        <v>0</v>
      </c>
      <c r="F15" s="81">
        <v>1</v>
      </c>
      <c r="G15" s="39">
        <f>IF(F34=0, "-", F15/F34)</f>
        <v>8.7896633558934699E-5</v>
      </c>
      <c r="H15" s="65">
        <v>0</v>
      </c>
      <c r="I15" s="21">
        <f>IF(H34=0, "-", H15/H34)</f>
        <v>0</v>
      </c>
      <c r="J15" s="20" t="str">
        <f t="shared" si="0"/>
        <v>-</v>
      </c>
      <c r="K15" s="21" t="str">
        <f t="shared" si="1"/>
        <v>-</v>
      </c>
    </row>
    <row r="16" spans="1:11" x14ac:dyDescent="0.25">
      <c r="A16" s="7" t="s">
        <v>57</v>
      </c>
      <c r="B16" s="65">
        <v>8</v>
      </c>
      <c r="C16" s="39">
        <f>IF(B34=0, "-", B16/B34)</f>
        <v>6.2794348508634227E-3</v>
      </c>
      <c r="D16" s="65">
        <v>7</v>
      </c>
      <c r="E16" s="21">
        <f>IF(D34=0, "-", D16/D34)</f>
        <v>5.7236304170073587E-3</v>
      </c>
      <c r="F16" s="81">
        <v>74</v>
      </c>
      <c r="G16" s="39">
        <f>IF(F34=0, "-", F16/F34)</f>
        <v>6.5043508833611671E-3</v>
      </c>
      <c r="H16" s="65">
        <v>62</v>
      </c>
      <c r="I16" s="21">
        <f>IF(H34=0, "-", H16/H34)</f>
        <v>5.8210496666979625E-3</v>
      </c>
      <c r="J16" s="20">
        <f t="shared" si="0"/>
        <v>0.14285714285714285</v>
      </c>
      <c r="K16" s="21">
        <f t="shared" si="1"/>
        <v>0.19354838709677419</v>
      </c>
    </row>
    <row r="17" spans="1:11" x14ac:dyDescent="0.25">
      <c r="A17" s="7" t="s">
        <v>58</v>
      </c>
      <c r="B17" s="65">
        <v>316</v>
      </c>
      <c r="C17" s="39">
        <f>IF(B34=0, "-", B17/B34)</f>
        <v>0.24803767660910517</v>
      </c>
      <c r="D17" s="65">
        <v>371</v>
      </c>
      <c r="E17" s="21">
        <f>IF(D34=0, "-", D17/D34)</f>
        <v>0.30335241210139002</v>
      </c>
      <c r="F17" s="81">
        <v>2885</v>
      </c>
      <c r="G17" s="39">
        <f>IF(F34=0, "-", F17/F34)</f>
        <v>0.2535817878175266</v>
      </c>
      <c r="H17" s="65">
        <v>3020</v>
      </c>
      <c r="I17" s="21">
        <f>IF(H34=0, "-", H17/H34)</f>
        <v>0.28354145150690074</v>
      </c>
      <c r="J17" s="20">
        <f t="shared" si="0"/>
        <v>-0.14824797843665768</v>
      </c>
      <c r="K17" s="21">
        <f t="shared" si="1"/>
        <v>-4.4701986754966887E-2</v>
      </c>
    </row>
    <row r="18" spans="1:11" x14ac:dyDescent="0.25">
      <c r="A18" s="7" t="s">
        <v>61</v>
      </c>
      <c r="B18" s="65">
        <v>71</v>
      </c>
      <c r="C18" s="39">
        <f>IF(B34=0, "-", B18/B34)</f>
        <v>5.572998430141287E-2</v>
      </c>
      <c r="D18" s="65">
        <v>67</v>
      </c>
      <c r="E18" s="21">
        <f>IF(D34=0, "-", D18/D34)</f>
        <v>5.4783319705641861E-2</v>
      </c>
      <c r="F18" s="81">
        <v>557</v>
      </c>
      <c r="G18" s="39">
        <f>IF(F34=0, "-", F18/F34)</f>
        <v>4.8958424892326623E-2</v>
      </c>
      <c r="H18" s="65">
        <v>452</v>
      </c>
      <c r="I18" s="21">
        <f>IF(H34=0, "-", H18/H34)</f>
        <v>4.2437329828185148E-2</v>
      </c>
      <c r="J18" s="20">
        <f t="shared" si="0"/>
        <v>5.9701492537313432E-2</v>
      </c>
      <c r="K18" s="21">
        <f t="shared" si="1"/>
        <v>0.23230088495575221</v>
      </c>
    </row>
    <row r="19" spans="1:11" x14ac:dyDescent="0.25">
      <c r="A19" s="7" t="s">
        <v>64</v>
      </c>
      <c r="B19" s="65">
        <v>107</v>
      </c>
      <c r="C19" s="39">
        <f>IF(B34=0, "-", B19/B34)</f>
        <v>8.3987441130298268E-2</v>
      </c>
      <c r="D19" s="65">
        <v>75</v>
      </c>
      <c r="E19" s="21">
        <f>IF(D34=0, "-", D19/D34)</f>
        <v>6.1324611610793132E-2</v>
      </c>
      <c r="F19" s="81">
        <v>748</v>
      </c>
      <c r="G19" s="39">
        <f>IF(F34=0, "-", F19/F34)</f>
        <v>6.5746681902083146E-2</v>
      </c>
      <c r="H19" s="65">
        <v>611</v>
      </c>
      <c r="I19" s="21">
        <f>IF(H34=0, "-", H19/H34)</f>
        <v>5.7365505586329919E-2</v>
      </c>
      <c r="J19" s="20">
        <f t="shared" si="0"/>
        <v>0.42666666666666669</v>
      </c>
      <c r="K19" s="21">
        <f t="shared" si="1"/>
        <v>0.22422258592471359</v>
      </c>
    </row>
    <row r="20" spans="1:11" x14ac:dyDescent="0.25">
      <c r="A20" s="7" t="s">
        <v>68</v>
      </c>
      <c r="B20" s="65">
        <v>85</v>
      </c>
      <c r="C20" s="39">
        <f>IF(B34=0, "-", B20/B34)</f>
        <v>6.6718995290423869E-2</v>
      </c>
      <c r="D20" s="65">
        <v>93</v>
      </c>
      <c r="E20" s="21">
        <f>IF(D34=0, "-", D20/D34)</f>
        <v>7.6042518397383477E-2</v>
      </c>
      <c r="F20" s="81">
        <v>919</v>
      </c>
      <c r="G20" s="39">
        <f>IF(F34=0, "-", F20/F34)</f>
        <v>8.077700624066099E-2</v>
      </c>
      <c r="H20" s="65">
        <v>828</v>
      </c>
      <c r="I20" s="21">
        <f>IF(H34=0, "-", H20/H34)</f>
        <v>7.7739179419772791E-2</v>
      </c>
      <c r="J20" s="20">
        <f t="shared" si="0"/>
        <v>-8.6021505376344093E-2</v>
      </c>
      <c r="K20" s="21">
        <f t="shared" si="1"/>
        <v>0.10990338164251208</v>
      </c>
    </row>
    <row r="21" spans="1:11" x14ac:dyDescent="0.25">
      <c r="A21" s="7" t="s">
        <v>71</v>
      </c>
      <c r="B21" s="65">
        <v>23</v>
      </c>
      <c r="C21" s="39">
        <f>IF(B34=0, "-", B21/B34)</f>
        <v>1.8053375196232339E-2</v>
      </c>
      <c r="D21" s="65">
        <v>7</v>
      </c>
      <c r="E21" s="21">
        <f>IF(D34=0, "-", D21/D34)</f>
        <v>5.7236304170073587E-3</v>
      </c>
      <c r="F21" s="81">
        <v>173</v>
      </c>
      <c r="G21" s="39">
        <f>IF(F34=0, "-", F21/F34)</f>
        <v>1.5206117605695702E-2</v>
      </c>
      <c r="H21" s="65">
        <v>117</v>
      </c>
      <c r="I21" s="21">
        <f>IF(H34=0, "-", H21/H34)</f>
        <v>1.0984884048446155E-2</v>
      </c>
      <c r="J21" s="20">
        <f t="shared" si="0"/>
        <v>2.2857142857142856</v>
      </c>
      <c r="K21" s="21">
        <f t="shared" si="1"/>
        <v>0.47863247863247865</v>
      </c>
    </row>
    <row r="22" spans="1:11" x14ac:dyDescent="0.25">
      <c r="A22" s="7" t="s">
        <v>72</v>
      </c>
      <c r="B22" s="65">
        <v>5</v>
      </c>
      <c r="C22" s="39">
        <f>IF(B34=0, "-", B22/B34)</f>
        <v>3.9246467817896386E-3</v>
      </c>
      <c r="D22" s="65">
        <v>2</v>
      </c>
      <c r="E22" s="21">
        <f>IF(D34=0, "-", D22/D34)</f>
        <v>1.6353229762878169E-3</v>
      </c>
      <c r="F22" s="81">
        <v>43</v>
      </c>
      <c r="G22" s="39">
        <f>IF(F34=0, "-", F22/F34)</f>
        <v>3.7795552430341917E-3</v>
      </c>
      <c r="H22" s="65">
        <v>47</v>
      </c>
      <c r="I22" s="21">
        <f>IF(H34=0, "-", H22/H34)</f>
        <v>4.4127311989484554E-3</v>
      </c>
      <c r="J22" s="20">
        <f t="shared" si="0"/>
        <v>1.5</v>
      </c>
      <c r="K22" s="21">
        <f t="shared" si="1"/>
        <v>-8.5106382978723402E-2</v>
      </c>
    </row>
    <row r="23" spans="1:11" x14ac:dyDescent="0.25">
      <c r="A23" s="7" t="s">
        <v>77</v>
      </c>
      <c r="B23" s="65">
        <v>28</v>
      </c>
      <c r="C23" s="39">
        <f>IF(B34=0, "-", B23/B34)</f>
        <v>2.197802197802198E-2</v>
      </c>
      <c r="D23" s="65">
        <v>13</v>
      </c>
      <c r="E23" s="21">
        <f>IF(D34=0, "-", D23/D34)</f>
        <v>1.0629599345870809E-2</v>
      </c>
      <c r="F23" s="81">
        <v>133</v>
      </c>
      <c r="G23" s="39">
        <f>IF(F34=0, "-", F23/F34)</f>
        <v>1.1690252263338315E-2</v>
      </c>
      <c r="H23" s="65">
        <v>160</v>
      </c>
      <c r="I23" s="21">
        <f>IF(H34=0, "-", H23/H34)</f>
        <v>1.5022063655994742E-2</v>
      </c>
      <c r="J23" s="20">
        <f t="shared" si="0"/>
        <v>1.1538461538461537</v>
      </c>
      <c r="K23" s="21">
        <f t="shared" si="1"/>
        <v>-0.16875000000000001</v>
      </c>
    </row>
    <row r="24" spans="1:11" x14ac:dyDescent="0.25">
      <c r="A24" s="7" t="s">
        <v>78</v>
      </c>
      <c r="B24" s="65">
        <v>56</v>
      </c>
      <c r="C24" s="39">
        <f>IF(B34=0, "-", B24/B34)</f>
        <v>4.3956043956043959E-2</v>
      </c>
      <c r="D24" s="65">
        <v>44</v>
      </c>
      <c r="E24" s="21">
        <f>IF(D34=0, "-", D24/D34)</f>
        <v>3.5977105478331974E-2</v>
      </c>
      <c r="F24" s="81">
        <v>645</v>
      </c>
      <c r="G24" s="39">
        <f>IF(F34=0, "-", F24/F34)</f>
        <v>5.6693328645512873E-2</v>
      </c>
      <c r="H24" s="65">
        <v>348</v>
      </c>
      <c r="I24" s="21">
        <f>IF(H34=0, "-", H24/H34)</f>
        <v>3.2672988451788565E-2</v>
      </c>
      <c r="J24" s="20">
        <f t="shared" si="0"/>
        <v>0.27272727272727271</v>
      </c>
      <c r="K24" s="21">
        <f t="shared" si="1"/>
        <v>0.85344827586206895</v>
      </c>
    </row>
    <row r="25" spans="1:11" x14ac:dyDescent="0.25">
      <c r="A25" s="7" t="s">
        <v>83</v>
      </c>
      <c r="B25" s="65">
        <v>4</v>
      </c>
      <c r="C25" s="39">
        <f>IF(B34=0, "-", B25/B34)</f>
        <v>3.1397174254317113E-3</v>
      </c>
      <c r="D25" s="65">
        <v>0</v>
      </c>
      <c r="E25" s="21">
        <f>IF(D34=0, "-", D25/D34)</f>
        <v>0</v>
      </c>
      <c r="F25" s="81">
        <v>17</v>
      </c>
      <c r="G25" s="39">
        <f>IF(F34=0, "-", F25/F34)</f>
        <v>1.4942427705018897E-3</v>
      </c>
      <c r="H25" s="65">
        <v>10</v>
      </c>
      <c r="I25" s="21">
        <f>IF(H34=0, "-", H25/H34)</f>
        <v>9.3887897849967135E-4</v>
      </c>
      <c r="J25" s="20" t="str">
        <f t="shared" si="0"/>
        <v>-</v>
      </c>
      <c r="K25" s="21">
        <f t="shared" si="1"/>
        <v>0.7</v>
      </c>
    </row>
    <row r="26" spans="1:11" x14ac:dyDescent="0.25">
      <c r="A26" s="7" t="s">
        <v>87</v>
      </c>
      <c r="B26" s="65">
        <v>51</v>
      </c>
      <c r="C26" s="39">
        <f>IF(B34=0, "-", B26/B34)</f>
        <v>4.0031397174254316E-2</v>
      </c>
      <c r="D26" s="65">
        <v>39</v>
      </c>
      <c r="E26" s="21">
        <f>IF(D34=0, "-", D26/D34)</f>
        <v>3.188879803761243E-2</v>
      </c>
      <c r="F26" s="81">
        <v>263</v>
      </c>
      <c r="G26" s="39">
        <f>IF(F34=0, "-", F26/F34)</f>
        <v>2.3116814625999824E-2</v>
      </c>
      <c r="H26" s="65">
        <v>392</v>
      </c>
      <c r="I26" s="21">
        <f>IF(H34=0, "-", H26/H34)</f>
        <v>3.6804055957187116E-2</v>
      </c>
      <c r="J26" s="20">
        <f t="shared" si="0"/>
        <v>0.30769230769230771</v>
      </c>
      <c r="K26" s="21">
        <f t="shared" si="1"/>
        <v>-0.32908163265306123</v>
      </c>
    </row>
    <row r="27" spans="1:11" x14ac:dyDescent="0.25">
      <c r="A27" s="7" t="s">
        <v>89</v>
      </c>
      <c r="B27" s="65">
        <v>37</v>
      </c>
      <c r="C27" s="39">
        <f>IF(B34=0, "-", B27/B34)</f>
        <v>2.9042386185243328E-2</v>
      </c>
      <c r="D27" s="65">
        <v>14</v>
      </c>
      <c r="E27" s="21">
        <f>IF(D34=0, "-", D27/D34)</f>
        <v>1.1447260834014717E-2</v>
      </c>
      <c r="F27" s="81">
        <v>210</v>
      </c>
      <c r="G27" s="39">
        <f>IF(F34=0, "-", F27/F34)</f>
        <v>1.8458293047376284E-2</v>
      </c>
      <c r="H27" s="65">
        <v>201</v>
      </c>
      <c r="I27" s="21">
        <f>IF(H34=0, "-", H27/H34)</f>
        <v>1.8871467467843395E-2</v>
      </c>
      <c r="J27" s="20">
        <f t="shared" si="0"/>
        <v>1.6428571428571428</v>
      </c>
      <c r="K27" s="21">
        <f t="shared" si="1"/>
        <v>4.4776119402985072E-2</v>
      </c>
    </row>
    <row r="28" spans="1:11" x14ac:dyDescent="0.25">
      <c r="A28" s="7" t="s">
        <v>90</v>
      </c>
      <c r="B28" s="65">
        <v>1</v>
      </c>
      <c r="C28" s="39">
        <f>IF(B34=0, "-", B28/B34)</f>
        <v>7.8492935635792783E-4</v>
      </c>
      <c r="D28" s="65">
        <v>0</v>
      </c>
      <c r="E28" s="21">
        <f>IF(D34=0, "-", D28/D34)</f>
        <v>0</v>
      </c>
      <c r="F28" s="81">
        <v>3</v>
      </c>
      <c r="G28" s="39">
        <f>IF(F34=0, "-", F28/F34)</f>
        <v>2.6368990067680408E-4</v>
      </c>
      <c r="H28" s="65">
        <v>1</v>
      </c>
      <c r="I28" s="21">
        <f>IF(H34=0, "-", H28/H34)</f>
        <v>9.3887897849967135E-5</v>
      </c>
      <c r="J28" s="20" t="str">
        <f t="shared" si="0"/>
        <v>-</v>
      </c>
      <c r="K28" s="21">
        <f t="shared" si="1"/>
        <v>2</v>
      </c>
    </row>
    <row r="29" spans="1:11" x14ac:dyDescent="0.25">
      <c r="A29" s="7" t="s">
        <v>97</v>
      </c>
      <c r="B29" s="65">
        <v>23</v>
      </c>
      <c r="C29" s="39">
        <f>IF(B34=0, "-", B29/B34)</f>
        <v>1.8053375196232339E-2</v>
      </c>
      <c r="D29" s="65">
        <v>18</v>
      </c>
      <c r="E29" s="21">
        <f>IF(D34=0, "-", D29/D34)</f>
        <v>1.4717906786590351E-2</v>
      </c>
      <c r="F29" s="81">
        <v>196</v>
      </c>
      <c r="G29" s="39">
        <f>IF(F34=0, "-", F29/F34)</f>
        <v>1.7227740177551201E-2</v>
      </c>
      <c r="H29" s="65">
        <v>186</v>
      </c>
      <c r="I29" s="21">
        <f>IF(H34=0, "-", H29/H34)</f>
        <v>1.7463149000093887E-2</v>
      </c>
      <c r="J29" s="20">
        <f t="shared" si="0"/>
        <v>0.27777777777777779</v>
      </c>
      <c r="K29" s="21">
        <f t="shared" si="1"/>
        <v>5.3763440860215055E-2</v>
      </c>
    </row>
    <row r="30" spans="1:11" x14ac:dyDescent="0.25">
      <c r="A30" s="7" t="s">
        <v>98</v>
      </c>
      <c r="B30" s="65">
        <v>24</v>
      </c>
      <c r="C30" s="39">
        <f>IF(B34=0, "-", B30/B34)</f>
        <v>1.8838304552590265E-2</v>
      </c>
      <c r="D30" s="65">
        <v>40</v>
      </c>
      <c r="E30" s="21">
        <f>IF(D34=0, "-", D30/D34)</f>
        <v>3.2706459525756335E-2</v>
      </c>
      <c r="F30" s="81">
        <v>292</v>
      </c>
      <c r="G30" s="39">
        <f>IF(F34=0, "-", F30/F34)</f>
        <v>2.5665816999208932E-2</v>
      </c>
      <c r="H30" s="65">
        <v>236</v>
      </c>
      <c r="I30" s="21">
        <f>IF(H34=0, "-", H30/H34)</f>
        <v>2.2157543892592245E-2</v>
      </c>
      <c r="J30" s="20">
        <f t="shared" si="0"/>
        <v>-0.4</v>
      </c>
      <c r="K30" s="21">
        <f t="shared" si="1"/>
        <v>0.23728813559322035</v>
      </c>
    </row>
    <row r="31" spans="1:11" x14ac:dyDescent="0.25">
      <c r="A31" s="7" t="s">
        <v>100</v>
      </c>
      <c r="B31" s="65">
        <v>69</v>
      </c>
      <c r="C31" s="39">
        <f>IF(B34=0, "-", B31/B34)</f>
        <v>5.4160125588697018E-2</v>
      </c>
      <c r="D31" s="65">
        <v>59</v>
      </c>
      <c r="E31" s="21">
        <f>IF(D34=0, "-", D31/D34)</f>
        <v>4.8242027800490597E-2</v>
      </c>
      <c r="F31" s="81">
        <v>541</v>
      </c>
      <c r="G31" s="39">
        <f>IF(F34=0, "-", F31/F34)</f>
        <v>4.755207875538367E-2</v>
      </c>
      <c r="H31" s="65">
        <v>375</v>
      </c>
      <c r="I31" s="21">
        <f>IF(H34=0, "-", H31/H34)</f>
        <v>3.5207961693737674E-2</v>
      </c>
      <c r="J31" s="20">
        <f t="shared" si="0"/>
        <v>0.16949152542372881</v>
      </c>
      <c r="K31" s="21">
        <f t="shared" si="1"/>
        <v>0.44266666666666665</v>
      </c>
    </row>
    <row r="32" spans="1:11" x14ac:dyDescent="0.25">
      <c r="A32" s="7" t="s">
        <v>101</v>
      </c>
      <c r="B32" s="65">
        <v>4</v>
      </c>
      <c r="C32" s="39">
        <f>IF(B34=0, "-", B32/B34)</f>
        <v>3.1397174254317113E-3</v>
      </c>
      <c r="D32" s="65">
        <v>1</v>
      </c>
      <c r="E32" s="21">
        <f>IF(D34=0, "-", D32/D34)</f>
        <v>8.1766148814390845E-4</v>
      </c>
      <c r="F32" s="81">
        <v>40</v>
      </c>
      <c r="G32" s="39">
        <f>IF(F34=0, "-", F32/F34)</f>
        <v>3.5158653423573876E-3</v>
      </c>
      <c r="H32" s="65">
        <v>36</v>
      </c>
      <c r="I32" s="21">
        <f>IF(H34=0, "-", H32/H34)</f>
        <v>3.3799643225988171E-3</v>
      </c>
      <c r="J32" s="20">
        <f t="shared" si="0"/>
        <v>3</v>
      </c>
      <c r="K32" s="21">
        <f t="shared" si="1"/>
        <v>0.1111111111111111</v>
      </c>
    </row>
    <row r="33" spans="1:11" x14ac:dyDescent="0.25">
      <c r="A33" s="2"/>
      <c r="B33" s="68"/>
      <c r="C33" s="33"/>
      <c r="D33" s="68"/>
      <c r="E33" s="6"/>
      <c r="F33" s="82"/>
      <c r="G33" s="33"/>
      <c r="H33" s="68"/>
      <c r="I33" s="6"/>
      <c r="J33" s="5"/>
      <c r="K33" s="6"/>
    </row>
    <row r="34" spans="1:11" s="43" customFormat="1" ht="13" x14ac:dyDescent="0.3">
      <c r="A34" s="162" t="s">
        <v>645</v>
      </c>
      <c r="B34" s="71">
        <f>SUM(B7:B33)</f>
        <v>1274</v>
      </c>
      <c r="C34" s="40">
        <v>1</v>
      </c>
      <c r="D34" s="71">
        <f>SUM(D7:D33)</f>
        <v>1223</v>
      </c>
      <c r="E34" s="41">
        <v>1</v>
      </c>
      <c r="F34" s="77">
        <f>SUM(F7:F33)</f>
        <v>11377</v>
      </c>
      <c r="G34" s="42">
        <v>1</v>
      </c>
      <c r="H34" s="71">
        <f>SUM(H7:H33)</f>
        <v>10651</v>
      </c>
      <c r="I34" s="41">
        <v>1</v>
      </c>
      <c r="J34" s="37">
        <f>IF(D34=0, "-", (B34-D34)/D34)</f>
        <v>4.1700735895339326E-2</v>
      </c>
      <c r="K34" s="38">
        <f>IF(H34=0, "-", (F34-H34)/H34)</f>
        <v>6.8162613839076139E-2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4"/>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251</v>
      </c>
      <c r="B8" s="143">
        <v>6</v>
      </c>
      <c r="C8" s="144">
        <v>8</v>
      </c>
      <c r="D8" s="143">
        <v>43</v>
      </c>
      <c r="E8" s="144">
        <v>62</v>
      </c>
      <c r="F8" s="145"/>
      <c r="G8" s="143">
        <f>B8-C8</f>
        <v>-2</v>
      </c>
      <c r="H8" s="144">
        <f>D8-E8</f>
        <v>-19</v>
      </c>
      <c r="I8" s="151">
        <f>IF(C8=0, "-", IF(G8/C8&lt;10, G8/C8, "&gt;999%"))</f>
        <v>-0.25</v>
      </c>
      <c r="J8" s="152">
        <f>IF(E8=0, "-", IF(H8/E8&lt;10, H8/E8, "&gt;999%"))</f>
        <v>-0.30645161290322581</v>
      </c>
    </row>
    <row r="9" spans="1:10" x14ac:dyDescent="0.25">
      <c r="A9" s="158" t="s">
        <v>422</v>
      </c>
      <c r="B9" s="65">
        <v>1</v>
      </c>
      <c r="C9" s="66">
        <v>8</v>
      </c>
      <c r="D9" s="65">
        <v>17</v>
      </c>
      <c r="E9" s="66">
        <v>55</v>
      </c>
      <c r="F9" s="67"/>
      <c r="G9" s="65">
        <f>B9-C9</f>
        <v>-7</v>
      </c>
      <c r="H9" s="66">
        <f>D9-E9</f>
        <v>-38</v>
      </c>
      <c r="I9" s="20">
        <f>IF(C9=0, "-", IF(G9/C9&lt;10, G9/C9, "&gt;999%"))</f>
        <v>-0.875</v>
      </c>
      <c r="J9" s="21">
        <f>IF(E9=0, "-", IF(H9/E9&lt;10, H9/E9, "&gt;999%"))</f>
        <v>-0.69090909090909092</v>
      </c>
    </row>
    <row r="10" spans="1:10" x14ac:dyDescent="0.25">
      <c r="A10" s="158" t="s">
        <v>385</v>
      </c>
      <c r="B10" s="65">
        <v>12</v>
      </c>
      <c r="C10" s="66">
        <v>0</v>
      </c>
      <c r="D10" s="65">
        <v>50</v>
      </c>
      <c r="E10" s="66">
        <v>0</v>
      </c>
      <c r="F10" s="67"/>
      <c r="G10" s="65">
        <f>B10-C10</f>
        <v>12</v>
      </c>
      <c r="H10" s="66">
        <f>D10-E10</f>
        <v>50</v>
      </c>
      <c r="I10" s="20" t="str">
        <f>IF(C10=0, "-", IF(G10/C10&lt;10, G10/C10, "&gt;999%"))</f>
        <v>-</v>
      </c>
      <c r="J10" s="21" t="str">
        <f>IF(E10=0, "-", IF(H10/E10&lt;10, H10/E10, "&gt;999%"))</f>
        <v>-</v>
      </c>
    </row>
    <row r="11" spans="1:10" s="160" customFormat="1" ht="13" x14ac:dyDescent="0.3">
      <c r="A11" s="178" t="s">
        <v>653</v>
      </c>
      <c r="B11" s="71">
        <v>19</v>
      </c>
      <c r="C11" s="72">
        <v>16</v>
      </c>
      <c r="D11" s="71">
        <v>110</v>
      </c>
      <c r="E11" s="72">
        <v>117</v>
      </c>
      <c r="F11" s="73"/>
      <c r="G11" s="71">
        <f>B11-C11</f>
        <v>3</v>
      </c>
      <c r="H11" s="72">
        <f>D11-E11</f>
        <v>-7</v>
      </c>
      <c r="I11" s="37">
        <f>IF(C11=0, "-", IF(G11/C11&lt;10, G11/C11, "&gt;999%"))</f>
        <v>0.1875</v>
      </c>
      <c r="J11" s="38">
        <f>IF(E11=0, "-", IF(H11/E11&lt;10, H11/E11, "&gt;999%"))</f>
        <v>-5.9829059829059832E-2</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323</v>
      </c>
      <c r="B14" s="65">
        <v>0</v>
      </c>
      <c r="C14" s="66">
        <v>0</v>
      </c>
      <c r="D14" s="65">
        <v>0</v>
      </c>
      <c r="E14" s="66">
        <v>1</v>
      </c>
      <c r="F14" s="67"/>
      <c r="G14" s="65">
        <f>B14-C14</f>
        <v>0</v>
      </c>
      <c r="H14" s="66">
        <f>D14-E14</f>
        <v>-1</v>
      </c>
      <c r="I14" s="20" t="str">
        <f>IF(C14=0, "-", IF(G14/C14&lt;10, G14/C14, "&gt;999%"))</f>
        <v>-</v>
      </c>
      <c r="J14" s="21">
        <f>IF(E14=0, "-", IF(H14/E14&lt;10, H14/E14, "&gt;999%"))</f>
        <v>-1</v>
      </c>
    </row>
    <row r="15" spans="1:10" s="160" customFormat="1" ht="13" x14ac:dyDescent="0.3">
      <c r="A15" s="178" t="s">
        <v>654</v>
      </c>
      <c r="B15" s="71">
        <v>0</v>
      </c>
      <c r="C15" s="72">
        <v>0</v>
      </c>
      <c r="D15" s="71">
        <v>0</v>
      </c>
      <c r="E15" s="72">
        <v>1</v>
      </c>
      <c r="F15" s="73"/>
      <c r="G15" s="71">
        <f>B15-C15</f>
        <v>0</v>
      </c>
      <c r="H15" s="72">
        <f>D15-E15</f>
        <v>-1</v>
      </c>
      <c r="I15" s="37" t="str">
        <f>IF(C15=0, "-", IF(G15/C15&lt;10, G15/C15, "&gt;999%"))</f>
        <v>-</v>
      </c>
      <c r="J15" s="38">
        <f>IF(E15=0, "-", IF(H15/E15&lt;10, H15/E15, "&gt;999%"))</f>
        <v>-1</v>
      </c>
    </row>
    <row r="16" spans="1:10" x14ac:dyDescent="0.25">
      <c r="A16" s="177"/>
      <c r="B16" s="143"/>
      <c r="C16" s="144"/>
      <c r="D16" s="143"/>
      <c r="E16" s="144"/>
      <c r="F16" s="145"/>
      <c r="G16" s="143"/>
      <c r="H16" s="144"/>
      <c r="I16" s="151"/>
      <c r="J16" s="152"/>
    </row>
    <row r="17" spans="1:10" s="139" customFormat="1" ht="13" x14ac:dyDescent="0.3">
      <c r="A17" s="159" t="s">
        <v>33</v>
      </c>
      <c r="B17" s="65"/>
      <c r="C17" s="66"/>
      <c r="D17" s="65"/>
      <c r="E17" s="66"/>
      <c r="F17" s="67"/>
      <c r="G17" s="65"/>
      <c r="H17" s="66"/>
      <c r="I17" s="20"/>
      <c r="J17" s="21"/>
    </row>
    <row r="18" spans="1:10" x14ac:dyDescent="0.25">
      <c r="A18" s="158" t="s">
        <v>340</v>
      </c>
      <c r="B18" s="65">
        <v>4</v>
      </c>
      <c r="C18" s="66">
        <v>1</v>
      </c>
      <c r="D18" s="65">
        <v>19</v>
      </c>
      <c r="E18" s="66">
        <v>21</v>
      </c>
      <c r="F18" s="67"/>
      <c r="G18" s="65">
        <f>B18-C18</f>
        <v>3</v>
      </c>
      <c r="H18" s="66">
        <f>D18-E18</f>
        <v>-2</v>
      </c>
      <c r="I18" s="20">
        <f>IF(C18=0, "-", IF(G18/C18&lt;10, G18/C18, "&gt;999%"))</f>
        <v>3</v>
      </c>
      <c r="J18" s="21">
        <f>IF(E18=0, "-", IF(H18/E18&lt;10, H18/E18, "&gt;999%"))</f>
        <v>-9.5238095238095233E-2</v>
      </c>
    </row>
    <row r="19" spans="1:10" x14ac:dyDescent="0.25">
      <c r="A19" s="158" t="s">
        <v>494</v>
      </c>
      <c r="B19" s="65">
        <v>1</v>
      </c>
      <c r="C19" s="66">
        <v>4</v>
      </c>
      <c r="D19" s="65">
        <v>19</v>
      </c>
      <c r="E19" s="66">
        <v>15</v>
      </c>
      <c r="F19" s="67"/>
      <c r="G19" s="65">
        <f>B19-C19</f>
        <v>-3</v>
      </c>
      <c r="H19" s="66">
        <f>D19-E19</f>
        <v>4</v>
      </c>
      <c r="I19" s="20">
        <f>IF(C19=0, "-", IF(G19/C19&lt;10, G19/C19, "&gt;999%"))</f>
        <v>-0.75</v>
      </c>
      <c r="J19" s="21">
        <f>IF(E19=0, "-", IF(H19/E19&lt;10, H19/E19, "&gt;999%"))</f>
        <v>0.26666666666666666</v>
      </c>
    </row>
    <row r="20" spans="1:10" s="160" customFormat="1" ht="13" x14ac:dyDescent="0.3">
      <c r="A20" s="178" t="s">
        <v>655</v>
      </c>
      <c r="B20" s="71">
        <v>5</v>
      </c>
      <c r="C20" s="72">
        <v>5</v>
      </c>
      <c r="D20" s="71">
        <v>38</v>
      </c>
      <c r="E20" s="72">
        <v>36</v>
      </c>
      <c r="F20" s="73"/>
      <c r="G20" s="71">
        <f>B20-C20</f>
        <v>0</v>
      </c>
      <c r="H20" s="72">
        <f>D20-E20</f>
        <v>2</v>
      </c>
      <c r="I20" s="37">
        <f>IF(C20=0, "-", IF(G20/C20&lt;10, G20/C20, "&gt;999%"))</f>
        <v>0</v>
      </c>
      <c r="J20" s="38">
        <f>IF(E20=0, "-", IF(H20/E20&lt;10, H20/E20, "&gt;999%"))</f>
        <v>5.5555555555555552E-2</v>
      </c>
    </row>
    <row r="21" spans="1:10" x14ac:dyDescent="0.25">
      <c r="A21" s="177"/>
      <c r="B21" s="143"/>
      <c r="C21" s="144"/>
      <c r="D21" s="143"/>
      <c r="E21" s="144"/>
      <c r="F21" s="145"/>
      <c r="G21" s="143"/>
      <c r="H21" s="144"/>
      <c r="I21" s="151"/>
      <c r="J21" s="152"/>
    </row>
    <row r="22" spans="1:10" s="139" customFormat="1" ht="13" x14ac:dyDescent="0.3">
      <c r="A22" s="159" t="s">
        <v>34</v>
      </c>
      <c r="B22" s="65"/>
      <c r="C22" s="66"/>
      <c r="D22" s="65"/>
      <c r="E22" s="66"/>
      <c r="F22" s="67"/>
      <c r="G22" s="65"/>
      <c r="H22" s="66"/>
      <c r="I22" s="20"/>
      <c r="J22" s="21"/>
    </row>
    <row r="23" spans="1:10" x14ac:dyDescent="0.25">
      <c r="A23" s="158" t="s">
        <v>214</v>
      </c>
      <c r="B23" s="65">
        <v>27</v>
      </c>
      <c r="C23" s="66">
        <v>39</v>
      </c>
      <c r="D23" s="65">
        <v>163</v>
      </c>
      <c r="E23" s="66">
        <v>146</v>
      </c>
      <c r="F23" s="67"/>
      <c r="G23" s="65">
        <f t="shared" ref="G23:G40" si="0">B23-C23</f>
        <v>-12</v>
      </c>
      <c r="H23" s="66">
        <f t="shared" ref="H23:H40" si="1">D23-E23</f>
        <v>17</v>
      </c>
      <c r="I23" s="20">
        <f t="shared" ref="I23:I40" si="2">IF(C23=0, "-", IF(G23/C23&lt;10, G23/C23, "&gt;999%"))</f>
        <v>-0.30769230769230771</v>
      </c>
      <c r="J23" s="21">
        <f t="shared" ref="J23:J40" si="3">IF(E23=0, "-", IF(H23/E23&lt;10, H23/E23, "&gt;999%"))</f>
        <v>0.11643835616438356</v>
      </c>
    </row>
    <row r="24" spans="1:10" x14ac:dyDescent="0.25">
      <c r="A24" s="158" t="s">
        <v>227</v>
      </c>
      <c r="B24" s="65">
        <v>141</v>
      </c>
      <c r="C24" s="66">
        <v>93</v>
      </c>
      <c r="D24" s="65">
        <v>1014</v>
      </c>
      <c r="E24" s="66">
        <v>661</v>
      </c>
      <c r="F24" s="67"/>
      <c r="G24" s="65">
        <f t="shared" si="0"/>
        <v>48</v>
      </c>
      <c r="H24" s="66">
        <f t="shared" si="1"/>
        <v>353</v>
      </c>
      <c r="I24" s="20">
        <f t="shared" si="2"/>
        <v>0.5161290322580645</v>
      </c>
      <c r="J24" s="21">
        <f t="shared" si="3"/>
        <v>0.5340393343419062</v>
      </c>
    </row>
    <row r="25" spans="1:10" x14ac:dyDescent="0.25">
      <c r="A25" s="158" t="s">
        <v>252</v>
      </c>
      <c r="B25" s="65">
        <v>25</v>
      </c>
      <c r="C25" s="66">
        <v>19</v>
      </c>
      <c r="D25" s="65">
        <v>296</v>
      </c>
      <c r="E25" s="66">
        <v>162</v>
      </c>
      <c r="F25" s="67"/>
      <c r="G25" s="65">
        <f t="shared" si="0"/>
        <v>6</v>
      </c>
      <c r="H25" s="66">
        <f t="shared" si="1"/>
        <v>134</v>
      </c>
      <c r="I25" s="20">
        <f t="shared" si="2"/>
        <v>0.31578947368421051</v>
      </c>
      <c r="J25" s="21">
        <f t="shared" si="3"/>
        <v>0.8271604938271605</v>
      </c>
    </row>
    <row r="26" spans="1:10" x14ac:dyDescent="0.25">
      <c r="A26" s="158" t="s">
        <v>324</v>
      </c>
      <c r="B26" s="65">
        <v>11</v>
      </c>
      <c r="C26" s="66">
        <v>1</v>
      </c>
      <c r="D26" s="65">
        <v>58</v>
      </c>
      <c r="E26" s="66">
        <v>63</v>
      </c>
      <c r="F26" s="67"/>
      <c r="G26" s="65">
        <f t="shared" si="0"/>
        <v>10</v>
      </c>
      <c r="H26" s="66">
        <f t="shared" si="1"/>
        <v>-5</v>
      </c>
      <c r="I26" s="20" t="str">
        <f t="shared" si="2"/>
        <v>&gt;999%</v>
      </c>
      <c r="J26" s="21">
        <f t="shared" si="3"/>
        <v>-7.9365079365079361E-2</v>
      </c>
    </row>
    <row r="27" spans="1:10" x14ac:dyDescent="0.25">
      <c r="A27" s="158" t="s">
        <v>253</v>
      </c>
      <c r="B27" s="65">
        <v>20</v>
      </c>
      <c r="C27" s="66">
        <v>23</v>
      </c>
      <c r="D27" s="65">
        <v>180</v>
      </c>
      <c r="E27" s="66">
        <v>143</v>
      </c>
      <c r="F27" s="67"/>
      <c r="G27" s="65">
        <f t="shared" si="0"/>
        <v>-3</v>
      </c>
      <c r="H27" s="66">
        <f t="shared" si="1"/>
        <v>37</v>
      </c>
      <c r="I27" s="20">
        <f t="shared" si="2"/>
        <v>-0.13043478260869565</v>
      </c>
      <c r="J27" s="21">
        <f t="shared" si="3"/>
        <v>0.25874125874125875</v>
      </c>
    </row>
    <row r="28" spans="1:10" x14ac:dyDescent="0.25">
      <c r="A28" s="158" t="s">
        <v>273</v>
      </c>
      <c r="B28" s="65">
        <v>11</v>
      </c>
      <c r="C28" s="66">
        <v>10</v>
      </c>
      <c r="D28" s="65">
        <v>73</v>
      </c>
      <c r="E28" s="66">
        <v>115</v>
      </c>
      <c r="F28" s="67"/>
      <c r="G28" s="65">
        <f t="shared" si="0"/>
        <v>1</v>
      </c>
      <c r="H28" s="66">
        <f t="shared" si="1"/>
        <v>-42</v>
      </c>
      <c r="I28" s="20">
        <f t="shared" si="2"/>
        <v>0.1</v>
      </c>
      <c r="J28" s="21">
        <f t="shared" si="3"/>
        <v>-0.36521739130434783</v>
      </c>
    </row>
    <row r="29" spans="1:10" x14ac:dyDescent="0.25">
      <c r="A29" s="158" t="s">
        <v>274</v>
      </c>
      <c r="B29" s="65">
        <v>7</v>
      </c>
      <c r="C29" s="66">
        <v>2</v>
      </c>
      <c r="D29" s="65">
        <v>31</v>
      </c>
      <c r="E29" s="66">
        <v>35</v>
      </c>
      <c r="F29" s="67"/>
      <c r="G29" s="65">
        <f t="shared" si="0"/>
        <v>5</v>
      </c>
      <c r="H29" s="66">
        <f t="shared" si="1"/>
        <v>-4</v>
      </c>
      <c r="I29" s="20">
        <f t="shared" si="2"/>
        <v>2.5</v>
      </c>
      <c r="J29" s="21">
        <f t="shared" si="3"/>
        <v>-0.11428571428571428</v>
      </c>
    </row>
    <row r="30" spans="1:10" x14ac:dyDescent="0.25">
      <c r="A30" s="158" t="s">
        <v>286</v>
      </c>
      <c r="B30" s="65">
        <v>1</v>
      </c>
      <c r="C30" s="66">
        <v>0</v>
      </c>
      <c r="D30" s="65">
        <v>5</v>
      </c>
      <c r="E30" s="66">
        <v>11</v>
      </c>
      <c r="F30" s="67"/>
      <c r="G30" s="65">
        <f t="shared" si="0"/>
        <v>1</v>
      </c>
      <c r="H30" s="66">
        <f t="shared" si="1"/>
        <v>-6</v>
      </c>
      <c r="I30" s="20" t="str">
        <f t="shared" si="2"/>
        <v>-</v>
      </c>
      <c r="J30" s="21">
        <f t="shared" si="3"/>
        <v>-0.54545454545454541</v>
      </c>
    </row>
    <row r="31" spans="1:10" x14ac:dyDescent="0.25">
      <c r="A31" s="158" t="s">
        <v>467</v>
      </c>
      <c r="B31" s="65">
        <v>9</v>
      </c>
      <c r="C31" s="66">
        <v>5</v>
      </c>
      <c r="D31" s="65">
        <v>51</v>
      </c>
      <c r="E31" s="66">
        <v>45</v>
      </c>
      <c r="F31" s="67"/>
      <c r="G31" s="65">
        <f t="shared" si="0"/>
        <v>4</v>
      </c>
      <c r="H31" s="66">
        <f t="shared" si="1"/>
        <v>6</v>
      </c>
      <c r="I31" s="20">
        <f t="shared" si="2"/>
        <v>0.8</v>
      </c>
      <c r="J31" s="21">
        <f t="shared" si="3"/>
        <v>0.13333333333333333</v>
      </c>
    </row>
    <row r="32" spans="1:10" x14ac:dyDescent="0.25">
      <c r="A32" s="158" t="s">
        <v>275</v>
      </c>
      <c r="B32" s="65">
        <v>12</v>
      </c>
      <c r="C32" s="66">
        <v>0</v>
      </c>
      <c r="D32" s="65">
        <v>107</v>
      </c>
      <c r="E32" s="66">
        <v>0</v>
      </c>
      <c r="F32" s="67"/>
      <c r="G32" s="65">
        <f t="shared" si="0"/>
        <v>12</v>
      </c>
      <c r="H32" s="66">
        <f t="shared" si="1"/>
        <v>107</v>
      </c>
      <c r="I32" s="20" t="str">
        <f t="shared" si="2"/>
        <v>-</v>
      </c>
      <c r="J32" s="21" t="str">
        <f t="shared" si="3"/>
        <v>-</v>
      </c>
    </row>
    <row r="33" spans="1:10" x14ac:dyDescent="0.25">
      <c r="A33" s="158" t="s">
        <v>386</v>
      </c>
      <c r="B33" s="65">
        <v>81</v>
      </c>
      <c r="C33" s="66">
        <v>61</v>
      </c>
      <c r="D33" s="65">
        <v>421</v>
      </c>
      <c r="E33" s="66">
        <v>242</v>
      </c>
      <c r="F33" s="67"/>
      <c r="G33" s="65">
        <f t="shared" si="0"/>
        <v>20</v>
      </c>
      <c r="H33" s="66">
        <f t="shared" si="1"/>
        <v>179</v>
      </c>
      <c r="I33" s="20">
        <f t="shared" si="2"/>
        <v>0.32786885245901637</v>
      </c>
      <c r="J33" s="21">
        <f t="shared" si="3"/>
        <v>0.73966942148760328</v>
      </c>
    </row>
    <row r="34" spans="1:10" x14ac:dyDescent="0.25">
      <c r="A34" s="158" t="s">
        <v>387</v>
      </c>
      <c r="B34" s="65">
        <v>131</v>
      </c>
      <c r="C34" s="66">
        <v>195</v>
      </c>
      <c r="D34" s="65">
        <v>1399</v>
      </c>
      <c r="E34" s="66">
        <v>1479</v>
      </c>
      <c r="F34" s="67"/>
      <c r="G34" s="65">
        <f t="shared" si="0"/>
        <v>-64</v>
      </c>
      <c r="H34" s="66">
        <f t="shared" si="1"/>
        <v>-80</v>
      </c>
      <c r="I34" s="20">
        <f t="shared" si="2"/>
        <v>-0.3282051282051282</v>
      </c>
      <c r="J34" s="21">
        <f t="shared" si="3"/>
        <v>-5.4090601757944556E-2</v>
      </c>
    </row>
    <row r="35" spans="1:10" x14ac:dyDescent="0.25">
      <c r="A35" s="158" t="s">
        <v>423</v>
      </c>
      <c r="B35" s="65">
        <v>143</v>
      </c>
      <c r="C35" s="66">
        <v>111</v>
      </c>
      <c r="D35" s="65">
        <v>1403</v>
      </c>
      <c r="E35" s="66">
        <v>1086</v>
      </c>
      <c r="F35" s="67"/>
      <c r="G35" s="65">
        <f t="shared" si="0"/>
        <v>32</v>
      </c>
      <c r="H35" s="66">
        <f t="shared" si="1"/>
        <v>317</v>
      </c>
      <c r="I35" s="20">
        <f t="shared" si="2"/>
        <v>0.28828828828828829</v>
      </c>
      <c r="J35" s="21">
        <f t="shared" si="3"/>
        <v>0.29189686924493552</v>
      </c>
    </row>
    <row r="36" spans="1:10" x14ac:dyDescent="0.25">
      <c r="A36" s="158" t="s">
        <v>468</v>
      </c>
      <c r="B36" s="65">
        <v>69</v>
      </c>
      <c r="C36" s="66">
        <v>29</v>
      </c>
      <c r="D36" s="65">
        <v>619</v>
      </c>
      <c r="E36" s="66">
        <v>370</v>
      </c>
      <c r="F36" s="67"/>
      <c r="G36" s="65">
        <f t="shared" si="0"/>
        <v>40</v>
      </c>
      <c r="H36" s="66">
        <f t="shared" si="1"/>
        <v>249</v>
      </c>
      <c r="I36" s="20">
        <f t="shared" si="2"/>
        <v>1.3793103448275863</v>
      </c>
      <c r="J36" s="21">
        <f t="shared" si="3"/>
        <v>0.67297297297297298</v>
      </c>
    </row>
    <row r="37" spans="1:10" x14ac:dyDescent="0.25">
      <c r="A37" s="158" t="s">
        <v>469</v>
      </c>
      <c r="B37" s="65">
        <v>20</v>
      </c>
      <c r="C37" s="66">
        <v>12</v>
      </c>
      <c r="D37" s="65">
        <v>194</v>
      </c>
      <c r="E37" s="66">
        <v>160</v>
      </c>
      <c r="F37" s="67"/>
      <c r="G37" s="65">
        <f t="shared" si="0"/>
        <v>8</v>
      </c>
      <c r="H37" s="66">
        <f t="shared" si="1"/>
        <v>34</v>
      </c>
      <c r="I37" s="20">
        <f t="shared" si="2"/>
        <v>0.66666666666666663</v>
      </c>
      <c r="J37" s="21">
        <f t="shared" si="3"/>
        <v>0.21249999999999999</v>
      </c>
    </row>
    <row r="38" spans="1:10" x14ac:dyDescent="0.25">
      <c r="A38" s="158" t="s">
        <v>341</v>
      </c>
      <c r="B38" s="65">
        <v>0</v>
      </c>
      <c r="C38" s="66">
        <v>0</v>
      </c>
      <c r="D38" s="65">
        <v>0</v>
      </c>
      <c r="E38" s="66">
        <v>1</v>
      </c>
      <c r="F38" s="67"/>
      <c r="G38" s="65">
        <f t="shared" si="0"/>
        <v>0</v>
      </c>
      <c r="H38" s="66">
        <f t="shared" si="1"/>
        <v>-1</v>
      </c>
      <c r="I38" s="20" t="str">
        <f t="shared" si="2"/>
        <v>-</v>
      </c>
      <c r="J38" s="21">
        <f t="shared" si="3"/>
        <v>-1</v>
      </c>
    </row>
    <row r="39" spans="1:10" x14ac:dyDescent="0.25">
      <c r="A39" s="158" t="s">
        <v>325</v>
      </c>
      <c r="B39" s="65">
        <v>4</v>
      </c>
      <c r="C39" s="66">
        <v>1</v>
      </c>
      <c r="D39" s="65">
        <v>39</v>
      </c>
      <c r="E39" s="66">
        <v>18</v>
      </c>
      <c r="F39" s="67"/>
      <c r="G39" s="65">
        <f t="shared" si="0"/>
        <v>3</v>
      </c>
      <c r="H39" s="66">
        <f t="shared" si="1"/>
        <v>21</v>
      </c>
      <c r="I39" s="20">
        <f t="shared" si="2"/>
        <v>3</v>
      </c>
      <c r="J39" s="21">
        <f t="shared" si="3"/>
        <v>1.1666666666666667</v>
      </c>
    </row>
    <row r="40" spans="1:10" s="160" customFormat="1" ht="13" x14ac:dyDescent="0.3">
      <c r="A40" s="178" t="s">
        <v>656</v>
      </c>
      <c r="B40" s="71">
        <v>712</v>
      </c>
      <c r="C40" s="72">
        <v>601</v>
      </c>
      <c r="D40" s="71">
        <v>6053</v>
      </c>
      <c r="E40" s="72">
        <v>4737</v>
      </c>
      <c r="F40" s="73"/>
      <c r="G40" s="71">
        <f t="shared" si="0"/>
        <v>111</v>
      </c>
      <c r="H40" s="72">
        <f t="shared" si="1"/>
        <v>1316</v>
      </c>
      <c r="I40" s="37">
        <f t="shared" si="2"/>
        <v>0.18469217970049917</v>
      </c>
      <c r="J40" s="38">
        <f t="shared" si="3"/>
        <v>0.27781296179016257</v>
      </c>
    </row>
    <row r="41" spans="1:10" x14ac:dyDescent="0.25">
      <c r="A41" s="177"/>
      <c r="B41" s="143"/>
      <c r="C41" s="144"/>
      <c r="D41" s="143"/>
      <c r="E41" s="144"/>
      <c r="F41" s="145"/>
      <c r="G41" s="143"/>
      <c r="H41" s="144"/>
      <c r="I41" s="151"/>
      <c r="J41" s="152"/>
    </row>
    <row r="42" spans="1:10" s="139" customFormat="1" ht="13" x14ac:dyDescent="0.3">
      <c r="A42" s="159" t="s">
        <v>35</v>
      </c>
      <c r="B42" s="65"/>
      <c r="C42" s="66"/>
      <c r="D42" s="65"/>
      <c r="E42" s="66"/>
      <c r="F42" s="67"/>
      <c r="G42" s="65"/>
      <c r="H42" s="66"/>
      <c r="I42" s="20"/>
      <c r="J42" s="21"/>
    </row>
    <row r="43" spans="1:10" x14ac:dyDescent="0.25">
      <c r="A43" s="158" t="s">
        <v>495</v>
      </c>
      <c r="B43" s="65">
        <v>4</v>
      </c>
      <c r="C43" s="66">
        <v>7</v>
      </c>
      <c r="D43" s="65">
        <v>25</v>
      </c>
      <c r="E43" s="66">
        <v>30</v>
      </c>
      <c r="F43" s="67"/>
      <c r="G43" s="65">
        <f>B43-C43</f>
        <v>-3</v>
      </c>
      <c r="H43" s="66">
        <f>D43-E43</f>
        <v>-5</v>
      </c>
      <c r="I43" s="20">
        <f>IF(C43=0, "-", IF(G43/C43&lt;10, G43/C43, "&gt;999%"))</f>
        <v>-0.42857142857142855</v>
      </c>
      <c r="J43" s="21">
        <f>IF(E43=0, "-", IF(H43/E43&lt;10, H43/E43, "&gt;999%"))</f>
        <v>-0.16666666666666666</v>
      </c>
    </row>
    <row r="44" spans="1:10" x14ac:dyDescent="0.25">
      <c r="A44" s="158" t="s">
        <v>342</v>
      </c>
      <c r="B44" s="65">
        <v>1</v>
      </c>
      <c r="C44" s="66">
        <v>3</v>
      </c>
      <c r="D44" s="65">
        <v>24</v>
      </c>
      <c r="E44" s="66">
        <v>23</v>
      </c>
      <c r="F44" s="67"/>
      <c r="G44" s="65">
        <f>B44-C44</f>
        <v>-2</v>
      </c>
      <c r="H44" s="66">
        <f>D44-E44</f>
        <v>1</v>
      </c>
      <c r="I44" s="20">
        <f>IF(C44=0, "-", IF(G44/C44&lt;10, G44/C44, "&gt;999%"))</f>
        <v>-0.66666666666666663</v>
      </c>
      <c r="J44" s="21">
        <f>IF(E44=0, "-", IF(H44/E44&lt;10, H44/E44, "&gt;999%"))</f>
        <v>4.3478260869565216E-2</v>
      </c>
    </row>
    <row r="45" spans="1:10" x14ac:dyDescent="0.25">
      <c r="A45" s="158" t="s">
        <v>287</v>
      </c>
      <c r="B45" s="65">
        <v>1</v>
      </c>
      <c r="C45" s="66">
        <v>1</v>
      </c>
      <c r="D45" s="65">
        <v>4</v>
      </c>
      <c r="E45" s="66">
        <v>5</v>
      </c>
      <c r="F45" s="67"/>
      <c r="G45" s="65">
        <f>B45-C45</f>
        <v>0</v>
      </c>
      <c r="H45" s="66">
        <f>D45-E45</f>
        <v>-1</v>
      </c>
      <c r="I45" s="20">
        <f>IF(C45=0, "-", IF(G45/C45&lt;10, G45/C45, "&gt;999%"))</f>
        <v>0</v>
      </c>
      <c r="J45" s="21">
        <f>IF(E45=0, "-", IF(H45/E45&lt;10, H45/E45, "&gt;999%"))</f>
        <v>-0.2</v>
      </c>
    </row>
    <row r="46" spans="1:10" s="160" customFormat="1" ht="13" x14ac:dyDescent="0.3">
      <c r="A46" s="178" t="s">
        <v>657</v>
      </c>
      <c r="B46" s="71">
        <v>6</v>
      </c>
      <c r="C46" s="72">
        <v>11</v>
      </c>
      <c r="D46" s="71">
        <v>53</v>
      </c>
      <c r="E46" s="72">
        <v>58</v>
      </c>
      <c r="F46" s="73"/>
      <c r="G46" s="71">
        <f>B46-C46</f>
        <v>-5</v>
      </c>
      <c r="H46" s="72">
        <f>D46-E46</f>
        <v>-5</v>
      </c>
      <c r="I46" s="37">
        <f>IF(C46=0, "-", IF(G46/C46&lt;10, G46/C46, "&gt;999%"))</f>
        <v>-0.45454545454545453</v>
      </c>
      <c r="J46" s="38">
        <f>IF(E46=0, "-", IF(H46/E46&lt;10, H46/E46, "&gt;999%"))</f>
        <v>-8.6206896551724144E-2</v>
      </c>
    </row>
    <row r="47" spans="1:10" x14ac:dyDescent="0.25">
      <c r="A47" s="177"/>
      <c r="B47" s="143"/>
      <c r="C47" s="144"/>
      <c r="D47" s="143"/>
      <c r="E47" s="144"/>
      <c r="F47" s="145"/>
      <c r="G47" s="143"/>
      <c r="H47" s="144"/>
      <c r="I47" s="151"/>
      <c r="J47" s="152"/>
    </row>
    <row r="48" spans="1:10" s="139" customFormat="1" ht="13" x14ac:dyDescent="0.3">
      <c r="A48" s="159" t="s">
        <v>36</v>
      </c>
      <c r="B48" s="65"/>
      <c r="C48" s="66"/>
      <c r="D48" s="65"/>
      <c r="E48" s="66"/>
      <c r="F48" s="67"/>
      <c r="G48" s="65"/>
      <c r="H48" s="66"/>
      <c r="I48" s="20"/>
      <c r="J48" s="21"/>
    </row>
    <row r="49" spans="1:10" x14ac:dyDescent="0.25">
      <c r="A49" s="158" t="s">
        <v>228</v>
      </c>
      <c r="B49" s="65">
        <v>37</v>
      </c>
      <c r="C49" s="66">
        <v>87</v>
      </c>
      <c r="D49" s="65">
        <v>443</v>
      </c>
      <c r="E49" s="66">
        <v>477</v>
      </c>
      <c r="F49" s="67"/>
      <c r="G49" s="65">
        <f t="shared" ref="G49:G72" si="4">B49-C49</f>
        <v>-50</v>
      </c>
      <c r="H49" s="66">
        <f t="shared" ref="H49:H72" si="5">D49-E49</f>
        <v>-34</v>
      </c>
      <c r="I49" s="20">
        <f t="shared" ref="I49:I72" si="6">IF(C49=0, "-", IF(G49/C49&lt;10, G49/C49, "&gt;999%"))</f>
        <v>-0.57471264367816088</v>
      </c>
      <c r="J49" s="21">
        <f t="shared" ref="J49:J72" si="7">IF(E49=0, "-", IF(H49/E49&lt;10, H49/E49, "&gt;999%"))</f>
        <v>-7.1278825995807121E-2</v>
      </c>
    </row>
    <row r="50" spans="1:10" x14ac:dyDescent="0.25">
      <c r="A50" s="158" t="s">
        <v>315</v>
      </c>
      <c r="B50" s="65">
        <v>30</v>
      </c>
      <c r="C50" s="66">
        <v>23</v>
      </c>
      <c r="D50" s="65">
        <v>261</v>
      </c>
      <c r="E50" s="66">
        <v>140</v>
      </c>
      <c r="F50" s="67"/>
      <c r="G50" s="65">
        <f t="shared" si="4"/>
        <v>7</v>
      </c>
      <c r="H50" s="66">
        <f t="shared" si="5"/>
        <v>121</v>
      </c>
      <c r="I50" s="20">
        <f t="shared" si="6"/>
        <v>0.30434782608695654</v>
      </c>
      <c r="J50" s="21">
        <f t="shared" si="7"/>
        <v>0.86428571428571432</v>
      </c>
    </row>
    <row r="51" spans="1:10" x14ac:dyDescent="0.25">
      <c r="A51" s="158" t="s">
        <v>229</v>
      </c>
      <c r="B51" s="65">
        <v>33</v>
      </c>
      <c r="C51" s="66">
        <v>51</v>
      </c>
      <c r="D51" s="65">
        <v>260</v>
      </c>
      <c r="E51" s="66">
        <v>358</v>
      </c>
      <c r="F51" s="67"/>
      <c r="G51" s="65">
        <f t="shared" si="4"/>
        <v>-18</v>
      </c>
      <c r="H51" s="66">
        <f t="shared" si="5"/>
        <v>-98</v>
      </c>
      <c r="I51" s="20">
        <f t="shared" si="6"/>
        <v>-0.35294117647058826</v>
      </c>
      <c r="J51" s="21">
        <f t="shared" si="7"/>
        <v>-0.27374301675977653</v>
      </c>
    </row>
    <row r="52" spans="1:10" x14ac:dyDescent="0.25">
      <c r="A52" s="158" t="s">
        <v>254</v>
      </c>
      <c r="B52" s="65">
        <v>93</v>
      </c>
      <c r="C52" s="66">
        <v>77</v>
      </c>
      <c r="D52" s="65">
        <v>902</v>
      </c>
      <c r="E52" s="66">
        <v>755</v>
      </c>
      <c r="F52" s="67"/>
      <c r="G52" s="65">
        <f t="shared" si="4"/>
        <v>16</v>
      </c>
      <c r="H52" s="66">
        <f t="shared" si="5"/>
        <v>147</v>
      </c>
      <c r="I52" s="20">
        <f t="shared" si="6"/>
        <v>0.20779220779220781</v>
      </c>
      <c r="J52" s="21">
        <f t="shared" si="7"/>
        <v>0.19470198675496689</v>
      </c>
    </row>
    <row r="53" spans="1:10" x14ac:dyDescent="0.25">
      <c r="A53" s="158" t="s">
        <v>326</v>
      </c>
      <c r="B53" s="65">
        <v>46</v>
      </c>
      <c r="C53" s="66">
        <v>46</v>
      </c>
      <c r="D53" s="65">
        <v>257</v>
      </c>
      <c r="E53" s="66">
        <v>302</v>
      </c>
      <c r="F53" s="67"/>
      <c r="G53" s="65">
        <f t="shared" si="4"/>
        <v>0</v>
      </c>
      <c r="H53" s="66">
        <f t="shared" si="5"/>
        <v>-45</v>
      </c>
      <c r="I53" s="20">
        <f t="shared" si="6"/>
        <v>0</v>
      </c>
      <c r="J53" s="21">
        <f t="shared" si="7"/>
        <v>-0.1490066225165563</v>
      </c>
    </row>
    <row r="54" spans="1:10" x14ac:dyDescent="0.25">
      <c r="A54" s="158" t="s">
        <v>255</v>
      </c>
      <c r="B54" s="65">
        <v>16</v>
      </c>
      <c r="C54" s="66">
        <v>33</v>
      </c>
      <c r="D54" s="65">
        <v>246</v>
      </c>
      <c r="E54" s="66">
        <v>262</v>
      </c>
      <c r="F54" s="67"/>
      <c r="G54" s="65">
        <f t="shared" si="4"/>
        <v>-17</v>
      </c>
      <c r="H54" s="66">
        <f t="shared" si="5"/>
        <v>-16</v>
      </c>
      <c r="I54" s="20">
        <f t="shared" si="6"/>
        <v>-0.51515151515151514</v>
      </c>
      <c r="J54" s="21">
        <f t="shared" si="7"/>
        <v>-6.1068702290076333E-2</v>
      </c>
    </row>
    <row r="55" spans="1:10" x14ac:dyDescent="0.25">
      <c r="A55" s="158" t="s">
        <v>276</v>
      </c>
      <c r="B55" s="65">
        <v>4</v>
      </c>
      <c r="C55" s="66">
        <v>12</v>
      </c>
      <c r="D55" s="65">
        <v>60</v>
      </c>
      <c r="E55" s="66">
        <v>88</v>
      </c>
      <c r="F55" s="67"/>
      <c r="G55" s="65">
        <f t="shared" si="4"/>
        <v>-8</v>
      </c>
      <c r="H55" s="66">
        <f t="shared" si="5"/>
        <v>-28</v>
      </c>
      <c r="I55" s="20">
        <f t="shared" si="6"/>
        <v>-0.66666666666666663</v>
      </c>
      <c r="J55" s="21">
        <f t="shared" si="7"/>
        <v>-0.31818181818181818</v>
      </c>
    </row>
    <row r="56" spans="1:10" x14ac:dyDescent="0.25">
      <c r="A56" s="158" t="s">
        <v>288</v>
      </c>
      <c r="B56" s="65">
        <v>5</v>
      </c>
      <c r="C56" s="66">
        <v>3</v>
      </c>
      <c r="D56" s="65">
        <v>27</v>
      </c>
      <c r="E56" s="66">
        <v>22</v>
      </c>
      <c r="F56" s="67"/>
      <c r="G56" s="65">
        <f t="shared" si="4"/>
        <v>2</v>
      </c>
      <c r="H56" s="66">
        <f t="shared" si="5"/>
        <v>5</v>
      </c>
      <c r="I56" s="20">
        <f t="shared" si="6"/>
        <v>0.66666666666666663</v>
      </c>
      <c r="J56" s="21">
        <f t="shared" si="7"/>
        <v>0.22727272727272727</v>
      </c>
    </row>
    <row r="57" spans="1:10" x14ac:dyDescent="0.25">
      <c r="A57" s="158" t="s">
        <v>343</v>
      </c>
      <c r="B57" s="65">
        <v>2</v>
      </c>
      <c r="C57" s="66">
        <v>1</v>
      </c>
      <c r="D57" s="65">
        <v>15</v>
      </c>
      <c r="E57" s="66">
        <v>16</v>
      </c>
      <c r="F57" s="67"/>
      <c r="G57" s="65">
        <f t="shared" si="4"/>
        <v>1</v>
      </c>
      <c r="H57" s="66">
        <f t="shared" si="5"/>
        <v>-1</v>
      </c>
      <c r="I57" s="20">
        <f t="shared" si="6"/>
        <v>1</v>
      </c>
      <c r="J57" s="21">
        <f t="shared" si="7"/>
        <v>-6.25E-2</v>
      </c>
    </row>
    <row r="58" spans="1:10" x14ac:dyDescent="0.25">
      <c r="A58" s="158" t="s">
        <v>289</v>
      </c>
      <c r="B58" s="65">
        <v>1</v>
      </c>
      <c r="C58" s="66">
        <v>2</v>
      </c>
      <c r="D58" s="65">
        <v>14</v>
      </c>
      <c r="E58" s="66">
        <v>19</v>
      </c>
      <c r="F58" s="67"/>
      <c r="G58" s="65">
        <f t="shared" si="4"/>
        <v>-1</v>
      </c>
      <c r="H58" s="66">
        <f t="shared" si="5"/>
        <v>-5</v>
      </c>
      <c r="I58" s="20">
        <f t="shared" si="6"/>
        <v>-0.5</v>
      </c>
      <c r="J58" s="21">
        <f t="shared" si="7"/>
        <v>-0.26315789473684209</v>
      </c>
    </row>
    <row r="59" spans="1:10" x14ac:dyDescent="0.25">
      <c r="A59" s="158" t="s">
        <v>230</v>
      </c>
      <c r="B59" s="65">
        <v>0</v>
      </c>
      <c r="C59" s="66">
        <v>0</v>
      </c>
      <c r="D59" s="65">
        <v>0</v>
      </c>
      <c r="E59" s="66">
        <v>2</v>
      </c>
      <c r="F59" s="67"/>
      <c r="G59" s="65">
        <f t="shared" si="4"/>
        <v>0</v>
      </c>
      <c r="H59" s="66">
        <f t="shared" si="5"/>
        <v>-2</v>
      </c>
      <c r="I59" s="20" t="str">
        <f t="shared" si="6"/>
        <v>-</v>
      </c>
      <c r="J59" s="21">
        <f t="shared" si="7"/>
        <v>-1</v>
      </c>
    </row>
    <row r="60" spans="1:10" x14ac:dyDescent="0.25">
      <c r="A60" s="158" t="s">
        <v>256</v>
      </c>
      <c r="B60" s="65">
        <v>11</v>
      </c>
      <c r="C60" s="66">
        <v>7</v>
      </c>
      <c r="D60" s="65">
        <v>44</v>
      </c>
      <c r="E60" s="66">
        <v>58</v>
      </c>
      <c r="F60" s="67"/>
      <c r="G60" s="65">
        <f t="shared" si="4"/>
        <v>4</v>
      </c>
      <c r="H60" s="66">
        <f t="shared" si="5"/>
        <v>-14</v>
      </c>
      <c r="I60" s="20">
        <f t="shared" si="6"/>
        <v>0.5714285714285714</v>
      </c>
      <c r="J60" s="21">
        <f t="shared" si="7"/>
        <v>-0.2413793103448276</v>
      </c>
    </row>
    <row r="61" spans="1:10" x14ac:dyDescent="0.25">
      <c r="A61" s="158" t="s">
        <v>290</v>
      </c>
      <c r="B61" s="65">
        <v>3</v>
      </c>
      <c r="C61" s="66">
        <v>0</v>
      </c>
      <c r="D61" s="65">
        <v>16</v>
      </c>
      <c r="E61" s="66">
        <v>0</v>
      </c>
      <c r="F61" s="67"/>
      <c r="G61" s="65">
        <f t="shared" si="4"/>
        <v>3</v>
      </c>
      <c r="H61" s="66">
        <f t="shared" si="5"/>
        <v>16</v>
      </c>
      <c r="I61" s="20" t="str">
        <f t="shared" si="6"/>
        <v>-</v>
      </c>
      <c r="J61" s="21" t="str">
        <f t="shared" si="7"/>
        <v>-</v>
      </c>
    </row>
    <row r="62" spans="1:10" x14ac:dyDescent="0.25">
      <c r="A62" s="158" t="s">
        <v>470</v>
      </c>
      <c r="B62" s="65">
        <v>24</v>
      </c>
      <c r="C62" s="66">
        <v>25</v>
      </c>
      <c r="D62" s="65">
        <v>231</v>
      </c>
      <c r="E62" s="66">
        <v>96</v>
      </c>
      <c r="F62" s="67"/>
      <c r="G62" s="65">
        <f t="shared" si="4"/>
        <v>-1</v>
      </c>
      <c r="H62" s="66">
        <f t="shared" si="5"/>
        <v>135</v>
      </c>
      <c r="I62" s="20">
        <f t="shared" si="6"/>
        <v>-0.04</v>
      </c>
      <c r="J62" s="21">
        <f t="shared" si="7"/>
        <v>1.40625</v>
      </c>
    </row>
    <row r="63" spans="1:10" x14ac:dyDescent="0.25">
      <c r="A63" s="158" t="s">
        <v>388</v>
      </c>
      <c r="B63" s="65">
        <v>242</v>
      </c>
      <c r="C63" s="66">
        <v>18</v>
      </c>
      <c r="D63" s="65">
        <v>1006</v>
      </c>
      <c r="E63" s="66">
        <v>769</v>
      </c>
      <c r="F63" s="67"/>
      <c r="G63" s="65">
        <f t="shared" si="4"/>
        <v>224</v>
      </c>
      <c r="H63" s="66">
        <f t="shared" si="5"/>
        <v>237</v>
      </c>
      <c r="I63" s="20" t="str">
        <f t="shared" si="6"/>
        <v>&gt;999%</v>
      </c>
      <c r="J63" s="21">
        <f t="shared" si="7"/>
        <v>0.30819245773732118</v>
      </c>
    </row>
    <row r="64" spans="1:10" x14ac:dyDescent="0.25">
      <c r="A64" s="158" t="s">
        <v>389</v>
      </c>
      <c r="B64" s="65">
        <v>2</v>
      </c>
      <c r="C64" s="66">
        <v>26</v>
      </c>
      <c r="D64" s="65">
        <v>73</v>
      </c>
      <c r="E64" s="66">
        <v>159</v>
      </c>
      <c r="F64" s="67"/>
      <c r="G64" s="65">
        <f t="shared" si="4"/>
        <v>-24</v>
      </c>
      <c r="H64" s="66">
        <f t="shared" si="5"/>
        <v>-86</v>
      </c>
      <c r="I64" s="20">
        <f t="shared" si="6"/>
        <v>-0.92307692307692313</v>
      </c>
      <c r="J64" s="21">
        <f t="shared" si="7"/>
        <v>-0.54088050314465408</v>
      </c>
    </row>
    <row r="65" spans="1:10" x14ac:dyDescent="0.25">
      <c r="A65" s="158" t="s">
        <v>424</v>
      </c>
      <c r="B65" s="65">
        <v>137</v>
      </c>
      <c r="C65" s="66">
        <v>96</v>
      </c>
      <c r="D65" s="65">
        <v>958</v>
      </c>
      <c r="E65" s="66">
        <v>1252</v>
      </c>
      <c r="F65" s="67"/>
      <c r="G65" s="65">
        <f t="shared" si="4"/>
        <v>41</v>
      </c>
      <c r="H65" s="66">
        <f t="shared" si="5"/>
        <v>-294</v>
      </c>
      <c r="I65" s="20">
        <f t="shared" si="6"/>
        <v>0.42708333333333331</v>
      </c>
      <c r="J65" s="21">
        <f t="shared" si="7"/>
        <v>-0.23482428115015974</v>
      </c>
    </row>
    <row r="66" spans="1:10" x14ac:dyDescent="0.25">
      <c r="A66" s="158" t="s">
        <v>425</v>
      </c>
      <c r="B66" s="65">
        <v>22</v>
      </c>
      <c r="C66" s="66">
        <v>20</v>
      </c>
      <c r="D66" s="65">
        <v>177</v>
      </c>
      <c r="E66" s="66">
        <v>254</v>
      </c>
      <c r="F66" s="67"/>
      <c r="G66" s="65">
        <f t="shared" si="4"/>
        <v>2</v>
      </c>
      <c r="H66" s="66">
        <f t="shared" si="5"/>
        <v>-77</v>
      </c>
      <c r="I66" s="20">
        <f t="shared" si="6"/>
        <v>0.1</v>
      </c>
      <c r="J66" s="21">
        <f t="shared" si="7"/>
        <v>-0.30314960629921262</v>
      </c>
    </row>
    <row r="67" spans="1:10" x14ac:dyDescent="0.25">
      <c r="A67" s="158" t="s">
        <v>471</v>
      </c>
      <c r="B67" s="65">
        <v>108</v>
      </c>
      <c r="C67" s="66">
        <v>100</v>
      </c>
      <c r="D67" s="65">
        <v>957</v>
      </c>
      <c r="E67" s="66">
        <v>850</v>
      </c>
      <c r="F67" s="67"/>
      <c r="G67" s="65">
        <f t="shared" si="4"/>
        <v>8</v>
      </c>
      <c r="H67" s="66">
        <f t="shared" si="5"/>
        <v>107</v>
      </c>
      <c r="I67" s="20">
        <f t="shared" si="6"/>
        <v>0.08</v>
      </c>
      <c r="J67" s="21">
        <f t="shared" si="7"/>
        <v>0.12588235294117647</v>
      </c>
    </row>
    <row r="68" spans="1:10" x14ac:dyDescent="0.25">
      <c r="A68" s="158" t="s">
        <v>472</v>
      </c>
      <c r="B68" s="65">
        <v>31</v>
      </c>
      <c r="C68" s="66">
        <v>21</v>
      </c>
      <c r="D68" s="65">
        <v>198</v>
      </c>
      <c r="E68" s="66">
        <v>239</v>
      </c>
      <c r="F68" s="67"/>
      <c r="G68" s="65">
        <f t="shared" si="4"/>
        <v>10</v>
      </c>
      <c r="H68" s="66">
        <f t="shared" si="5"/>
        <v>-41</v>
      </c>
      <c r="I68" s="20">
        <f t="shared" si="6"/>
        <v>0.47619047619047616</v>
      </c>
      <c r="J68" s="21">
        <f t="shared" si="7"/>
        <v>-0.17154811715481172</v>
      </c>
    </row>
    <row r="69" spans="1:10" x14ac:dyDescent="0.25">
      <c r="A69" s="158" t="s">
        <v>496</v>
      </c>
      <c r="B69" s="65">
        <v>31</v>
      </c>
      <c r="C69" s="66">
        <v>18</v>
      </c>
      <c r="D69" s="65">
        <v>300</v>
      </c>
      <c r="E69" s="66">
        <v>266</v>
      </c>
      <c r="F69" s="67"/>
      <c r="G69" s="65">
        <f t="shared" si="4"/>
        <v>13</v>
      </c>
      <c r="H69" s="66">
        <f t="shared" si="5"/>
        <v>34</v>
      </c>
      <c r="I69" s="20">
        <f t="shared" si="6"/>
        <v>0.72222222222222221</v>
      </c>
      <c r="J69" s="21">
        <f t="shared" si="7"/>
        <v>0.12781954887218044</v>
      </c>
    </row>
    <row r="70" spans="1:10" x14ac:dyDescent="0.25">
      <c r="A70" s="158" t="s">
        <v>497</v>
      </c>
      <c r="B70" s="65">
        <v>6</v>
      </c>
      <c r="C70" s="66">
        <v>0</v>
      </c>
      <c r="D70" s="65">
        <v>27</v>
      </c>
      <c r="E70" s="66">
        <v>0</v>
      </c>
      <c r="F70" s="67"/>
      <c r="G70" s="65">
        <f t="shared" si="4"/>
        <v>6</v>
      </c>
      <c r="H70" s="66">
        <f t="shared" si="5"/>
        <v>27</v>
      </c>
      <c r="I70" s="20" t="str">
        <f t="shared" si="6"/>
        <v>-</v>
      </c>
      <c r="J70" s="21" t="str">
        <f t="shared" si="7"/>
        <v>-</v>
      </c>
    </row>
    <row r="71" spans="1:10" x14ac:dyDescent="0.25">
      <c r="A71" s="158" t="s">
        <v>327</v>
      </c>
      <c r="B71" s="65">
        <v>1</v>
      </c>
      <c r="C71" s="66">
        <v>4</v>
      </c>
      <c r="D71" s="65">
        <v>19</v>
      </c>
      <c r="E71" s="66">
        <v>26</v>
      </c>
      <c r="F71" s="67"/>
      <c r="G71" s="65">
        <f t="shared" si="4"/>
        <v>-3</v>
      </c>
      <c r="H71" s="66">
        <f t="shared" si="5"/>
        <v>-7</v>
      </c>
      <c r="I71" s="20">
        <f t="shared" si="6"/>
        <v>-0.75</v>
      </c>
      <c r="J71" s="21">
        <f t="shared" si="7"/>
        <v>-0.26923076923076922</v>
      </c>
    </row>
    <row r="72" spans="1:10" s="160" customFormat="1" ht="13" x14ac:dyDescent="0.3">
      <c r="A72" s="178" t="s">
        <v>658</v>
      </c>
      <c r="B72" s="71">
        <v>885</v>
      </c>
      <c r="C72" s="72">
        <v>670</v>
      </c>
      <c r="D72" s="71">
        <v>6491</v>
      </c>
      <c r="E72" s="72">
        <v>6410</v>
      </c>
      <c r="F72" s="73"/>
      <c r="G72" s="71">
        <f t="shared" si="4"/>
        <v>215</v>
      </c>
      <c r="H72" s="72">
        <f t="shared" si="5"/>
        <v>81</v>
      </c>
      <c r="I72" s="37">
        <f t="shared" si="6"/>
        <v>0.32089552238805968</v>
      </c>
      <c r="J72" s="38">
        <f t="shared" si="7"/>
        <v>1.263650546021841E-2</v>
      </c>
    </row>
    <row r="73" spans="1:10" x14ac:dyDescent="0.25">
      <c r="A73" s="177"/>
      <c r="B73" s="143"/>
      <c r="C73" s="144"/>
      <c r="D73" s="143"/>
      <c r="E73" s="144"/>
      <c r="F73" s="145"/>
      <c r="G73" s="143"/>
      <c r="H73" s="144"/>
      <c r="I73" s="151"/>
      <c r="J73" s="152"/>
    </row>
    <row r="74" spans="1:10" s="139" customFormat="1" ht="13" x14ac:dyDescent="0.3">
      <c r="A74" s="159" t="s">
        <v>37</v>
      </c>
      <c r="B74" s="65"/>
      <c r="C74" s="66"/>
      <c r="D74" s="65"/>
      <c r="E74" s="66"/>
      <c r="F74" s="67"/>
      <c r="G74" s="65"/>
      <c r="H74" s="66"/>
      <c r="I74" s="20"/>
      <c r="J74" s="21"/>
    </row>
    <row r="75" spans="1:10" x14ac:dyDescent="0.25">
      <c r="A75" s="158" t="s">
        <v>399</v>
      </c>
      <c r="B75" s="65">
        <v>171</v>
      </c>
      <c r="C75" s="66">
        <v>0</v>
      </c>
      <c r="D75" s="65">
        <v>2516</v>
      </c>
      <c r="E75" s="66">
        <v>0</v>
      </c>
      <c r="F75" s="67"/>
      <c r="G75" s="65">
        <f>B75-C75</f>
        <v>171</v>
      </c>
      <c r="H75" s="66">
        <f>D75-E75</f>
        <v>2516</v>
      </c>
      <c r="I75" s="20" t="str">
        <f>IF(C75=0, "-", IF(G75/C75&lt;10, G75/C75, "&gt;999%"))</f>
        <v>-</v>
      </c>
      <c r="J75" s="21" t="str">
        <f>IF(E75=0, "-", IF(H75/E75&lt;10, H75/E75, "&gt;999%"))</f>
        <v>-</v>
      </c>
    </row>
    <row r="76" spans="1:10" s="160" customFormat="1" ht="13" x14ac:dyDescent="0.3">
      <c r="A76" s="178" t="s">
        <v>659</v>
      </c>
      <c r="B76" s="71">
        <v>171</v>
      </c>
      <c r="C76" s="72">
        <v>0</v>
      </c>
      <c r="D76" s="71">
        <v>2516</v>
      </c>
      <c r="E76" s="72">
        <v>0</v>
      </c>
      <c r="F76" s="73"/>
      <c r="G76" s="71">
        <f>B76-C76</f>
        <v>171</v>
      </c>
      <c r="H76" s="72">
        <f>D76-E76</f>
        <v>2516</v>
      </c>
      <c r="I76" s="37" t="str">
        <f>IF(C76=0, "-", IF(G76/C76&lt;10, G76/C76, "&gt;999%"))</f>
        <v>-</v>
      </c>
      <c r="J76" s="38" t="str">
        <f>IF(E76=0, "-", IF(H76/E76&lt;10, H76/E76, "&gt;999%"))</f>
        <v>-</v>
      </c>
    </row>
    <row r="77" spans="1:10" x14ac:dyDescent="0.25">
      <c r="A77" s="177"/>
      <c r="B77" s="143"/>
      <c r="C77" s="144"/>
      <c r="D77" s="143"/>
      <c r="E77" s="144"/>
      <c r="F77" s="145"/>
      <c r="G77" s="143"/>
      <c r="H77" s="144"/>
      <c r="I77" s="151"/>
      <c r="J77" s="152"/>
    </row>
    <row r="78" spans="1:10" s="139" customFormat="1" ht="13" x14ac:dyDescent="0.3">
      <c r="A78" s="159" t="s">
        <v>38</v>
      </c>
      <c r="B78" s="65"/>
      <c r="C78" s="66"/>
      <c r="D78" s="65"/>
      <c r="E78" s="66"/>
      <c r="F78" s="67"/>
      <c r="G78" s="65"/>
      <c r="H78" s="66"/>
      <c r="I78" s="20"/>
      <c r="J78" s="21"/>
    </row>
    <row r="79" spans="1:10" x14ac:dyDescent="0.25">
      <c r="A79" s="158" t="s">
        <v>361</v>
      </c>
      <c r="B79" s="65">
        <v>191</v>
      </c>
      <c r="C79" s="66">
        <v>0</v>
      </c>
      <c r="D79" s="65">
        <v>859</v>
      </c>
      <c r="E79" s="66">
        <v>0</v>
      </c>
      <c r="F79" s="67"/>
      <c r="G79" s="65">
        <f>B79-C79</f>
        <v>191</v>
      </c>
      <c r="H79" s="66">
        <f>D79-E79</f>
        <v>859</v>
      </c>
      <c r="I79" s="20" t="str">
        <f>IF(C79=0, "-", IF(G79/C79&lt;10, G79/C79, "&gt;999%"))</f>
        <v>-</v>
      </c>
      <c r="J79" s="21" t="str">
        <f>IF(E79=0, "-", IF(H79/E79&lt;10, H79/E79, "&gt;999%"))</f>
        <v>-</v>
      </c>
    </row>
    <row r="80" spans="1:10" s="160" customFormat="1" ht="13" x14ac:dyDescent="0.3">
      <c r="A80" s="178" t="s">
        <v>660</v>
      </c>
      <c r="B80" s="71">
        <v>191</v>
      </c>
      <c r="C80" s="72">
        <v>0</v>
      </c>
      <c r="D80" s="71">
        <v>859</v>
      </c>
      <c r="E80" s="72">
        <v>0</v>
      </c>
      <c r="F80" s="73"/>
      <c r="G80" s="71">
        <f>B80-C80</f>
        <v>191</v>
      </c>
      <c r="H80" s="72">
        <f>D80-E80</f>
        <v>859</v>
      </c>
      <c r="I80" s="37" t="str">
        <f>IF(C80=0, "-", IF(G80/C80&lt;10, G80/C80, "&gt;999%"))</f>
        <v>-</v>
      </c>
      <c r="J80" s="38" t="str">
        <f>IF(E80=0, "-", IF(H80/E80&lt;10, H80/E80, "&gt;999%"))</f>
        <v>-</v>
      </c>
    </row>
    <row r="81" spans="1:10" x14ac:dyDescent="0.25">
      <c r="A81" s="177"/>
      <c r="B81" s="143"/>
      <c r="C81" s="144"/>
      <c r="D81" s="143"/>
      <c r="E81" s="144"/>
      <c r="F81" s="145"/>
      <c r="G81" s="143"/>
      <c r="H81" s="144"/>
      <c r="I81" s="151"/>
      <c r="J81" s="152"/>
    </row>
    <row r="82" spans="1:10" s="139" customFormat="1" ht="13" x14ac:dyDescent="0.3">
      <c r="A82" s="159" t="s">
        <v>39</v>
      </c>
      <c r="B82" s="65"/>
      <c r="C82" s="66"/>
      <c r="D82" s="65"/>
      <c r="E82" s="66"/>
      <c r="F82" s="67"/>
      <c r="G82" s="65"/>
      <c r="H82" s="66"/>
      <c r="I82" s="20"/>
      <c r="J82" s="21"/>
    </row>
    <row r="83" spans="1:10" x14ac:dyDescent="0.25">
      <c r="A83" s="158" t="s">
        <v>328</v>
      </c>
      <c r="B83" s="65">
        <v>17</v>
      </c>
      <c r="C83" s="66">
        <v>5</v>
      </c>
      <c r="D83" s="65">
        <v>72</v>
      </c>
      <c r="E83" s="66">
        <v>52</v>
      </c>
      <c r="F83" s="67"/>
      <c r="G83" s="65">
        <f>B83-C83</f>
        <v>12</v>
      </c>
      <c r="H83" s="66">
        <f>D83-E83</f>
        <v>20</v>
      </c>
      <c r="I83" s="20">
        <f>IF(C83=0, "-", IF(G83/C83&lt;10, G83/C83, "&gt;999%"))</f>
        <v>2.4</v>
      </c>
      <c r="J83" s="21">
        <f>IF(E83=0, "-", IF(H83/E83&lt;10, H83/E83, "&gt;999%"))</f>
        <v>0.38461538461538464</v>
      </c>
    </row>
    <row r="84" spans="1:10" x14ac:dyDescent="0.25">
      <c r="A84" s="158" t="s">
        <v>547</v>
      </c>
      <c r="B84" s="65">
        <v>79</v>
      </c>
      <c r="C84" s="66">
        <v>65</v>
      </c>
      <c r="D84" s="65">
        <v>454</v>
      </c>
      <c r="E84" s="66">
        <v>338</v>
      </c>
      <c r="F84" s="67"/>
      <c r="G84" s="65">
        <f>B84-C84</f>
        <v>14</v>
      </c>
      <c r="H84" s="66">
        <f>D84-E84</f>
        <v>116</v>
      </c>
      <c r="I84" s="20">
        <f>IF(C84=0, "-", IF(G84/C84&lt;10, G84/C84, "&gt;999%"))</f>
        <v>0.2153846153846154</v>
      </c>
      <c r="J84" s="21">
        <f>IF(E84=0, "-", IF(H84/E84&lt;10, H84/E84, "&gt;999%"))</f>
        <v>0.34319526627218933</v>
      </c>
    </row>
    <row r="85" spans="1:10" x14ac:dyDescent="0.25">
      <c r="A85" s="158" t="s">
        <v>548</v>
      </c>
      <c r="B85" s="65">
        <v>21</v>
      </c>
      <c r="C85" s="66">
        <v>11</v>
      </c>
      <c r="D85" s="65">
        <v>225</v>
      </c>
      <c r="E85" s="66">
        <v>86</v>
      </c>
      <c r="F85" s="67"/>
      <c r="G85" s="65">
        <f>B85-C85</f>
        <v>10</v>
      </c>
      <c r="H85" s="66">
        <f>D85-E85</f>
        <v>139</v>
      </c>
      <c r="I85" s="20">
        <f>IF(C85=0, "-", IF(G85/C85&lt;10, G85/C85, "&gt;999%"))</f>
        <v>0.90909090909090906</v>
      </c>
      <c r="J85" s="21">
        <f>IF(E85=0, "-", IF(H85/E85&lt;10, H85/E85, "&gt;999%"))</f>
        <v>1.6162790697674418</v>
      </c>
    </row>
    <row r="86" spans="1:10" s="160" customFormat="1" ht="13" x14ac:dyDescent="0.3">
      <c r="A86" s="178" t="s">
        <v>661</v>
      </c>
      <c r="B86" s="71">
        <v>117</v>
      </c>
      <c r="C86" s="72">
        <v>81</v>
      </c>
      <c r="D86" s="71">
        <v>751</v>
      </c>
      <c r="E86" s="72">
        <v>476</v>
      </c>
      <c r="F86" s="73"/>
      <c r="G86" s="71">
        <f>B86-C86</f>
        <v>36</v>
      </c>
      <c r="H86" s="72">
        <f>D86-E86</f>
        <v>275</v>
      </c>
      <c r="I86" s="37">
        <f>IF(C86=0, "-", IF(G86/C86&lt;10, G86/C86, "&gt;999%"))</f>
        <v>0.44444444444444442</v>
      </c>
      <c r="J86" s="38">
        <f>IF(E86=0, "-", IF(H86/E86&lt;10, H86/E86, "&gt;999%"))</f>
        <v>0.57773109243697474</v>
      </c>
    </row>
    <row r="87" spans="1:10" x14ac:dyDescent="0.25">
      <c r="A87" s="177"/>
      <c r="B87" s="143"/>
      <c r="C87" s="144"/>
      <c r="D87" s="143"/>
      <c r="E87" s="144"/>
      <c r="F87" s="145"/>
      <c r="G87" s="143"/>
      <c r="H87" s="144"/>
      <c r="I87" s="151"/>
      <c r="J87" s="152"/>
    </row>
    <row r="88" spans="1:10" s="139" customFormat="1" ht="13" x14ac:dyDescent="0.3">
      <c r="A88" s="159" t="s">
        <v>40</v>
      </c>
      <c r="B88" s="65"/>
      <c r="C88" s="66"/>
      <c r="D88" s="65"/>
      <c r="E88" s="66"/>
      <c r="F88" s="67"/>
      <c r="G88" s="65"/>
      <c r="H88" s="66"/>
      <c r="I88" s="20"/>
      <c r="J88" s="21"/>
    </row>
    <row r="89" spans="1:10" x14ac:dyDescent="0.25">
      <c r="A89" s="158" t="s">
        <v>285</v>
      </c>
      <c r="B89" s="65">
        <v>0</v>
      </c>
      <c r="C89" s="66">
        <v>1</v>
      </c>
      <c r="D89" s="65">
        <v>7</v>
      </c>
      <c r="E89" s="66">
        <v>49</v>
      </c>
      <c r="F89" s="67"/>
      <c r="G89" s="65">
        <f>B89-C89</f>
        <v>-1</v>
      </c>
      <c r="H89" s="66">
        <f>D89-E89</f>
        <v>-42</v>
      </c>
      <c r="I89" s="20">
        <f>IF(C89=0, "-", IF(G89/C89&lt;10, G89/C89, "&gt;999%"))</f>
        <v>-1</v>
      </c>
      <c r="J89" s="21">
        <f>IF(E89=0, "-", IF(H89/E89&lt;10, H89/E89, "&gt;999%"))</f>
        <v>-0.8571428571428571</v>
      </c>
    </row>
    <row r="90" spans="1:10" s="160" customFormat="1" ht="13" x14ac:dyDescent="0.3">
      <c r="A90" s="178" t="s">
        <v>662</v>
      </c>
      <c r="B90" s="71">
        <v>0</v>
      </c>
      <c r="C90" s="72">
        <v>1</v>
      </c>
      <c r="D90" s="71">
        <v>7</v>
      </c>
      <c r="E90" s="72">
        <v>49</v>
      </c>
      <c r="F90" s="73"/>
      <c r="G90" s="71">
        <f>B90-C90</f>
        <v>-1</v>
      </c>
      <c r="H90" s="72">
        <f>D90-E90</f>
        <v>-42</v>
      </c>
      <c r="I90" s="37">
        <f>IF(C90=0, "-", IF(G90/C90&lt;10, G90/C90, "&gt;999%"))</f>
        <v>-1</v>
      </c>
      <c r="J90" s="38">
        <f>IF(E90=0, "-", IF(H90/E90&lt;10, H90/E90, "&gt;999%"))</f>
        <v>-0.8571428571428571</v>
      </c>
    </row>
    <row r="91" spans="1:10" x14ac:dyDescent="0.25">
      <c r="A91" s="177"/>
      <c r="B91" s="143"/>
      <c r="C91" s="144"/>
      <c r="D91" s="143"/>
      <c r="E91" s="144"/>
      <c r="F91" s="145"/>
      <c r="G91" s="143"/>
      <c r="H91" s="144"/>
      <c r="I91" s="151"/>
      <c r="J91" s="152"/>
    </row>
    <row r="92" spans="1:10" s="139" customFormat="1" ht="13" x14ac:dyDescent="0.3">
      <c r="A92" s="159" t="s">
        <v>41</v>
      </c>
      <c r="B92" s="65"/>
      <c r="C92" s="66"/>
      <c r="D92" s="65"/>
      <c r="E92" s="66"/>
      <c r="F92" s="67"/>
      <c r="G92" s="65"/>
      <c r="H92" s="66"/>
      <c r="I92" s="20"/>
      <c r="J92" s="21"/>
    </row>
    <row r="93" spans="1:10" x14ac:dyDescent="0.25">
      <c r="A93" s="158" t="s">
        <v>215</v>
      </c>
      <c r="B93" s="65">
        <v>3</v>
      </c>
      <c r="C93" s="66">
        <v>1</v>
      </c>
      <c r="D93" s="65">
        <v>21</v>
      </c>
      <c r="E93" s="66">
        <v>16</v>
      </c>
      <c r="F93" s="67"/>
      <c r="G93" s="65">
        <f>B93-C93</f>
        <v>2</v>
      </c>
      <c r="H93" s="66">
        <f>D93-E93</f>
        <v>5</v>
      </c>
      <c r="I93" s="20">
        <f>IF(C93=0, "-", IF(G93/C93&lt;10, G93/C93, "&gt;999%"))</f>
        <v>2</v>
      </c>
      <c r="J93" s="21">
        <f>IF(E93=0, "-", IF(H93/E93&lt;10, H93/E93, "&gt;999%"))</f>
        <v>0.3125</v>
      </c>
    </row>
    <row r="94" spans="1:10" x14ac:dyDescent="0.25">
      <c r="A94" s="158" t="s">
        <v>362</v>
      </c>
      <c r="B94" s="65">
        <v>2</v>
      </c>
      <c r="C94" s="66">
        <v>1</v>
      </c>
      <c r="D94" s="65">
        <v>11</v>
      </c>
      <c r="E94" s="66">
        <v>27</v>
      </c>
      <c r="F94" s="67"/>
      <c r="G94" s="65">
        <f>B94-C94</f>
        <v>1</v>
      </c>
      <c r="H94" s="66">
        <f>D94-E94</f>
        <v>-16</v>
      </c>
      <c r="I94" s="20">
        <f>IF(C94=0, "-", IF(G94/C94&lt;10, G94/C94, "&gt;999%"))</f>
        <v>1</v>
      </c>
      <c r="J94" s="21">
        <f>IF(E94=0, "-", IF(H94/E94&lt;10, H94/E94, "&gt;999%"))</f>
        <v>-0.59259259259259256</v>
      </c>
    </row>
    <row r="95" spans="1:10" x14ac:dyDescent="0.25">
      <c r="A95" s="158" t="s">
        <v>400</v>
      </c>
      <c r="B95" s="65">
        <v>0</v>
      </c>
      <c r="C95" s="66">
        <v>0</v>
      </c>
      <c r="D95" s="65">
        <v>20</v>
      </c>
      <c r="E95" s="66">
        <v>15</v>
      </c>
      <c r="F95" s="67"/>
      <c r="G95" s="65">
        <f>B95-C95</f>
        <v>0</v>
      </c>
      <c r="H95" s="66">
        <f>D95-E95</f>
        <v>5</v>
      </c>
      <c r="I95" s="20" t="str">
        <f>IF(C95=0, "-", IF(G95/C95&lt;10, G95/C95, "&gt;999%"))</f>
        <v>-</v>
      </c>
      <c r="J95" s="21">
        <f>IF(E95=0, "-", IF(H95/E95&lt;10, H95/E95, "&gt;999%"))</f>
        <v>0.33333333333333331</v>
      </c>
    </row>
    <row r="96" spans="1:10" x14ac:dyDescent="0.25">
      <c r="A96" s="158" t="s">
        <v>270</v>
      </c>
      <c r="B96" s="65">
        <v>14</v>
      </c>
      <c r="C96" s="66">
        <v>0</v>
      </c>
      <c r="D96" s="65">
        <v>38</v>
      </c>
      <c r="E96" s="66">
        <v>0</v>
      </c>
      <c r="F96" s="67"/>
      <c r="G96" s="65">
        <f>B96-C96</f>
        <v>14</v>
      </c>
      <c r="H96" s="66">
        <f>D96-E96</f>
        <v>38</v>
      </c>
      <c r="I96" s="20" t="str">
        <f>IF(C96=0, "-", IF(G96/C96&lt;10, G96/C96, "&gt;999%"))</f>
        <v>-</v>
      </c>
      <c r="J96" s="21" t="str">
        <f>IF(E96=0, "-", IF(H96/E96&lt;10, H96/E96, "&gt;999%"))</f>
        <v>-</v>
      </c>
    </row>
    <row r="97" spans="1:10" s="160" customFormat="1" ht="13" x14ac:dyDescent="0.3">
      <c r="A97" s="178" t="s">
        <v>663</v>
      </c>
      <c r="B97" s="71">
        <v>19</v>
      </c>
      <c r="C97" s="72">
        <v>2</v>
      </c>
      <c r="D97" s="71">
        <v>90</v>
      </c>
      <c r="E97" s="72">
        <v>58</v>
      </c>
      <c r="F97" s="73"/>
      <c r="G97" s="71">
        <f>B97-C97</f>
        <v>17</v>
      </c>
      <c r="H97" s="72">
        <f>D97-E97</f>
        <v>32</v>
      </c>
      <c r="I97" s="37">
        <f>IF(C97=0, "-", IF(G97/C97&lt;10, G97/C97, "&gt;999%"))</f>
        <v>8.5</v>
      </c>
      <c r="J97" s="38">
        <f>IF(E97=0, "-", IF(H97/E97&lt;10, H97/E97, "&gt;999%"))</f>
        <v>0.55172413793103448</v>
      </c>
    </row>
    <row r="98" spans="1:10" x14ac:dyDescent="0.25">
      <c r="A98" s="177"/>
      <c r="B98" s="143"/>
      <c r="C98" s="144"/>
      <c r="D98" s="143"/>
      <c r="E98" s="144"/>
      <c r="F98" s="145"/>
      <c r="G98" s="143"/>
      <c r="H98" s="144"/>
      <c r="I98" s="151"/>
      <c r="J98" s="152"/>
    </row>
    <row r="99" spans="1:10" s="139" customFormat="1" ht="13" x14ac:dyDescent="0.3">
      <c r="A99" s="159" t="s">
        <v>42</v>
      </c>
      <c r="B99" s="65"/>
      <c r="C99" s="66"/>
      <c r="D99" s="65"/>
      <c r="E99" s="66"/>
      <c r="F99" s="67"/>
      <c r="G99" s="65"/>
      <c r="H99" s="66"/>
      <c r="I99" s="20"/>
      <c r="J99" s="21"/>
    </row>
    <row r="100" spans="1:10" x14ac:dyDescent="0.25">
      <c r="A100" s="158" t="s">
        <v>426</v>
      </c>
      <c r="B100" s="65">
        <v>5</v>
      </c>
      <c r="C100" s="66">
        <v>7</v>
      </c>
      <c r="D100" s="65">
        <v>32</v>
      </c>
      <c r="E100" s="66">
        <v>26</v>
      </c>
      <c r="F100" s="67"/>
      <c r="G100" s="65">
        <f>B100-C100</f>
        <v>-2</v>
      </c>
      <c r="H100" s="66">
        <f>D100-E100</f>
        <v>6</v>
      </c>
      <c r="I100" s="20">
        <f>IF(C100=0, "-", IF(G100/C100&lt;10, G100/C100, "&gt;999%"))</f>
        <v>-0.2857142857142857</v>
      </c>
      <c r="J100" s="21">
        <f>IF(E100=0, "-", IF(H100/E100&lt;10, H100/E100, "&gt;999%"))</f>
        <v>0.23076923076923078</v>
      </c>
    </row>
    <row r="101" spans="1:10" x14ac:dyDescent="0.25">
      <c r="A101" s="158" t="s">
        <v>231</v>
      </c>
      <c r="B101" s="65">
        <v>49</v>
      </c>
      <c r="C101" s="66">
        <v>0</v>
      </c>
      <c r="D101" s="65">
        <v>173</v>
      </c>
      <c r="E101" s="66">
        <v>0</v>
      </c>
      <c r="F101" s="67"/>
      <c r="G101" s="65">
        <f>B101-C101</f>
        <v>49</v>
      </c>
      <c r="H101" s="66">
        <f>D101-E101</f>
        <v>173</v>
      </c>
      <c r="I101" s="20" t="str">
        <f>IF(C101=0, "-", IF(G101/C101&lt;10, G101/C101, "&gt;999%"))</f>
        <v>-</v>
      </c>
      <c r="J101" s="21" t="str">
        <f>IF(E101=0, "-", IF(H101/E101&lt;10, H101/E101, "&gt;999%"))</f>
        <v>-</v>
      </c>
    </row>
    <row r="102" spans="1:10" x14ac:dyDescent="0.25">
      <c r="A102" s="158" t="s">
        <v>401</v>
      </c>
      <c r="B102" s="65">
        <v>48</v>
      </c>
      <c r="C102" s="66">
        <v>40</v>
      </c>
      <c r="D102" s="65">
        <v>361</v>
      </c>
      <c r="E102" s="66">
        <v>94</v>
      </c>
      <c r="F102" s="67"/>
      <c r="G102" s="65">
        <f>B102-C102</f>
        <v>8</v>
      </c>
      <c r="H102" s="66">
        <f>D102-E102</f>
        <v>267</v>
      </c>
      <c r="I102" s="20">
        <f>IF(C102=0, "-", IF(G102/C102&lt;10, G102/C102, "&gt;999%"))</f>
        <v>0.2</v>
      </c>
      <c r="J102" s="21">
        <f>IF(E102=0, "-", IF(H102/E102&lt;10, H102/E102, "&gt;999%"))</f>
        <v>2.8404255319148937</v>
      </c>
    </row>
    <row r="103" spans="1:10" x14ac:dyDescent="0.25">
      <c r="A103" s="158" t="s">
        <v>232</v>
      </c>
      <c r="B103" s="65">
        <v>15</v>
      </c>
      <c r="C103" s="66">
        <v>2</v>
      </c>
      <c r="D103" s="65">
        <v>72</v>
      </c>
      <c r="E103" s="66">
        <v>24</v>
      </c>
      <c r="F103" s="67"/>
      <c r="G103" s="65">
        <f>B103-C103</f>
        <v>13</v>
      </c>
      <c r="H103" s="66">
        <f>D103-E103</f>
        <v>48</v>
      </c>
      <c r="I103" s="20">
        <f>IF(C103=0, "-", IF(G103/C103&lt;10, G103/C103, "&gt;999%"))</f>
        <v>6.5</v>
      </c>
      <c r="J103" s="21">
        <f>IF(E103=0, "-", IF(H103/E103&lt;10, H103/E103, "&gt;999%"))</f>
        <v>2</v>
      </c>
    </row>
    <row r="104" spans="1:10" s="160" customFormat="1" ht="13" x14ac:dyDescent="0.3">
      <c r="A104" s="178" t="s">
        <v>664</v>
      </c>
      <c r="B104" s="71">
        <v>117</v>
      </c>
      <c r="C104" s="72">
        <v>49</v>
      </c>
      <c r="D104" s="71">
        <v>638</v>
      </c>
      <c r="E104" s="72">
        <v>144</v>
      </c>
      <c r="F104" s="73"/>
      <c r="G104" s="71">
        <f>B104-C104</f>
        <v>68</v>
      </c>
      <c r="H104" s="72">
        <f>D104-E104</f>
        <v>494</v>
      </c>
      <c r="I104" s="37">
        <f>IF(C104=0, "-", IF(G104/C104&lt;10, G104/C104, "&gt;999%"))</f>
        <v>1.3877551020408163</v>
      </c>
      <c r="J104" s="38">
        <f>IF(E104=0, "-", IF(H104/E104&lt;10, H104/E104, "&gt;999%"))</f>
        <v>3.4305555555555554</v>
      </c>
    </row>
    <row r="105" spans="1:10" x14ac:dyDescent="0.25">
      <c r="A105" s="177"/>
      <c r="B105" s="143"/>
      <c r="C105" s="144"/>
      <c r="D105" s="143"/>
      <c r="E105" s="144"/>
      <c r="F105" s="145"/>
      <c r="G105" s="143"/>
      <c r="H105" s="144"/>
      <c r="I105" s="151"/>
      <c r="J105" s="152"/>
    </row>
    <row r="106" spans="1:10" s="139" customFormat="1" ht="13" x14ac:dyDescent="0.3">
      <c r="A106" s="159" t="s">
        <v>43</v>
      </c>
      <c r="B106" s="65"/>
      <c r="C106" s="66"/>
      <c r="D106" s="65"/>
      <c r="E106" s="66"/>
      <c r="F106" s="67"/>
      <c r="G106" s="65"/>
      <c r="H106" s="66"/>
      <c r="I106" s="20"/>
      <c r="J106" s="21"/>
    </row>
    <row r="107" spans="1:10" x14ac:dyDescent="0.25">
      <c r="A107" s="158" t="s">
        <v>581</v>
      </c>
      <c r="B107" s="65">
        <v>16</v>
      </c>
      <c r="C107" s="66">
        <v>14</v>
      </c>
      <c r="D107" s="65">
        <v>162</v>
      </c>
      <c r="E107" s="66">
        <v>80</v>
      </c>
      <c r="F107" s="67"/>
      <c r="G107" s="65">
        <f>B107-C107</f>
        <v>2</v>
      </c>
      <c r="H107" s="66">
        <f>D107-E107</f>
        <v>82</v>
      </c>
      <c r="I107" s="20">
        <f>IF(C107=0, "-", IF(G107/C107&lt;10, G107/C107, "&gt;999%"))</f>
        <v>0.14285714285714285</v>
      </c>
      <c r="J107" s="21">
        <f>IF(E107=0, "-", IF(H107/E107&lt;10, H107/E107, "&gt;999%"))</f>
        <v>1.0249999999999999</v>
      </c>
    </row>
    <row r="108" spans="1:10" x14ac:dyDescent="0.25">
      <c r="A108" s="158" t="s">
        <v>568</v>
      </c>
      <c r="B108" s="65">
        <v>1</v>
      </c>
      <c r="C108" s="66">
        <v>3</v>
      </c>
      <c r="D108" s="65">
        <v>4</v>
      </c>
      <c r="E108" s="66">
        <v>10</v>
      </c>
      <c r="F108" s="67"/>
      <c r="G108" s="65">
        <f>B108-C108</f>
        <v>-2</v>
      </c>
      <c r="H108" s="66">
        <f>D108-E108</f>
        <v>-6</v>
      </c>
      <c r="I108" s="20">
        <f>IF(C108=0, "-", IF(G108/C108&lt;10, G108/C108, "&gt;999%"))</f>
        <v>-0.66666666666666663</v>
      </c>
      <c r="J108" s="21">
        <f>IF(E108=0, "-", IF(H108/E108&lt;10, H108/E108, "&gt;999%"))</f>
        <v>-0.6</v>
      </c>
    </row>
    <row r="109" spans="1:10" s="160" customFormat="1" ht="13" x14ac:dyDescent="0.3">
      <c r="A109" s="178" t="s">
        <v>665</v>
      </c>
      <c r="B109" s="71">
        <v>17</v>
      </c>
      <c r="C109" s="72">
        <v>17</v>
      </c>
      <c r="D109" s="71">
        <v>166</v>
      </c>
      <c r="E109" s="72">
        <v>90</v>
      </c>
      <c r="F109" s="73"/>
      <c r="G109" s="71">
        <f>B109-C109</f>
        <v>0</v>
      </c>
      <c r="H109" s="72">
        <f>D109-E109</f>
        <v>76</v>
      </c>
      <c r="I109" s="37">
        <f>IF(C109=0, "-", IF(G109/C109&lt;10, G109/C109, "&gt;999%"))</f>
        <v>0</v>
      </c>
      <c r="J109" s="38">
        <f>IF(E109=0, "-", IF(H109/E109&lt;10, H109/E109, "&gt;999%"))</f>
        <v>0.84444444444444444</v>
      </c>
    </row>
    <row r="110" spans="1:10" x14ac:dyDescent="0.25">
      <c r="A110" s="177"/>
      <c r="B110" s="143"/>
      <c r="C110" s="144"/>
      <c r="D110" s="143"/>
      <c r="E110" s="144"/>
      <c r="F110" s="145"/>
      <c r="G110" s="143"/>
      <c r="H110" s="144"/>
      <c r="I110" s="151"/>
      <c r="J110" s="152"/>
    </row>
    <row r="111" spans="1:10" s="139" customFormat="1" ht="13" x14ac:dyDescent="0.3">
      <c r="A111" s="159" t="s">
        <v>44</v>
      </c>
      <c r="B111" s="65"/>
      <c r="C111" s="66"/>
      <c r="D111" s="65"/>
      <c r="E111" s="66"/>
      <c r="F111" s="67"/>
      <c r="G111" s="65"/>
      <c r="H111" s="66"/>
      <c r="I111" s="20"/>
      <c r="J111" s="21"/>
    </row>
    <row r="112" spans="1:10" x14ac:dyDescent="0.25">
      <c r="A112" s="158" t="s">
        <v>582</v>
      </c>
      <c r="B112" s="65">
        <v>0</v>
      </c>
      <c r="C112" s="66">
        <v>9</v>
      </c>
      <c r="D112" s="65">
        <v>10</v>
      </c>
      <c r="E112" s="66">
        <v>12</v>
      </c>
      <c r="F112" s="67"/>
      <c r="G112" s="65">
        <f>B112-C112</f>
        <v>-9</v>
      </c>
      <c r="H112" s="66">
        <f>D112-E112</f>
        <v>-2</v>
      </c>
      <c r="I112" s="20">
        <f>IF(C112=0, "-", IF(G112/C112&lt;10, G112/C112, "&gt;999%"))</f>
        <v>-1</v>
      </c>
      <c r="J112" s="21">
        <f>IF(E112=0, "-", IF(H112/E112&lt;10, H112/E112, "&gt;999%"))</f>
        <v>-0.16666666666666666</v>
      </c>
    </row>
    <row r="113" spans="1:10" s="160" customFormat="1" ht="13" x14ac:dyDescent="0.3">
      <c r="A113" s="178" t="s">
        <v>666</v>
      </c>
      <c r="B113" s="71">
        <v>0</v>
      </c>
      <c r="C113" s="72">
        <v>9</v>
      </c>
      <c r="D113" s="71">
        <v>10</v>
      </c>
      <c r="E113" s="72">
        <v>12</v>
      </c>
      <c r="F113" s="73"/>
      <c r="G113" s="71">
        <f>B113-C113</f>
        <v>-9</v>
      </c>
      <c r="H113" s="72">
        <f>D113-E113</f>
        <v>-2</v>
      </c>
      <c r="I113" s="37">
        <f>IF(C113=0, "-", IF(G113/C113&lt;10, G113/C113, "&gt;999%"))</f>
        <v>-1</v>
      </c>
      <c r="J113" s="38">
        <f>IF(E113=0, "-", IF(H113/E113&lt;10, H113/E113, "&gt;999%"))</f>
        <v>-0.16666666666666666</v>
      </c>
    </row>
    <row r="114" spans="1:10" x14ac:dyDescent="0.25">
      <c r="A114" s="177"/>
      <c r="B114" s="143"/>
      <c r="C114" s="144"/>
      <c r="D114" s="143"/>
      <c r="E114" s="144"/>
      <c r="F114" s="145"/>
      <c r="G114" s="143"/>
      <c r="H114" s="144"/>
      <c r="I114" s="151"/>
      <c r="J114" s="152"/>
    </row>
    <row r="115" spans="1:10" s="139" customFormat="1" ht="13" x14ac:dyDescent="0.3">
      <c r="A115" s="159" t="s">
        <v>45</v>
      </c>
      <c r="B115" s="65"/>
      <c r="C115" s="66"/>
      <c r="D115" s="65"/>
      <c r="E115" s="66"/>
      <c r="F115" s="67"/>
      <c r="G115" s="65"/>
      <c r="H115" s="66"/>
      <c r="I115" s="20"/>
      <c r="J115" s="21"/>
    </row>
    <row r="116" spans="1:10" x14ac:dyDescent="0.25">
      <c r="A116" s="158" t="s">
        <v>344</v>
      </c>
      <c r="B116" s="65">
        <v>7</v>
      </c>
      <c r="C116" s="66">
        <v>0</v>
      </c>
      <c r="D116" s="65">
        <v>55</v>
      </c>
      <c r="E116" s="66">
        <v>47</v>
      </c>
      <c r="F116" s="67"/>
      <c r="G116" s="65">
        <f>B116-C116</f>
        <v>7</v>
      </c>
      <c r="H116" s="66">
        <f>D116-E116</f>
        <v>8</v>
      </c>
      <c r="I116" s="20" t="str">
        <f>IF(C116=0, "-", IF(G116/C116&lt;10, G116/C116, "&gt;999%"))</f>
        <v>-</v>
      </c>
      <c r="J116" s="21">
        <f>IF(E116=0, "-", IF(H116/E116&lt;10, H116/E116, "&gt;999%"))</f>
        <v>0.1702127659574468</v>
      </c>
    </row>
    <row r="117" spans="1:10" s="160" customFormat="1" ht="13" x14ac:dyDescent="0.3">
      <c r="A117" s="178" t="s">
        <v>667</v>
      </c>
      <c r="B117" s="71">
        <v>7</v>
      </c>
      <c r="C117" s="72">
        <v>0</v>
      </c>
      <c r="D117" s="71">
        <v>55</v>
      </c>
      <c r="E117" s="72">
        <v>47</v>
      </c>
      <c r="F117" s="73"/>
      <c r="G117" s="71">
        <f>B117-C117</f>
        <v>7</v>
      </c>
      <c r="H117" s="72">
        <f>D117-E117</f>
        <v>8</v>
      </c>
      <c r="I117" s="37" t="str">
        <f>IF(C117=0, "-", IF(G117/C117&lt;10, G117/C117, "&gt;999%"))</f>
        <v>-</v>
      </c>
      <c r="J117" s="38">
        <f>IF(E117=0, "-", IF(H117/E117&lt;10, H117/E117, "&gt;999%"))</f>
        <v>0.1702127659574468</v>
      </c>
    </row>
    <row r="118" spans="1:10" x14ac:dyDescent="0.25">
      <c r="A118" s="177"/>
      <c r="B118" s="143"/>
      <c r="C118" s="144"/>
      <c r="D118" s="143"/>
      <c r="E118" s="144"/>
      <c r="F118" s="145"/>
      <c r="G118" s="143"/>
      <c r="H118" s="144"/>
      <c r="I118" s="151"/>
      <c r="J118" s="152"/>
    </row>
    <row r="119" spans="1:10" s="139" customFormat="1" ht="13" x14ac:dyDescent="0.3">
      <c r="A119" s="159" t="s">
        <v>46</v>
      </c>
      <c r="B119" s="65"/>
      <c r="C119" s="66"/>
      <c r="D119" s="65"/>
      <c r="E119" s="66"/>
      <c r="F119" s="67"/>
      <c r="G119" s="65"/>
      <c r="H119" s="66"/>
      <c r="I119" s="20"/>
      <c r="J119" s="21"/>
    </row>
    <row r="120" spans="1:10" x14ac:dyDescent="0.25">
      <c r="A120" s="158" t="s">
        <v>202</v>
      </c>
      <c r="B120" s="65">
        <v>14</v>
      </c>
      <c r="C120" s="66">
        <v>3</v>
      </c>
      <c r="D120" s="65">
        <v>187</v>
      </c>
      <c r="E120" s="66">
        <v>107</v>
      </c>
      <c r="F120" s="67"/>
      <c r="G120" s="65">
        <f>B120-C120</f>
        <v>11</v>
      </c>
      <c r="H120" s="66">
        <f>D120-E120</f>
        <v>80</v>
      </c>
      <c r="I120" s="20">
        <f>IF(C120=0, "-", IF(G120/C120&lt;10, G120/C120, "&gt;999%"))</f>
        <v>3.6666666666666665</v>
      </c>
      <c r="J120" s="21">
        <f>IF(E120=0, "-", IF(H120/E120&lt;10, H120/E120, "&gt;999%"))</f>
        <v>0.74766355140186913</v>
      </c>
    </row>
    <row r="121" spans="1:10" s="160" customFormat="1" ht="13" x14ac:dyDescent="0.3">
      <c r="A121" s="178" t="s">
        <v>668</v>
      </c>
      <c r="B121" s="71">
        <v>14</v>
      </c>
      <c r="C121" s="72">
        <v>3</v>
      </c>
      <c r="D121" s="71">
        <v>187</v>
      </c>
      <c r="E121" s="72">
        <v>107</v>
      </c>
      <c r="F121" s="73"/>
      <c r="G121" s="71">
        <f>B121-C121</f>
        <v>11</v>
      </c>
      <c r="H121" s="72">
        <f>D121-E121</f>
        <v>80</v>
      </c>
      <c r="I121" s="37">
        <f>IF(C121=0, "-", IF(G121/C121&lt;10, G121/C121, "&gt;999%"))</f>
        <v>3.6666666666666665</v>
      </c>
      <c r="J121" s="38">
        <f>IF(E121=0, "-", IF(H121/E121&lt;10, H121/E121, "&gt;999%"))</f>
        <v>0.74766355140186913</v>
      </c>
    </row>
    <row r="122" spans="1:10" x14ac:dyDescent="0.25">
      <c r="A122" s="177"/>
      <c r="B122" s="143"/>
      <c r="C122" s="144"/>
      <c r="D122" s="143"/>
      <c r="E122" s="144"/>
      <c r="F122" s="145"/>
      <c r="G122" s="143"/>
      <c r="H122" s="144"/>
      <c r="I122" s="151"/>
      <c r="J122" s="152"/>
    </row>
    <row r="123" spans="1:10" s="139" customFormat="1" ht="13" x14ac:dyDescent="0.3">
      <c r="A123" s="159" t="s">
        <v>47</v>
      </c>
      <c r="B123" s="65"/>
      <c r="C123" s="66"/>
      <c r="D123" s="65"/>
      <c r="E123" s="66"/>
      <c r="F123" s="67"/>
      <c r="G123" s="65"/>
      <c r="H123" s="66"/>
      <c r="I123" s="20"/>
      <c r="J123" s="21"/>
    </row>
    <row r="124" spans="1:10" x14ac:dyDescent="0.25">
      <c r="A124" s="158" t="s">
        <v>552</v>
      </c>
      <c r="B124" s="65">
        <v>34</v>
      </c>
      <c r="C124" s="66">
        <v>23</v>
      </c>
      <c r="D124" s="65">
        <v>281</v>
      </c>
      <c r="E124" s="66">
        <v>211</v>
      </c>
      <c r="F124" s="67"/>
      <c r="G124" s="65">
        <f>B124-C124</f>
        <v>11</v>
      </c>
      <c r="H124" s="66">
        <f>D124-E124</f>
        <v>70</v>
      </c>
      <c r="I124" s="20">
        <f>IF(C124=0, "-", IF(G124/C124&lt;10, G124/C124, "&gt;999%"))</f>
        <v>0.47826086956521741</v>
      </c>
      <c r="J124" s="21">
        <f>IF(E124=0, "-", IF(H124/E124&lt;10, H124/E124, "&gt;999%"))</f>
        <v>0.33175355450236965</v>
      </c>
    </row>
    <row r="125" spans="1:10" s="160" customFormat="1" ht="13" x14ac:dyDescent="0.3">
      <c r="A125" s="178" t="s">
        <v>669</v>
      </c>
      <c r="B125" s="71">
        <v>34</v>
      </c>
      <c r="C125" s="72">
        <v>23</v>
      </c>
      <c r="D125" s="71">
        <v>281</v>
      </c>
      <c r="E125" s="72">
        <v>211</v>
      </c>
      <c r="F125" s="73"/>
      <c r="G125" s="71">
        <f>B125-C125</f>
        <v>11</v>
      </c>
      <c r="H125" s="72">
        <f>D125-E125</f>
        <v>70</v>
      </c>
      <c r="I125" s="37">
        <f>IF(C125=0, "-", IF(G125/C125&lt;10, G125/C125, "&gt;999%"))</f>
        <v>0.47826086956521741</v>
      </c>
      <c r="J125" s="38">
        <f>IF(E125=0, "-", IF(H125/E125&lt;10, H125/E125, "&gt;999%"))</f>
        <v>0.33175355450236965</v>
      </c>
    </row>
    <row r="126" spans="1:10" x14ac:dyDescent="0.25">
      <c r="A126" s="177"/>
      <c r="B126" s="143"/>
      <c r="C126" s="144"/>
      <c r="D126" s="143"/>
      <c r="E126" s="144"/>
      <c r="F126" s="145"/>
      <c r="G126" s="143"/>
      <c r="H126" s="144"/>
      <c r="I126" s="151"/>
      <c r="J126" s="152"/>
    </row>
    <row r="127" spans="1:10" s="139" customFormat="1" ht="13" x14ac:dyDescent="0.3">
      <c r="A127" s="159" t="s">
        <v>48</v>
      </c>
      <c r="B127" s="65"/>
      <c r="C127" s="66"/>
      <c r="D127" s="65"/>
      <c r="E127" s="66"/>
      <c r="F127" s="67"/>
      <c r="G127" s="65"/>
      <c r="H127" s="66"/>
      <c r="I127" s="20"/>
      <c r="J127" s="21"/>
    </row>
    <row r="128" spans="1:10" x14ac:dyDescent="0.25">
      <c r="A128" s="158" t="s">
        <v>402</v>
      </c>
      <c r="B128" s="65">
        <v>55</v>
      </c>
      <c r="C128" s="66">
        <v>60</v>
      </c>
      <c r="D128" s="65">
        <v>518</v>
      </c>
      <c r="E128" s="66">
        <v>423</v>
      </c>
      <c r="F128" s="67"/>
      <c r="G128" s="65">
        <f t="shared" ref="G128:G138" si="8">B128-C128</f>
        <v>-5</v>
      </c>
      <c r="H128" s="66">
        <f t="shared" ref="H128:H138" si="9">D128-E128</f>
        <v>95</v>
      </c>
      <c r="I128" s="20">
        <f t="shared" ref="I128:I138" si="10">IF(C128=0, "-", IF(G128/C128&lt;10, G128/C128, "&gt;999%"))</f>
        <v>-8.3333333333333329E-2</v>
      </c>
      <c r="J128" s="21">
        <f t="shared" ref="J128:J138" si="11">IF(E128=0, "-", IF(H128/E128&lt;10, H128/E128, "&gt;999%"))</f>
        <v>0.22458628841607564</v>
      </c>
    </row>
    <row r="129" spans="1:10" x14ac:dyDescent="0.25">
      <c r="A129" s="158" t="s">
        <v>445</v>
      </c>
      <c r="B129" s="65">
        <v>447</v>
      </c>
      <c r="C129" s="66">
        <v>229</v>
      </c>
      <c r="D129" s="65">
        <v>2313</v>
      </c>
      <c r="E129" s="66">
        <v>1595</v>
      </c>
      <c r="F129" s="67"/>
      <c r="G129" s="65">
        <f t="shared" si="8"/>
        <v>218</v>
      </c>
      <c r="H129" s="66">
        <f t="shared" si="9"/>
        <v>718</v>
      </c>
      <c r="I129" s="20">
        <f t="shared" si="10"/>
        <v>0.95196506550218341</v>
      </c>
      <c r="J129" s="21">
        <f t="shared" si="11"/>
        <v>0.45015673981191223</v>
      </c>
    </row>
    <row r="130" spans="1:10" x14ac:dyDescent="0.25">
      <c r="A130" s="158" t="s">
        <v>205</v>
      </c>
      <c r="B130" s="65">
        <v>0</v>
      </c>
      <c r="C130" s="66">
        <v>1</v>
      </c>
      <c r="D130" s="65">
        <v>44</v>
      </c>
      <c r="E130" s="66">
        <v>33</v>
      </c>
      <c r="F130" s="67"/>
      <c r="G130" s="65">
        <f t="shared" si="8"/>
        <v>-1</v>
      </c>
      <c r="H130" s="66">
        <f t="shared" si="9"/>
        <v>11</v>
      </c>
      <c r="I130" s="20">
        <f t="shared" si="10"/>
        <v>-1</v>
      </c>
      <c r="J130" s="21">
        <f t="shared" si="11"/>
        <v>0.33333333333333331</v>
      </c>
    </row>
    <row r="131" spans="1:10" x14ac:dyDescent="0.25">
      <c r="A131" s="158" t="s">
        <v>233</v>
      </c>
      <c r="B131" s="65">
        <v>0</v>
      </c>
      <c r="C131" s="66">
        <v>2</v>
      </c>
      <c r="D131" s="65">
        <v>14</v>
      </c>
      <c r="E131" s="66">
        <v>37</v>
      </c>
      <c r="F131" s="67"/>
      <c r="G131" s="65">
        <f t="shared" si="8"/>
        <v>-2</v>
      </c>
      <c r="H131" s="66">
        <f t="shared" si="9"/>
        <v>-23</v>
      </c>
      <c r="I131" s="20">
        <f t="shared" si="10"/>
        <v>-1</v>
      </c>
      <c r="J131" s="21">
        <f t="shared" si="11"/>
        <v>-0.6216216216216216</v>
      </c>
    </row>
    <row r="132" spans="1:10" x14ac:dyDescent="0.25">
      <c r="A132" s="158" t="s">
        <v>316</v>
      </c>
      <c r="B132" s="65">
        <v>8</v>
      </c>
      <c r="C132" s="66">
        <v>92</v>
      </c>
      <c r="D132" s="65">
        <v>420</v>
      </c>
      <c r="E132" s="66">
        <v>422</v>
      </c>
      <c r="F132" s="67"/>
      <c r="G132" s="65">
        <f t="shared" si="8"/>
        <v>-84</v>
      </c>
      <c r="H132" s="66">
        <f t="shared" si="9"/>
        <v>-2</v>
      </c>
      <c r="I132" s="20">
        <f t="shared" si="10"/>
        <v>-0.91304347826086951</v>
      </c>
      <c r="J132" s="21">
        <f t="shared" si="11"/>
        <v>-4.7393364928909956E-3</v>
      </c>
    </row>
    <row r="133" spans="1:10" x14ac:dyDescent="0.25">
      <c r="A133" s="158" t="s">
        <v>351</v>
      </c>
      <c r="B133" s="65">
        <v>37</v>
      </c>
      <c r="C133" s="66">
        <v>37</v>
      </c>
      <c r="D133" s="65">
        <v>405</v>
      </c>
      <c r="E133" s="66">
        <v>431</v>
      </c>
      <c r="F133" s="67"/>
      <c r="G133" s="65">
        <f t="shared" si="8"/>
        <v>0</v>
      </c>
      <c r="H133" s="66">
        <f t="shared" si="9"/>
        <v>-26</v>
      </c>
      <c r="I133" s="20">
        <f t="shared" si="10"/>
        <v>0</v>
      </c>
      <c r="J133" s="21">
        <f t="shared" si="11"/>
        <v>-6.0324825986078884E-2</v>
      </c>
    </row>
    <row r="134" spans="1:10" x14ac:dyDescent="0.25">
      <c r="A134" s="158" t="s">
        <v>527</v>
      </c>
      <c r="B134" s="65">
        <v>95</v>
      </c>
      <c r="C134" s="66">
        <v>123</v>
      </c>
      <c r="D134" s="65">
        <v>1177</v>
      </c>
      <c r="E134" s="66">
        <v>637</v>
      </c>
      <c r="F134" s="67"/>
      <c r="G134" s="65">
        <f t="shared" si="8"/>
        <v>-28</v>
      </c>
      <c r="H134" s="66">
        <f t="shared" si="9"/>
        <v>540</v>
      </c>
      <c r="I134" s="20">
        <f t="shared" si="10"/>
        <v>-0.22764227642276422</v>
      </c>
      <c r="J134" s="21">
        <f t="shared" si="11"/>
        <v>0.84772370486656201</v>
      </c>
    </row>
    <row r="135" spans="1:10" x14ac:dyDescent="0.25">
      <c r="A135" s="158" t="s">
        <v>535</v>
      </c>
      <c r="B135" s="65">
        <v>1555</v>
      </c>
      <c r="C135" s="66">
        <v>1239</v>
      </c>
      <c r="D135" s="65">
        <v>10640</v>
      </c>
      <c r="E135" s="66">
        <v>8164</v>
      </c>
      <c r="F135" s="67"/>
      <c r="G135" s="65">
        <f t="shared" si="8"/>
        <v>316</v>
      </c>
      <c r="H135" s="66">
        <f t="shared" si="9"/>
        <v>2476</v>
      </c>
      <c r="I135" s="20">
        <f t="shared" si="10"/>
        <v>0.25504439063761097</v>
      </c>
      <c r="J135" s="21">
        <f t="shared" si="11"/>
        <v>0.3032827045565899</v>
      </c>
    </row>
    <row r="136" spans="1:10" x14ac:dyDescent="0.25">
      <c r="A136" s="158" t="s">
        <v>516</v>
      </c>
      <c r="B136" s="65">
        <v>58</v>
      </c>
      <c r="C136" s="66">
        <v>94</v>
      </c>
      <c r="D136" s="65">
        <v>715</v>
      </c>
      <c r="E136" s="66">
        <v>348</v>
      </c>
      <c r="F136" s="67"/>
      <c r="G136" s="65">
        <f t="shared" si="8"/>
        <v>-36</v>
      </c>
      <c r="H136" s="66">
        <f t="shared" si="9"/>
        <v>367</v>
      </c>
      <c r="I136" s="20">
        <f t="shared" si="10"/>
        <v>-0.38297872340425532</v>
      </c>
      <c r="J136" s="21">
        <f t="shared" si="11"/>
        <v>1.0545977011494252</v>
      </c>
    </row>
    <row r="137" spans="1:10" x14ac:dyDescent="0.25">
      <c r="A137" s="158" t="s">
        <v>553</v>
      </c>
      <c r="B137" s="65">
        <v>18</v>
      </c>
      <c r="C137" s="66">
        <v>5</v>
      </c>
      <c r="D137" s="65">
        <v>55</v>
      </c>
      <c r="E137" s="66">
        <v>101</v>
      </c>
      <c r="F137" s="67"/>
      <c r="G137" s="65">
        <f t="shared" si="8"/>
        <v>13</v>
      </c>
      <c r="H137" s="66">
        <f t="shared" si="9"/>
        <v>-46</v>
      </c>
      <c r="I137" s="20">
        <f t="shared" si="10"/>
        <v>2.6</v>
      </c>
      <c r="J137" s="21">
        <f t="shared" si="11"/>
        <v>-0.45544554455445546</v>
      </c>
    </row>
    <row r="138" spans="1:10" s="160" customFormat="1" ht="13" x14ac:dyDescent="0.3">
      <c r="A138" s="178" t="s">
        <v>670</v>
      </c>
      <c r="B138" s="71">
        <v>2273</v>
      </c>
      <c r="C138" s="72">
        <v>1882</v>
      </c>
      <c r="D138" s="71">
        <v>16301</v>
      </c>
      <c r="E138" s="72">
        <v>12191</v>
      </c>
      <c r="F138" s="73"/>
      <c r="G138" s="71">
        <f t="shared" si="8"/>
        <v>391</v>
      </c>
      <c r="H138" s="72">
        <f t="shared" si="9"/>
        <v>4110</v>
      </c>
      <c r="I138" s="37">
        <f t="shared" si="10"/>
        <v>0.20775770456960679</v>
      </c>
      <c r="J138" s="38">
        <f t="shared" si="11"/>
        <v>0.33713395127553114</v>
      </c>
    </row>
    <row r="139" spans="1:10" x14ac:dyDescent="0.25">
      <c r="A139" s="177"/>
      <c r="B139" s="143"/>
      <c r="C139" s="144"/>
      <c r="D139" s="143"/>
      <c r="E139" s="144"/>
      <c r="F139" s="145"/>
      <c r="G139" s="143"/>
      <c r="H139" s="144"/>
      <c r="I139" s="151"/>
      <c r="J139" s="152"/>
    </row>
    <row r="140" spans="1:10" s="139" customFormat="1" ht="13" x14ac:dyDescent="0.3">
      <c r="A140" s="159" t="s">
        <v>49</v>
      </c>
      <c r="B140" s="65"/>
      <c r="C140" s="66"/>
      <c r="D140" s="65"/>
      <c r="E140" s="66"/>
      <c r="F140" s="67"/>
      <c r="G140" s="65"/>
      <c r="H140" s="66"/>
      <c r="I140" s="20"/>
      <c r="J140" s="21"/>
    </row>
    <row r="141" spans="1:10" x14ac:dyDescent="0.25">
      <c r="A141" s="158" t="s">
        <v>554</v>
      </c>
      <c r="B141" s="65">
        <v>10</v>
      </c>
      <c r="C141" s="66">
        <v>0</v>
      </c>
      <c r="D141" s="65">
        <v>27</v>
      </c>
      <c r="E141" s="66">
        <v>0</v>
      </c>
      <c r="F141" s="67"/>
      <c r="G141" s="65">
        <f>B141-C141</f>
        <v>10</v>
      </c>
      <c r="H141" s="66">
        <f>D141-E141</f>
        <v>27</v>
      </c>
      <c r="I141" s="20" t="str">
        <f>IF(C141=0, "-", IF(G141/C141&lt;10, G141/C141, "&gt;999%"))</f>
        <v>-</v>
      </c>
      <c r="J141" s="21" t="str">
        <f>IF(E141=0, "-", IF(H141/E141&lt;10, H141/E141, "&gt;999%"))</f>
        <v>-</v>
      </c>
    </row>
    <row r="142" spans="1:10" s="160" customFormat="1" ht="13" x14ac:dyDescent="0.3">
      <c r="A142" s="178" t="s">
        <v>671</v>
      </c>
      <c r="B142" s="71">
        <v>10</v>
      </c>
      <c r="C142" s="72">
        <v>0</v>
      </c>
      <c r="D142" s="71">
        <v>27</v>
      </c>
      <c r="E142" s="72">
        <v>0</v>
      </c>
      <c r="F142" s="73"/>
      <c r="G142" s="71">
        <f>B142-C142</f>
        <v>10</v>
      </c>
      <c r="H142" s="72">
        <f>D142-E142</f>
        <v>27</v>
      </c>
      <c r="I142" s="37" t="str">
        <f>IF(C142=0, "-", IF(G142/C142&lt;10, G142/C142, "&gt;999%"))</f>
        <v>-</v>
      </c>
      <c r="J142" s="38" t="str">
        <f>IF(E142=0, "-", IF(H142/E142&lt;10, H142/E142, "&gt;999%"))</f>
        <v>-</v>
      </c>
    </row>
    <row r="143" spans="1:10" x14ac:dyDescent="0.25">
      <c r="A143" s="177"/>
      <c r="B143" s="143"/>
      <c r="C143" s="144"/>
      <c r="D143" s="143"/>
      <c r="E143" s="144"/>
      <c r="F143" s="145"/>
      <c r="G143" s="143"/>
      <c r="H143" s="144"/>
      <c r="I143" s="151"/>
      <c r="J143" s="152"/>
    </row>
    <row r="144" spans="1:10" s="139" customFormat="1" ht="13" x14ac:dyDescent="0.3">
      <c r="A144" s="159" t="s">
        <v>50</v>
      </c>
      <c r="B144" s="65"/>
      <c r="C144" s="66"/>
      <c r="D144" s="65"/>
      <c r="E144" s="66"/>
      <c r="F144" s="67"/>
      <c r="G144" s="65"/>
      <c r="H144" s="66"/>
      <c r="I144" s="20"/>
      <c r="J144" s="21"/>
    </row>
    <row r="145" spans="1:10" x14ac:dyDescent="0.25">
      <c r="A145" s="158" t="s">
        <v>583</v>
      </c>
      <c r="B145" s="65">
        <v>8</v>
      </c>
      <c r="C145" s="66">
        <v>11</v>
      </c>
      <c r="D145" s="65">
        <v>79</v>
      </c>
      <c r="E145" s="66">
        <v>96</v>
      </c>
      <c r="F145" s="67"/>
      <c r="G145" s="65">
        <f>B145-C145</f>
        <v>-3</v>
      </c>
      <c r="H145" s="66">
        <f>D145-E145</f>
        <v>-17</v>
      </c>
      <c r="I145" s="20">
        <f>IF(C145=0, "-", IF(G145/C145&lt;10, G145/C145, "&gt;999%"))</f>
        <v>-0.27272727272727271</v>
      </c>
      <c r="J145" s="21">
        <f>IF(E145=0, "-", IF(H145/E145&lt;10, H145/E145, "&gt;999%"))</f>
        <v>-0.17708333333333334</v>
      </c>
    </row>
    <row r="146" spans="1:10" s="160" customFormat="1" ht="13" x14ac:dyDescent="0.3">
      <c r="A146" s="178" t="s">
        <v>672</v>
      </c>
      <c r="B146" s="71">
        <v>8</v>
      </c>
      <c r="C146" s="72">
        <v>11</v>
      </c>
      <c r="D146" s="71">
        <v>79</v>
      </c>
      <c r="E146" s="72">
        <v>96</v>
      </c>
      <c r="F146" s="73"/>
      <c r="G146" s="71">
        <f>B146-C146</f>
        <v>-3</v>
      </c>
      <c r="H146" s="72">
        <f>D146-E146</f>
        <v>-17</v>
      </c>
      <c r="I146" s="37">
        <f>IF(C146=0, "-", IF(G146/C146&lt;10, G146/C146, "&gt;999%"))</f>
        <v>-0.27272727272727271</v>
      </c>
      <c r="J146" s="38">
        <f>IF(E146=0, "-", IF(H146/E146&lt;10, H146/E146, "&gt;999%"))</f>
        <v>-0.17708333333333334</v>
      </c>
    </row>
    <row r="147" spans="1:10" x14ac:dyDescent="0.25">
      <c r="A147" s="177"/>
      <c r="B147" s="143"/>
      <c r="C147" s="144"/>
      <c r="D147" s="143"/>
      <c r="E147" s="144"/>
      <c r="F147" s="145"/>
      <c r="G147" s="143"/>
      <c r="H147" s="144"/>
      <c r="I147" s="151"/>
      <c r="J147" s="152"/>
    </row>
    <row r="148" spans="1:10" s="139" customFormat="1" ht="13" x14ac:dyDescent="0.3">
      <c r="A148" s="159" t="s">
        <v>51</v>
      </c>
      <c r="B148" s="65"/>
      <c r="C148" s="66"/>
      <c r="D148" s="65"/>
      <c r="E148" s="66"/>
      <c r="F148" s="67"/>
      <c r="G148" s="65"/>
      <c r="H148" s="66"/>
      <c r="I148" s="20"/>
      <c r="J148" s="21"/>
    </row>
    <row r="149" spans="1:10" x14ac:dyDescent="0.25">
      <c r="A149" s="158" t="s">
        <v>555</v>
      </c>
      <c r="B149" s="65">
        <v>79</v>
      </c>
      <c r="C149" s="66">
        <v>96</v>
      </c>
      <c r="D149" s="65">
        <v>778</v>
      </c>
      <c r="E149" s="66">
        <v>660</v>
      </c>
      <c r="F149" s="67"/>
      <c r="G149" s="65">
        <f>B149-C149</f>
        <v>-17</v>
      </c>
      <c r="H149" s="66">
        <f>D149-E149</f>
        <v>118</v>
      </c>
      <c r="I149" s="20">
        <f>IF(C149=0, "-", IF(G149/C149&lt;10, G149/C149, "&gt;999%"))</f>
        <v>-0.17708333333333334</v>
      </c>
      <c r="J149" s="21">
        <f>IF(E149=0, "-", IF(H149/E149&lt;10, H149/E149, "&gt;999%"))</f>
        <v>0.1787878787878788</v>
      </c>
    </row>
    <row r="150" spans="1:10" x14ac:dyDescent="0.25">
      <c r="A150" s="158" t="s">
        <v>569</v>
      </c>
      <c r="B150" s="65">
        <v>31</v>
      </c>
      <c r="C150" s="66">
        <v>34</v>
      </c>
      <c r="D150" s="65">
        <v>329</v>
      </c>
      <c r="E150" s="66">
        <v>334</v>
      </c>
      <c r="F150" s="67"/>
      <c r="G150" s="65">
        <f>B150-C150</f>
        <v>-3</v>
      </c>
      <c r="H150" s="66">
        <f>D150-E150</f>
        <v>-5</v>
      </c>
      <c r="I150" s="20">
        <f>IF(C150=0, "-", IF(G150/C150&lt;10, G150/C150, "&gt;999%"))</f>
        <v>-8.8235294117647065E-2</v>
      </c>
      <c r="J150" s="21">
        <f>IF(E150=0, "-", IF(H150/E150&lt;10, H150/E150, "&gt;999%"))</f>
        <v>-1.4970059880239521E-2</v>
      </c>
    </row>
    <row r="151" spans="1:10" x14ac:dyDescent="0.25">
      <c r="A151" s="158" t="s">
        <v>584</v>
      </c>
      <c r="B151" s="65">
        <v>15</v>
      </c>
      <c r="C151" s="66">
        <v>19</v>
      </c>
      <c r="D151" s="65">
        <v>163</v>
      </c>
      <c r="E151" s="66">
        <v>162</v>
      </c>
      <c r="F151" s="67"/>
      <c r="G151" s="65">
        <f>B151-C151</f>
        <v>-4</v>
      </c>
      <c r="H151" s="66">
        <f>D151-E151</f>
        <v>1</v>
      </c>
      <c r="I151" s="20">
        <f>IF(C151=0, "-", IF(G151/C151&lt;10, G151/C151, "&gt;999%"))</f>
        <v>-0.21052631578947367</v>
      </c>
      <c r="J151" s="21">
        <f>IF(E151=0, "-", IF(H151/E151&lt;10, H151/E151, "&gt;999%"))</f>
        <v>6.1728395061728392E-3</v>
      </c>
    </row>
    <row r="152" spans="1:10" s="160" customFormat="1" ht="13" x14ac:dyDescent="0.3">
      <c r="A152" s="178" t="s">
        <v>673</v>
      </c>
      <c r="B152" s="71">
        <v>125</v>
      </c>
      <c r="C152" s="72">
        <v>149</v>
      </c>
      <c r="D152" s="71">
        <v>1270</v>
      </c>
      <c r="E152" s="72">
        <v>1156</v>
      </c>
      <c r="F152" s="73"/>
      <c r="G152" s="71">
        <f>B152-C152</f>
        <v>-24</v>
      </c>
      <c r="H152" s="72">
        <f>D152-E152</f>
        <v>114</v>
      </c>
      <c r="I152" s="37">
        <f>IF(C152=0, "-", IF(G152/C152&lt;10, G152/C152, "&gt;999%"))</f>
        <v>-0.16107382550335569</v>
      </c>
      <c r="J152" s="38">
        <f>IF(E152=0, "-", IF(H152/E152&lt;10, H152/E152, "&gt;999%"))</f>
        <v>9.8615916955017299E-2</v>
      </c>
    </row>
    <row r="153" spans="1:10" x14ac:dyDescent="0.25">
      <c r="A153" s="177"/>
      <c r="B153" s="143"/>
      <c r="C153" s="144"/>
      <c r="D153" s="143"/>
      <c r="E153" s="144"/>
      <c r="F153" s="145"/>
      <c r="G153" s="143"/>
      <c r="H153" s="144"/>
      <c r="I153" s="151"/>
      <c r="J153" s="152"/>
    </row>
    <row r="154" spans="1:10" s="139" customFormat="1" ht="13" x14ac:dyDescent="0.3">
      <c r="A154" s="159" t="s">
        <v>52</v>
      </c>
      <c r="B154" s="65"/>
      <c r="C154" s="66"/>
      <c r="D154" s="65"/>
      <c r="E154" s="66"/>
      <c r="F154" s="67"/>
      <c r="G154" s="65"/>
      <c r="H154" s="66"/>
      <c r="I154" s="20"/>
      <c r="J154" s="21"/>
    </row>
    <row r="155" spans="1:10" x14ac:dyDescent="0.25">
      <c r="A155" s="158" t="s">
        <v>257</v>
      </c>
      <c r="B155" s="65">
        <v>2</v>
      </c>
      <c r="C155" s="66">
        <v>3</v>
      </c>
      <c r="D155" s="65">
        <v>39</v>
      </c>
      <c r="E155" s="66">
        <v>38</v>
      </c>
      <c r="F155" s="67"/>
      <c r="G155" s="65">
        <f t="shared" ref="G155:G160" si="12">B155-C155</f>
        <v>-1</v>
      </c>
      <c r="H155" s="66">
        <f t="shared" ref="H155:H160" si="13">D155-E155</f>
        <v>1</v>
      </c>
      <c r="I155" s="20">
        <f t="shared" ref="I155:I160" si="14">IF(C155=0, "-", IF(G155/C155&lt;10, G155/C155, "&gt;999%"))</f>
        <v>-0.33333333333333331</v>
      </c>
      <c r="J155" s="21">
        <f t="shared" ref="J155:J160" si="15">IF(E155=0, "-", IF(H155/E155&lt;10, H155/E155, "&gt;999%"))</f>
        <v>2.6315789473684209E-2</v>
      </c>
    </row>
    <row r="156" spans="1:10" x14ac:dyDescent="0.25">
      <c r="A156" s="158" t="s">
        <v>277</v>
      </c>
      <c r="B156" s="65">
        <v>1</v>
      </c>
      <c r="C156" s="66">
        <v>6</v>
      </c>
      <c r="D156" s="65">
        <v>23</v>
      </c>
      <c r="E156" s="66">
        <v>37</v>
      </c>
      <c r="F156" s="67"/>
      <c r="G156" s="65">
        <f t="shared" si="12"/>
        <v>-5</v>
      </c>
      <c r="H156" s="66">
        <f t="shared" si="13"/>
        <v>-14</v>
      </c>
      <c r="I156" s="20">
        <f t="shared" si="14"/>
        <v>-0.83333333333333337</v>
      </c>
      <c r="J156" s="21">
        <f t="shared" si="15"/>
        <v>-0.3783783783783784</v>
      </c>
    </row>
    <row r="157" spans="1:10" x14ac:dyDescent="0.25">
      <c r="A157" s="158" t="s">
        <v>390</v>
      </c>
      <c r="B157" s="65">
        <v>3</v>
      </c>
      <c r="C157" s="66">
        <v>19</v>
      </c>
      <c r="D157" s="65">
        <v>79</v>
      </c>
      <c r="E157" s="66">
        <v>28</v>
      </c>
      <c r="F157" s="67"/>
      <c r="G157" s="65">
        <f t="shared" si="12"/>
        <v>-16</v>
      </c>
      <c r="H157" s="66">
        <f t="shared" si="13"/>
        <v>51</v>
      </c>
      <c r="I157" s="20">
        <f t="shared" si="14"/>
        <v>-0.84210526315789469</v>
      </c>
      <c r="J157" s="21">
        <f t="shared" si="15"/>
        <v>1.8214285714285714</v>
      </c>
    </row>
    <row r="158" spans="1:10" x14ac:dyDescent="0.25">
      <c r="A158" s="158" t="s">
        <v>427</v>
      </c>
      <c r="B158" s="65">
        <v>84</v>
      </c>
      <c r="C158" s="66">
        <v>7</v>
      </c>
      <c r="D158" s="65">
        <v>448</v>
      </c>
      <c r="E158" s="66">
        <v>155</v>
      </c>
      <c r="F158" s="67"/>
      <c r="G158" s="65">
        <f t="shared" si="12"/>
        <v>77</v>
      </c>
      <c r="H158" s="66">
        <f t="shared" si="13"/>
        <v>293</v>
      </c>
      <c r="I158" s="20" t="str">
        <f t="shared" si="14"/>
        <v>&gt;999%</v>
      </c>
      <c r="J158" s="21">
        <f t="shared" si="15"/>
        <v>1.8903225806451613</v>
      </c>
    </row>
    <row r="159" spans="1:10" x14ac:dyDescent="0.25">
      <c r="A159" s="158" t="s">
        <v>473</v>
      </c>
      <c r="B159" s="65">
        <v>18</v>
      </c>
      <c r="C159" s="66">
        <v>9</v>
      </c>
      <c r="D159" s="65">
        <v>178</v>
      </c>
      <c r="E159" s="66">
        <v>107</v>
      </c>
      <c r="F159" s="67"/>
      <c r="G159" s="65">
        <f t="shared" si="12"/>
        <v>9</v>
      </c>
      <c r="H159" s="66">
        <f t="shared" si="13"/>
        <v>71</v>
      </c>
      <c r="I159" s="20">
        <f t="shared" si="14"/>
        <v>1</v>
      </c>
      <c r="J159" s="21">
        <f t="shared" si="15"/>
        <v>0.66355140186915884</v>
      </c>
    </row>
    <row r="160" spans="1:10" s="160" customFormat="1" ht="13" x14ac:dyDescent="0.3">
      <c r="A160" s="178" t="s">
        <v>674</v>
      </c>
      <c r="B160" s="71">
        <v>108</v>
      </c>
      <c r="C160" s="72">
        <v>44</v>
      </c>
      <c r="D160" s="71">
        <v>767</v>
      </c>
      <c r="E160" s="72">
        <v>365</v>
      </c>
      <c r="F160" s="73"/>
      <c r="G160" s="71">
        <f t="shared" si="12"/>
        <v>64</v>
      </c>
      <c r="H160" s="72">
        <f t="shared" si="13"/>
        <v>402</v>
      </c>
      <c r="I160" s="37">
        <f t="shared" si="14"/>
        <v>1.4545454545454546</v>
      </c>
      <c r="J160" s="38">
        <f t="shared" si="15"/>
        <v>1.1013698630136985</v>
      </c>
    </row>
    <row r="161" spans="1:10" x14ac:dyDescent="0.25">
      <c r="A161" s="177"/>
      <c r="B161" s="143"/>
      <c r="C161" s="144"/>
      <c r="D161" s="143"/>
      <c r="E161" s="144"/>
      <c r="F161" s="145"/>
      <c r="G161" s="143"/>
      <c r="H161" s="144"/>
      <c r="I161" s="151"/>
      <c r="J161" s="152"/>
    </row>
    <row r="162" spans="1:10" s="139" customFormat="1" ht="13" x14ac:dyDescent="0.3">
      <c r="A162" s="159" t="s">
        <v>53</v>
      </c>
      <c r="B162" s="65"/>
      <c r="C162" s="66"/>
      <c r="D162" s="65"/>
      <c r="E162" s="66"/>
      <c r="F162" s="67"/>
      <c r="G162" s="65"/>
      <c r="H162" s="66"/>
      <c r="I162" s="20"/>
      <c r="J162" s="21"/>
    </row>
    <row r="163" spans="1:10" x14ac:dyDescent="0.25">
      <c r="A163" s="158" t="s">
        <v>363</v>
      </c>
      <c r="B163" s="65">
        <v>0</v>
      </c>
      <c r="C163" s="66">
        <v>0</v>
      </c>
      <c r="D163" s="65">
        <v>0</v>
      </c>
      <c r="E163" s="66">
        <v>1</v>
      </c>
      <c r="F163" s="67"/>
      <c r="G163" s="65">
        <f t="shared" ref="G163:G171" si="16">B163-C163</f>
        <v>0</v>
      </c>
      <c r="H163" s="66">
        <f t="shared" ref="H163:H171" si="17">D163-E163</f>
        <v>-1</v>
      </c>
      <c r="I163" s="20" t="str">
        <f t="shared" ref="I163:I171" si="18">IF(C163=0, "-", IF(G163/C163&lt;10, G163/C163, "&gt;999%"))</f>
        <v>-</v>
      </c>
      <c r="J163" s="21">
        <f t="shared" ref="J163:J171" si="19">IF(E163=0, "-", IF(H163/E163&lt;10, H163/E163, "&gt;999%"))</f>
        <v>-1</v>
      </c>
    </row>
    <row r="164" spans="1:10" x14ac:dyDescent="0.25">
      <c r="A164" s="158" t="s">
        <v>403</v>
      </c>
      <c r="B164" s="65">
        <v>184</v>
      </c>
      <c r="C164" s="66">
        <v>243</v>
      </c>
      <c r="D164" s="65">
        <v>1645</v>
      </c>
      <c r="E164" s="66">
        <v>1166</v>
      </c>
      <c r="F164" s="67"/>
      <c r="G164" s="65">
        <f t="shared" si="16"/>
        <v>-59</v>
      </c>
      <c r="H164" s="66">
        <f t="shared" si="17"/>
        <v>479</v>
      </c>
      <c r="I164" s="20">
        <f t="shared" si="18"/>
        <v>-0.24279835390946503</v>
      </c>
      <c r="J164" s="21">
        <f t="shared" si="19"/>
        <v>0.41080617495711835</v>
      </c>
    </row>
    <row r="165" spans="1:10" x14ac:dyDescent="0.25">
      <c r="A165" s="158" t="s">
        <v>404</v>
      </c>
      <c r="B165" s="65">
        <v>96</v>
      </c>
      <c r="C165" s="66">
        <v>134</v>
      </c>
      <c r="D165" s="65">
        <v>859</v>
      </c>
      <c r="E165" s="66">
        <v>264</v>
      </c>
      <c r="F165" s="67"/>
      <c r="G165" s="65">
        <f t="shared" si="16"/>
        <v>-38</v>
      </c>
      <c r="H165" s="66">
        <f t="shared" si="17"/>
        <v>595</v>
      </c>
      <c r="I165" s="20">
        <f t="shared" si="18"/>
        <v>-0.28358208955223879</v>
      </c>
      <c r="J165" s="21">
        <f t="shared" si="19"/>
        <v>2.2537878787878789</v>
      </c>
    </row>
    <row r="166" spans="1:10" x14ac:dyDescent="0.25">
      <c r="A166" s="158" t="s">
        <v>364</v>
      </c>
      <c r="B166" s="65">
        <v>172</v>
      </c>
      <c r="C166" s="66">
        <v>225</v>
      </c>
      <c r="D166" s="65">
        <v>1777</v>
      </c>
      <c r="E166" s="66">
        <v>1477</v>
      </c>
      <c r="F166" s="67"/>
      <c r="G166" s="65">
        <f t="shared" si="16"/>
        <v>-53</v>
      </c>
      <c r="H166" s="66">
        <f t="shared" si="17"/>
        <v>300</v>
      </c>
      <c r="I166" s="20">
        <f t="shared" si="18"/>
        <v>-0.23555555555555555</v>
      </c>
      <c r="J166" s="21">
        <f t="shared" si="19"/>
        <v>0.2031144211238998</v>
      </c>
    </row>
    <row r="167" spans="1:10" x14ac:dyDescent="0.25">
      <c r="A167" s="158" t="s">
        <v>234</v>
      </c>
      <c r="B167" s="65">
        <v>16</v>
      </c>
      <c r="C167" s="66">
        <v>0</v>
      </c>
      <c r="D167" s="65">
        <v>87</v>
      </c>
      <c r="E167" s="66">
        <v>0</v>
      </c>
      <c r="F167" s="67"/>
      <c r="G167" s="65">
        <f t="shared" si="16"/>
        <v>16</v>
      </c>
      <c r="H167" s="66">
        <f t="shared" si="17"/>
        <v>87</v>
      </c>
      <c r="I167" s="20" t="str">
        <f t="shared" si="18"/>
        <v>-</v>
      </c>
      <c r="J167" s="21" t="str">
        <f t="shared" si="19"/>
        <v>-</v>
      </c>
    </row>
    <row r="168" spans="1:10" x14ac:dyDescent="0.25">
      <c r="A168" s="158" t="s">
        <v>446</v>
      </c>
      <c r="B168" s="65">
        <v>9</v>
      </c>
      <c r="C168" s="66">
        <v>0</v>
      </c>
      <c r="D168" s="65">
        <v>104</v>
      </c>
      <c r="E168" s="66">
        <v>0</v>
      </c>
      <c r="F168" s="67"/>
      <c r="G168" s="65">
        <f t="shared" si="16"/>
        <v>9</v>
      </c>
      <c r="H168" s="66">
        <f t="shared" si="17"/>
        <v>104</v>
      </c>
      <c r="I168" s="20" t="str">
        <f t="shared" si="18"/>
        <v>-</v>
      </c>
      <c r="J168" s="21" t="str">
        <f t="shared" si="19"/>
        <v>-</v>
      </c>
    </row>
    <row r="169" spans="1:10" x14ac:dyDescent="0.25">
      <c r="A169" s="158" t="s">
        <v>528</v>
      </c>
      <c r="B169" s="65">
        <v>8</v>
      </c>
      <c r="C169" s="66">
        <v>1</v>
      </c>
      <c r="D169" s="65">
        <v>43</v>
      </c>
      <c r="E169" s="66">
        <v>39</v>
      </c>
      <c r="F169" s="67"/>
      <c r="G169" s="65">
        <f t="shared" si="16"/>
        <v>7</v>
      </c>
      <c r="H169" s="66">
        <f t="shared" si="17"/>
        <v>4</v>
      </c>
      <c r="I169" s="20">
        <f t="shared" si="18"/>
        <v>7</v>
      </c>
      <c r="J169" s="21">
        <f t="shared" si="19"/>
        <v>0.10256410256410256</v>
      </c>
    </row>
    <row r="170" spans="1:10" x14ac:dyDescent="0.25">
      <c r="A170" s="158" t="s">
        <v>536</v>
      </c>
      <c r="B170" s="65">
        <v>139</v>
      </c>
      <c r="C170" s="66">
        <v>244</v>
      </c>
      <c r="D170" s="65">
        <v>1743</v>
      </c>
      <c r="E170" s="66">
        <v>1493</v>
      </c>
      <c r="F170" s="67"/>
      <c r="G170" s="65">
        <f t="shared" si="16"/>
        <v>-105</v>
      </c>
      <c r="H170" s="66">
        <f t="shared" si="17"/>
        <v>250</v>
      </c>
      <c r="I170" s="20">
        <f t="shared" si="18"/>
        <v>-0.43032786885245899</v>
      </c>
      <c r="J170" s="21">
        <f t="shared" si="19"/>
        <v>0.16744809109176156</v>
      </c>
    </row>
    <row r="171" spans="1:10" s="160" customFormat="1" ht="13" x14ac:dyDescent="0.3">
      <c r="A171" s="178" t="s">
        <v>675</v>
      </c>
      <c r="B171" s="71">
        <v>624</v>
      </c>
      <c r="C171" s="72">
        <v>847</v>
      </c>
      <c r="D171" s="71">
        <v>6258</v>
      </c>
      <c r="E171" s="72">
        <v>4440</v>
      </c>
      <c r="F171" s="73"/>
      <c r="G171" s="71">
        <f t="shared" si="16"/>
        <v>-223</v>
      </c>
      <c r="H171" s="72">
        <f t="shared" si="17"/>
        <v>1818</v>
      </c>
      <c r="I171" s="37">
        <f t="shared" si="18"/>
        <v>-0.26328217237308149</v>
      </c>
      <c r="J171" s="38">
        <f t="shared" si="19"/>
        <v>0.40945945945945944</v>
      </c>
    </row>
    <row r="172" spans="1:10" x14ac:dyDescent="0.25">
      <c r="A172" s="177"/>
      <c r="B172" s="143"/>
      <c r="C172" s="144"/>
      <c r="D172" s="143"/>
      <c r="E172" s="144"/>
      <c r="F172" s="145"/>
      <c r="G172" s="143"/>
      <c r="H172" s="144"/>
      <c r="I172" s="151"/>
      <c r="J172" s="152"/>
    </row>
    <row r="173" spans="1:10" s="139" customFormat="1" ht="13" x14ac:dyDescent="0.3">
      <c r="A173" s="159" t="s">
        <v>54</v>
      </c>
      <c r="B173" s="65"/>
      <c r="C173" s="66"/>
      <c r="D173" s="65"/>
      <c r="E173" s="66"/>
      <c r="F173" s="67"/>
      <c r="G173" s="65"/>
      <c r="H173" s="66"/>
      <c r="I173" s="20"/>
      <c r="J173" s="21"/>
    </row>
    <row r="174" spans="1:10" x14ac:dyDescent="0.25">
      <c r="A174" s="158" t="s">
        <v>585</v>
      </c>
      <c r="B174" s="65">
        <v>13</v>
      </c>
      <c r="C174" s="66">
        <v>16</v>
      </c>
      <c r="D174" s="65">
        <v>135</v>
      </c>
      <c r="E174" s="66">
        <v>156</v>
      </c>
      <c r="F174" s="67"/>
      <c r="G174" s="65">
        <f>B174-C174</f>
        <v>-3</v>
      </c>
      <c r="H174" s="66">
        <f>D174-E174</f>
        <v>-21</v>
      </c>
      <c r="I174" s="20">
        <f>IF(C174=0, "-", IF(G174/C174&lt;10, G174/C174, "&gt;999%"))</f>
        <v>-0.1875</v>
      </c>
      <c r="J174" s="21">
        <f>IF(E174=0, "-", IF(H174/E174&lt;10, H174/E174, "&gt;999%"))</f>
        <v>-0.13461538461538461</v>
      </c>
    </row>
    <row r="175" spans="1:10" x14ac:dyDescent="0.25">
      <c r="A175" s="158" t="s">
        <v>556</v>
      </c>
      <c r="B175" s="65">
        <v>77</v>
      </c>
      <c r="C175" s="66">
        <v>64</v>
      </c>
      <c r="D175" s="65">
        <v>1103</v>
      </c>
      <c r="E175" s="66">
        <v>1127</v>
      </c>
      <c r="F175" s="67"/>
      <c r="G175" s="65">
        <f>B175-C175</f>
        <v>13</v>
      </c>
      <c r="H175" s="66">
        <f>D175-E175</f>
        <v>-24</v>
      </c>
      <c r="I175" s="20">
        <f>IF(C175=0, "-", IF(G175/C175&lt;10, G175/C175, "&gt;999%"))</f>
        <v>0.203125</v>
      </c>
      <c r="J175" s="21">
        <f>IF(E175=0, "-", IF(H175/E175&lt;10, H175/E175, "&gt;999%"))</f>
        <v>-2.1295474711623779E-2</v>
      </c>
    </row>
    <row r="176" spans="1:10" x14ac:dyDescent="0.25">
      <c r="A176" s="158" t="s">
        <v>570</v>
      </c>
      <c r="B176" s="65">
        <v>60</v>
      </c>
      <c r="C176" s="66">
        <v>79</v>
      </c>
      <c r="D176" s="65">
        <v>511</v>
      </c>
      <c r="E176" s="66">
        <v>620</v>
      </c>
      <c r="F176" s="67"/>
      <c r="G176" s="65">
        <f>B176-C176</f>
        <v>-19</v>
      </c>
      <c r="H176" s="66">
        <f>D176-E176</f>
        <v>-109</v>
      </c>
      <c r="I176" s="20">
        <f>IF(C176=0, "-", IF(G176/C176&lt;10, G176/C176, "&gt;999%"))</f>
        <v>-0.24050632911392406</v>
      </c>
      <c r="J176" s="21">
        <f>IF(E176=0, "-", IF(H176/E176&lt;10, H176/E176, "&gt;999%"))</f>
        <v>-0.17580645161290323</v>
      </c>
    </row>
    <row r="177" spans="1:10" s="160" customFormat="1" ht="13" x14ac:dyDescent="0.3">
      <c r="A177" s="178" t="s">
        <v>676</v>
      </c>
      <c r="B177" s="71">
        <v>150</v>
      </c>
      <c r="C177" s="72">
        <v>159</v>
      </c>
      <c r="D177" s="71">
        <v>1749</v>
      </c>
      <c r="E177" s="72">
        <v>1903</v>
      </c>
      <c r="F177" s="73"/>
      <c r="G177" s="71">
        <f>B177-C177</f>
        <v>-9</v>
      </c>
      <c r="H177" s="72">
        <f>D177-E177</f>
        <v>-154</v>
      </c>
      <c r="I177" s="37">
        <f>IF(C177=0, "-", IF(G177/C177&lt;10, G177/C177, "&gt;999%"))</f>
        <v>-5.6603773584905662E-2</v>
      </c>
      <c r="J177" s="38">
        <f>IF(E177=0, "-", IF(H177/E177&lt;10, H177/E177, "&gt;999%"))</f>
        <v>-8.0924855491329481E-2</v>
      </c>
    </row>
    <row r="178" spans="1:10" x14ac:dyDescent="0.25">
      <c r="A178" s="177"/>
      <c r="B178" s="143"/>
      <c r="C178" s="144"/>
      <c r="D178" s="143"/>
      <c r="E178" s="144"/>
      <c r="F178" s="145"/>
      <c r="G178" s="143"/>
      <c r="H178" s="144"/>
      <c r="I178" s="151"/>
      <c r="J178" s="152"/>
    </row>
    <row r="179" spans="1:10" s="139" customFormat="1" ht="13" x14ac:dyDescent="0.3">
      <c r="A179" s="159" t="s">
        <v>55</v>
      </c>
      <c r="B179" s="65"/>
      <c r="C179" s="66"/>
      <c r="D179" s="65"/>
      <c r="E179" s="66"/>
      <c r="F179" s="67"/>
      <c r="G179" s="65"/>
      <c r="H179" s="66"/>
      <c r="I179" s="20"/>
      <c r="J179" s="21"/>
    </row>
    <row r="180" spans="1:10" x14ac:dyDescent="0.25">
      <c r="A180" s="158" t="s">
        <v>245</v>
      </c>
      <c r="B180" s="65">
        <v>2</v>
      </c>
      <c r="C180" s="66">
        <v>3</v>
      </c>
      <c r="D180" s="65">
        <v>35</v>
      </c>
      <c r="E180" s="66">
        <v>25</v>
      </c>
      <c r="F180" s="67"/>
      <c r="G180" s="65">
        <f t="shared" ref="G180:G186" si="20">B180-C180</f>
        <v>-1</v>
      </c>
      <c r="H180" s="66">
        <f t="shared" ref="H180:H186" si="21">D180-E180</f>
        <v>10</v>
      </c>
      <c r="I180" s="20">
        <f t="shared" ref="I180:I186" si="22">IF(C180=0, "-", IF(G180/C180&lt;10, G180/C180, "&gt;999%"))</f>
        <v>-0.33333333333333331</v>
      </c>
      <c r="J180" s="21">
        <f t="shared" ref="J180:J186" si="23">IF(E180=0, "-", IF(H180/E180&lt;10, H180/E180, "&gt;999%"))</f>
        <v>0.4</v>
      </c>
    </row>
    <row r="181" spans="1:10" x14ac:dyDescent="0.25">
      <c r="A181" s="158" t="s">
        <v>235</v>
      </c>
      <c r="B181" s="65">
        <v>75</v>
      </c>
      <c r="C181" s="66">
        <v>16</v>
      </c>
      <c r="D181" s="65">
        <v>300</v>
      </c>
      <c r="E181" s="66">
        <v>170</v>
      </c>
      <c r="F181" s="67"/>
      <c r="G181" s="65">
        <f t="shared" si="20"/>
        <v>59</v>
      </c>
      <c r="H181" s="66">
        <f t="shared" si="21"/>
        <v>130</v>
      </c>
      <c r="I181" s="20">
        <f t="shared" si="22"/>
        <v>3.6875</v>
      </c>
      <c r="J181" s="21">
        <f t="shared" si="23"/>
        <v>0.76470588235294112</v>
      </c>
    </row>
    <row r="182" spans="1:10" x14ac:dyDescent="0.25">
      <c r="A182" s="158" t="s">
        <v>405</v>
      </c>
      <c r="B182" s="65">
        <v>34</v>
      </c>
      <c r="C182" s="66">
        <v>227</v>
      </c>
      <c r="D182" s="65">
        <v>1554</v>
      </c>
      <c r="E182" s="66">
        <v>1781</v>
      </c>
      <c r="F182" s="67"/>
      <c r="G182" s="65">
        <f t="shared" si="20"/>
        <v>-193</v>
      </c>
      <c r="H182" s="66">
        <f t="shared" si="21"/>
        <v>-227</v>
      </c>
      <c r="I182" s="20">
        <f t="shared" si="22"/>
        <v>-0.85022026431718056</v>
      </c>
      <c r="J182" s="21">
        <f t="shared" si="23"/>
        <v>-0.12745648512071869</v>
      </c>
    </row>
    <row r="183" spans="1:10" x14ac:dyDescent="0.25">
      <c r="A183" s="158" t="s">
        <v>365</v>
      </c>
      <c r="B183" s="65">
        <v>31</v>
      </c>
      <c r="C183" s="66">
        <v>91</v>
      </c>
      <c r="D183" s="65">
        <v>384</v>
      </c>
      <c r="E183" s="66">
        <v>1205</v>
      </c>
      <c r="F183" s="67"/>
      <c r="G183" s="65">
        <f t="shared" si="20"/>
        <v>-60</v>
      </c>
      <c r="H183" s="66">
        <f t="shared" si="21"/>
        <v>-821</v>
      </c>
      <c r="I183" s="20">
        <f t="shared" si="22"/>
        <v>-0.65934065934065933</v>
      </c>
      <c r="J183" s="21">
        <f t="shared" si="23"/>
        <v>-0.68132780082987554</v>
      </c>
    </row>
    <row r="184" spans="1:10" x14ac:dyDescent="0.25">
      <c r="A184" s="158" t="s">
        <v>298</v>
      </c>
      <c r="B184" s="65">
        <v>0</v>
      </c>
      <c r="C184" s="66">
        <v>1</v>
      </c>
      <c r="D184" s="65">
        <v>0</v>
      </c>
      <c r="E184" s="66">
        <v>161</v>
      </c>
      <c r="F184" s="67"/>
      <c r="G184" s="65">
        <f t="shared" si="20"/>
        <v>-1</v>
      </c>
      <c r="H184" s="66">
        <f t="shared" si="21"/>
        <v>-161</v>
      </c>
      <c r="I184" s="20">
        <f t="shared" si="22"/>
        <v>-1</v>
      </c>
      <c r="J184" s="21">
        <f t="shared" si="23"/>
        <v>-1</v>
      </c>
    </row>
    <row r="185" spans="1:10" x14ac:dyDescent="0.25">
      <c r="A185" s="158" t="s">
        <v>406</v>
      </c>
      <c r="B185" s="65">
        <v>105</v>
      </c>
      <c r="C185" s="66">
        <v>0</v>
      </c>
      <c r="D185" s="65">
        <v>286</v>
      </c>
      <c r="E185" s="66">
        <v>0</v>
      </c>
      <c r="F185" s="67"/>
      <c r="G185" s="65">
        <f t="shared" si="20"/>
        <v>105</v>
      </c>
      <c r="H185" s="66">
        <f t="shared" si="21"/>
        <v>286</v>
      </c>
      <c r="I185" s="20" t="str">
        <f t="shared" si="22"/>
        <v>-</v>
      </c>
      <c r="J185" s="21" t="str">
        <f t="shared" si="23"/>
        <v>-</v>
      </c>
    </row>
    <row r="186" spans="1:10" s="160" customFormat="1" ht="13" x14ac:dyDescent="0.3">
      <c r="A186" s="178" t="s">
        <v>677</v>
      </c>
      <c r="B186" s="71">
        <v>247</v>
      </c>
      <c r="C186" s="72">
        <v>338</v>
      </c>
      <c r="D186" s="71">
        <v>2559</v>
      </c>
      <c r="E186" s="72">
        <v>3342</v>
      </c>
      <c r="F186" s="73"/>
      <c r="G186" s="71">
        <f t="shared" si="20"/>
        <v>-91</v>
      </c>
      <c r="H186" s="72">
        <f t="shared" si="21"/>
        <v>-783</v>
      </c>
      <c r="I186" s="37">
        <f t="shared" si="22"/>
        <v>-0.26923076923076922</v>
      </c>
      <c r="J186" s="38">
        <f t="shared" si="23"/>
        <v>-0.23429084380610413</v>
      </c>
    </row>
    <row r="187" spans="1:10" x14ac:dyDescent="0.25">
      <c r="A187" s="177"/>
      <c r="B187" s="143"/>
      <c r="C187" s="144"/>
      <c r="D187" s="143"/>
      <c r="E187" s="144"/>
      <c r="F187" s="145"/>
      <c r="G187" s="143"/>
      <c r="H187" s="144"/>
      <c r="I187" s="151"/>
      <c r="J187" s="152"/>
    </row>
    <row r="188" spans="1:10" s="139" customFormat="1" ht="13" x14ac:dyDescent="0.3">
      <c r="A188" s="159" t="s">
        <v>56</v>
      </c>
      <c r="B188" s="65"/>
      <c r="C188" s="66"/>
      <c r="D188" s="65"/>
      <c r="E188" s="66"/>
      <c r="F188" s="67"/>
      <c r="G188" s="65"/>
      <c r="H188" s="66"/>
      <c r="I188" s="20"/>
      <c r="J188" s="21"/>
    </row>
    <row r="189" spans="1:10" x14ac:dyDescent="0.25">
      <c r="A189" s="158" t="s">
        <v>206</v>
      </c>
      <c r="B189" s="65">
        <v>2</v>
      </c>
      <c r="C189" s="66">
        <v>22</v>
      </c>
      <c r="D189" s="65">
        <v>130</v>
      </c>
      <c r="E189" s="66">
        <v>192</v>
      </c>
      <c r="F189" s="67"/>
      <c r="G189" s="65">
        <f t="shared" ref="G189:G206" si="24">B189-C189</f>
        <v>-20</v>
      </c>
      <c r="H189" s="66">
        <f t="shared" ref="H189:H206" si="25">D189-E189</f>
        <v>-62</v>
      </c>
      <c r="I189" s="20">
        <f t="shared" ref="I189:I206" si="26">IF(C189=0, "-", IF(G189/C189&lt;10, G189/C189, "&gt;999%"))</f>
        <v>-0.90909090909090906</v>
      </c>
      <c r="J189" s="21">
        <f t="shared" ref="J189:J206" si="27">IF(E189=0, "-", IF(H189/E189&lt;10, H189/E189, "&gt;999%"))</f>
        <v>-0.32291666666666669</v>
      </c>
    </row>
    <row r="190" spans="1:10" x14ac:dyDescent="0.25">
      <c r="A190" s="158" t="s">
        <v>218</v>
      </c>
      <c r="B190" s="65">
        <v>574</v>
      </c>
      <c r="C190" s="66">
        <v>547</v>
      </c>
      <c r="D190" s="65">
        <v>5274</v>
      </c>
      <c r="E190" s="66">
        <v>5661</v>
      </c>
      <c r="F190" s="67"/>
      <c r="G190" s="65">
        <f t="shared" si="24"/>
        <v>27</v>
      </c>
      <c r="H190" s="66">
        <f t="shared" si="25"/>
        <v>-387</v>
      </c>
      <c r="I190" s="20">
        <f t="shared" si="26"/>
        <v>4.9360146252285193E-2</v>
      </c>
      <c r="J190" s="21">
        <f t="shared" si="27"/>
        <v>-6.8362480127186015E-2</v>
      </c>
    </row>
    <row r="191" spans="1:10" x14ac:dyDescent="0.25">
      <c r="A191" s="158" t="s">
        <v>517</v>
      </c>
      <c r="B191" s="65">
        <v>0</v>
      </c>
      <c r="C191" s="66">
        <v>0</v>
      </c>
      <c r="D191" s="65">
        <v>0</v>
      </c>
      <c r="E191" s="66">
        <v>78</v>
      </c>
      <c r="F191" s="67"/>
      <c r="G191" s="65">
        <f t="shared" si="24"/>
        <v>0</v>
      </c>
      <c r="H191" s="66">
        <f t="shared" si="25"/>
        <v>-78</v>
      </c>
      <c r="I191" s="20" t="str">
        <f t="shared" si="26"/>
        <v>-</v>
      </c>
      <c r="J191" s="21">
        <f t="shared" si="27"/>
        <v>-1</v>
      </c>
    </row>
    <row r="192" spans="1:10" x14ac:dyDescent="0.25">
      <c r="A192" s="158" t="s">
        <v>299</v>
      </c>
      <c r="B192" s="65">
        <v>0</v>
      </c>
      <c r="C192" s="66">
        <v>0</v>
      </c>
      <c r="D192" s="65">
        <v>0</v>
      </c>
      <c r="E192" s="66">
        <v>18</v>
      </c>
      <c r="F192" s="67"/>
      <c r="G192" s="65">
        <f t="shared" si="24"/>
        <v>0</v>
      </c>
      <c r="H192" s="66">
        <f t="shared" si="25"/>
        <v>-18</v>
      </c>
      <c r="I192" s="20" t="str">
        <f t="shared" si="26"/>
        <v>-</v>
      </c>
      <c r="J192" s="21">
        <f t="shared" si="27"/>
        <v>-1</v>
      </c>
    </row>
    <row r="193" spans="1:10" x14ac:dyDescent="0.25">
      <c r="A193" s="158" t="s">
        <v>219</v>
      </c>
      <c r="B193" s="65">
        <v>0</v>
      </c>
      <c r="C193" s="66">
        <v>7</v>
      </c>
      <c r="D193" s="65">
        <v>0</v>
      </c>
      <c r="E193" s="66">
        <v>132</v>
      </c>
      <c r="F193" s="67"/>
      <c r="G193" s="65">
        <f t="shared" si="24"/>
        <v>-7</v>
      </c>
      <c r="H193" s="66">
        <f t="shared" si="25"/>
        <v>-132</v>
      </c>
      <c r="I193" s="20">
        <f t="shared" si="26"/>
        <v>-1</v>
      </c>
      <c r="J193" s="21">
        <f t="shared" si="27"/>
        <v>-1</v>
      </c>
    </row>
    <row r="194" spans="1:10" x14ac:dyDescent="0.25">
      <c r="A194" s="158" t="s">
        <v>428</v>
      </c>
      <c r="B194" s="65">
        <v>29</v>
      </c>
      <c r="C194" s="66">
        <v>35</v>
      </c>
      <c r="D194" s="65">
        <v>299</v>
      </c>
      <c r="E194" s="66">
        <v>163</v>
      </c>
      <c r="F194" s="67"/>
      <c r="G194" s="65">
        <f t="shared" si="24"/>
        <v>-6</v>
      </c>
      <c r="H194" s="66">
        <f t="shared" si="25"/>
        <v>136</v>
      </c>
      <c r="I194" s="20">
        <f t="shared" si="26"/>
        <v>-0.17142857142857143</v>
      </c>
      <c r="J194" s="21">
        <f t="shared" si="27"/>
        <v>0.83435582822085885</v>
      </c>
    </row>
    <row r="195" spans="1:10" x14ac:dyDescent="0.25">
      <c r="A195" s="158" t="s">
        <v>258</v>
      </c>
      <c r="B195" s="65">
        <v>13</v>
      </c>
      <c r="C195" s="66">
        <v>0</v>
      </c>
      <c r="D195" s="65">
        <v>187</v>
      </c>
      <c r="E195" s="66">
        <v>0</v>
      </c>
      <c r="F195" s="67"/>
      <c r="G195" s="65">
        <f t="shared" si="24"/>
        <v>13</v>
      </c>
      <c r="H195" s="66">
        <f t="shared" si="25"/>
        <v>187</v>
      </c>
      <c r="I195" s="20" t="str">
        <f t="shared" si="26"/>
        <v>-</v>
      </c>
      <c r="J195" s="21" t="str">
        <f t="shared" si="27"/>
        <v>-</v>
      </c>
    </row>
    <row r="196" spans="1:10" x14ac:dyDescent="0.25">
      <c r="A196" s="158" t="s">
        <v>366</v>
      </c>
      <c r="B196" s="65">
        <v>417</v>
      </c>
      <c r="C196" s="66">
        <v>277</v>
      </c>
      <c r="D196" s="65">
        <v>2301</v>
      </c>
      <c r="E196" s="66">
        <v>2740</v>
      </c>
      <c r="F196" s="67"/>
      <c r="G196" s="65">
        <f t="shared" si="24"/>
        <v>140</v>
      </c>
      <c r="H196" s="66">
        <f t="shared" si="25"/>
        <v>-439</v>
      </c>
      <c r="I196" s="20">
        <f t="shared" si="26"/>
        <v>0.50541516245487361</v>
      </c>
      <c r="J196" s="21">
        <f t="shared" si="27"/>
        <v>-0.16021897810218977</v>
      </c>
    </row>
    <row r="197" spans="1:10" x14ac:dyDescent="0.25">
      <c r="A197" s="158" t="s">
        <v>559</v>
      </c>
      <c r="B197" s="65">
        <v>0</v>
      </c>
      <c r="C197" s="66">
        <v>0</v>
      </c>
      <c r="D197" s="65">
        <v>1</v>
      </c>
      <c r="E197" s="66">
        <v>0</v>
      </c>
      <c r="F197" s="67"/>
      <c r="G197" s="65">
        <f t="shared" si="24"/>
        <v>0</v>
      </c>
      <c r="H197" s="66">
        <f t="shared" si="25"/>
        <v>1</v>
      </c>
      <c r="I197" s="20" t="str">
        <f t="shared" si="26"/>
        <v>-</v>
      </c>
      <c r="J197" s="21" t="str">
        <f t="shared" si="27"/>
        <v>-</v>
      </c>
    </row>
    <row r="198" spans="1:10" x14ac:dyDescent="0.25">
      <c r="A198" s="158" t="s">
        <v>429</v>
      </c>
      <c r="B198" s="65">
        <v>0</v>
      </c>
      <c r="C198" s="66">
        <v>0</v>
      </c>
      <c r="D198" s="65">
        <v>0</v>
      </c>
      <c r="E198" s="66">
        <v>1</v>
      </c>
      <c r="F198" s="67"/>
      <c r="G198" s="65">
        <f t="shared" si="24"/>
        <v>0</v>
      </c>
      <c r="H198" s="66">
        <f t="shared" si="25"/>
        <v>-1</v>
      </c>
      <c r="I198" s="20" t="str">
        <f t="shared" si="26"/>
        <v>-</v>
      </c>
      <c r="J198" s="21">
        <f t="shared" si="27"/>
        <v>-1</v>
      </c>
    </row>
    <row r="199" spans="1:10" x14ac:dyDescent="0.25">
      <c r="A199" s="158" t="s">
        <v>447</v>
      </c>
      <c r="B199" s="65">
        <v>83</v>
      </c>
      <c r="C199" s="66">
        <v>75</v>
      </c>
      <c r="D199" s="65">
        <v>978</v>
      </c>
      <c r="E199" s="66">
        <v>1040</v>
      </c>
      <c r="F199" s="67"/>
      <c r="G199" s="65">
        <f t="shared" si="24"/>
        <v>8</v>
      </c>
      <c r="H199" s="66">
        <f t="shared" si="25"/>
        <v>-62</v>
      </c>
      <c r="I199" s="20">
        <f t="shared" si="26"/>
        <v>0.10666666666666667</v>
      </c>
      <c r="J199" s="21">
        <f t="shared" si="27"/>
        <v>-5.9615384615384619E-2</v>
      </c>
    </row>
    <row r="200" spans="1:10" x14ac:dyDescent="0.25">
      <c r="A200" s="158" t="s">
        <v>448</v>
      </c>
      <c r="B200" s="65">
        <v>213</v>
      </c>
      <c r="C200" s="66">
        <v>114</v>
      </c>
      <c r="D200" s="65">
        <v>1516</v>
      </c>
      <c r="E200" s="66">
        <v>1037</v>
      </c>
      <c r="F200" s="67"/>
      <c r="G200" s="65">
        <f t="shared" si="24"/>
        <v>99</v>
      </c>
      <c r="H200" s="66">
        <f t="shared" si="25"/>
        <v>479</v>
      </c>
      <c r="I200" s="20">
        <f t="shared" si="26"/>
        <v>0.86842105263157898</v>
      </c>
      <c r="J200" s="21">
        <f t="shared" si="27"/>
        <v>0.46190935390549664</v>
      </c>
    </row>
    <row r="201" spans="1:10" x14ac:dyDescent="0.25">
      <c r="A201" s="158" t="s">
        <v>246</v>
      </c>
      <c r="B201" s="65">
        <v>5</v>
      </c>
      <c r="C201" s="66">
        <v>13</v>
      </c>
      <c r="D201" s="65">
        <v>60</v>
      </c>
      <c r="E201" s="66">
        <v>114</v>
      </c>
      <c r="F201" s="67"/>
      <c r="G201" s="65">
        <f t="shared" si="24"/>
        <v>-8</v>
      </c>
      <c r="H201" s="66">
        <f t="shared" si="25"/>
        <v>-54</v>
      </c>
      <c r="I201" s="20">
        <f t="shared" si="26"/>
        <v>-0.61538461538461542</v>
      </c>
      <c r="J201" s="21">
        <f t="shared" si="27"/>
        <v>-0.47368421052631576</v>
      </c>
    </row>
    <row r="202" spans="1:10" x14ac:dyDescent="0.25">
      <c r="A202" s="158" t="s">
        <v>300</v>
      </c>
      <c r="B202" s="65">
        <v>22</v>
      </c>
      <c r="C202" s="66">
        <v>93</v>
      </c>
      <c r="D202" s="65">
        <v>434</v>
      </c>
      <c r="E202" s="66">
        <v>426</v>
      </c>
      <c r="F202" s="67"/>
      <c r="G202" s="65">
        <f t="shared" si="24"/>
        <v>-71</v>
      </c>
      <c r="H202" s="66">
        <f t="shared" si="25"/>
        <v>8</v>
      </c>
      <c r="I202" s="20">
        <f t="shared" si="26"/>
        <v>-0.76344086021505375</v>
      </c>
      <c r="J202" s="21">
        <f t="shared" si="27"/>
        <v>1.8779342723004695E-2</v>
      </c>
    </row>
    <row r="203" spans="1:10" x14ac:dyDescent="0.25">
      <c r="A203" s="158" t="s">
        <v>518</v>
      </c>
      <c r="B203" s="65">
        <v>86</v>
      </c>
      <c r="C203" s="66">
        <v>64</v>
      </c>
      <c r="D203" s="65">
        <v>735</v>
      </c>
      <c r="E203" s="66">
        <v>969</v>
      </c>
      <c r="F203" s="67"/>
      <c r="G203" s="65">
        <f t="shared" si="24"/>
        <v>22</v>
      </c>
      <c r="H203" s="66">
        <f t="shared" si="25"/>
        <v>-234</v>
      </c>
      <c r="I203" s="20">
        <f t="shared" si="26"/>
        <v>0.34375</v>
      </c>
      <c r="J203" s="21">
        <f t="shared" si="27"/>
        <v>-0.24148606811145512</v>
      </c>
    </row>
    <row r="204" spans="1:10" x14ac:dyDescent="0.25">
      <c r="A204" s="158" t="s">
        <v>407</v>
      </c>
      <c r="B204" s="65">
        <v>497</v>
      </c>
      <c r="C204" s="66">
        <v>501</v>
      </c>
      <c r="D204" s="65">
        <v>4907</v>
      </c>
      <c r="E204" s="66">
        <v>4101</v>
      </c>
      <c r="F204" s="67"/>
      <c r="G204" s="65">
        <f t="shared" si="24"/>
        <v>-4</v>
      </c>
      <c r="H204" s="66">
        <f t="shared" si="25"/>
        <v>806</v>
      </c>
      <c r="I204" s="20">
        <f t="shared" si="26"/>
        <v>-7.9840319361277438E-3</v>
      </c>
      <c r="J204" s="21">
        <f t="shared" si="27"/>
        <v>0.19653742989514753</v>
      </c>
    </row>
    <row r="205" spans="1:10" x14ac:dyDescent="0.25">
      <c r="A205" s="158" t="s">
        <v>352</v>
      </c>
      <c r="B205" s="65">
        <v>177</v>
      </c>
      <c r="C205" s="66">
        <v>103</v>
      </c>
      <c r="D205" s="65">
        <v>1358</v>
      </c>
      <c r="E205" s="66">
        <v>1608</v>
      </c>
      <c r="F205" s="67"/>
      <c r="G205" s="65">
        <f t="shared" si="24"/>
        <v>74</v>
      </c>
      <c r="H205" s="66">
        <f t="shared" si="25"/>
        <v>-250</v>
      </c>
      <c r="I205" s="20">
        <f t="shared" si="26"/>
        <v>0.71844660194174759</v>
      </c>
      <c r="J205" s="21">
        <f t="shared" si="27"/>
        <v>-0.15547263681592038</v>
      </c>
    </row>
    <row r="206" spans="1:10" s="160" customFormat="1" ht="13" x14ac:dyDescent="0.3">
      <c r="A206" s="178" t="s">
        <v>678</v>
      </c>
      <c r="B206" s="71">
        <v>2118</v>
      </c>
      <c r="C206" s="72">
        <v>1851</v>
      </c>
      <c r="D206" s="71">
        <v>18180</v>
      </c>
      <c r="E206" s="72">
        <v>18280</v>
      </c>
      <c r="F206" s="73"/>
      <c r="G206" s="71">
        <f t="shared" si="24"/>
        <v>267</v>
      </c>
      <c r="H206" s="72">
        <f t="shared" si="25"/>
        <v>-100</v>
      </c>
      <c r="I206" s="37">
        <f t="shared" si="26"/>
        <v>0.14424635332252836</v>
      </c>
      <c r="J206" s="38">
        <f t="shared" si="27"/>
        <v>-5.4704595185995622E-3</v>
      </c>
    </row>
    <row r="207" spans="1:10" x14ac:dyDescent="0.25">
      <c r="A207" s="177"/>
      <c r="B207" s="143"/>
      <c r="C207" s="144"/>
      <c r="D207" s="143"/>
      <c r="E207" s="144"/>
      <c r="F207" s="145"/>
      <c r="G207" s="143"/>
      <c r="H207" s="144"/>
      <c r="I207" s="151"/>
      <c r="J207" s="152"/>
    </row>
    <row r="208" spans="1:10" s="139" customFormat="1" ht="13" x14ac:dyDescent="0.3">
      <c r="A208" s="159" t="s">
        <v>57</v>
      </c>
      <c r="B208" s="65"/>
      <c r="C208" s="66"/>
      <c r="D208" s="65"/>
      <c r="E208" s="66"/>
      <c r="F208" s="67"/>
      <c r="G208" s="65"/>
      <c r="H208" s="66"/>
      <c r="I208" s="20"/>
      <c r="J208" s="21"/>
    </row>
    <row r="209" spans="1:10" x14ac:dyDescent="0.25">
      <c r="A209" s="158" t="s">
        <v>571</v>
      </c>
      <c r="B209" s="65">
        <v>1</v>
      </c>
      <c r="C209" s="66">
        <v>0</v>
      </c>
      <c r="D209" s="65">
        <v>1</v>
      </c>
      <c r="E209" s="66">
        <v>3</v>
      </c>
      <c r="F209" s="67"/>
      <c r="G209" s="65">
        <f t="shared" ref="G209:G214" si="28">B209-C209</f>
        <v>1</v>
      </c>
      <c r="H209" s="66">
        <f t="shared" ref="H209:H214" si="29">D209-E209</f>
        <v>-2</v>
      </c>
      <c r="I209" s="20" t="str">
        <f t="shared" ref="I209:I214" si="30">IF(C209=0, "-", IF(G209/C209&lt;10, G209/C209, "&gt;999%"))</f>
        <v>-</v>
      </c>
      <c r="J209" s="21">
        <f t="shared" ref="J209:J214" si="31">IF(E209=0, "-", IF(H209/E209&lt;10, H209/E209, "&gt;999%"))</f>
        <v>-0.66666666666666663</v>
      </c>
    </row>
    <row r="210" spans="1:10" x14ac:dyDescent="0.25">
      <c r="A210" s="158" t="s">
        <v>557</v>
      </c>
      <c r="B210" s="65">
        <v>4</v>
      </c>
      <c r="C210" s="66">
        <v>7</v>
      </c>
      <c r="D210" s="65">
        <v>55</v>
      </c>
      <c r="E210" s="66">
        <v>52</v>
      </c>
      <c r="F210" s="67"/>
      <c r="G210" s="65">
        <f t="shared" si="28"/>
        <v>-3</v>
      </c>
      <c r="H210" s="66">
        <f t="shared" si="29"/>
        <v>3</v>
      </c>
      <c r="I210" s="20">
        <f t="shared" si="30"/>
        <v>-0.42857142857142855</v>
      </c>
      <c r="J210" s="21">
        <f t="shared" si="31"/>
        <v>5.7692307692307696E-2</v>
      </c>
    </row>
    <row r="211" spans="1:10" x14ac:dyDescent="0.25">
      <c r="A211" s="158" t="s">
        <v>558</v>
      </c>
      <c r="B211" s="65">
        <v>0</v>
      </c>
      <c r="C211" s="66">
        <v>0</v>
      </c>
      <c r="D211" s="65">
        <v>3</v>
      </c>
      <c r="E211" s="66">
        <v>1</v>
      </c>
      <c r="F211" s="67"/>
      <c r="G211" s="65">
        <f t="shared" si="28"/>
        <v>0</v>
      </c>
      <c r="H211" s="66">
        <f t="shared" si="29"/>
        <v>2</v>
      </c>
      <c r="I211" s="20" t="str">
        <f t="shared" si="30"/>
        <v>-</v>
      </c>
      <c r="J211" s="21">
        <f t="shared" si="31"/>
        <v>2</v>
      </c>
    </row>
    <row r="212" spans="1:10" x14ac:dyDescent="0.25">
      <c r="A212" s="158" t="s">
        <v>572</v>
      </c>
      <c r="B212" s="65">
        <v>0</v>
      </c>
      <c r="C212" s="66">
        <v>0</v>
      </c>
      <c r="D212" s="65">
        <v>7</v>
      </c>
      <c r="E212" s="66">
        <v>5</v>
      </c>
      <c r="F212" s="67"/>
      <c r="G212" s="65">
        <f t="shared" si="28"/>
        <v>0</v>
      </c>
      <c r="H212" s="66">
        <f t="shared" si="29"/>
        <v>2</v>
      </c>
      <c r="I212" s="20" t="str">
        <f t="shared" si="30"/>
        <v>-</v>
      </c>
      <c r="J212" s="21">
        <f t="shared" si="31"/>
        <v>0.4</v>
      </c>
    </row>
    <row r="213" spans="1:10" x14ac:dyDescent="0.25">
      <c r="A213" s="158" t="s">
        <v>573</v>
      </c>
      <c r="B213" s="65">
        <v>3</v>
      </c>
      <c r="C213" s="66">
        <v>0</v>
      </c>
      <c r="D213" s="65">
        <v>8</v>
      </c>
      <c r="E213" s="66">
        <v>1</v>
      </c>
      <c r="F213" s="67"/>
      <c r="G213" s="65">
        <f t="shared" si="28"/>
        <v>3</v>
      </c>
      <c r="H213" s="66">
        <f t="shared" si="29"/>
        <v>7</v>
      </c>
      <c r="I213" s="20" t="str">
        <f t="shared" si="30"/>
        <v>-</v>
      </c>
      <c r="J213" s="21">
        <f t="shared" si="31"/>
        <v>7</v>
      </c>
    </row>
    <row r="214" spans="1:10" s="160" customFormat="1" ht="13" x14ac:dyDescent="0.3">
      <c r="A214" s="178" t="s">
        <v>679</v>
      </c>
      <c r="B214" s="71">
        <v>8</v>
      </c>
      <c r="C214" s="72">
        <v>7</v>
      </c>
      <c r="D214" s="71">
        <v>74</v>
      </c>
      <c r="E214" s="72">
        <v>62</v>
      </c>
      <c r="F214" s="73"/>
      <c r="G214" s="71">
        <f t="shared" si="28"/>
        <v>1</v>
      </c>
      <c r="H214" s="72">
        <f t="shared" si="29"/>
        <v>12</v>
      </c>
      <c r="I214" s="37">
        <f t="shared" si="30"/>
        <v>0.14285714285714285</v>
      </c>
      <c r="J214" s="38">
        <f t="shared" si="31"/>
        <v>0.19354838709677419</v>
      </c>
    </row>
    <row r="215" spans="1:10" x14ac:dyDescent="0.25">
      <c r="A215" s="177"/>
      <c r="B215" s="143"/>
      <c r="C215" s="144"/>
      <c r="D215" s="143"/>
      <c r="E215" s="144"/>
      <c r="F215" s="145"/>
      <c r="G215" s="143"/>
      <c r="H215" s="144"/>
      <c r="I215" s="151"/>
      <c r="J215" s="152"/>
    </row>
    <row r="216" spans="1:10" s="139" customFormat="1" ht="13" x14ac:dyDescent="0.3">
      <c r="A216" s="159" t="s">
        <v>58</v>
      </c>
      <c r="B216" s="65"/>
      <c r="C216" s="66"/>
      <c r="D216" s="65"/>
      <c r="E216" s="66"/>
      <c r="F216" s="67"/>
      <c r="G216" s="65"/>
      <c r="H216" s="66"/>
      <c r="I216" s="20"/>
      <c r="J216" s="21"/>
    </row>
    <row r="217" spans="1:10" x14ac:dyDescent="0.25">
      <c r="A217" s="158" t="s">
        <v>586</v>
      </c>
      <c r="B217" s="65">
        <v>40</v>
      </c>
      <c r="C217" s="66">
        <v>36</v>
      </c>
      <c r="D217" s="65">
        <v>376</v>
      </c>
      <c r="E217" s="66">
        <v>375</v>
      </c>
      <c r="F217" s="67"/>
      <c r="G217" s="65">
        <f>B217-C217</f>
        <v>4</v>
      </c>
      <c r="H217" s="66">
        <f>D217-E217</f>
        <v>1</v>
      </c>
      <c r="I217" s="20">
        <f>IF(C217=0, "-", IF(G217/C217&lt;10, G217/C217, "&gt;999%"))</f>
        <v>0.1111111111111111</v>
      </c>
      <c r="J217" s="21">
        <f>IF(E217=0, "-", IF(H217/E217&lt;10, H217/E217, "&gt;999%"))</f>
        <v>2.6666666666666666E-3</v>
      </c>
    </row>
    <row r="218" spans="1:10" x14ac:dyDescent="0.25">
      <c r="A218" s="158" t="s">
        <v>560</v>
      </c>
      <c r="B218" s="65">
        <v>184</v>
      </c>
      <c r="C218" s="66">
        <v>228</v>
      </c>
      <c r="D218" s="65">
        <v>1604</v>
      </c>
      <c r="E218" s="66">
        <v>1802</v>
      </c>
      <c r="F218" s="67"/>
      <c r="G218" s="65">
        <f>B218-C218</f>
        <v>-44</v>
      </c>
      <c r="H218" s="66">
        <f>D218-E218</f>
        <v>-198</v>
      </c>
      <c r="I218" s="20">
        <f>IF(C218=0, "-", IF(G218/C218&lt;10, G218/C218, "&gt;999%"))</f>
        <v>-0.19298245614035087</v>
      </c>
      <c r="J218" s="21">
        <f>IF(E218=0, "-", IF(H218/E218&lt;10, H218/E218, "&gt;999%"))</f>
        <v>-0.10987791342952276</v>
      </c>
    </row>
    <row r="219" spans="1:10" x14ac:dyDescent="0.25">
      <c r="A219" s="158" t="s">
        <v>574</v>
      </c>
      <c r="B219" s="65">
        <v>92</v>
      </c>
      <c r="C219" s="66">
        <v>107</v>
      </c>
      <c r="D219" s="65">
        <v>905</v>
      </c>
      <c r="E219" s="66">
        <v>843</v>
      </c>
      <c r="F219" s="67"/>
      <c r="G219" s="65">
        <f>B219-C219</f>
        <v>-15</v>
      </c>
      <c r="H219" s="66">
        <f>D219-E219</f>
        <v>62</v>
      </c>
      <c r="I219" s="20">
        <f>IF(C219=0, "-", IF(G219/C219&lt;10, G219/C219, "&gt;999%"))</f>
        <v>-0.14018691588785046</v>
      </c>
      <c r="J219" s="21">
        <f>IF(E219=0, "-", IF(H219/E219&lt;10, H219/E219, "&gt;999%"))</f>
        <v>7.354685646500593E-2</v>
      </c>
    </row>
    <row r="220" spans="1:10" s="160" customFormat="1" ht="13" x14ac:dyDescent="0.3">
      <c r="A220" s="178" t="s">
        <v>680</v>
      </c>
      <c r="B220" s="71">
        <v>316</v>
      </c>
      <c r="C220" s="72">
        <v>371</v>
      </c>
      <c r="D220" s="71">
        <v>2885</v>
      </c>
      <c r="E220" s="72">
        <v>3020</v>
      </c>
      <c r="F220" s="73"/>
      <c r="G220" s="71">
        <f>B220-C220</f>
        <v>-55</v>
      </c>
      <c r="H220" s="72">
        <f>D220-E220</f>
        <v>-135</v>
      </c>
      <c r="I220" s="37">
        <f>IF(C220=0, "-", IF(G220/C220&lt;10, G220/C220, "&gt;999%"))</f>
        <v>-0.14824797843665768</v>
      </c>
      <c r="J220" s="38">
        <f>IF(E220=0, "-", IF(H220/E220&lt;10, H220/E220, "&gt;999%"))</f>
        <v>-4.4701986754966887E-2</v>
      </c>
    </row>
    <row r="221" spans="1:10" x14ac:dyDescent="0.25">
      <c r="A221" s="177"/>
      <c r="B221" s="143"/>
      <c r="C221" s="144"/>
      <c r="D221" s="143"/>
      <c r="E221" s="144"/>
      <c r="F221" s="145"/>
      <c r="G221" s="143"/>
      <c r="H221" s="144"/>
      <c r="I221" s="151"/>
      <c r="J221" s="152"/>
    </row>
    <row r="222" spans="1:10" s="139" customFormat="1" ht="13" x14ac:dyDescent="0.3">
      <c r="A222" s="159" t="s">
        <v>59</v>
      </c>
      <c r="B222" s="65"/>
      <c r="C222" s="66"/>
      <c r="D222" s="65"/>
      <c r="E222" s="66"/>
      <c r="F222" s="67"/>
      <c r="G222" s="65"/>
      <c r="H222" s="66"/>
      <c r="I222" s="20"/>
      <c r="J222" s="21"/>
    </row>
    <row r="223" spans="1:10" x14ac:dyDescent="0.25">
      <c r="A223" s="158" t="s">
        <v>529</v>
      </c>
      <c r="B223" s="65">
        <v>162</v>
      </c>
      <c r="C223" s="66">
        <v>50</v>
      </c>
      <c r="D223" s="65">
        <v>1144</v>
      </c>
      <c r="E223" s="66">
        <v>1131</v>
      </c>
      <c r="F223" s="67"/>
      <c r="G223" s="65">
        <f>B223-C223</f>
        <v>112</v>
      </c>
      <c r="H223" s="66">
        <f>D223-E223</f>
        <v>13</v>
      </c>
      <c r="I223" s="20">
        <f>IF(C223=0, "-", IF(G223/C223&lt;10, G223/C223, "&gt;999%"))</f>
        <v>2.2400000000000002</v>
      </c>
      <c r="J223" s="21">
        <f>IF(E223=0, "-", IF(H223/E223&lt;10, H223/E223, "&gt;999%"))</f>
        <v>1.1494252873563218E-2</v>
      </c>
    </row>
    <row r="224" spans="1:10" x14ac:dyDescent="0.25">
      <c r="A224" s="158" t="s">
        <v>537</v>
      </c>
      <c r="B224" s="65">
        <v>383</v>
      </c>
      <c r="C224" s="66">
        <v>507</v>
      </c>
      <c r="D224" s="65">
        <v>4331</v>
      </c>
      <c r="E224" s="66">
        <v>4235</v>
      </c>
      <c r="F224" s="67"/>
      <c r="G224" s="65">
        <f>B224-C224</f>
        <v>-124</v>
      </c>
      <c r="H224" s="66">
        <f>D224-E224</f>
        <v>96</v>
      </c>
      <c r="I224" s="20">
        <f>IF(C224=0, "-", IF(G224/C224&lt;10, G224/C224, "&gt;999%"))</f>
        <v>-0.24457593688362919</v>
      </c>
      <c r="J224" s="21">
        <f>IF(E224=0, "-", IF(H224/E224&lt;10, H224/E224, "&gt;999%"))</f>
        <v>2.2668240850059033E-2</v>
      </c>
    </row>
    <row r="225" spans="1:10" x14ac:dyDescent="0.25">
      <c r="A225" s="158" t="s">
        <v>449</v>
      </c>
      <c r="B225" s="65">
        <v>128</v>
      </c>
      <c r="C225" s="66">
        <v>245</v>
      </c>
      <c r="D225" s="65">
        <v>2621</v>
      </c>
      <c r="E225" s="66">
        <v>2145</v>
      </c>
      <c r="F225" s="67"/>
      <c r="G225" s="65">
        <f>B225-C225</f>
        <v>-117</v>
      </c>
      <c r="H225" s="66">
        <f>D225-E225</f>
        <v>476</v>
      </c>
      <c r="I225" s="20">
        <f>IF(C225=0, "-", IF(G225/C225&lt;10, G225/C225, "&gt;999%"))</f>
        <v>-0.47755102040816327</v>
      </c>
      <c r="J225" s="21">
        <f>IF(E225=0, "-", IF(H225/E225&lt;10, H225/E225, "&gt;999%"))</f>
        <v>0.22191142191142191</v>
      </c>
    </row>
    <row r="226" spans="1:10" s="160" customFormat="1" ht="13" x14ac:dyDescent="0.3">
      <c r="A226" s="178" t="s">
        <v>681</v>
      </c>
      <c r="B226" s="71">
        <v>673</v>
      </c>
      <c r="C226" s="72">
        <v>802</v>
      </c>
      <c r="D226" s="71">
        <v>8096</v>
      </c>
      <c r="E226" s="72">
        <v>7511</v>
      </c>
      <c r="F226" s="73"/>
      <c r="G226" s="71">
        <f>B226-C226</f>
        <v>-129</v>
      </c>
      <c r="H226" s="72">
        <f>D226-E226</f>
        <v>585</v>
      </c>
      <c r="I226" s="37">
        <f>IF(C226=0, "-", IF(G226/C226&lt;10, G226/C226, "&gt;999%"))</f>
        <v>-0.16084788029925187</v>
      </c>
      <c r="J226" s="38">
        <f>IF(E226=0, "-", IF(H226/E226&lt;10, H226/E226, "&gt;999%"))</f>
        <v>7.7885767540939954E-2</v>
      </c>
    </row>
    <row r="227" spans="1:10" x14ac:dyDescent="0.25">
      <c r="A227" s="177"/>
      <c r="B227" s="143"/>
      <c r="C227" s="144"/>
      <c r="D227" s="143"/>
      <c r="E227" s="144"/>
      <c r="F227" s="145"/>
      <c r="G227" s="143"/>
      <c r="H227" s="144"/>
      <c r="I227" s="151"/>
      <c r="J227" s="152"/>
    </row>
    <row r="228" spans="1:10" s="139" customFormat="1" ht="13" x14ac:dyDescent="0.3">
      <c r="A228" s="159" t="s">
        <v>60</v>
      </c>
      <c r="B228" s="65"/>
      <c r="C228" s="66"/>
      <c r="D228" s="65"/>
      <c r="E228" s="66"/>
      <c r="F228" s="67"/>
      <c r="G228" s="65"/>
      <c r="H228" s="66"/>
      <c r="I228" s="20"/>
      <c r="J228" s="21"/>
    </row>
    <row r="229" spans="1:10" x14ac:dyDescent="0.25">
      <c r="A229" s="158" t="s">
        <v>505</v>
      </c>
      <c r="B229" s="65">
        <v>0</v>
      </c>
      <c r="C229" s="66">
        <v>2</v>
      </c>
      <c r="D229" s="65">
        <v>1</v>
      </c>
      <c r="E229" s="66">
        <v>4</v>
      </c>
      <c r="F229" s="67"/>
      <c r="G229" s="65">
        <f>B229-C229</f>
        <v>-2</v>
      </c>
      <c r="H229" s="66">
        <f>D229-E229</f>
        <v>-3</v>
      </c>
      <c r="I229" s="20">
        <f>IF(C229=0, "-", IF(G229/C229&lt;10, G229/C229, "&gt;999%"))</f>
        <v>-1</v>
      </c>
      <c r="J229" s="21">
        <f>IF(E229=0, "-", IF(H229/E229&lt;10, H229/E229, "&gt;999%"))</f>
        <v>-0.75</v>
      </c>
    </row>
    <row r="230" spans="1:10" x14ac:dyDescent="0.25">
      <c r="A230" s="158" t="s">
        <v>511</v>
      </c>
      <c r="B230" s="65">
        <v>0</v>
      </c>
      <c r="C230" s="66">
        <v>0</v>
      </c>
      <c r="D230" s="65">
        <v>1</v>
      </c>
      <c r="E230" s="66">
        <v>0</v>
      </c>
      <c r="F230" s="67"/>
      <c r="G230" s="65">
        <f>B230-C230</f>
        <v>0</v>
      </c>
      <c r="H230" s="66">
        <f>D230-E230</f>
        <v>1</v>
      </c>
      <c r="I230" s="20" t="str">
        <f>IF(C230=0, "-", IF(G230/C230&lt;10, G230/C230, "&gt;999%"))</f>
        <v>-</v>
      </c>
      <c r="J230" s="21" t="str">
        <f>IF(E230=0, "-", IF(H230/E230&lt;10, H230/E230, "&gt;999%"))</f>
        <v>-</v>
      </c>
    </row>
    <row r="231" spans="1:10" s="160" customFormat="1" ht="13" x14ac:dyDescent="0.3">
      <c r="A231" s="178" t="s">
        <v>682</v>
      </c>
      <c r="B231" s="71">
        <v>0</v>
      </c>
      <c r="C231" s="72">
        <v>2</v>
      </c>
      <c r="D231" s="71">
        <v>2</v>
      </c>
      <c r="E231" s="72">
        <v>4</v>
      </c>
      <c r="F231" s="73"/>
      <c r="G231" s="71">
        <f>B231-C231</f>
        <v>-2</v>
      </c>
      <c r="H231" s="72">
        <f>D231-E231</f>
        <v>-2</v>
      </c>
      <c r="I231" s="37">
        <f>IF(C231=0, "-", IF(G231/C231&lt;10, G231/C231, "&gt;999%"))</f>
        <v>-1</v>
      </c>
      <c r="J231" s="38">
        <f>IF(E231=0, "-", IF(H231/E231&lt;10, H231/E231, "&gt;999%"))</f>
        <v>-0.5</v>
      </c>
    </row>
    <row r="232" spans="1:10" x14ac:dyDescent="0.25">
      <c r="A232" s="177"/>
      <c r="B232" s="143"/>
      <c r="C232" s="144"/>
      <c r="D232" s="143"/>
      <c r="E232" s="144"/>
      <c r="F232" s="145"/>
      <c r="G232" s="143"/>
      <c r="H232" s="144"/>
      <c r="I232" s="151"/>
      <c r="J232" s="152"/>
    </row>
    <row r="233" spans="1:10" s="139" customFormat="1" ht="13" x14ac:dyDescent="0.3">
      <c r="A233" s="159" t="s">
        <v>61</v>
      </c>
      <c r="B233" s="65"/>
      <c r="C233" s="66"/>
      <c r="D233" s="65"/>
      <c r="E233" s="66"/>
      <c r="F233" s="67"/>
      <c r="G233" s="65"/>
      <c r="H233" s="66"/>
      <c r="I233" s="20"/>
      <c r="J233" s="21"/>
    </row>
    <row r="234" spans="1:10" x14ac:dyDescent="0.25">
      <c r="A234" s="158" t="s">
        <v>587</v>
      </c>
      <c r="B234" s="65">
        <v>18</v>
      </c>
      <c r="C234" s="66">
        <v>7</v>
      </c>
      <c r="D234" s="65">
        <v>104</v>
      </c>
      <c r="E234" s="66">
        <v>93</v>
      </c>
      <c r="F234" s="67"/>
      <c r="G234" s="65">
        <f>B234-C234</f>
        <v>11</v>
      </c>
      <c r="H234" s="66">
        <f>D234-E234</f>
        <v>11</v>
      </c>
      <c r="I234" s="20">
        <f>IF(C234=0, "-", IF(G234/C234&lt;10, G234/C234, "&gt;999%"))</f>
        <v>1.5714285714285714</v>
      </c>
      <c r="J234" s="21">
        <f>IF(E234=0, "-", IF(H234/E234&lt;10, H234/E234, "&gt;999%"))</f>
        <v>0.11827956989247312</v>
      </c>
    </row>
    <row r="235" spans="1:10" x14ac:dyDescent="0.25">
      <c r="A235" s="158" t="s">
        <v>575</v>
      </c>
      <c r="B235" s="65">
        <v>6</v>
      </c>
      <c r="C235" s="66">
        <v>1</v>
      </c>
      <c r="D235" s="65">
        <v>36</v>
      </c>
      <c r="E235" s="66">
        <v>29</v>
      </c>
      <c r="F235" s="67"/>
      <c r="G235" s="65">
        <f>B235-C235</f>
        <v>5</v>
      </c>
      <c r="H235" s="66">
        <f>D235-E235</f>
        <v>7</v>
      </c>
      <c r="I235" s="20">
        <f>IF(C235=0, "-", IF(G235/C235&lt;10, G235/C235, "&gt;999%"))</f>
        <v>5</v>
      </c>
      <c r="J235" s="21">
        <f>IF(E235=0, "-", IF(H235/E235&lt;10, H235/E235, "&gt;999%"))</f>
        <v>0.2413793103448276</v>
      </c>
    </row>
    <row r="236" spans="1:10" x14ac:dyDescent="0.25">
      <c r="A236" s="158" t="s">
        <v>561</v>
      </c>
      <c r="B236" s="65">
        <v>42</v>
      </c>
      <c r="C236" s="66">
        <v>37</v>
      </c>
      <c r="D236" s="65">
        <v>306</v>
      </c>
      <c r="E236" s="66">
        <v>247</v>
      </c>
      <c r="F236" s="67"/>
      <c r="G236" s="65">
        <f>B236-C236</f>
        <v>5</v>
      </c>
      <c r="H236" s="66">
        <f>D236-E236</f>
        <v>59</v>
      </c>
      <c r="I236" s="20">
        <f>IF(C236=0, "-", IF(G236/C236&lt;10, G236/C236, "&gt;999%"))</f>
        <v>0.13513513513513514</v>
      </c>
      <c r="J236" s="21">
        <f>IF(E236=0, "-", IF(H236/E236&lt;10, H236/E236, "&gt;999%"))</f>
        <v>0.23886639676113361</v>
      </c>
    </row>
    <row r="237" spans="1:10" x14ac:dyDescent="0.25">
      <c r="A237" s="158" t="s">
        <v>562</v>
      </c>
      <c r="B237" s="65">
        <v>5</v>
      </c>
      <c r="C237" s="66">
        <v>22</v>
      </c>
      <c r="D237" s="65">
        <v>111</v>
      </c>
      <c r="E237" s="66">
        <v>83</v>
      </c>
      <c r="F237" s="67"/>
      <c r="G237" s="65">
        <f>B237-C237</f>
        <v>-17</v>
      </c>
      <c r="H237" s="66">
        <f>D237-E237</f>
        <v>28</v>
      </c>
      <c r="I237" s="20">
        <f>IF(C237=0, "-", IF(G237/C237&lt;10, G237/C237, "&gt;999%"))</f>
        <v>-0.77272727272727271</v>
      </c>
      <c r="J237" s="21">
        <f>IF(E237=0, "-", IF(H237/E237&lt;10, H237/E237, "&gt;999%"))</f>
        <v>0.33734939759036142</v>
      </c>
    </row>
    <row r="238" spans="1:10" s="160" customFormat="1" ht="13" x14ac:dyDescent="0.3">
      <c r="A238" s="178" t="s">
        <v>683</v>
      </c>
      <c r="B238" s="71">
        <v>71</v>
      </c>
      <c r="C238" s="72">
        <v>67</v>
      </c>
      <c r="D238" s="71">
        <v>557</v>
      </c>
      <c r="E238" s="72">
        <v>452</v>
      </c>
      <c r="F238" s="73"/>
      <c r="G238" s="71">
        <f>B238-C238</f>
        <v>4</v>
      </c>
      <c r="H238" s="72">
        <f>D238-E238</f>
        <v>105</v>
      </c>
      <c r="I238" s="37">
        <f>IF(C238=0, "-", IF(G238/C238&lt;10, G238/C238, "&gt;999%"))</f>
        <v>5.9701492537313432E-2</v>
      </c>
      <c r="J238" s="38">
        <f>IF(E238=0, "-", IF(H238/E238&lt;10, H238/E238, "&gt;999%"))</f>
        <v>0.23230088495575221</v>
      </c>
    </row>
    <row r="239" spans="1:10" x14ac:dyDescent="0.25">
      <c r="A239" s="177"/>
      <c r="B239" s="143"/>
      <c r="C239" s="144"/>
      <c r="D239" s="143"/>
      <c r="E239" s="144"/>
      <c r="F239" s="145"/>
      <c r="G239" s="143"/>
      <c r="H239" s="144"/>
      <c r="I239" s="151"/>
      <c r="J239" s="152"/>
    </row>
    <row r="240" spans="1:10" s="139" customFormat="1" ht="13" x14ac:dyDescent="0.3">
      <c r="A240" s="159" t="s">
        <v>62</v>
      </c>
      <c r="B240" s="65"/>
      <c r="C240" s="66"/>
      <c r="D240" s="65"/>
      <c r="E240" s="66"/>
      <c r="F240" s="67"/>
      <c r="G240" s="65"/>
      <c r="H240" s="66"/>
      <c r="I240" s="20"/>
      <c r="J240" s="21"/>
    </row>
    <row r="241" spans="1:10" x14ac:dyDescent="0.25">
      <c r="A241" s="158" t="s">
        <v>391</v>
      </c>
      <c r="B241" s="65">
        <v>6</v>
      </c>
      <c r="C241" s="66">
        <v>7</v>
      </c>
      <c r="D241" s="65">
        <v>13</v>
      </c>
      <c r="E241" s="66">
        <v>75</v>
      </c>
      <c r="F241" s="67"/>
      <c r="G241" s="65">
        <f t="shared" ref="G241:G247" si="32">B241-C241</f>
        <v>-1</v>
      </c>
      <c r="H241" s="66">
        <f t="shared" ref="H241:H247" si="33">D241-E241</f>
        <v>-62</v>
      </c>
      <c r="I241" s="20">
        <f t="shared" ref="I241:I247" si="34">IF(C241=0, "-", IF(G241/C241&lt;10, G241/C241, "&gt;999%"))</f>
        <v>-0.14285714285714285</v>
      </c>
      <c r="J241" s="21">
        <f t="shared" ref="J241:J247" si="35">IF(E241=0, "-", IF(H241/E241&lt;10, H241/E241, "&gt;999%"))</f>
        <v>-0.82666666666666666</v>
      </c>
    </row>
    <row r="242" spans="1:10" x14ac:dyDescent="0.25">
      <c r="A242" s="158" t="s">
        <v>474</v>
      </c>
      <c r="B242" s="65">
        <v>11</v>
      </c>
      <c r="C242" s="66">
        <v>7</v>
      </c>
      <c r="D242" s="65">
        <v>68</v>
      </c>
      <c r="E242" s="66">
        <v>98</v>
      </c>
      <c r="F242" s="67"/>
      <c r="G242" s="65">
        <f t="shared" si="32"/>
        <v>4</v>
      </c>
      <c r="H242" s="66">
        <f t="shared" si="33"/>
        <v>-30</v>
      </c>
      <c r="I242" s="20">
        <f t="shared" si="34"/>
        <v>0.5714285714285714</v>
      </c>
      <c r="J242" s="21">
        <f t="shared" si="35"/>
        <v>-0.30612244897959184</v>
      </c>
    </row>
    <row r="243" spans="1:10" x14ac:dyDescent="0.25">
      <c r="A243" s="158" t="s">
        <v>329</v>
      </c>
      <c r="B243" s="65">
        <v>1</v>
      </c>
      <c r="C243" s="66">
        <v>3</v>
      </c>
      <c r="D243" s="65">
        <v>17</v>
      </c>
      <c r="E243" s="66">
        <v>14</v>
      </c>
      <c r="F243" s="67"/>
      <c r="G243" s="65">
        <f t="shared" si="32"/>
        <v>-2</v>
      </c>
      <c r="H243" s="66">
        <f t="shared" si="33"/>
        <v>3</v>
      </c>
      <c r="I243" s="20">
        <f t="shared" si="34"/>
        <v>-0.66666666666666663</v>
      </c>
      <c r="J243" s="21">
        <f t="shared" si="35"/>
        <v>0.21428571428571427</v>
      </c>
    </row>
    <row r="244" spans="1:10" x14ac:dyDescent="0.25">
      <c r="A244" s="158" t="s">
        <v>475</v>
      </c>
      <c r="B244" s="65">
        <v>0</v>
      </c>
      <c r="C244" s="66">
        <v>0</v>
      </c>
      <c r="D244" s="65">
        <v>7</v>
      </c>
      <c r="E244" s="66">
        <v>6</v>
      </c>
      <c r="F244" s="67"/>
      <c r="G244" s="65">
        <f t="shared" si="32"/>
        <v>0</v>
      </c>
      <c r="H244" s="66">
        <f t="shared" si="33"/>
        <v>1</v>
      </c>
      <c r="I244" s="20" t="str">
        <f t="shared" si="34"/>
        <v>-</v>
      </c>
      <c r="J244" s="21">
        <f t="shared" si="35"/>
        <v>0.16666666666666666</v>
      </c>
    </row>
    <row r="245" spans="1:10" x14ac:dyDescent="0.25">
      <c r="A245" s="158" t="s">
        <v>259</v>
      </c>
      <c r="B245" s="65">
        <v>0</v>
      </c>
      <c r="C245" s="66">
        <v>0</v>
      </c>
      <c r="D245" s="65">
        <v>14</v>
      </c>
      <c r="E245" s="66">
        <v>17</v>
      </c>
      <c r="F245" s="67"/>
      <c r="G245" s="65">
        <f t="shared" si="32"/>
        <v>0</v>
      </c>
      <c r="H245" s="66">
        <f t="shared" si="33"/>
        <v>-3</v>
      </c>
      <c r="I245" s="20" t="str">
        <f t="shared" si="34"/>
        <v>-</v>
      </c>
      <c r="J245" s="21">
        <f t="shared" si="35"/>
        <v>-0.17647058823529413</v>
      </c>
    </row>
    <row r="246" spans="1:10" x14ac:dyDescent="0.25">
      <c r="A246" s="158" t="s">
        <v>278</v>
      </c>
      <c r="B246" s="65">
        <v>0</v>
      </c>
      <c r="C246" s="66">
        <v>0</v>
      </c>
      <c r="D246" s="65">
        <v>2</v>
      </c>
      <c r="E246" s="66">
        <v>4</v>
      </c>
      <c r="F246" s="67"/>
      <c r="G246" s="65">
        <f t="shared" si="32"/>
        <v>0</v>
      </c>
      <c r="H246" s="66">
        <f t="shared" si="33"/>
        <v>-2</v>
      </c>
      <c r="I246" s="20" t="str">
        <f t="shared" si="34"/>
        <v>-</v>
      </c>
      <c r="J246" s="21">
        <f t="shared" si="35"/>
        <v>-0.5</v>
      </c>
    </row>
    <row r="247" spans="1:10" s="160" customFormat="1" ht="13" x14ac:dyDescent="0.3">
      <c r="A247" s="178" t="s">
        <v>684</v>
      </c>
      <c r="B247" s="71">
        <v>18</v>
      </c>
      <c r="C247" s="72">
        <v>17</v>
      </c>
      <c r="D247" s="71">
        <v>121</v>
      </c>
      <c r="E247" s="72">
        <v>214</v>
      </c>
      <c r="F247" s="73"/>
      <c r="G247" s="71">
        <f t="shared" si="32"/>
        <v>1</v>
      </c>
      <c r="H247" s="72">
        <f t="shared" si="33"/>
        <v>-93</v>
      </c>
      <c r="I247" s="37">
        <f t="shared" si="34"/>
        <v>5.8823529411764705E-2</v>
      </c>
      <c r="J247" s="38">
        <f t="shared" si="35"/>
        <v>-0.43457943925233644</v>
      </c>
    </row>
    <row r="248" spans="1:10" x14ac:dyDescent="0.25">
      <c r="A248" s="177"/>
      <c r="B248" s="143"/>
      <c r="C248" s="144"/>
      <c r="D248" s="143"/>
      <c r="E248" s="144"/>
      <c r="F248" s="145"/>
      <c r="G248" s="143"/>
      <c r="H248" s="144"/>
      <c r="I248" s="151"/>
      <c r="J248" s="152"/>
    </row>
    <row r="249" spans="1:10" s="139" customFormat="1" ht="13" x14ac:dyDescent="0.3">
      <c r="A249" s="159" t="s">
        <v>63</v>
      </c>
      <c r="B249" s="65"/>
      <c r="C249" s="66"/>
      <c r="D249" s="65"/>
      <c r="E249" s="66"/>
      <c r="F249" s="67"/>
      <c r="G249" s="65"/>
      <c r="H249" s="66"/>
      <c r="I249" s="20"/>
      <c r="J249" s="21"/>
    </row>
    <row r="250" spans="1:10" x14ac:dyDescent="0.25">
      <c r="A250" s="158" t="s">
        <v>408</v>
      </c>
      <c r="B250" s="65">
        <v>0</v>
      </c>
      <c r="C250" s="66">
        <v>11</v>
      </c>
      <c r="D250" s="65">
        <v>1</v>
      </c>
      <c r="E250" s="66">
        <v>80</v>
      </c>
      <c r="F250" s="67"/>
      <c r="G250" s="65">
        <f t="shared" ref="G250:G255" si="36">B250-C250</f>
        <v>-11</v>
      </c>
      <c r="H250" s="66">
        <f t="shared" ref="H250:H255" si="37">D250-E250</f>
        <v>-79</v>
      </c>
      <c r="I250" s="20">
        <f t="shared" ref="I250:I255" si="38">IF(C250=0, "-", IF(G250/C250&lt;10, G250/C250, "&gt;999%"))</f>
        <v>-1</v>
      </c>
      <c r="J250" s="21">
        <f t="shared" ref="J250:J255" si="39">IF(E250=0, "-", IF(H250/E250&lt;10, H250/E250, "&gt;999%"))</f>
        <v>-0.98750000000000004</v>
      </c>
    </row>
    <row r="251" spans="1:10" x14ac:dyDescent="0.25">
      <c r="A251" s="158" t="s">
        <v>367</v>
      </c>
      <c r="B251" s="65">
        <v>10</v>
      </c>
      <c r="C251" s="66">
        <v>61</v>
      </c>
      <c r="D251" s="65">
        <v>281</v>
      </c>
      <c r="E251" s="66">
        <v>426</v>
      </c>
      <c r="F251" s="67"/>
      <c r="G251" s="65">
        <f t="shared" si="36"/>
        <v>-51</v>
      </c>
      <c r="H251" s="66">
        <f t="shared" si="37"/>
        <v>-145</v>
      </c>
      <c r="I251" s="20">
        <f t="shared" si="38"/>
        <v>-0.83606557377049184</v>
      </c>
      <c r="J251" s="21">
        <f t="shared" si="39"/>
        <v>-0.34037558685446012</v>
      </c>
    </row>
    <row r="252" spans="1:10" x14ac:dyDescent="0.25">
      <c r="A252" s="158" t="s">
        <v>538</v>
      </c>
      <c r="B252" s="65">
        <v>11</v>
      </c>
      <c r="C252" s="66">
        <v>33</v>
      </c>
      <c r="D252" s="65">
        <v>163</v>
      </c>
      <c r="E252" s="66">
        <v>355</v>
      </c>
      <c r="F252" s="67"/>
      <c r="G252" s="65">
        <f t="shared" si="36"/>
        <v>-22</v>
      </c>
      <c r="H252" s="66">
        <f t="shared" si="37"/>
        <v>-192</v>
      </c>
      <c r="I252" s="20">
        <f t="shared" si="38"/>
        <v>-0.66666666666666663</v>
      </c>
      <c r="J252" s="21">
        <f t="shared" si="39"/>
        <v>-0.54084507042253516</v>
      </c>
    </row>
    <row r="253" spans="1:10" x14ac:dyDescent="0.25">
      <c r="A253" s="158" t="s">
        <v>476</v>
      </c>
      <c r="B253" s="65">
        <v>42</v>
      </c>
      <c r="C253" s="66">
        <v>40</v>
      </c>
      <c r="D253" s="65">
        <v>263</v>
      </c>
      <c r="E253" s="66">
        <v>423</v>
      </c>
      <c r="F253" s="67"/>
      <c r="G253" s="65">
        <f t="shared" si="36"/>
        <v>2</v>
      </c>
      <c r="H253" s="66">
        <f t="shared" si="37"/>
        <v>-160</v>
      </c>
      <c r="I253" s="20">
        <f t="shared" si="38"/>
        <v>0.05</v>
      </c>
      <c r="J253" s="21">
        <f t="shared" si="39"/>
        <v>-0.37825059101654845</v>
      </c>
    </row>
    <row r="254" spans="1:10" x14ac:dyDescent="0.25">
      <c r="A254" s="158" t="s">
        <v>450</v>
      </c>
      <c r="B254" s="65">
        <v>17</v>
      </c>
      <c r="C254" s="66">
        <v>26</v>
      </c>
      <c r="D254" s="65">
        <v>214</v>
      </c>
      <c r="E254" s="66">
        <v>304</v>
      </c>
      <c r="F254" s="67"/>
      <c r="G254" s="65">
        <f t="shared" si="36"/>
        <v>-9</v>
      </c>
      <c r="H254" s="66">
        <f t="shared" si="37"/>
        <v>-90</v>
      </c>
      <c r="I254" s="20">
        <f t="shared" si="38"/>
        <v>-0.34615384615384615</v>
      </c>
      <c r="J254" s="21">
        <f t="shared" si="39"/>
        <v>-0.29605263157894735</v>
      </c>
    </row>
    <row r="255" spans="1:10" s="160" customFormat="1" ht="13" x14ac:dyDescent="0.3">
      <c r="A255" s="178" t="s">
        <v>685</v>
      </c>
      <c r="B255" s="71">
        <v>80</v>
      </c>
      <c r="C255" s="72">
        <v>171</v>
      </c>
      <c r="D255" s="71">
        <v>922</v>
      </c>
      <c r="E255" s="72">
        <v>1588</v>
      </c>
      <c r="F255" s="73"/>
      <c r="G255" s="71">
        <f t="shared" si="36"/>
        <v>-91</v>
      </c>
      <c r="H255" s="72">
        <f t="shared" si="37"/>
        <v>-666</v>
      </c>
      <c r="I255" s="37">
        <f t="shared" si="38"/>
        <v>-0.53216374269005851</v>
      </c>
      <c r="J255" s="38">
        <f t="shared" si="39"/>
        <v>-0.41939546599496219</v>
      </c>
    </row>
    <row r="256" spans="1:10" x14ac:dyDescent="0.25">
      <c r="A256" s="177"/>
      <c r="B256" s="143"/>
      <c r="C256" s="144"/>
      <c r="D256" s="143"/>
      <c r="E256" s="144"/>
      <c r="F256" s="145"/>
      <c r="G256" s="143"/>
      <c r="H256" s="144"/>
      <c r="I256" s="151"/>
      <c r="J256" s="152"/>
    </row>
    <row r="257" spans="1:10" s="139" customFormat="1" ht="13" x14ac:dyDescent="0.3">
      <c r="A257" s="159" t="s">
        <v>64</v>
      </c>
      <c r="B257" s="65"/>
      <c r="C257" s="66"/>
      <c r="D257" s="65"/>
      <c r="E257" s="66"/>
      <c r="F257" s="67"/>
      <c r="G257" s="65"/>
      <c r="H257" s="66"/>
      <c r="I257" s="20"/>
      <c r="J257" s="21"/>
    </row>
    <row r="258" spans="1:10" x14ac:dyDescent="0.25">
      <c r="A258" s="158" t="s">
        <v>64</v>
      </c>
      <c r="B258" s="65">
        <v>107</v>
      </c>
      <c r="C258" s="66">
        <v>75</v>
      </c>
      <c r="D258" s="65">
        <v>748</v>
      </c>
      <c r="E258" s="66">
        <v>611</v>
      </c>
      <c r="F258" s="67"/>
      <c r="G258" s="65">
        <f>B258-C258</f>
        <v>32</v>
      </c>
      <c r="H258" s="66">
        <f>D258-E258</f>
        <v>137</v>
      </c>
      <c r="I258" s="20">
        <f>IF(C258=0, "-", IF(G258/C258&lt;10, G258/C258, "&gt;999%"))</f>
        <v>0.42666666666666669</v>
      </c>
      <c r="J258" s="21">
        <f>IF(E258=0, "-", IF(H258/E258&lt;10, H258/E258, "&gt;999%"))</f>
        <v>0.22422258592471359</v>
      </c>
    </row>
    <row r="259" spans="1:10" s="160" customFormat="1" ht="13" x14ac:dyDescent="0.3">
      <c r="A259" s="178" t="s">
        <v>686</v>
      </c>
      <c r="B259" s="71">
        <v>107</v>
      </c>
      <c r="C259" s="72">
        <v>75</v>
      </c>
      <c r="D259" s="71">
        <v>748</v>
      </c>
      <c r="E259" s="72">
        <v>611</v>
      </c>
      <c r="F259" s="73"/>
      <c r="G259" s="71">
        <f>B259-C259</f>
        <v>32</v>
      </c>
      <c r="H259" s="72">
        <f>D259-E259</f>
        <v>137</v>
      </c>
      <c r="I259" s="37">
        <f>IF(C259=0, "-", IF(G259/C259&lt;10, G259/C259, "&gt;999%"))</f>
        <v>0.42666666666666669</v>
      </c>
      <c r="J259" s="38">
        <f>IF(E259=0, "-", IF(H259/E259&lt;10, H259/E259, "&gt;999%"))</f>
        <v>0.22422258592471359</v>
      </c>
    </row>
    <row r="260" spans="1:10" x14ac:dyDescent="0.25">
      <c r="A260" s="177"/>
      <c r="B260" s="143"/>
      <c r="C260" s="144"/>
      <c r="D260" s="143"/>
      <c r="E260" s="144"/>
      <c r="F260" s="145"/>
      <c r="G260" s="143"/>
      <c r="H260" s="144"/>
      <c r="I260" s="151"/>
      <c r="J260" s="152"/>
    </row>
    <row r="261" spans="1:10" s="139" customFormat="1" ht="13" x14ac:dyDescent="0.3">
      <c r="A261" s="159" t="s">
        <v>65</v>
      </c>
      <c r="B261" s="65"/>
      <c r="C261" s="66"/>
      <c r="D261" s="65"/>
      <c r="E261" s="66"/>
      <c r="F261" s="67"/>
      <c r="G261" s="65"/>
      <c r="H261" s="66"/>
      <c r="I261" s="20"/>
      <c r="J261" s="21"/>
    </row>
    <row r="262" spans="1:10" x14ac:dyDescent="0.25">
      <c r="A262" s="158" t="s">
        <v>301</v>
      </c>
      <c r="B262" s="65">
        <v>475</v>
      </c>
      <c r="C262" s="66">
        <v>235</v>
      </c>
      <c r="D262" s="65">
        <v>2985</v>
      </c>
      <c r="E262" s="66">
        <v>2009</v>
      </c>
      <c r="F262" s="67"/>
      <c r="G262" s="65">
        <f t="shared" ref="G262:G273" si="40">B262-C262</f>
        <v>240</v>
      </c>
      <c r="H262" s="66">
        <f t="shared" ref="H262:H273" si="41">D262-E262</f>
        <v>976</v>
      </c>
      <c r="I262" s="20">
        <f t="shared" ref="I262:I273" si="42">IF(C262=0, "-", IF(G262/C262&lt;10, G262/C262, "&gt;999%"))</f>
        <v>1.0212765957446808</v>
      </c>
      <c r="J262" s="21">
        <f t="shared" ref="J262:J273" si="43">IF(E262=0, "-", IF(H262/E262&lt;10, H262/E262, "&gt;999%"))</f>
        <v>0.48581383773021403</v>
      </c>
    </row>
    <row r="263" spans="1:10" x14ac:dyDescent="0.25">
      <c r="A263" s="158" t="s">
        <v>220</v>
      </c>
      <c r="B263" s="65">
        <v>140</v>
      </c>
      <c r="C263" s="66">
        <v>328</v>
      </c>
      <c r="D263" s="65">
        <v>1448</v>
      </c>
      <c r="E263" s="66">
        <v>3448</v>
      </c>
      <c r="F263" s="67"/>
      <c r="G263" s="65">
        <f t="shared" si="40"/>
        <v>-188</v>
      </c>
      <c r="H263" s="66">
        <f t="shared" si="41"/>
        <v>-2000</v>
      </c>
      <c r="I263" s="20">
        <f t="shared" si="42"/>
        <v>-0.57317073170731703</v>
      </c>
      <c r="J263" s="21">
        <f t="shared" si="43"/>
        <v>-0.58004640371229699</v>
      </c>
    </row>
    <row r="264" spans="1:10" x14ac:dyDescent="0.25">
      <c r="A264" s="158" t="s">
        <v>477</v>
      </c>
      <c r="B264" s="65">
        <v>74</v>
      </c>
      <c r="C264" s="66">
        <v>17</v>
      </c>
      <c r="D264" s="65">
        <v>362</v>
      </c>
      <c r="E264" s="66">
        <v>153</v>
      </c>
      <c r="F264" s="67"/>
      <c r="G264" s="65">
        <f t="shared" si="40"/>
        <v>57</v>
      </c>
      <c r="H264" s="66">
        <f t="shared" si="41"/>
        <v>209</v>
      </c>
      <c r="I264" s="20">
        <f t="shared" si="42"/>
        <v>3.3529411764705883</v>
      </c>
      <c r="J264" s="21">
        <f t="shared" si="43"/>
        <v>1.3660130718954249</v>
      </c>
    </row>
    <row r="265" spans="1:10" x14ac:dyDescent="0.25">
      <c r="A265" s="158" t="s">
        <v>392</v>
      </c>
      <c r="B265" s="65">
        <v>44</v>
      </c>
      <c r="C265" s="66">
        <v>52</v>
      </c>
      <c r="D265" s="65">
        <v>408</v>
      </c>
      <c r="E265" s="66">
        <v>426</v>
      </c>
      <c r="F265" s="67"/>
      <c r="G265" s="65">
        <f t="shared" si="40"/>
        <v>-8</v>
      </c>
      <c r="H265" s="66">
        <f t="shared" si="41"/>
        <v>-18</v>
      </c>
      <c r="I265" s="20">
        <f t="shared" si="42"/>
        <v>-0.15384615384615385</v>
      </c>
      <c r="J265" s="21">
        <f t="shared" si="43"/>
        <v>-4.2253521126760563E-2</v>
      </c>
    </row>
    <row r="266" spans="1:10" x14ac:dyDescent="0.25">
      <c r="A266" s="158" t="s">
        <v>203</v>
      </c>
      <c r="B266" s="65">
        <v>345</v>
      </c>
      <c r="C266" s="66">
        <v>180</v>
      </c>
      <c r="D266" s="65">
        <v>1867</v>
      </c>
      <c r="E266" s="66">
        <v>1135</v>
      </c>
      <c r="F266" s="67"/>
      <c r="G266" s="65">
        <f t="shared" si="40"/>
        <v>165</v>
      </c>
      <c r="H266" s="66">
        <f t="shared" si="41"/>
        <v>732</v>
      </c>
      <c r="I266" s="20">
        <f t="shared" si="42"/>
        <v>0.91666666666666663</v>
      </c>
      <c r="J266" s="21">
        <f t="shared" si="43"/>
        <v>0.64493392070484579</v>
      </c>
    </row>
    <row r="267" spans="1:10" x14ac:dyDescent="0.25">
      <c r="A267" s="158" t="s">
        <v>207</v>
      </c>
      <c r="B267" s="65">
        <v>19</v>
      </c>
      <c r="C267" s="66">
        <v>142</v>
      </c>
      <c r="D267" s="65">
        <v>1366</v>
      </c>
      <c r="E267" s="66">
        <v>1206</v>
      </c>
      <c r="F267" s="67"/>
      <c r="G267" s="65">
        <f t="shared" si="40"/>
        <v>-123</v>
      </c>
      <c r="H267" s="66">
        <f t="shared" si="41"/>
        <v>160</v>
      </c>
      <c r="I267" s="20">
        <f t="shared" si="42"/>
        <v>-0.86619718309859151</v>
      </c>
      <c r="J267" s="21">
        <f t="shared" si="43"/>
        <v>0.13266998341625208</v>
      </c>
    </row>
    <row r="268" spans="1:10" x14ac:dyDescent="0.25">
      <c r="A268" s="158" t="s">
        <v>368</v>
      </c>
      <c r="B268" s="65">
        <v>279</v>
      </c>
      <c r="C268" s="66">
        <v>262</v>
      </c>
      <c r="D268" s="65">
        <v>3072</v>
      </c>
      <c r="E268" s="66">
        <v>2530</v>
      </c>
      <c r="F268" s="67"/>
      <c r="G268" s="65">
        <f t="shared" si="40"/>
        <v>17</v>
      </c>
      <c r="H268" s="66">
        <f t="shared" si="41"/>
        <v>542</v>
      </c>
      <c r="I268" s="20">
        <f t="shared" si="42"/>
        <v>6.4885496183206104E-2</v>
      </c>
      <c r="J268" s="21">
        <f t="shared" si="43"/>
        <v>0.21422924901185772</v>
      </c>
    </row>
    <row r="269" spans="1:10" x14ac:dyDescent="0.25">
      <c r="A269" s="158" t="s">
        <v>451</v>
      </c>
      <c r="B269" s="65">
        <v>309</v>
      </c>
      <c r="C269" s="66">
        <v>181</v>
      </c>
      <c r="D269" s="65">
        <v>2553</v>
      </c>
      <c r="E269" s="66">
        <v>1688</v>
      </c>
      <c r="F269" s="67"/>
      <c r="G269" s="65">
        <f t="shared" si="40"/>
        <v>128</v>
      </c>
      <c r="H269" s="66">
        <f t="shared" si="41"/>
        <v>865</v>
      </c>
      <c r="I269" s="20">
        <f t="shared" si="42"/>
        <v>0.70718232044198892</v>
      </c>
      <c r="J269" s="21">
        <f t="shared" si="43"/>
        <v>0.51244075829383884</v>
      </c>
    </row>
    <row r="270" spans="1:10" x14ac:dyDescent="0.25">
      <c r="A270" s="158" t="s">
        <v>409</v>
      </c>
      <c r="B270" s="65">
        <v>812</v>
      </c>
      <c r="C270" s="66">
        <v>642</v>
      </c>
      <c r="D270" s="65">
        <v>4029</v>
      </c>
      <c r="E270" s="66">
        <v>4596</v>
      </c>
      <c r="F270" s="67"/>
      <c r="G270" s="65">
        <f t="shared" si="40"/>
        <v>170</v>
      </c>
      <c r="H270" s="66">
        <f t="shared" si="41"/>
        <v>-567</v>
      </c>
      <c r="I270" s="20">
        <f t="shared" si="42"/>
        <v>0.26479750778816197</v>
      </c>
      <c r="J270" s="21">
        <f t="shared" si="43"/>
        <v>-0.12336814621409922</v>
      </c>
    </row>
    <row r="271" spans="1:10" x14ac:dyDescent="0.25">
      <c r="A271" s="158" t="s">
        <v>271</v>
      </c>
      <c r="B271" s="65">
        <v>17</v>
      </c>
      <c r="C271" s="66">
        <v>37</v>
      </c>
      <c r="D271" s="65">
        <v>568</v>
      </c>
      <c r="E271" s="66">
        <v>590</v>
      </c>
      <c r="F271" s="67"/>
      <c r="G271" s="65">
        <f t="shared" si="40"/>
        <v>-20</v>
      </c>
      <c r="H271" s="66">
        <f t="shared" si="41"/>
        <v>-22</v>
      </c>
      <c r="I271" s="20">
        <f t="shared" si="42"/>
        <v>-0.54054054054054057</v>
      </c>
      <c r="J271" s="21">
        <f t="shared" si="43"/>
        <v>-3.7288135593220341E-2</v>
      </c>
    </row>
    <row r="272" spans="1:10" x14ac:dyDescent="0.25">
      <c r="A272" s="158" t="s">
        <v>353</v>
      </c>
      <c r="B272" s="65">
        <v>201</v>
      </c>
      <c r="C272" s="66">
        <v>325</v>
      </c>
      <c r="D272" s="65">
        <v>1831</v>
      </c>
      <c r="E272" s="66">
        <v>2421</v>
      </c>
      <c r="F272" s="67"/>
      <c r="G272" s="65">
        <f t="shared" si="40"/>
        <v>-124</v>
      </c>
      <c r="H272" s="66">
        <f t="shared" si="41"/>
        <v>-590</v>
      </c>
      <c r="I272" s="20">
        <f t="shared" si="42"/>
        <v>-0.38153846153846155</v>
      </c>
      <c r="J272" s="21">
        <f t="shared" si="43"/>
        <v>-0.24370095002065262</v>
      </c>
    </row>
    <row r="273" spans="1:10" s="160" customFormat="1" ht="13" x14ac:dyDescent="0.3">
      <c r="A273" s="178" t="s">
        <v>687</v>
      </c>
      <c r="B273" s="71">
        <v>2715</v>
      </c>
      <c r="C273" s="72">
        <v>2401</v>
      </c>
      <c r="D273" s="71">
        <v>20489</v>
      </c>
      <c r="E273" s="72">
        <v>20202</v>
      </c>
      <c r="F273" s="73"/>
      <c r="G273" s="71">
        <f t="shared" si="40"/>
        <v>314</v>
      </c>
      <c r="H273" s="72">
        <f t="shared" si="41"/>
        <v>287</v>
      </c>
      <c r="I273" s="37">
        <f t="shared" si="42"/>
        <v>0.13077884214910454</v>
      </c>
      <c r="J273" s="38">
        <f t="shared" si="43"/>
        <v>1.4206514206514207E-2</v>
      </c>
    </row>
    <row r="274" spans="1:10" x14ac:dyDescent="0.25">
      <c r="A274" s="177"/>
      <c r="B274" s="143"/>
      <c r="C274" s="144"/>
      <c r="D274" s="143"/>
      <c r="E274" s="144"/>
      <c r="F274" s="145"/>
      <c r="G274" s="143"/>
      <c r="H274" s="144"/>
      <c r="I274" s="151"/>
      <c r="J274" s="152"/>
    </row>
    <row r="275" spans="1:10" s="139" customFormat="1" ht="13" x14ac:dyDescent="0.3">
      <c r="A275" s="159" t="s">
        <v>66</v>
      </c>
      <c r="B275" s="65"/>
      <c r="C275" s="66"/>
      <c r="D275" s="65"/>
      <c r="E275" s="66"/>
      <c r="F275" s="67"/>
      <c r="G275" s="65"/>
      <c r="H275" s="66"/>
      <c r="I275" s="20"/>
      <c r="J275" s="21"/>
    </row>
    <row r="276" spans="1:10" x14ac:dyDescent="0.25">
      <c r="A276" s="158" t="s">
        <v>345</v>
      </c>
      <c r="B276" s="65">
        <v>6</v>
      </c>
      <c r="C276" s="66">
        <v>1</v>
      </c>
      <c r="D276" s="65">
        <v>28</v>
      </c>
      <c r="E276" s="66">
        <v>11</v>
      </c>
      <c r="F276" s="67"/>
      <c r="G276" s="65">
        <f>B276-C276</f>
        <v>5</v>
      </c>
      <c r="H276" s="66">
        <f>D276-E276</f>
        <v>17</v>
      </c>
      <c r="I276" s="20">
        <f>IF(C276=0, "-", IF(G276/C276&lt;10, G276/C276, "&gt;999%"))</f>
        <v>5</v>
      </c>
      <c r="J276" s="21">
        <f>IF(E276=0, "-", IF(H276/E276&lt;10, H276/E276, "&gt;999%"))</f>
        <v>1.5454545454545454</v>
      </c>
    </row>
    <row r="277" spans="1:10" x14ac:dyDescent="0.25">
      <c r="A277" s="158" t="s">
        <v>498</v>
      </c>
      <c r="B277" s="65">
        <v>2</v>
      </c>
      <c r="C277" s="66">
        <v>2</v>
      </c>
      <c r="D277" s="65">
        <v>16</v>
      </c>
      <c r="E277" s="66">
        <v>18</v>
      </c>
      <c r="F277" s="67"/>
      <c r="G277" s="65">
        <f>B277-C277</f>
        <v>0</v>
      </c>
      <c r="H277" s="66">
        <f>D277-E277</f>
        <v>-2</v>
      </c>
      <c r="I277" s="20">
        <f>IF(C277=0, "-", IF(G277/C277&lt;10, G277/C277, "&gt;999%"))</f>
        <v>0</v>
      </c>
      <c r="J277" s="21">
        <f>IF(E277=0, "-", IF(H277/E277&lt;10, H277/E277, "&gt;999%"))</f>
        <v>-0.1111111111111111</v>
      </c>
    </row>
    <row r="278" spans="1:10" s="160" customFormat="1" ht="13" x14ac:dyDescent="0.3">
      <c r="A278" s="178" t="s">
        <v>688</v>
      </c>
      <c r="B278" s="71">
        <v>8</v>
      </c>
      <c r="C278" s="72">
        <v>3</v>
      </c>
      <c r="D278" s="71">
        <v>44</v>
      </c>
      <c r="E278" s="72">
        <v>29</v>
      </c>
      <c r="F278" s="73"/>
      <c r="G278" s="71">
        <f>B278-C278</f>
        <v>5</v>
      </c>
      <c r="H278" s="72">
        <f>D278-E278</f>
        <v>15</v>
      </c>
      <c r="I278" s="37">
        <f>IF(C278=0, "-", IF(G278/C278&lt;10, G278/C278, "&gt;999%"))</f>
        <v>1.6666666666666667</v>
      </c>
      <c r="J278" s="38">
        <f>IF(E278=0, "-", IF(H278/E278&lt;10, H278/E278, "&gt;999%"))</f>
        <v>0.51724137931034486</v>
      </c>
    </row>
    <row r="279" spans="1:10" x14ac:dyDescent="0.25">
      <c r="A279" s="177"/>
      <c r="B279" s="143"/>
      <c r="C279" s="144"/>
      <c r="D279" s="143"/>
      <c r="E279" s="144"/>
      <c r="F279" s="145"/>
      <c r="G279" s="143"/>
      <c r="H279" s="144"/>
      <c r="I279" s="151"/>
      <c r="J279" s="152"/>
    </row>
    <row r="280" spans="1:10" s="139" customFormat="1" ht="13" x14ac:dyDescent="0.3">
      <c r="A280" s="159" t="s">
        <v>67</v>
      </c>
      <c r="B280" s="65"/>
      <c r="C280" s="66"/>
      <c r="D280" s="65"/>
      <c r="E280" s="66"/>
      <c r="F280" s="67"/>
      <c r="G280" s="65"/>
      <c r="H280" s="66"/>
      <c r="I280" s="20"/>
      <c r="J280" s="21"/>
    </row>
    <row r="281" spans="1:10" x14ac:dyDescent="0.25">
      <c r="A281" s="158" t="s">
        <v>478</v>
      </c>
      <c r="B281" s="65">
        <v>215</v>
      </c>
      <c r="C281" s="66">
        <v>24</v>
      </c>
      <c r="D281" s="65">
        <v>979</v>
      </c>
      <c r="E281" s="66">
        <v>406</v>
      </c>
      <c r="F281" s="67"/>
      <c r="G281" s="65">
        <f t="shared" ref="G281:G288" si="44">B281-C281</f>
        <v>191</v>
      </c>
      <c r="H281" s="66">
        <f t="shared" ref="H281:H288" si="45">D281-E281</f>
        <v>573</v>
      </c>
      <c r="I281" s="20">
        <f t="shared" ref="I281:I288" si="46">IF(C281=0, "-", IF(G281/C281&lt;10, G281/C281, "&gt;999%"))</f>
        <v>7.958333333333333</v>
      </c>
      <c r="J281" s="21">
        <f t="shared" ref="J281:J288" si="47">IF(E281=0, "-", IF(H281/E281&lt;10, H281/E281, "&gt;999%"))</f>
        <v>1.4113300492610839</v>
      </c>
    </row>
    <row r="282" spans="1:10" x14ac:dyDescent="0.25">
      <c r="A282" s="158" t="s">
        <v>491</v>
      </c>
      <c r="B282" s="65">
        <v>28</v>
      </c>
      <c r="C282" s="66">
        <v>2</v>
      </c>
      <c r="D282" s="65">
        <v>83</v>
      </c>
      <c r="E282" s="66">
        <v>35</v>
      </c>
      <c r="F282" s="67"/>
      <c r="G282" s="65">
        <f t="shared" si="44"/>
        <v>26</v>
      </c>
      <c r="H282" s="66">
        <f t="shared" si="45"/>
        <v>48</v>
      </c>
      <c r="I282" s="20" t="str">
        <f t="shared" si="46"/>
        <v>&gt;999%</v>
      </c>
      <c r="J282" s="21">
        <f t="shared" si="47"/>
        <v>1.3714285714285714</v>
      </c>
    </row>
    <row r="283" spans="1:10" x14ac:dyDescent="0.25">
      <c r="A283" s="158" t="s">
        <v>430</v>
      </c>
      <c r="B283" s="65">
        <v>1</v>
      </c>
      <c r="C283" s="66">
        <v>6</v>
      </c>
      <c r="D283" s="65">
        <v>71</v>
      </c>
      <c r="E283" s="66">
        <v>169</v>
      </c>
      <c r="F283" s="67"/>
      <c r="G283" s="65">
        <f t="shared" si="44"/>
        <v>-5</v>
      </c>
      <c r="H283" s="66">
        <f t="shared" si="45"/>
        <v>-98</v>
      </c>
      <c r="I283" s="20">
        <f t="shared" si="46"/>
        <v>-0.83333333333333337</v>
      </c>
      <c r="J283" s="21">
        <f t="shared" si="47"/>
        <v>-0.57988165680473369</v>
      </c>
    </row>
    <row r="284" spans="1:10" x14ac:dyDescent="0.25">
      <c r="A284" s="158" t="s">
        <v>499</v>
      </c>
      <c r="B284" s="65">
        <v>32</v>
      </c>
      <c r="C284" s="66">
        <v>6</v>
      </c>
      <c r="D284" s="65">
        <v>219</v>
      </c>
      <c r="E284" s="66">
        <v>42</v>
      </c>
      <c r="F284" s="67"/>
      <c r="G284" s="65">
        <f t="shared" si="44"/>
        <v>26</v>
      </c>
      <c r="H284" s="66">
        <f t="shared" si="45"/>
        <v>177</v>
      </c>
      <c r="I284" s="20">
        <f t="shared" si="46"/>
        <v>4.333333333333333</v>
      </c>
      <c r="J284" s="21">
        <f t="shared" si="47"/>
        <v>4.2142857142857144</v>
      </c>
    </row>
    <row r="285" spans="1:10" x14ac:dyDescent="0.25">
      <c r="A285" s="158" t="s">
        <v>431</v>
      </c>
      <c r="B285" s="65">
        <v>1</v>
      </c>
      <c r="C285" s="66">
        <v>11</v>
      </c>
      <c r="D285" s="65">
        <v>90</v>
      </c>
      <c r="E285" s="66">
        <v>205</v>
      </c>
      <c r="F285" s="67"/>
      <c r="G285" s="65">
        <f t="shared" si="44"/>
        <v>-10</v>
      </c>
      <c r="H285" s="66">
        <f t="shared" si="45"/>
        <v>-115</v>
      </c>
      <c r="I285" s="20">
        <f t="shared" si="46"/>
        <v>-0.90909090909090906</v>
      </c>
      <c r="J285" s="21">
        <f t="shared" si="47"/>
        <v>-0.56097560975609762</v>
      </c>
    </row>
    <row r="286" spans="1:10" x14ac:dyDescent="0.25">
      <c r="A286" s="158" t="s">
        <v>479</v>
      </c>
      <c r="B286" s="65">
        <v>78</v>
      </c>
      <c r="C286" s="66">
        <v>3</v>
      </c>
      <c r="D286" s="65">
        <v>576</v>
      </c>
      <c r="E286" s="66">
        <v>261</v>
      </c>
      <c r="F286" s="67"/>
      <c r="G286" s="65">
        <f t="shared" si="44"/>
        <v>75</v>
      </c>
      <c r="H286" s="66">
        <f t="shared" si="45"/>
        <v>315</v>
      </c>
      <c r="I286" s="20" t="str">
        <f t="shared" si="46"/>
        <v>&gt;999%</v>
      </c>
      <c r="J286" s="21">
        <f t="shared" si="47"/>
        <v>1.2068965517241379</v>
      </c>
    </row>
    <row r="287" spans="1:10" x14ac:dyDescent="0.25">
      <c r="A287" s="158" t="s">
        <v>480</v>
      </c>
      <c r="B287" s="65">
        <v>16</v>
      </c>
      <c r="C287" s="66">
        <v>3</v>
      </c>
      <c r="D287" s="65">
        <v>121</v>
      </c>
      <c r="E287" s="66">
        <v>109</v>
      </c>
      <c r="F287" s="67"/>
      <c r="G287" s="65">
        <f t="shared" si="44"/>
        <v>13</v>
      </c>
      <c r="H287" s="66">
        <f t="shared" si="45"/>
        <v>12</v>
      </c>
      <c r="I287" s="20">
        <f t="shared" si="46"/>
        <v>4.333333333333333</v>
      </c>
      <c r="J287" s="21">
        <f t="shared" si="47"/>
        <v>0.11009174311926606</v>
      </c>
    </row>
    <row r="288" spans="1:10" s="160" customFormat="1" ht="13" x14ac:dyDescent="0.3">
      <c r="A288" s="178" t="s">
        <v>689</v>
      </c>
      <c r="B288" s="71">
        <v>371</v>
      </c>
      <c r="C288" s="72">
        <v>55</v>
      </c>
      <c r="D288" s="71">
        <v>2139</v>
      </c>
      <c r="E288" s="72">
        <v>1227</v>
      </c>
      <c r="F288" s="73"/>
      <c r="G288" s="71">
        <f t="shared" si="44"/>
        <v>316</v>
      </c>
      <c r="H288" s="72">
        <f t="shared" si="45"/>
        <v>912</v>
      </c>
      <c r="I288" s="37">
        <f t="shared" si="46"/>
        <v>5.7454545454545451</v>
      </c>
      <c r="J288" s="38">
        <f t="shared" si="47"/>
        <v>0.74327628361858189</v>
      </c>
    </row>
    <row r="289" spans="1:10" x14ac:dyDescent="0.25">
      <c r="A289" s="177"/>
      <c r="B289" s="143"/>
      <c r="C289" s="144"/>
      <c r="D289" s="143"/>
      <c r="E289" s="144"/>
      <c r="F289" s="145"/>
      <c r="G289" s="143"/>
      <c r="H289" s="144"/>
      <c r="I289" s="151"/>
      <c r="J289" s="152"/>
    </row>
    <row r="290" spans="1:10" s="139" customFormat="1" ht="13" x14ac:dyDescent="0.3">
      <c r="A290" s="159" t="s">
        <v>68</v>
      </c>
      <c r="B290" s="65"/>
      <c r="C290" s="66"/>
      <c r="D290" s="65"/>
      <c r="E290" s="66"/>
      <c r="F290" s="67"/>
      <c r="G290" s="65"/>
      <c r="H290" s="66"/>
      <c r="I290" s="20"/>
      <c r="J290" s="21"/>
    </row>
    <row r="291" spans="1:10" x14ac:dyDescent="0.25">
      <c r="A291" s="158" t="s">
        <v>452</v>
      </c>
      <c r="B291" s="65">
        <v>70</v>
      </c>
      <c r="C291" s="66">
        <v>31</v>
      </c>
      <c r="D291" s="65">
        <v>779</v>
      </c>
      <c r="E291" s="66">
        <v>811</v>
      </c>
      <c r="F291" s="67"/>
      <c r="G291" s="65">
        <f t="shared" ref="G291:G301" si="48">B291-C291</f>
        <v>39</v>
      </c>
      <c r="H291" s="66">
        <f t="shared" ref="H291:H301" si="49">D291-E291</f>
        <v>-32</v>
      </c>
      <c r="I291" s="20">
        <f t="shared" ref="I291:I301" si="50">IF(C291=0, "-", IF(G291/C291&lt;10, G291/C291, "&gt;999%"))</f>
        <v>1.2580645161290323</v>
      </c>
      <c r="J291" s="21">
        <f t="shared" ref="J291:J301" si="51">IF(E291=0, "-", IF(H291/E291&lt;10, H291/E291, "&gt;999%"))</f>
        <v>-3.9457459926017263E-2</v>
      </c>
    </row>
    <row r="292" spans="1:10" x14ac:dyDescent="0.25">
      <c r="A292" s="158" t="s">
        <v>563</v>
      </c>
      <c r="B292" s="65">
        <v>85</v>
      </c>
      <c r="C292" s="66">
        <v>93</v>
      </c>
      <c r="D292" s="65">
        <v>919</v>
      </c>
      <c r="E292" s="66">
        <v>828</v>
      </c>
      <c r="F292" s="67"/>
      <c r="G292" s="65">
        <f t="shared" si="48"/>
        <v>-8</v>
      </c>
      <c r="H292" s="66">
        <f t="shared" si="49"/>
        <v>91</v>
      </c>
      <c r="I292" s="20">
        <f t="shared" si="50"/>
        <v>-8.6021505376344093E-2</v>
      </c>
      <c r="J292" s="21">
        <f t="shared" si="51"/>
        <v>0.10990338164251208</v>
      </c>
    </row>
    <row r="293" spans="1:10" x14ac:dyDescent="0.25">
      <c r="A293" s="158" t="s">
        <v>506</v>
      </c>
      <c r="B293" s="65">
        <v>1</v>
      </c>
      <c r="C293" s="66">
        <v>5</v>
      </c>
      <c r="D293" s="65">
        <v>42</v>
      </c>
      <c r="E293" s="66">
        <v>54</v>
      </c>
      <c r="F293" s="67"/>
      <c r="G293" s="65">
        <f t="shared" si="48"/>
        <v>-4</v>
      </c>
      <c r="H293" s="66">
        <f t="shared" si="49"/>
        <v>-12</v>
      </c>
      <c r="I293" s="20">
        <f t="shared" si="50"/>
        <v>-0.8</v>
      </c>
      <c r="J293" s="21">
        <f t="shared" si="51"/>
        <v>-0.22222222222222221</v>
      </c>
    </row>
    <row r="294" spans="1:10" x14ac:dyDescent="0.25">
      <c r="A294" s="158" t="s">
        <v>302</v>
      </c>
      <c r="B294" s="65">
        <v>0</v>
      </c>
      <c r="C294" s="66">
        <v>0</v>
      </c>
      <c r="D294" s="65">
        <v>0</v>
      </c>
      <c r="E294" s="66">
        <v>96</v>
      </c>
      <c r="F294" s="67"/>
      <c r="G294" s="65">
        <f t="shared" si="48"/>
        <v>0</v>
      </c>
      <c r="H294" s="66">
        <f t="shared" si="49"/>
        <v>-96</v>
      </c>
      <c r="I294" s="20" t="str">
        <f t="shared" si="50"/>
        <v>-</v>
      </c>
      <c r="J294" s="21">
        <f t="shared" si="51"/>
        <v>-1</v>
      </c>
    </row>
    <row r="295" spans="1:10" x14ac:dyDescent="0.25">
      <c r="A295" s="158" t="s">
        <v>519</v>
      </c>
      <c r="B295" s="65">
        <v>98</v>
      </c>
      <c r="C295" s="66">
        <v>82</v>
      </c>
      <c r="D295" s="65">
        <v>999</v>
      </c>
      <c r="E295" s="66">
        <v>892</v>
      </c>
      <c r="F295" s="67"/>
      <c r="G295" s="65">
        <f t="shared" si="48"/>
        <v>16</v>
      </c>
      <c r="H295" s="66">
        <f t="shared" si="49"/>
        <v>107</v>
      </c>
      <c r="I295" s="20">
        <f t="shared" si="50"/>
        <v>0.1951219512195122</v>
      </c>
      <c r="J295" s="21">
        <f t="shared" si="51"/>
        <v>0.11995515695067265</v>
      </c>
    </row>
    <row r="296" spans="1:10" x14ac:dyDescent="0.25">
      <c r="A296" s="158" t="s">
        <v>303</v>
      </c>
      <c r="B296" s="65">
        <v>14</v>
      </c>
      <c r="C296" s="66">
        <v>0</v>
      </c>
      <c r="D296" s="65">
        <v>129</v>
      </c>
      <c r="E296" s="66">
        <v>0</v>
      </c>
      <c r="F296" s="67"/>
      <c r="G296" s="65">
        <f t="shared" si="48"/>
        <v>14</v>
      </c>
      <c r="H296" s="66">
        <f t="shared" si="49"/>
        <v>129</v>
      </c>
      <c r="I296" s="20" t="str">
        <f t="shared" si="50"/>
        <v>-</v>
      </c>
      <c r="J296" s="21" t="str">
        <f t="shared" si="51"/>
        <v>-</v>
      </c>
    </row>
    <row r="297" spans="1:10" x14ac:dyDescent="0.25">
      <c r="A297" s="158" t="s">
        <v>307</v>
      </c>
      <c r="B297" s="65">
        <v>0</v>
      </c>
      <c r="C297" s="66">
        <v>0</v>
      </c>
      <c r="D297" s="65">
        <v>7</v>
      </c>
      <c r="E297" s="66">
        <v>0</v>
      </c>
      <c r="F297" s="67"/>
      <c r="G297" s="65">
        <f t="shared" si="48"/>
        <v>0</v>
      </c>
      <c r="H297" s="66">
        <f t="shared" si="49"/>
        <v>7</v>
      </c>
      <c r="I297" s="20" t="str">
        <f t="shared" si="50"/>
        <v>-</v>
      </c>
      <c r="J297" s="21" t="str">
        <f t="shared" si="51"/>
        <v>-</v>
      </c>
    </row>
    <row r="298" spans="1:10" x14ac:dyDescent="0.25">
      <c r="A298" s="158" t="s">
        <v>530</v>
      </c>
      <c r="B298" s="65">
        <v>2</v>
      </c>
      <c r="C298" s="66">
        <v>0</v>
      </c>
      <c r="D298" s="65">
        <v>22</v>
      </c>
      <c r="E298" s="66">
        <v>0</v>
      </c>
      <c r="F298" s="67"/>
      <c r="G298" s="65">
        <f t="shared" si="48"/>
        <v>2</v>
      </c>
      <c r="H298" s="66">
        <f t="shared" si="49"/>
        <v>22</v>
      </c>
      <c r="I298" s="20" t="str">
        <f t="shared" si="50"/>
        <v>-</v>
      </c>
      <c r="J298" s="21" t="str">
        <f t="shared" si="51"/>
        <v>-</v>
      </c>
    </row>
    <row r="299" spans="1:10" x14ac:dyDescent="0.25">
      <c r="A299" s="158" t="s">
        <v>539</v>
      </c>
      <c r="B299" s="65">
        <v>250</v>
      </c>
      <c r="C299" s="66">
        <v>411</v>
      </c>
      <c r="D299" s="65">
        <v>2232</v>
      </c>
      <c r="E299" s="66">
        <v>1377</v>
      </c>
      <c r="F299" s="67"/>
      <c r="G299" s="65">
        <f t="shared" si="48"/>
        <v>-161</v>
      </c>
      <c r="H299" s="66">
        <f t="shared" si="49"/>
        <v>855</v>
      </c>
      <c r="I299" s="20">
        <f t="shared" si="50"/>
        <v>-0.39172749391727496</v>
      </c>
      <c r="J299" s="21">
        <f t="shared" si="51"/>
        <v>0.62091503267973858</v>
      </c>
    </row>
    <row r="300" spans="1:10" x14ac:dyDescent="0.25">
      <c r="A300" s="158" t="s">
        <v>520</v>
      </c>
      <c r="B300" s="65">
        <v>14</v>
      </c>
      <c r="C300" s="66">
        <v>26</v>
      </c>
      <c r="D300" s="65">
        <v>164</v>
      </c>
      <c r="E300" s="66">
        <v>113</v>
      </c>
      <c r="F300" s="67"/>
      <c r="G300" s="65">
        <f t="shared" si="48"/>
        <v>-12</v>
      </c>
      <c r="H300" s="66">
        <f t="shared" si="49"/>
        <v>51</v>
      </c>
      <c r="I300" s="20">
        <f t="shared" si="50"/>
        <v>-0.46153846153846156</v>
      </c>
      <c r="J300" s="21">
        <f t="shared" si="51"/>
        <v>0.45132743362831856</v>
      </c>
    </row>
    <row r="301" spans="1:10" s="160" customFormat="1" ht="13" x14ac:dyDescent="0.3">
      <c r="A301" s="178" t="s">
        <v>690</v>
      </c>
      <c r="B301" s="71">
        <v>534</v>
      </c>
      <c r="C301" s="72">
        <v>648</v>
      </c>
      <c r="D301" s="71">
        <v>5293</v>
      </c>
      <c r="E301" s="72">
        <v>4171</v>
      </c>
      <c r="F301" s="73"/>
      <c r="G301" s="71">
        <f t="shared" si="48"/>
        <v>-114</v>
      </c>
      <c r="H301" s="72">
        <f t="shared" si="49"/>
        <v>1122</v>
      </c>
      <c r="I301" s="37">
        <f t="shared" si="50"/>
        <v>-0.17592592592592593</v>
      </c>
      <c r="J301" s="38">
        <f t="shared" si="51"/>
        <v>0.26900023975065929</v>
      </c>
    </row>
    <row r="302" spans="1:10" x14ac:dyDescent="0.25">
      <c r="A302" s="177"/>
      <c r="B302" s="143"/>
      <c r="C302" s="144"/>
      <c r="D302" s="143"/>
      <c r="E302" s="144"/>
      <c r="F302" s="145"/>
      <c r="G302" s="143"/>
      <c r="H302" s="144"/>
      <c r="I302" s="151"/>
      <c r="J302" s="152"/>
    </row>
    <row r="303" spans="1:10" s="139" customFormat="1" ht="13" x14ac:dyDescent="0.3">
      <c r="A303" s="159" t="s">
        <v>69</v>
      </c>
      <c r="B303" s="65"/>
      <c r="C303" s="66"/>
      <c r="D303" s="65"/>
      <c r="E303" s="66"/>
      <c r="F303" s="67"/>
      <c r="G303" s="65"/>
      <c r="H303" s="66"/>
      <c r="I303" s="20"/>
      <c r="J303" s="21"/>
    </row>
    <row r="304" spans="1:10" x14ac:dyDescent="0.25">
      <c r="A304" s="158" t="s">
        <v>260</v>
      </c>
      <c r="B304" s="65">
        <v>53</v>
      </c>
      <c r="C304" s="66">
        <v>25</v>
      </c>
      <c r="D304" s="65">
        <v>606</v>
      </c>
      <c r="E304" s="66">
        <v>265</v>
      </c>
      <c r="F304" s="67"/>
      <c r="G304" s="65">
        <f t="shared" ref="G304:G314" si="52">B304-C304</f>
        <v>28</v>
      </c>
      <c r="H304" s="66">
        <f t="shared" ref="H304:H314" si="53">D304-E304</f>
        <v>341</v>
      </c>
      <c r="I304" s="20">
        <f t="shared" ref="I304:I314" si="54">IF(C304=0, "-", IF(G304/C304&lt;10, G304/C304, "&gt;999%"))</f>
        <v>1.1200000000000001</v>
      </c>
      <c r="J304" s="21">
        <f t="shared" ref="J304:J314" si="55">IF(E304=0, "-", IF(H304/E304&lt;10, H304/E304, "&gt;999%"))</f>
        <v>1.2867924528301886</v>
      </c>
    </row>
    <row r="305" spans="1:10" x14ac:dyDescent="0.25">
      <c r="A305" s="158" t="s">
        <v>261</v>
      </c>
      <c r="B305" s="65">
        <v>0</v>
      </c>
      <c r="C305" s="66">
        <v>0</v>
      </c>
      <c r="D305" s="65">
        <v>0</v>
      </c>
      <c r="E305" s="66">
        <v>13</v>
      </c>
      <c r="F305" s="67"/>
      <c r="G305" s="65">
        <f t="shared" si="52"/>
        <v>0</v>
      </c>
      <c r="H305" s="66">
        <f t="shared" si="53"/>
        <v>-13</v>
      </c>
      <c r="I305" s="20" t="str">
        <f t="shared" si="54"/>
        <v>-</v>
      </c>
      <c r="J305" s="21">
        <f t="shared" si="55"/>
        <v>-1</v>
      </c>
    </row>
    <row r="306" spans="1:10" x14ac:dyDescent="0.25">
      <c r="A306" s="158" t="s">
        <v>330</v>
      </c>
      <c r="B306" s="65">
        <v>4</v>
      </c>
      <c r="C306" s="66">
        <v>1</v>
      </c>
      <c r="D306" s="65">
        <v>17</v>
      </c>
      <c r="E306" s="66">
        <v>15</v>
      </c>
      <c r="F306" s="67"/>
      <c r="G306" s="65">
        <f t="shared" si="52"/>
        <v>3</v>
      </c>
      <c r="H306" s="66">
        <f t="shared" si="53"/>
        <v>2</v>
      </c>
      <c r="I306" s="20">
        <f t="shared" si="54"/>
        <v>3</v>
      </c>
      <c r="J306" s="21">
        <f t="shared" si="55"/>
        <v>0.13333333333333333</v>
      </c>
    </row>
    <row r="307" spans="1:10" x14ac:dyDescent="0.25">
      <c r="A307" s="158" t="s">
        <v>291</v>
      </c>
      <c r="B307" s="65">
        <v>0</v>
      </c>
      <c r="C307" s="66">
        <v>1</v>
      </c>
      <c r="D307" s="65">
        <v>4</v>
      </c>
      <c r="E307" s="66">
        <v>6</v>
      </c>
      <c r="F307" s="67"/>
      <c r="G307" s="65">
        <f t="shared" si="52"/>
        <v>-1</v>
      </c>
      <c r="H307" s="66">
        <f t="shared" si="53"/>
        <v>-2</v>
      </c>
      <c r="I307" s="20">
        <f t="shared" si="54"/>
        <v>-1</v>
      </c>
      <c r="J307" s="21">
        <f t="shared" si="55"/>
        <v>-0.33333333333333331</v>
      </c>
    </row>
    <row r="308" spans="1:10" x14ac:dyDescent="0.25">
      <c r="A308" s="158" t="s">
        <v>500</v>
      </c>
      <c r="B308" s="65">
        <v>31</v>
      </c>
      <c r="C308" s="66">
        <v>1</v>
      </c>
      <c r="D308" s="65">
        <v>310</v>
      </c>
      <c r="E308" s="66">
        <v>93</v>
      </c>
      <c r="F308" s="67"/>
      <c r="G308" s="65">
        <f t="shared" si="52"/>
        <v>30</v>
      </c>
      <c r="H308" s="66">
        <f t="shared" si="53"/>
        <v>217</v>
      </c>
      <c r="I308" s="20" t="str">
        <f t="shared" si="54"/>
        <v>&gt;999%</v>
      </c>
      <c r="J308" s="21">
        <f t="shared" si="55"/>
        <v>2.3333333333333335</v>
      </c>
    </row>
    <row r="309" spans="1:10" x14ac:dyDescent="0.25">
      <c r="A309" s="158" t="s">
        <v>432</v>
      </c>
      <c r="B309" s="65">
        <v>379</v>
      </c>
      <c r="C309" s="66">
        <v>48</v>
      </c>
      <c r="D309" s="65">
        <v>2069</v>
      </c>
      <c r="E309" s="66">
        <v>919</v>
      </c>
      <c r="F309" s="67"/>
      <c r="G309" s="65">
        <f t="shared" si="52"/>
        <v>331</v>
      </c>
      <c r="H309" s="66">
        <f t="shared" si="53"/>
        <v>1150</v>
      </c>
      <c r="I309" s="20">
        <f t="shared" si="54"/>
        <v>6.895833333333333</v>
      </c>
      <c r="J309" s="21">
        <f t="shared" si="55"/>
        <v>1.2513601741022851</v>
      </c>
    </row>
    <row r="310" spans="1:10" x14ac:dyDescent="0.25">
      <c r="A310" s="158" t="s">
        <v>331</v>
      </c>
      <c r="B310" s="65">
        <v>0</v>
      </c>
      <c r="C310" s="66">
        <v>0</v>
      </c>
      <c r="D310" s="65">
        <v>0</v>
      </c>
      <c r="E310" s="66">
        <v>4</v>
      </c>
      <c r="F310" s="67"/>
      <c r="G310" s="65">
        <f t="shared" si="52"/>
        <v>0</v>
      </c>
      <c r="H310" s="66">
        <f t="shared" si="53"/>
        <v>-4</v>
      </c>
      <c r="I310" s="20" t="str">
        <f t="shared" si="54"/>
        <v>-</v>
      </c>
      <c r="J310" s="21">
        <f t="shared" si="55"/>
        <v>-1</v>
      </c>
    </row>
    <row r="311" spans="1:10" x14ac:dyDescent="0.25">
      <c r="A311" s="158" t="s">
        <v>481</v>
      </c>
      <c r="B311" s="65">
        <v>148</v>
      </c>
      <c r="C311" s="66">
        <v>33</v>
      </c>
      <c r="D311" s="65">
        <v>918</v>
      </c>
      <c r="E311" s="66">
        <v>524</v>
      </c>
      <c r="F311" s="67"/>
      <c r="G311" s="65">
        <f t="shared" si="52"/>
        <v>115</v>
      </c>
      <c r="H311" s="66">
        <f t="shared" si="53"/>
        <v>394</v>
      </c>
      <c r="I311" s="20">
        <f t="shared" si="54"/>
        <v>3.4848484848484849</v>
      </c>
      <c r="J311" s="21">
        <f t="shared" si="55"/>
        <v>0.75190839694656486</v>
      </c>
    </row>
    <row r="312" spans="1:10" x14ac:dyDescent="0.25">
      <c r="A312" s="158" t="s">
        <v>433</v>
      </c>
      <c r="B312" s="65">
        <v>15</v>
      </c>
      <c r="C312" s="66">
        <v>0</v>
      </c>
      <c r="D312" s="65">
        <v>63</v>
      </c>
      <c r="E312" s="66">
        <v>0</v>
      </c>
      <c r="F312" s="67"/>
      <c r="G312" s="65">
        <f t="shared" si="52"/>
        <v>15</v>
      </c>
      <c r="H312" s="66">
        <f t="shared" si="53"/>
        <v>63</v>
      </c>
      <c r="I312" s="20" t="str">
        <f t="shared" si="54"/>
        <v>-</v>
      </c>
      <c r="J312" s="21" t="str">
        <f t="shared" si="55"/>
        <v>-</v>
      </c>
    </row>
    <row r="313" spans="1:10" x14ac:dyDescent="0.25">
      <c r="A313" s="158" t="s">
        <v>393</v>
      </c>
      <c r="B313" s="65">
        <v>103</v>
      </c>
      <c r="C313" s="66">
        <v>57</v>
      </c>
      <c r="D313" s="65">
        <v>809</v>
      </c>
      <c r="E313" s="66">
        <v>380</v>
      </c>
      <c r="F313" s="67"/>
      <c r="G313" s="65">
        <f t="shared" si="52"/>
        <v>46</v>
      </c>
      <c r="H313" s="66">
        <f t="shared" si="53"/>
        <v>429</v>
      </c>
      <c r="I313" s="20">
        <f t="shared" si="54"/>
        <v>0.80701754385964908</v>
      </c>
      <c r="J313" s="21">
        <f t="shared" si="55"/>
        <v>1.1289473684210527</v>
      </c>
    </row>
    <row r="314" spans="1:10" s="160" customFormat="1" ht="13" x14ac:dyDescent="0.3">
      <c r="A314" s="178" t="s">
        <v>691</v>
      </c>
      <c r="B314" s="71">
        <v>733</v>
      </c>
      <c r="C314" s="72">
        <v>166</v>
      </c>
      <c r="D314" s="71">
        <v>4796</v>
      </c>
      <c r="E314" s="72">
        <v>2219</v>
      </c>
      <c r="F314" s="73"/>
      <c r="G314" s="71">
        <f t="shared" si="52"/>
        <v>567</v>
      </c>
      <c r="H314" s="72">
        <f t="shared" si="53"/>
        <v>2577</v>
      </c>
      <c r="I314" s="37">
        <f t="shared" si="54"/>
        <v>3.4156626506024095</v>
      </c>
      <c r="J314" s="38">
        <f t="shared" si="55"/>
        <v>1.1613339342045967</v>
      </c>
    </row>
    <row r="315" spans="1:10" x14ac:dyDescent="0.25">
      <c r="A315" s="177"/>
      <c r="B315" s="143"/>
      <c r="C315" s="144"/>
      <c r="D315" s="143"/>
      <c r="E315" s="144"/>
      <c r="F315" s="145"/>
      <c r="G315" s="143"/>
      <c r="H315" s="144"/>
      <c r="I315" s="151"/>
      <c r="J315" s="152"/>
    </row>
    <row r="316" spans="1:10" s="139" customFormat="1" ht="13" x14ac:dyDescent="0.3">
      <c r="A316" s="159" t="s">
        <v>70</v>
      </c>
      <c r="B316" s="65"/>
      <c r="C316" s="66"/>
      <c r="D316" s="65"/>
      <c r="E316" s="66"/>
      <c r="F316" s="67"/>
      <c r="G316" s="65"/>
      <c r="H316" s="66"/>
      <c r="I316" s="20"/>
      <c r="J316" s="21"/>
    </row>
    <row r="317" spans="1:10" x14ac:dyDescent="0.25">
      <c r="A317" s="158" t="s">
        <v>332</v>
      </c>
      <c r="B317" s="65">
        <v>0</v>
      </c>
      <c r="C317" s="66">
        <v>0</v>
      </c>
      <c r="D317" s="65">
        <v>0</v>
      </c>
      <c r="E317" s="66">
        <v>4</v>
      </c>
      <c r="F317" s="67"/>
      <c r="G317" s="65">
        <f>B317-C317</f>
        <v>0</v>
      </c>
      <c r="H317" s="66">
        <f>D317-E317</f>
        <v>-4</v>
      </c>
      <c r="I317" s="20" t="str">
        <f>IF(C317=0, "-", IF(G317/C317&lt;10, G317/C317, "&gt;999%"))</f>
        <v>-</v>
      </c>
      <c r="J317" s="21">
        <f>IF(E317=0, "-", IF(H317/E317&lt;10, H317/E317, "&gt;999%"))</f>
        <v>-1</v>
      </c>
    </row>
    <row r="318" spans="1:10" x14ac:dyDescent="0.25">
      <c r="A318" s="158" t="s">
        <v>333</v>
      </c>
      <c r="B318" s="65">
        <v>2</v>
      </c>
      <c r="C318" s="66">
        <v>0</v>
      </c>
      <c r="D318" s="65">
        <v>39</v>
      </c>
      <c r="E318" s="66">
        <v>0</v>
      </c>
      <c r="F318" s="67"/>
      <c r="G318" s="65">
        <f>B318-C318</f>
        <v>2</v>
      </c>
      <c r="H318" s="66">
        <f>D318-E318</f>
        <v>39</v>
      </c>
      <c r="I318" s="20" t="str">
        <f>IF(C318=0, "-", IF(G318/C318&lt;10, G318/C318, "&gt;999%"))</f>
        <v>-</v>
      </c>
      <c r="J318" s="21" t="str">
        <f>IF(E318=0, "-", IF(H318/E318&lt;10, H318/E318, "&gt;999%"))</f>
        <v>-</v>
      </c>
    </row>
    <row r="319" spans="1:10" x14ac:dyDescent="0.25">
      <c r="A319" s="158" t="s">
        <v>334</v>
      </c>
      <c r="B319" s="65">
        <v>0</v>
      </c>
      <c r="C319" s="66">
        <v>0</v>
      </c>
      <c r="D319" s="65">
        <v>0</v>
      </c>
      <c r="E319" s="66">
        <v>8</v>
      </c>
      <c r="F319" s="67"/>
      <c r="G319" s="65">
        <f>B319-C319</f>
        <v>0</v>
      </c>
      <c r="H319" s="66">
        <f>D319-E319</f>
        <v>-8</v>
      </c>
      <c r="I319" s="20" t="str">
        <f>IF(C319=0, "-", IF(G319/C319&lt;10, G319/C319, "&gt;999%"))</f>
        <v>-</v>
      </c>
      <c r="J319" s="21">
        <f>IF(E319=0, "-", IF(H319/E319&lt;10, H319/E319, "&gt;999%"))</f>
        <v>-1</v>
      </c>
    </row>
    <row r="320" spans="1:10" s="160" customFormat="1" ht="13" x14ac:dyDescent="0.3">
      <c r="A320" s="178" t="s">
        <v>692</v>
      </c>
      <c r="B320" s="71">
        <v>2</v>
      </c>
      <c r="C320" s="72">
        <v>0</v>
      </c>
      <c r="D320" s="71">
        <v>39</v>
      </c>
      <c r="E320" s="72">
        <v>12</v>
      </c>
      <c r="F320" s="73"/>
      <c r="G320" s="71">
        <f>B320-C320</f>
        <v>2</v>
      </c>
      <c r="H320" s="72">
        <f>D320-E320</f>
        <v>27</v>
      </c>
      <c r="I320" s="37" t="str">
        <f>IF(C320=0, "-", IF(G320/C320&lt;10, G320/C320, "&gt;999%"))</f>
        <v>-</v>
      </c>
      <c r="J320" s="38">
        <f>IF(E320=0, "-", IF(H320/E320&lt;10, H320/E320, "&gt;999%"))</f>
        <v>2.25</v>
      </c>
    </row>
    <row r="321" spans="1:10" x14ac:dyDescent="0.25">
      <c r="A321" s="177"/>
      <c r="B321" s="143"/>
      <c r="C321" s="144"/>
      <c r="D321" s="143"/>
      <c r="E321" s="144"/>
      <c r="F321" s="145"/>
      <c r="G321" s="143"/>
      <c r="H321" s="144"/>
      <c r="I321" s="151"/>
      <c r="J321" s="152"/>
    </row>
    <row r="322" spans="1:10" s="139" customFormat="1" ht="13" x14ac:dyDescent="0.3">
      <c r="A322" s="159" t="s">
        <v>71</v>
      </c>
      <c r="B322" s="65"/>
      <c r="C322" s="66"/>
      <c r="D322" s="65"/>
      <c r="E322" s="66"/>
      <c r="F322" s="67"/>
      <c r="G322" s="65"/>
      <c r="H322" s="66"/>
      <c r="I322" s="20"/>
      <c r="J322" s="21"/>
    </row>
    <row r="323" spans="1:10" x14ac:dyDescent="0.25">
      <c r="A323" s="158" t="s">
        <v>588</v>
      </c>
      <c r="B323" s="65">
        <v>23</v>
      </c>
      <c r="C323" s="66">
        <v>7</v>
      </c>
      <c r="D323" s="65">
        <v>173</v>
      </c>
      <c r="E323" s="66">
        <v>117</v>
      </c>
      <c r="F323" s="67"/>
      <c r="G323" s="65">
        <f>B323-C323</f>
        <v>16</v>
      </c>
      <c r="H323" s="66">
        <f>D323-E323</f>
        <v>56</v>
      </c>
      <c r="I323" s="20">
        <f>IF(C323=0, "-", IF(G323/C323&lt;10, G323/C323, "&gt;999%"))</f>
        <v>2.2857142857142856</v>
      </c>
      <c r="J323" s="21">
        <f>IF(E323=0, "-", IF(H323/E323&lt;10, H323/E323, "&gt;999%"))</f>
        <v>0.47863247863247865</v>
      </c>
    </row>
    <row r="324" spans="1:10" s="160" customFormat="1" ht="13" x14ac:dyDescent="0.3">
      <c r="A324" s="178" t="s">
        <v>693</v>
      </c>
      <c r="B324" s="71">
        <v>23</v>
      </c>
      <c r="C324" s="72">
        <v>7</v>
      </c>
      <c r="D324" s="71">
        <v>173</v>
      </c>
      <c r="E324" s="72">
        <v>117</v>
      </c>
      <c r="F324" s="73"/>
      <c r="G324" s="71">
        <f>B324-C324</f>
        <v>16</v>
      </c>
      <c r="H324" s="72">
        <f>D324-E324</f>
        <v>56</v>
      </c>
      <c r="I324" s="37">
        <f>IF(C324=0, "-", IF(G324/C324&lt;10, G324/C324, "&gt;999%"))</f>
        <v>2.2857142857142856</v>
      </c>
      <c r="J324" s="38">
        <f>IF(E324=0, "-", IF(H324/E324&lt;10, H324/E324, "&gt;999%"))</f>
        <v>0.47863247863247865</v>
      </c>
    </row>
    <row r="325" spans="1:10" x14ac:dyDescent="0.25">
      <c r="A325" s="177"/>
      <c r="B325" s="143"/>
      <c r="C325" s="144"/>
      <c r="D325" s="143"/>
      <c r="E325" s="144"/>
      <c r="F325" s="145"/>
      <c r="G325" s="143"/>
      <c r="H325" s="144"/>
      <c r="I325" s="151"/>
      <c r="J325" s="152"/>
    </row>
    <row r="326" spans="1:10" s="139" customFormat="1" ht="13" x14ac:dyDescent="0.3">
      <c r="A326" s="159" t="s">
        <v>72</v>
      </c>
      <c r="B326" s="65"/>
      <c r="C326" s="66"/>
      <c r="D326" s="65"/>
      <c r="E326" s="66"/>
      <c r="F326" s="67"/>
      <c r="G326" s="65"/>
      <c r="H326" s="66"/>
      <c r="I326" s="20"/>
      <c r="J326" s="21"/>
    </row>
    <row r="327" spans="1:10" x14ac:dyDescent="0.25">
      <c r="A327" s="158" t="s">
        <v>589</v>
      </c>
      <c r="B327" s="65">
        <v>5</v>
      </c>
      <c r="C327" s="66">
        <v>1</v>
      </c>
      <c r="D327" s="65">
        <v>42</v>
      </c>
      <c r="E327" s="66">
        <v>38</v>
      </c>
      <c r="F327" s="67"/>
      <c r="G327" s="65">
        <f>B327-C327</f>
        <v>4</v>
      </c>
      <c r="H327" s="66">
        <f>D327-E327</f>
        <v>4</v>
      </c>
      <c r="I327" s="20">
        <f>IF(C327=0, "-", IF(G327/C327&lt;10, G327/C327, "&gt;999%"))</f>
        <v>4</v>
      </c>
      <c r="J327" s="21">
        <f>IF(E327=0, "-", IF(H327/E327&lt;10, H327/E327, "&gt;999%"))</f>
        <v>0.10526315789473684</v>
      </c>
    </row>
    <row r="328" spans="1:10" x14ac:dyDescent="0.25">
      <c r="A328" s="158" t="s">
        <v>576</v>
      </c>
      <c r="B328" s="65">
        <v>0</v>
      </c>
      <c r="C328" s="66">
        <v>1</v>
      </c>
      <c r="D328" s="65">
        <v>1</v>
      </c>
      <c r="E328" s="66">
        <v>9</v>
      </c>
      <c r="F328" s="67"/>
      <c r="G328" s="65">
        <f>B328-C328</f>
        <v>-1</v>
      </c>
      <c r="H328" s="66">
        <f>D328-E328</f>
        <v>-8</v>
      </c>
      <c r="I328" s="20">
        <f>IF(C328=0, "-", IF(G328/C328&lt;10, G328/C328, "&gt;999%"))</f>
        <v>-1</v>
      </c>
      <c r="J328" s="21">
        <f>IF(E328=0, "-", IF(H328/E328&lt;10, H328/E328, "&gt;999%"))</f>
        <v>-0.88888888888888884</v>
      </c>
    </row>
    <row r="329" spans="1:10" s="160" customFormat="1" ht="13" x14ac:dyDescent="0.3">
      <c r="A329" s="178" t="s">
        <v>694</v>
      </c>
      <c r="B329" s="71">
        <v>5</v>
      </c>
      <c r="C329" s="72">
        <v>2</v>
      </c>
      <c r="D329" s="71">
        <v>43</v>
      </c>
      <c r="E329" s="72">
        <v>47</v>
      </c>
      <c r="F329" s="73"/>
      <c r="G329" s="71">
        <f>B329-C329</f>
        <v>3</v>
      </c>
      <c r="H329" s="72">
        <f>D329-E329</f>
        <v>-4</v>
      </c>
      <c r="I329" s="37">
        <f>IF(C329=0, "-", IF(G329/C329&lt;10, G329/C329, "&gt;999%"))</f>
        <v>1.5</v>
      </c>
      <c r="J329" s="38">
        <f>IF(E329=0, "-", IF(H329/E329&lt;10, H329/E329, "&gt;999%"))</f>
        <v>-8.5106382978723402E-2</v>
      </c>
    </row>
    <row r="330" spans="1:10" x14ac:dyDescent="0.25">
      <c r="A330" s="177"/>
      <c r="B330" s="143"/>
      <c r="C330" s="144"/>
      <c r="D330" s="143"/>
      <c r="E330" s="144"/>
      <c r="F330" s="145"/>
      <c r="G330" s="143"/>
      <c r="H330" s="144"/>
      <c r="I330" s="151"/>
      <c r="J330" s="152"/>
    </row>
    <row r="331" spans="1:10" s="139" customFormat="1" ht="13" x14ac:dyDescent="0.3">
      <c r="A331" s="159" t="s">
        <v>73</v>
      </c>
      <c r="B331" s="65"/>
      <c r="C331" s="66"/>
      <c r="D331" s="65"/>
      <c r="E331" s="66"/>
      <c r="F331" s="67"/>
      <c r="G331" s="65"/>
      <c r="H331" s="66"/>
      <c r="I331" s="20"/>
      <c r="J331" s="21"/>
    </row>
    <row r="332" spans="1:10" x14ac:dyDescent="0.25">
      <c r="A332" s="158" t="s">
        <v>346</v>
      </c>
      <c r="B332" s="65">
        <v>0</v>
      </c>
      <c r="C332" s="66">
        <v>3</v>
      </c>
      <c r="D332" s="65">
        <v>6</v>
      </c>
      <c r="E332" s="66">
        <v>8</v>
      </c>
      <c r="F332" s="67"/>
      <c r="G332" s="65">
        <f t="shared" ref="G332:G337" si="56">B332-C332</f>
        <v>-3</v>
      </c>
      <c r="H332" s="66">
        <f t="shared" ref="H332:H337" si="57">D332-E332</f>
        <v>-2</v>
      </c>
      <c r="I332" s="20">
        <f t="shared" ref="I332:I337" si="58">IF(C332=0, "-", IF(G332/C332&lt;10, G332/C332, "&gt;999%"))</f>
        <v>-1</v>
      </c>
      <c r="J332" s="21">
        <f t="shared" ref="J332:J337" si="59">IF(E332=0, "-", IF(H332/E332&lt;10, H332/E332, "&gt;999%"))</f>
        <v>-0.25</v>
      </c>
    </row>
    <row r="333" spans="1:10" x14ac:dyDescent="0.25">
      <c r="A333" s="158" t="s">
        <v>279</v>
      </c>
      <c r="B333" s="65">
        <v>0</v>
      </c>
      <c r="C333" s="66">
        <v>6</v>
      </c>
      <c r="D333" s="65">
        <v>7</v>
      </c>
      <c r="E333" s="66">
        <v>43</v>
      </c>
      <c r="F333" s="67"/>
      <c r="G333" s="65">
        <f t="shared" si="56"/>
        <v>-6</v>
      </c>
      <c r="H333" s="66">
        <f t="shared" si="57"/>
        <v>-36</v>
      </c>
      <c r="I333" s="20">
        <f t="shared" si="58"/>
        <v>-1</v>
      </c>
      <c r="J333" s="21">
        <f t="shared" si="59"/>
        <v>-0.83720930232558144</v>
      </c>
    </row>
    <row r="334" spans="1:10" x14ac:dyDescent="0.25">
      <c r="A334" s="158" t="s">
        <v>434</v>
      </c>
      <c r="B334" s="65">
        <v>9</v>
      </c>
      <c r="C334" s="66">
        <v>0</v>
      </c>
      <c r="D334" s="65">
        <v>130</v>
      </c>
      <c r="E334" s="66">
        <v>0</v>
      </c>
      <c r="F334" s="67"/>
      <c r="G334" s="65">
        <f t="shared" si="56"/>
        <v>9</v>
      </c>
      <c r="H334" s="66">
        <f t="shared" si="57"/>
        <v>130</v>
      </c>
      <c r="I334" s="20" t="str">
        <f t="shared" si="58"/>
        <v>-</v>
      </c>
      <c r="J334" s="21" t="str">
        <f t="shared" si="59"/>
        <v>-</v>
      </c>
    </row>
    <row r="335" spans="1:10" x14ac:dyDescent="0.25">
      <c r="A335" s="158" t="s">
        <v>482</v>
      </c>
      <c r="B335" s="65">
        <v>2</v>
      </c>
      <c r="C335" s="66">
        <v>24</v>
      </c>
      <c r="D335" s="65">
        <v>34</v>
      </c>
      <c r="E335" s="66">
        <v>130</v>
      </c>
      <c r="F335" s="67"/>
      <c r="G335" s="65">
        <f t="shared" si="56"/>
        <v>-22</v>
      </c>
      <c r="H335" s="66">
        <f t="shared" si="57"/>
        <v>-96</v>
      </c>
      <c r="I335" s="20">
        <f t="shared" si="58"/>
        <v>-0.91666666666666663</v>
      </c>
      <c r="J335" s="21">
        <f t="shared" si="59"/>
        <v>-0.7384615384615385</v>
      </c>
    </row>
    <row r="336" spans="1:10" x14ac:dyDescent="0.25">
      <c r="A336" s="158" t="s">
        <v>292</v>
      </c>
      <c r="B336" s="65">
        <v>0</v>
      </c>
      <c r="C336" s="66">
        <v>0</v>
      </c>
      <c r="D336" s="65">
        <v>0</v>
      </c>
      <c r="E336" s="66">
        <v>4</v>
      </c>
      <c r="F336" s="67"/>
      <c r="G336" s="65">
        <f t="shared" si="56"/>
        <v>0</v>
      </c>
      <c r="H336" s="66">
        <f t="shared" si="57"/>
        <v>-4</v>
      </c>
      <c r="I336" s="20" t="str">
        <f t="shared" si="58"/>
        <v>-</v>
      </c>
      <c r="J336" s="21">
        <f t="shared" si="59"/>
        <v>-1</v>
      </c>
    </row>
    <row r="337" spans="1:10" s="160" customFormat="1" ht="13" x14ac:dyDescent="0.3">
      <c r="A337" s="178" t="s">
        <v>695</v>
      </c>
      <c r="B337" s="71">
        <v>11</v>
      </c>
      <c r="C337" s="72">
        <v>33</v>
      </c>
      <c r="D337" s="71">
        <v>177</v>
      </c>
      <c r="E337" s="72">
        <v>185</v>
      </c>
      <c r="F337" s="73"/>
      <c r="G337" s="71">
        <f t="shared" si="56"/>
        <v>-22</v>
      </c>
      <c r="H337" s="72">
        <f t="shared" si="57"/>
        <v>-8</v>
      </c>
      <c r="I337" s="37">
        <f t="shared" si="58"/>
        <v>-0.66666666666666663</v>
      </c>
      <c r="J337" s="38">
        <f t="shared" si="59"/>
        <v>-4.3243243243243246E-2</v>
      </c>
    </row>
    <row r="338" spans="1:10" x14ac:dyDescent="0.25">
      <c r="A338" s="177"/>
      <c r="B338" s="143"/>
      <c r="C338" s="144"/>
      <c r="D338" s="143"/>
      <c r="E338" s="144"/>
      <c r="F338" s="145"/>
      <c r="G338" s="143"/>
      <c r="H338" s="144"/>
      <c r="I338" s="151"/>
      <c r="J338" s="152"/>
    </row>
    <row r="339" spans="1:10" s="139" customFormat="1" ht="13" x14ac:dyDescent="0.3">
      <c r="A339" s="159" t="s">
        <v>74</v>
      </c>
      <c r="B339" s="65"/>
      <c r="C339" s="66"/>
      <c r="D339" s="65"/>
      <c r="E339" s="66"/>
      <c r="F339" s="67"/>
      <c r="G339" s="65"/>
      <c r="H339" s="66"/>
      <c r="I339" s="20"/>
      <c r="J339" s="21"/>
    </row>
    <row r="340" spans="1:10" x14ac:dyDescent="0.25">
      <c r="A340" s="158" t="s">
        <v>531</v>
      </c>
      <c r="B340" s="65">
        <v>117</v>
      </c>
      <c r="C340" s="66">
        <v>32</v>
      </c>
      <c r="D340" s="65">
        <v>845</v>
      </c>
      <c r="E340" s="66">
        <v>607</v>
      </c>
      <c r="F340" s="67"/>
      <c r="G340" s="65">
        <f t="shared" ref="G340:G354" si="60">B340-C340</f>
        <v>85</v>
      </c>
      <c r="H340" s="66">
        <f t="shared" ref="H340:H354" si="61">D340-E340</f>
        <v>238</v>
      </c>
      <c r="I340" s="20">
        <f t="shared" ref="I340:I354" si="62">IF(C340=0, "-", IF(G340/C340&lt;10, G340/C340, "&gt;999%"))</f>
        <v>2.65625</v>
      </c>
      <c r="J340" s="21">
        <f t="shared" ref="J340:J354" si="63">IF(E340=0, "-", IF(H340/E340&lt;10, H340/E340, "&gt;999%"))</f>
        <v>0.39209225700164746</v>
      </c>
    </row>
    <row r="341" spans="1:10" x14ac:dyDescent="0.25">
      <c r="A341" s="158" t="s">
        <v>540</v>
      </c>
      <c r="B341" s="65">
        <v>245</v>
      </c>
      <c r="C341" s="66">
        <v>132</v>
      </c>
      <c r="D341" s="65">
        <v>2782</v>
      </c>
      <c r="E341" s="66">
        <v>2143</v>
      </c>
      <c r="F341" s="67"/>
      <c r="G341" s="65">
        <f t="shared" si="60"/>
        <v>113</v>
      </c>
      <c r="H341" s="66">
        <f t="shared" si="61"/>
        <v>639</v>
      </c>
      <c r="I341" s="20">
        <f t="shared" si="62"/>
        <v>0.85606060606060608</v>
      </c>
      <c r="J341" s="21">
        <f t="shared" si="63"/>
        <v>0.29818012132524496</v>
      </c>
    </row>
    <row r="342" spans="1:10" x14ac:dyDescent="0.25">
      <c r="A342" s="158" t="s">
        <v>354</v>
      </c>
      <c r="B342" s="65">
        <v>414</v>
      </c>
      <c r="C342" s="66">
        <v>336</v>
      </c>
      <c r="D342" s="65">
        <v>3959</v>
      </c>
      <c r="E342" s="66">
        <v>2641</v>
      </c>
      <c r="F342" s="67"/>
      <c r="G342" s="65">
        <f t="shared" si="60"/>
        <v>78</v>
      </c>
      <c r="H342" s="66">
        <f t="shared" si="61"/>
        <v>1318</v>
      </c>
      <c r="I342" s="20">
        <f t="shared" si="62"/>
        <v>0.23214285714285715</v>
      </c>
      <c r="J342" s="21">
        <f t="shared" si="63"/>
        <v>0.49905338886785311</v>
      </c>
    </row>
    <row r="343" spans="1:10" x14ac:dyDescent="0.25">
      <c r="A343" s="158" t="s">
        <v>369</v>
      </c>
      <c r="B343" s="65">
        <v>509</v>
      </c>
      <c r="C343" s="66">
        <v>273</v>
      </c>
      <c r="D343" s="65">
        <v>2861</v>
      </c>
      <c r="E343" s="66">
        <v>3647</v>
      </c>
      <c r="F343" s="67"/>
      <c r="G343" s="65">
        <f t="shared" si="60"/>
        <v>236</v>
      </c>
      <c r="H343" s="66">
        <f t="shared" si="61"/>
        <v>-786</v>
      </c>
      <c r="I343" s="20">
        <f t="shared" si="62"/>
        <v>0.86446886446886451</v>
      </c>
      <c r="J343" s="21">
        <f t="shared" si="63"/>
        <v>-0.21551960515492186</v>
      </c>
    </row>
    <row r="344" spans="1:10" x14ac:dyDescent="0.25">
      <c r="A344" s="158" t="s">
        <v>410</v>
      </c>
      <c r="B344" s="65">
        <v>735</v>
      </c>
      <c r="C344" s="66">
        <v>741</v>
      </c>
      <c r="D344" s="65">
        <v>5032</v>
      </c>
      <c r="E344" s="66">
        <v>6577</v>
      </c>
      <c r="F344" s="67"/>
      <c r="G344" s="65">
        <f t="shared" si="60"/>
        <v>-6</v>
      </c>
      <c r="H344" s="66">
        <f t="shared" si="61"/>
        <v>-1545</v>
      </c>
      <c r="I344" s="20">
        <f t="shared" si="62"/>
        <v>-8.0971659919028341E-3</v>
      </c>
      <c r="J344" s="21">
        <f t="shared" si="63"/>
        <v>-0.23490953322183367</v>
      </c>
    </row>
    <row r="345" spans="1:10" x14ac:dyDescent="0.25">
      <c r="A345" s="158" t="s">
        <v>435</v>
      </c>
      <c r="B345" s="65">
        <v>107</v>
      </c>
      <c r="C345" s="66">
        <v>0</v>
      </c>
      <c r="D345" s="65">
        <v>483</v>
      </c>
      <c r="E345" s="66">
        <v>0</v>
      </c>
      <c r="F345" s="67"/>
      <c r="G345" s="65">
        <f t="shared" si="60"/>
        <v>107</v>
      </c>
      <c r="H345" s="66">
        <f t="shared" si="61"/>
        <v>483</v>
      </c>
      <c r="I345" s="20" t="str">
        <f t="shared" si="62"/>
        <v>-</v>
      </c>
      <c r="J345" s="21" t="str">
        <f t="shared" si="63"/>
        <v>-</v>
      </c>
    </row>
    <row r="346" spans="1:10" x14ac:dyDescent="0.25">
      <c r="A346" s="158" t="s">
        <v>453</v>
      </c>
      <c r="B346" s="65">
        <v>116</v>
      </c>
      <c r="C346" s="66">
        <v>150</v>
      </c>
      <c r="D346" s="65">
        <v>1028</v>
      </c>
      <c r="E346" s="66">
        <v>1269</v>
      </c>
      <c r="F346" s="67"/>
      <c r="G346" s="65">
        <f t="shared" si="60"/>
        <v>-34</v>
      </c>
      <c r="H346" s="66">
        <f t="shared" si="61"/>
        <v>-241</v>
      </c>
      <c r="I346" s="20">
        <f t="shared" si="62"/>
        <v>-0.22666666666666666</v>
      </c>
      <c r="J346" s="21">
        <f t="shared" si="63"/>
        <v>-0.18991331757289204</v>
      </c>
    </row>
    <row r="347" spans="1:10" x14ac:dyDescent="0.25">
      <c r="A347" s="158" t="s">
        <v>454</v>
      </c>
      <c r="B347" s="65">
        <v>95</v>
      </c>
      <c r="C347" s="66">
        <v>186</v>
      </c>
      <c r="D347" s="65">
        <v>1336</v>
      </c>
      <c r="E347" s="66">
        <v>1825</v>
      </c>
      <c r="F347" s="67"/>
      <c r="G347" s="65">
        <f t="shared" si="60"/>
        <v>-91</v>
      </c>
      <c r="H347" s="66">
        <f t="shared" si="61"/>
        <v>-489</v>
      </c>
      <c r="I347" s="20">
        <f t="shared" si="62"/>
        <v>-0.489247311827957</v>
      </c>
      <c r="J347" s="21">
        <f t="shared" si="63"/>
        <v>-0.26794520547945205</v>
      </c>
    </row>
    <row r="348" spans="1:10" x14ac:dyDescent="0.25">
      <c r="A348" s="158" t="s">
        <v>483</v>
      </c>
      <c r="B348" s="65">
        <v>38</v>
      </c>
      <c r="C348" s="66">
        <v>0</v>
      </c>
      <c r="D348" s="65">
        <v>74</v>
      </c>
      <c r="E348" s="66">
        <v>0</v>
      </c>
      <c r="F348" s="67"/>
      <c r="G348" s="65">
        <f t="shared" si="60"/>
        <v>38</v>
      </c>
      <c r="H348" s="66">
        <f t="shared" si="61"/>
        <v>74</v>
      </c>
      <c r="I348" s="20" t="str">
        <f t="shared" si="62"/>
        <v>-</v>
      </c>
      <c r="J348" s="21" t="str">
        <f t="shared" si="63"/>
        <v>-</v>
      </c>
    </row>
    <row r="349" spans="1:10" x14ac:dyDescent="0.25">
      <c r="A349" s="158" t="s">
        <v>370</v>
      </c>
      <c r="B349" s="65">
        <v>8</v>
      </c>
      <c r="C349" s="66">
        <v>15</v>
      </c>
      <c r="D349" s="65">
        <v>86</v>
      </c>
      <c r="E349" s="66">
        <v>159</v>
      </c>
      <c r="F349" s="67"/>
      <c r="G349" s="65">
        <f t="shared" si="60"/>
        <v>-7</v>
      </c>
      <c r="H349" s="66">
        <f t="shared" si="61"/>
        <v>-73</v>
      </c>
      <c r="I349" s="20">
        <f t="shared" si="62"/>
        <v>-0.46666666666666667</v>
      </c>
      <c r="J349" s="21">
        <f t="shared" si="63"/>
        <v>-0.45911949685534592</v>
      </c>
    </row>
    <row r="350" spans="1:10" x14ac:dyDescent="0.25">
      <c r="A350" s="158" t="s">
        <v>317</v>
      </c>
      <c r="B350" s="65">
        <v>43</v>
      </c>
      <c r="C350" s="66">
        <v>20</v>
      </c>
      <c r="D350" s="65">
        <v>136</v>
      </c>
      <c r="E350" s="66">
        <v>106</v>
      </c>
      <c r="F350" s="67"/>
      <c r="G350" s="65">
        <f t="shared" si="60"/>
        <v>23</v>
      </c>
      <c r="H350" s="66">
        <f t="shared" si="61"/>
        <v>30</v>
      </c>
      <c r="I350" s="20">
        <f t="shared" si="62"/>
        <v>1.1499999999999999</v>
      </c>
      <c r="J350" s="21">
        <f t="shared" si="63"/>
        <v>0.28301886792452829</v>
      </c>
    </row>
    <row r="351" spans="1:10" x14ac:dyDescent="0.25">
      <c r="A351" s="158" t="s">
        <v>208</v>
      </c>
      <c r="B351" s="65">
        <v>87</v>
      </c>
      <c r="C351" s="66">
        <v>141</v>
      </c>
      <c r="D351" s="65">
        <v>1282</v>
      </c>
      <c r="E351" s="66">
        <v>1246</v>
      </c>
      <c r="F351" s="67"/>
      <c r="G351" s="65">
        <f t="shared" si="60"/>
        <v>-54</v>
      </c>
      <c r="H351" s="66">
        <f t="shared" si="61"/>
        <v>36</v>
      </c>
      <c r="I351" s="20">
        <f t="shared" si="62"/>
        <v>-0.38297872340425532</v>
      </c>
      <c r="J351" s="21">
        <f t="shared" si="63"/>
        <v>2.8892455858747994E-2</v>
      </c>
    </row>
    <row r="352" spans="1:10" x14ac:dyDescent="0.25">
      <c r="A352" s="158" t="s">
        <v>221</v>
      </c>
      <c r="B352" s="65">
        <v>175</v>
      </c>
      <c r="C352" s="66">
        <v>132</v>
      </c>
      <c r="D352" s="65">
        <v>2412</v>
      </c>
      <c r="E352" s="66">
        <v>2482</v>
      </c>
      <c r="F352" s="67"/>
      <c r="G352" s="65">
        <f t="shared" si="60"/>
        <v>43</v>
      </c>
      <c r="H352" s="66">
        <f t="shared" si="61"/>
        <v>-70</v>
      </c>
      <c r="I352" s="20">
        <f t="shared" si="62"/>
        <v>0.32575757575757575</v>
      </c>
      <c r="J352" s="21">
        <f t="shared" si="63"/>
        <v>-2.8203062046736505E-2</v>
      </c>
    </row>
    <row r="353" spans="1:10" x14ac:dyDescent="0.25">
      <c r="A353" s="158" t="s">
        <v>247</v>
      </c>
      <c r="B353" s="65">
        <v>29</v>
      </c>
      <c r="C353" s="66">
        <v>28</v>
      </c>
      <c r="D353" s="65">
        <v>315</v>
      </c>
      <c r="E353" s="66">
        <v>258</v>
      </c>
      <c r="F353" s="67"/>
      <c r="G353" s="65">
        <f t="shared" si="60"/>
        <v>1</v>
      </c>
      <c r="H353" s="66">
        <f t="shared" si="61"/>
        <v>57</v>
      </c>
      <c r="I353" s="20">
        <f t="shared" si="62"/>
        <v>3.5714285714285712E-2</v>
      </c>
      <c r="J353" s="21">
        <f t="shared" si="63"/>
        <v>0.22093023255813954</v>
      </c>
    </row>
    <row r="354" spans="1:10" s="160" customFormat="1" ht="13" x14ac:dyDescent="0.3">
      <c r="A354" s="178" t="s">
        <v>696</v>
      </c>
      <c r="B354" s="71">
        <v>2718</v>
      </c>
      <c r="C354" s="72">
        <v>2186</v>
      </c>
      <c r="D354" s="71">
        <v>22631</v>
      </c>
      <c r="E354" s="72">
        <v>22960</v>
      </c>
      <c r="F354" s="73"/>
      <c r="G354" s="71">
        <f t="shared" si="60"/>
        <v>532</v>
      </c>
      <c r="H354" s="72">
        <f t="shared" si="61"/>
        <v>-329</v>
      </c>
      <c r="I354" s="37">
        <f t="shared" si="62"/>
        <v>0.24336688014638611</v>
      </c>
      <c r="J354" s="38">
        <f t="shared" si="63"/>
        <v>-1.4329268292682927E-2</v>
      </c>
    </row>
    <row r="355" spans="1:10" x14ac:dyDescent="0.25">
      <c r="A355" s="177"/>
      <c r="B355" s="143"/>
      <c r="C355" s="144"/>
      <c r="D355" s="143"/>
      <c r="E355" s="144"/>
      <c r="F355" s="145"/>
      <c r="G355" s="143"/>
      <c r="H355" s="144"/>
      <c r="I355" s="151"/>
      <c r="J355" s="152"/>
    </row>
    <row r="356" spans="1:10" s="139" customFormat="1" ht="13" x14ac:dyDescent="0.3">
      <c r="A356" s="159" t="s">
        <v>75</v>
      </c>
      <c r="B356" s="65"/>
      <c r="C356" s="66"/>
      <c r="D356" s="65"/>
      <c r="E356" s="66"/>
      <c r="F356" s="67"/>
      <c r="G356" s="65"/>
      <c r="H356" s="66"/>
      <c r="I356" s="20"/>
      <c r="J356" s="21"/>
    </row>
    <row r="357" spans="1:10" x14ac:dyDescent="0.25">
      <c r="A357" s="158" t="s">
        <v>347</v>
      </c>
      <c r="B357" s="65">
        <v>0</v>
      </c>
      <c r="C357" s="66">
        <v>0</v>
      </c>
      <c r="D357" s="65">
        <v>32</v>
      </c>
      <c r="E357" s="66">
        <v>14</v>
      </c>
      <c r="F357" s="67"/>
      <c r="G357" s="65">
        <f>B357-C357</f>
        <v>0</v>
      </c>
      <c r="H357" s="66">
        <f>D357-E357</f>
        <v>18</v>
      </c>
      <c r="I357" s="20" t="str">
        <f>IF(C357=0, "-", IF(G357/C357&lt;10, G357/C357, "&gt;999%"))</f>
        <v>-</v>
      </c>
      <c r="J357" s="21">
        <f>IF(E357=0, "-", IF(H357/E357&lt;10, H357/E357, "&gt;999%"))</f>
        <v>1.2857142857142858</v>
      </c>
    </row>
    <row r="358" spans="1:10" s="160" customFormat="1" ht="13" x14ac:dyDescent="0.3">
      <c r="A358" s="178" t="s">
        <v>697</v>
      </c>
      <c r="B358" s="71">
        <v>0</v>
      </c>
      <c r="C358" s="72">
        <v>0</v>
      </c>
      <c r="D358" s="71">
        <v>32</v>
      </c>
      <c r="E358" s="72">
        <v>14</v>
      </c>
      <c r="F358" s="73"/>
      <c r="G358" s="71">
        <f>B358-C358</f>
        <v>0</v>
      </c>
      <c r="H358" s="72">
        <f>D358-E358</f>
        <v>18</v>
      </c>
      <c r="I358" s="37" t="str">
        <f>IF(C358=0, "-", IF(G358/C358&lt;10, G358/C358, "&gt;999%"))</f>
        <v>-</v>
      </c>
      <c r="J358" s="38">
        <f>IF(E358=0, "-", IF(H358/E358&lt;10, H358/E358, "&gt;999%"))</f>
        <v>1.2857142857142858</v>
      </c>
    </row>
    <row r="359" spans="1:10" x14ac:dyDescent="0.25">
      <c r="A359" s="177"/>
      <c r="B359" s="143"/>
      <c r="C359" s="144"/>
      <c r="D359" s="143"/>
      <c r="E359" s="144"/>
      <c r="F359" s="145"/>
      <c r="G359" s="143"/>
      <c r="H359" s="144"/>
      <c r="I359" s="151"/>
      <c r="J359" s="152"/>
    </row>
    <row r="360" spans="1:10" s="139" customFormat="1" ht="13" x14ac:dyDescent="0.3">
      <c r="A360" s="159" t="s">
        <v>76</v>
      </c>
      <c r="B360" s="65"/>
      <c r="C360" s="66"/>
      <c r="D360" s="65"/>
      <c r="E360" s="66"/>
      <c r="F360" s="67"/>
      <c r="G360" s="65"/>
      <c r="H360" s="66"/>
      <c r="I360" s="20"/>
      <c r="J360" s="21"/>
    </row>
    <row r="361" spans="1:10" x14ac:dyDescent="0.25">
      <c r="A361" s="158" t="s">
        <v>293</v>
      </c>
      <c r="B361" s="65">
        <v>0</v>
      </c>
      <c r="C361" s="66">
        <v>0</v>
      </c>
      <c r="D361" s="65">
        <v>2</v>
      </c>
      <c r="E361" s="66">
        <v>1</v>
      </c>
      <c r="F361" s="67"/>
      <c r="G361" s="65">
        <f t="shared" ref="G361:G387" si="64">B361-C361</f>
        <v>0</v>
      </c>
      <c r="H361" s="66">
        <f t="shared" ref="H361:H387" si="65">D361-E361</f>
        <v>1</v>
      </c>
      <c r="I361" s="20" t="str">
        <f t="shared" ref="I361:I387" si="66">IF(C361=0, "-", IF(G361/C361&lt;10, G361/C361, "&gt;999%"))</f>
        <v>-</v>
      </c>
      <c r="J361" s="21">
        <f t="shared" ref="J361:J387" si="67">IF(E361=0, "-", IF(H361/E361&lt;10, H361/E361, "&gt;999%"))</f>
        <v>1</v>
      </c>
    </row>
    <row r="362" spans="1:10" x14ac:dyDescent="0.25">
      <c r="A362" s="158" t="s">
        <v>236</v>
      </c>
      <c r="B362" s="65">
        <v>64</v>
      </c>
      <c r="C362" s="66">
        <v>82</v>
      </c>
      <c r="D362" s="65">
        <v>598</v>
      </c>
      <c r="E362" s="66">
        <v>641</v>
      </c>
      <c r="F362" s="67"/>
      <c r="G362" s="65">
        <f t="shared" si="64"/>
        <v>-18</v>
      </c>
      <c r="H362" s="66">
        <f t="shared" si="65"/>
        <v>-43</v>
      </c>
      <c r="I362" s="20">
        <f t="shared" si="66"/>
        <v>-0.21951219512195122</v>
      </c>
      <c r="J362" s="21">
        <f t="shared" si="67"/>
        <v>-6.7082683307332289E-2</v>
      </c>
    </row>
    <row r="363" spans="1:10" x14ac:dyDescent="0.25">
      <c r="A363" s="158" t="s">
        <v>237</v>
      </c>
      <c r="B363" s="65">
        <v>1</v>
      </c>
      <c r="C363" s="66">
        <v>11</v>
      </c>
      <c r="D363" s="65">
        <v>36</v>
      </c>
      <c r="E363" s="66">
        <v>91</v>
      </c>
      <c r="F363" s="67"/>
      <c r="G363" s="65">
        <f t="shared" si="64"/>
        <v>-10</v>
      </c>
      <c r="H363" s="66">
        <f t="shared" si="65"/>
        <v>-55</v>
      </c>
      <c r="I363" s="20">
        <f t="shared" si="66"/>
        <v>-0.90909090909090906</v>
      </c>
      <c r="J363" s="21">
        <f t="shared" si="67"/>
        <v>-0.60439560439560436</v>
      </c>
    </row>
    <row r="364" spans="1:10" x14ac:dyDescent="0.25">
      <c r="A364" s="158" t="s">
        <v>262</v>
      </c>
      <c r="B364" s="65">
        <v>31</v>
      </c>
      <c r="C364" s="66">
        <v>85</v>
      </c>
      <c r="D364" s="65">
        <v>665</v>
      </c>
      <c r="E364" s="66">
        <v>832</v>
      </c>
      <c r="F364" s="67"/>
      <c r="G364" s="65">
        <f t="shared" si="64"/>
        <v>-54</v>
      </c>
      <c r="H364" s="66">
        <f t="shared" si="65"/>
        <v>-167</v>
      </c>
      <c r="I364" s="20">
        <f t="shared" si="66"/>
        <v>-0.63529411764705879</v>
      </c>
      <c r="J364" s="21">
        <f t="shared" si="67"/>
        <v>-0.20072115384615385</v>
      </c>
    </row>
    <row r="365" spans="1:10" x14ac:dyDescent="0.25">
      <c r="A365" s="158" t="s">
        <v>335</v>
      </c>
      <c r="B365" s="65">
        <v>27</v>
      </c>
      <c r="C365" s="66">
        <v>12</v>
      </c>
      <c r="D365" s="65">
        <v>210</v>
      </c>
      <c r="E365" s="66">
        <v>153</v>
      </c>
      <c r="F365" s="67"/>
      <c r="G365" s="65">
        <f t="shared" si="64"/>
        <v>15</v>
      </c>
      <c r="H365" s="66">
        <f t="shared" si="65"/>
        <v>57</v>
      </c>
      <c r="I365" s="20">
        <f t="shared" si="66"/>
        <v>1.25</v>
      </c>
      <c r="J365" s="21">
        <f t="shared" si="67"/>
        <v>0.37254901960784315</v>
      </c>
    </row>
    <row r="366" spans="1:10" x14ac:dyDescent="0.25">
      <c r="A366" s="158" t="s">
        <v>263</v>
      </c>
      <c r="B366" s="65">
        <v>20</v>
      </c>
      <c r="C366" s="66">
        <v>48</v>
      </c>
      <c r="D366" s="65">
        <v>296</v>
      </c>
      <c r="E366" s="66">
        <v>424</v>
      </c>
      <c r="F366" s="67"/>
      <c r="G366" s="65">
        <f t="shared" si="64"/>
        <v>-28</v>
      </c>
      <c r="H366" s="66">
        <f t="shared" si="65"/>
        <v>-128</v>
      </c>
      <c r="I366" s="20">
        <f t="shared" si="66"/>
        <v>-0.58333333333333337</v>
      </c>
      <c r="J366" s="21">
        <f t="shared" si="67"/>
        <v>-0.30188679245283018</v>
      </c>
    </row>
    <row r="367" spans="1:10" x14ac:dyDescent="0.25">
      <c r="A367" s="158" t="s">
        <v>280</v>
      </c>
      <c r="B367" s="65">
        <v>0</v>
      </c>
      <c r="C367" s="66">
        <v>3</v>
      </c>
      <c r="D367" s="65">
        <v>4</v>
      </c>
      <c r="E367" s="66">
        <v>15</v>
      </c>
      <c r="F367" s="67"/>
      <c r="G367" s="65">
        <f t="shared" si="64"/>
        <v>-3</v>
      </c>
      <c r="H367" s="66">
        <f t="shared" si="65"/>
        <v>-11</v>
      </c>
      <c r="I367" s="20">
        <f t="shared" si="66"/>
        <v>-1</v>
      </c>
      <c r="J367" s="21">
        <f t="shared" si="67"/>
        <v>-0.73333333333333328</v>
      </c>
    </row>
    <row r="368" spans="1:10" x14ac:dyDescent="0.25">
      <c r="A368" s="158" t="s">
        <v>281</v>
      </c>
      <c r="B368" s="65">
        <v>20</v>
      </c>
      <c r="C368" s="66">
        <v>11</v>
      </c>
      <c r="D368" s="65">
        <v>105</v>
      </c>
      <c r="E368" s="66">
        <v>88</v>
      </c>
      <c r="F368" s="67"/>
      <c r="G368" s="65">
        <f t="shared" si="64"/>
        <v>9</v>
      </c>
      <c r="H368" s="66">
        <f t="shared" si="65"/>
        <v>17</v>
      </c>
      <c r="I368" s="20">
        <f t="shared" si="66"/>
        <v>0.81818181818181823</v>
      </c>
      <c r="J368" s="21">
        <f t="shared" si="67"/>
        <v>0.19318181818181818</v>
      </c>
    </row>
    <row r="369" spans="1:10" x14ac:dyDescent="0.25">
      <c r="A369" s="158" t="s">
        <v>336</v>
      </c>
      <c r="B369" s="65">
        <v>4</v>
      </c>
      <c r="C369" s="66">
        <v>10</v>
      </c>
      <c r="D369" s="65">
        <v>52</v>
      </c>
      <c r="E369" s="66">
        <v>68</v>
      </c>
      <c r="F369" s="67"/>
      <c r="G369" s="65">
        <f t="shared" si="64"/>
        <v>-6</v>
      </c>
      <c r="H369" s="66">
        <f t="shared" si="65"/>
        <v>-16</v>
      </c>
      <c r="I369" s="20">
        <f t="shared" si="66"/>
        <v>-0.6</v>
      </c>
      <c r="J369" s="21">
        <f t="shared" si="67"/>
        <v>-0.23529411764705882</v>
      </c>
    </row>
    <row r="370" spans="1:10" x14ac:dyDescent="0.25">
      <c r="A370" s="158" t="s">
        <v>394</v>
      </c>
      <c r="B370" s="65">
        <v>35</v>
      </c>
      <c r="C370" s="66">
        <v>16</v>
      </c>
      <c r="D370" s="65">
        <v>196</v>
      </c>
      <c r="E370" s="66">
        <v>148</v>
      </c>
      <c r="F370" s="67"/>
      <c r="G370" s="65">
        <f t="shared" si="64"/>
        <v>19</v>
      </c>
      <c r="H370" s="66">
        <f t="shared" si="65"/>
        <v>48</v>
      </c>
      <c r="I370" s="20">
        <f t="shared" si="66"/>
        <v>1.1875</v>
      </c>
      <c r="J370" s="21">
        <f t="shared" si="67"/>
        <v>0.32432432432432434</v>
      </c>
    </row>
    <row r="371" spans="1:10" x14ac:dyDescent="0.25">
      <c r="A371" s="158" t="s">
        <v>436</v>
      </c>
      <c r="B371" s="65">
        <v>12</v>
      </c>
      <c r="C371" s="66">
        <v>22</v>
      </c>
      <c r="D371" s="65">
        <v>146</v>
      </c>
      <c r="E371" s="66">
        <v>30</v>
      </c>
      <c r="F371" s="67"/>
      <c r="G371" s="65">
        <f t="shared" si="64"/>
        <v>-10</v>
      </c>
      <c r="H371" s="66">
        <f t="shared" si="65"/>
        <v>116</v>
      </c>
      <c r="I371" s="20">
        <f t="shared" si="66"/>
        <v>-0.45454545454545453</v>
      </c>
      <c r="J371" s="21">
        <f t="shared" si="67"/>
        <v>3.8666666666666667</v>
      </c>
    </row>
    <row r="372" spans="1:10" x14ac:dyDescent="0.25">
      <c r="A372" s="158" t="s">
        <v>437</v>
      </c>
      <c r="B372" s="65">
        <v>8</v>
      </c>
      <c r="C372" s="66">
        <v>3</v>
      </c>
      <c r="D372" s="65">
        <v>70</v>
      </c>
      <c r="E372" s="66">
        <v>90</v>
      </c>
      <c r="F372" s="67"/>
      <c r="G372" s="65">
        <f t="shared" si="64"/>
        <v>5</v>
      </c>
      <c r="H372" s="66">
        <f t="shared" si="65"/>
        <v>-20</v>
      </c>
      <c r="I372" s="20">
        <f t="shared" si="66"/>
        <v>1.6666666666666667</v>
      </c>
      <c r="J372" s="21">
        <f t="shared" si="67"/>
        <v>-0.22222222222222221</v>
      </c>
    </row>
    <row r="373" spans="1:10" x14ac:dyDescent="0.25">
      <c r="A373" s="158" t="s">
        <v>282</v>
      </c>
      <c r="B373" s="65">
        <v>4</v>
      </c>
      <c r="C373" s="66">
        <v>0</v>
      </c>
      <c r="D373" s="65">
        <v>95</v>
      </c>
      <c r="E373" s="66">
        <v>0</v>
      </c>
      <c r="F373" s="67"/>
      <c r="G373" s="65">
        <f t="shared" si="64"/>
        <v>4</v>
      </c>
      <c r="H373" s="66">
        <f t="shared" si="65"/>
        <v>95</v>
      </c>
      <c r="I373" s="20" t="str">
        <f t="shared" si="66"/>
        <v>-</v>
      </c>
      <c r="J373" s="21" t="str">
        <f t="shared" si="67"/>
        <v>-</v>
      </c>
    </row>
    <row r="374" spans="1:10" x14ac:dyDescent="0.25">
      <c r="A374" s="158" t="s">
        <v>484</v>
      </c>
      <c r="B374" s="65">
        <v>20</v>
      </c>
      <c r="C374" s="66">
        <v>0</v>
      </c>
      <c r="D374" s="65">
        <v>20</v>
      </c>
      <c r="E374" s="66">
        <v>0</v>
      </c>
      <c r="F374" s="67"/>
      <c r="G374" s="65">
        <f t="shared" si="64"/>
        <v>20</v>
      </c>
      <c r="H374" s="66">
        <f t="shared" si="65"/>
        <v>20</v>
      </c>
      <c r="I374" s="20" t="str">
        <f t="shared" si="66"/>
        <v>-</v>
      </c>
      <c r="J374" s="21" t="str">
        <f t="shared" si="67"/>
        <v>-</v>
      </c>
    </row>
    <row r="375" spans="1:10" x14ac:dyDescent="0.25">
      <c r="A375" s="158" t="s">
        <v>294</v>
      </c>
      <c r="B375" s="65">
        <v>1</v>
      </c>
      <c r="C375" s="66">
        <v>3</v>
      </c>
      <c r="D375" s="65">
        <v>3</v>
      </c>
      <c r="E375" s="66">
        <v>14</v>
      </c>
      <c r="F375" s="67"/>
      <c r="G375" s="65">
        <f t="shared" si="64"/>
        <v>-2</v>
      </c>
      <c r="H375" s="66">
        <f t="shared" si="65"/>
        <v>-11</v>
      </c>
      <c r="I375" s="20">
        <f t="shared" si="66"/>
        <v>-0.66666666666666663</v>
      </c>
      <c r="J375" s="21">
        <f t="shared" si="67"/>
        <v>-0.7857142857142857</v>
      </c>
    </row>
    <row r="376" spans="1:10" x14ac:dyDescent="0.25">
      <c r="A376" s="158" t="s">
        <v>501</v>
      </c>
      <c r="B376" s="65">
        <v>2</v>
      </c>
      <c r="C376" s="66">
        <v>0</v>
      </c>
      <c r="D376" s="65">
        <v>3</v>
      </c>
      <c r="E376" s="66">
        <v>0</v>
      </c>
      <c r="F376" s="67"/>
      <c r="G376" s="65">
        <f t="shared" si="64"/>
        <v>2</v>
      </c>
      <c r="H376" s="66">
        <f t="shared" si="65"/>
        <v>3</v>
      </c>
      <c r="I376" s="20" t="str">
        <f t="shared" si="66"/>
        <v>-</v>
      </c>
      <c r="J376" s="21" t="str">
        <f t="shared" si="67"/>
        <v>-</v>
      </c>
    </row>
    <row r="377" spans="1:10" x14ac:dyDescent="0.25">
      <c r="A377" s="158" t="s">
        <v>502</v>
      </c>
      <c r="B377" s="65">
        <v>13</v>
      </c>
      <c r="C377" s="66">
        <v>6</v>
      </c>
      <c r="D377" s="65">
        <v>96</v>
      </c>
      <c r="E377" s="66">
        <v>148</v>
      </c>
      <c r="F377" s="67"/>
      <c r="G377" s="65">
        <f t="shared" si="64"/>
        <v>7</v>
      </c>
      <c r="H377" s="66">
        <f t="shared" si="65"/>
        <v>-52</v>
      </c>
      <c r="I377" s="20">
        <f t="shared" si="66"/>
        <v>1.1666666666666667</v>
      </c>
      <c r="J377" s="21">
        <f t="shared" si="67"/>
        <v>-0.35135135135135137</v>
      </c>
    </row>
    <row r="378" spans="1:10" x14ac:dyDescent="0.25">
      <c r="A378" s="158" t="s">
        <v>395</v>
      </c>
      <c r="B378" s="65">
        <v>40</v>
      </c>
      <c r="C378" s="66">
        <v>67</v>
      </c>
      <c r="D378" s="65">
        <v>399</v>
      </c>
      <c r="E378" s="66">
        <v>853</v>
      </c>
      <c r="F378" s="67"/>
      <c r="G378" s="65">
        <f t="shared" si="64"/>
        <v>-27</v>
      </c>
      <c r="H378" s="66">
        <f t="shared" si="65"/>
        <v>-454</v>
      </c>
      <c r="I378" s="20">
        <f t="shared" si="66"/>
        <v>-0.40298507462686567</v>
      </c>
      <c r="J378" s="21">
        <f t="shared" si="67"/>
        <v>-0.53223915592028137</v>
      </c>
    </row>
    <row r="379" spans="1:10" x14ac:dyDescent="0.25">
      <c r="A379" s="158" t="s">
        <v>438</v>
      </c>
      <c r="B379" s="65">
        <v>22</v>
      </c>
      <c r="C379" s="66">
        <v>70</v>
      </c>
      <c r="D379" s="65">
        <v>414</v>
      </c>
      <c r="E379" s="66">
        <v>420</v>
      </c>
      <c r="F379" s="67"/>
      <c r="G379" s="65">
        <f t="shared" si="64"/>
        <v>-48</v>
      </c>
      <c r="H379" s="66">
        <f t="shared" si="65"/>
        <v>-6</v>
      </c>
      <c r="I379" s="20">
        <f t="shared" si="66"/>
        <v>-0.68571428571428572</v>
      </c>
      <c r="J379" s="21">
        <f t="shared" si="67"/>
        <v>-1.4285714285714285E-2</v>
      </c>
    </row>
    <row r="380" spans="1:10" x14ac:dyDescent="0.25">
      <c r="A380" s="158" t="s">
        <v>439</v>
      </c>
      <c r="B380" s="65">
        <v>29</v>
      </c>
      <c r="C380" s="66">
        <v>52</v>
      </c>
      <c r="D380" s="65">
        <v>317</v>
      </c>
      <c r="E380" s="66">
        <v>430</v>
      </c>
      <c r="F380" s="67"/>
      <c r="G380" s="65">
        <f t="shared" si="64"/>
        <v>-23</v>
      </c>
      <c r="H380" s="66">
        <f t="shared" si="65"/>
        <v>-113</v>
      </c>
      <c r="I380" s="20">
        <f t="shared" si="66"/>
        <v>-0.44230769230769229</v>
      </c>
      <c r="J380" s="21">
        <f t="shared" si="67"/>
        <v>-0.26279069767441859</v>
      </c>
    </row>
    <row r="381" spans="1:10" x14ac:dyDescent="0.25">
      <c r="A381" s="158" t="s">
        <v>440</v>
      </c>
      <c r="B381" s="65">
        <v>150</v>
      </c>
      <c r="C381" s="66">
        <v>99</v>
      </c>
      <c r="D381" s="65">
        <v>830</v>
      </c>
      <c r="E381" s="66">
        <v>1063</v>
      </c>
      <c r="F381" s="67"/>
      <c r="G381" s="65">
        <f t="shared" si="64"/>
        <v>51</v>
      </c>
      <c r="H381" s="66">
        <f t="shared" si="65"/>
        <v>-233</v>
      </c>
      <c r="I381" s="20">
        <f t="shared" si="66"/>
        <v>0.51515151515151514</v>
      </c>
      <c r="J381" s="21">
        <f t="shared" si="67"/>
        <v>-0.21919096895578552</v>
      </c>
    </row>
    <row r="382" spans="1:10" x14ac:dyDescent="0.25">
      <c r="A382" s="158" t="s">
        <v>485</v>
      </c>
      <c r="B382" s="65">
        <v>11</v>
      </c>
      <c r="C382" s="66">
        <v>29</v>
      </c>
      <c r="D382" s="65">
        <v>214</v>
      </c>
      <c r="E382" s="66">
        <v>191</v>
      </c>
      <c r="F382" s="67"/>
      <c r="G382" s="65">
        <f t="shared" si="64"/>
        <v>-18</v>
      </c>
      <c r="H382" s="66">
        <f t="shared" si="65"/>
        <v>23</v>
      </c>
      <c r="I382" s="20">
        <f t="shared" si="66"/>
        <v>-0.62068965517241381</v>
      </c>
      <c r="J382" s="21">
        <f t="shared" si="67"/>
        <v>0.12041884816753927</v>
      </c>
    </row>
    <row r="383" spans="1:10" x14ac:dyDescent="0.25">
      <c r="A383" s="158" t="s">
        <v>486</v>
      </c>
      <c r="B383" s="65">
        <v>42</v>
      </c>
      <c r="C383" s="66">
        <v>88</v>
      </c>
      <c r="D383" s="65">
        <v>630</v>
      </c>
      <c r="E383" s="66">
        <v>649</v>
      </c>
      <c r="F383" s="67"/>
      <c r="G383" s="65">
        <f t="shared" si="64"/>
        <v>-46</v>
      </c>
      <c r="H383" s="66">
        <f t="shared" si="65"/>
        <v>-19</v>
      </c>
      <c r="I383" s="20">
        <f t="shared" si="66"/>
        <v>-0.52272727272727271</v>
      </c>
      <c r="J383" s="21">
        <f t="shared" si="67"/>
        <v>-2.9275808936825885E-2</v>
      </c>
    </row>
    <row r="384" spans="1:10" x14ac:dyDescent="0.25">
      <c r="A384" s="158" t="s">
        <v>503</v>
      </c>
      <c r="B384" s="65">
        <v>14</v>
      </c>
      <c r="C384" s="66">
        <v>23</v>
      </c>
      <c r="D384" s="65">
        <v>184</v>
      </c>
      <c r="E384" s="66">
        <v>199</v>
      </c>
      <c r="F384" s="67"/>
      <c r="G384" s="65">
        <f t="shared" si="64"/>
        <v>-9</v>
      </c>
      <c r="H384" s="66">
        <f t="shared" si="65"/>
        <v>-15</v>
      </c>
      <c r="I384" s="20">
        <f t="shared" si="66"/>
        <v>-0.39130434782608697</v>
      </c>
      <c r="J384" s="21">
        <f t="shared" si="67"/>
        <v>-7.5376884422110546E-2</v>
      </c>
    </row>
    <row r="385" spans="1:10" x14ac:dyDescent="0.25">
      <c r="A385" s="158" t="s">
        <v>295</v>
      </c>
      <c r="B385" s="65">
        <v>4</v>
      </c>
      <c r="C385" s="66">
        <v>5</v>
      </c>
      <c r="D385" s="65">
        <v>27</v>
      </c>
      <c r="E385" s="66">
        <v>41</v>
      </c>
      <c r="F385" s="67"/>
      <c r="G385" s="65">
        <f t="shared" si="64"/>
        <v>-1</v>
      </c>
      <c r="H385" s="66">
        <f t="shared" si="65"/>
        <v>-14</v>
      </c>
      <c r="I385" s="20">
        <f t="shared" si="66"/>
        <v>-0.2</v>
      </c>
      <c r="J385" s="21">
        <f t="shared" si="67"/>
        <v>-0.34146341463414637</v>
      </c>
    </row>
    <row r="386" spans="1:10" x14ac:dyDescent="0.25">
      <c r="A386" s="158" t="s">
        <v>348</v>
      </c>
      <c r="B386" s="65">
        <v>2</v>
      </c>
      <c r="C386" s="66">
        <v>0</v>
      </c>
      <c r="D386" s="65">
        <v>7</v>
      </c>
      <c r="E386" s="66">
        <v>0</v>
      </c>
      <c r="F386" s="67"/>
      <c r="G386" s="65">
        <f t="shared" si="64"/>
        <v>2</v>
      </c>
      <c r="H386" s="66">
        <f t="shared" si="65"/>
        <v>7</v>
      </c>
      <c r="I386" s="20" t="str">
        <f t="shared" si="66"/>
        <v>-</v>
      </c>
      <c r="J386" s="21" t="str">
        <f t="shared" si="67"/>
        <v>-</v>
      </c>
    </row>
    <row r="387" spans="1:10" s="160" customFormat="1" ht="13" x14ac:dyDescent="0.3">
      <c r="A387" s="178" t="s">
        <v>698</v>
      </c>
      <c r="B387" s="71">
        <v>576</v>
      </c>
      <c r="C387" s="72">
        <v>745</v>
      </c>
      <c r="D387" s="71">
        <v>5619</v>
      </c>
      <c r="E387" s="72">
        <v>6589</v>
      </c>
      <c r="F387" s="73"/>
      <c r="G387" s="71">
        <f t="shared" si="64"/>
        <v>-169</v>
      </c>
      <c r="H387" s="72">
        <f t="shared" si="65"/>
        <v>-970</v>
      </c>
      <c r="I387" s="37">
        <f t="shared" si="66"/>
        <v>-0.22684563758389262</v>
      </c>
      <c r="J387" s="38">
        <f t="shared" si="67"/>
        <v>-0.1472150553953559</v>
      </c>
    </row>
    <row r="388" spans="1:10" x14ac:dyDescent="0.25">
      <c r="A388" s="177"/>
      <c r="B388" s="143"/>
      <c r="C388" s="144"/>
      <c r="D388" s="143"/>
      <c r="E388" s="144"/>
      <c r="F388" s="145"/>
      <c r="G388" s="143"/>
      <c r="H388" s="144"/>
      <c r="I388" s="151"/>
      <c r="J388" s="152"/>
    </row>
    <row r="389" spans="1:10" s="139" customFormat="1" ht="13" x14ac:dyDescent="0.3">
      <c r="A389" s="159" t="s">
        <v>77</v>
      </c>
      <c r="B389" s="65"/>
      <c r="C389" s="66"/>
      <c r="D389" s="65"/>
      <c r="E389" s="66"/>
      <c r="F389" s="67"/>
      <c r="G389" s="65"/>
      <c r="H389" s="66"/>
      <c r="I389" s="20"/>
      <c r="J389" s="21"/>
    </row>
    <row r="390" spans="1:10" x14ac:dyDescent="0.25">
      <c r="A390" s="158" t="s">
        <v>590</v>
      </c>
      <c r="B390" s="65">
        <v>27</v>
      </c>
      <c r="C390" s="66">
        <v>11</v>
      </c>
      <c r="D390" s="65">
        <v>126</v>
      </c>
      <c r="E390" s="66">
        <v>143</v>
      </c>
      <c r="F390" s="67"/>
      <c r="G390" s="65">
        <f>B390-C390</f>
        <v>16</v>
      </c>
      <c r="H390" s="66">
        <f>D390-E390</f>
        <v>-17</v>
      </c>
      <c r="I390" s="20">
        <f>IF(C390=0, "-", IF(G390/C390&lt;10, G390/C390, "&gt;999%"))</f>
        <v>1.4545454545454546</v>
      </c>
      <c r="J390" s="21">
        <f>IF(E390=0, "-", IF(H390/E390&lt;10, H390/E390, "&gt;999%"))</f>
        <v>-0.11888111888111888</v>
      </c>
    </row>
    <row r="391" spans="1:10" x14ac:dyDescent="0.25">
      <c r="A391" s="158" t="s">
        <v>577</v>
      </c>
      <c r="B391" s="65">
        <v>1</v>
      </c>
      <c r="C391" s="66">
        <v>2</v>
      </c>
      <c r="D391" s="65">
        <v>7</v>
      </c>
      <c r="E391" s="66">
        <v>17</v>
      </c>
      <c r="F391" s="67"/>
      <c r="G391" s="65">
        <f>B391-C391</f>
        <v>-1</v>
      </c>
      <c r="H391" s="66">
        <f>D391-E391</f>
        <v>-10</v>
      </c>
      <c r="I391" s="20">
        <f>IF(C391=0, "-", IF(G391/C391&lt;10, G391/C391, "&gt;999%"))</f>
        <v>-0.5</v>
      </c>
      <c r="J391" s="21">
        <f>IF(E391=0, "-", IF(H391/E391&lt;10, H391/E391, "&gt;999%"))</f>
        <v>-0.58823529411764708</v>
      </c>
    </row>
    <row r="392" spans="1:10" s="160" customFormat="1" ht="13" x14ac:dyDescent="0.3">
      <c r="A392" s="178" t="s">
        <v>699</v>
      </c>
      <c r="B392" s="71">
        <v>28</v>
      </c>
      <c r="C392" s="72">
        <v>13</v>
      </c>
      <c r="D392" s="71">
        <v>133</v>
      </c>
      <c r="E392" s="72">
        <v>160</v>
      </c>
      <c r="F392" s="73"/>
      <c r="G392" s="71">
        <f>B392-C392</f>
        <v>15</v>
      </c>
      <c r="H392" s="72">
        <f>D392-E392</f>
        <v>-27</v>
      </c>
      <c r="I392" s="37">
        <f>IF(C392=0, "-", IF(G392/C392&lt;10, G392/C392, "&gt;999%"))</f>
        <v>1.1538461538461537</v>
      </c>
      <c r="J392" s="38">
        <f>IF(E392=0, "-", IF(H392/E392&lt;10, H392/E392, "&gt;999%"))</f>
        <v>-0.16875000000000001</v>
      </c>
    </row>
    <row r="393" spans="1:10" x14ac:dyDescent="0.25">
      <c r="A393" s="177"/>
      <c r="B393" s="143"/>
      <c r="C393" s="144"/>
      <c r="D393" s="143"/>
      <c r="E393" s="144"/>
      <c r="F393" s="145"/>
      <c r="G393" s="143"/>
      <c r="H393" s="144"/>
      <c r="I393" s="151"/>
      <c r="J393" s="152"/>
    </row>
    <row r="394" spans="1:10" s="139" customFormat="1" ht="13" x14ac:dyDescent="0.3">
      <c r="A394" s="159" t="s">
        <v>78</v>
      </c>
      <c r="B394" s="65"/>
      <c r="C394" s="66"/>
      <c r="D394" s="65"/>
      <c r="E394" s="66"/>
      <c r="F394" s="67"/>
      <c r="G394" s="65"/>
      <c r="H394" s="66"/>
      <c r="I394" s="20"/>
      <c r="J394" s="21"/>
    </row>
    <row r="395" spans="1:10" x14ac:dyDescent="0.25">
      <c r="A395" s="158" t="s">
        <v>308</v>
      </c>
      <c r="B395" s="65">
        <v>0</v>
      </c>
      <c r="C395" s="66">
        <v>0</v>
      </c>
      <c r="D395" s="65">
        <v>3</v>
      </c>
      <c r="E395" s="66">
        <v>0</v>
      </c>
      <c r="F395" s="67"/>
      <c r="G395" s="65">
        <f t="shared" ref="G395:G403" si="68">B395-C395</f>
        <v>0</v>
      </c>
      <c r="H395" s="66">
        <f t="shared" ref="H395:H403" si="69">D395-E395</f>
        <v>3</v>
      </c>
      <c r="I395" s="20" t="str">
        <f t="shared" ref="I395:I403" si="70">IF(C395=0, "-", IF(G395/C395&lt;10, G395/C395, "&gt;999%"))</f>
        <v>-</v>
      </c>
      <c r="J395" s="21" t="str">
        <f t="shared" ref="J395:J403" si="71">IF(E395=0, "-", IF(H395/E395&lt;10, H395/E395, "&gt;999%"))</f>
        <v>-</v>
      </c>
    </row>
    <row r="396" spans="1:10" x14ac:dyDescent="0.25">
      <c r="A396" s="158" t="s">
        <v>309</v>
      </c>
      <c r="B396" s="65">
        <v>2</v>
      </c>
      <c r="C396" s="66">
        <v>1</v>
      </c>
      <c r="D396" s="65">
        <v>6</v>
      </c>
      <c r="E396" s="66">
        <v>6</v>
      </c>
      <c r="F396" s="67"/>
      <c r="G396" s="65">
        <f t="shared" si="68"/>
        <v>1</v>
      </c>
      <c r="H396" s="66">
        <f t="shared" si="69"/>
        <v>0</v>
      </c>
      <c r="I396" s="20">
        <f t="shared" si="70"/>
        <v>1</v>
      </c>
      <c r="J396" s="21">
        <f t="shared" si="71"/>
        <v>0</v>
      </c>
    </row>
    <row r="397" spans="1:10" x14ac:dyDescent="0.25">
      <c r="A397" s="158" t="s">
        <v>564</v>
      </c>
      <c r="B397" s="65">
        <v>56</v>
      </c>
      <c r="C397" s="66">
        <v>44</v>
      </c>
      <c r="D397" s="65">
        <v>645</v>
      </c>
      <c r="E397" s="66">
        <v>348</v>
      </c>
      <c r="F397" s="67"/>
      <c r="G397" s="65">
        <f t="shared" si="68"/>
        <v>12</v>
      </c>
      <c r="H397" s="66">
        <f t="shared" si="69"/>
        <v>297</v>
      </c>
      <c r="I397" s="20">
        <f t="shared" si="70"/>
        <v>0.27272727272727271</v>
      </c>
      <c r="J397" s="21">
        <f t="shared" si="71"/>
        <v>0.85344827586206895</v>
      </c>
    </row>
    <row r="398" spans="1:10" x14ac:dyDescent="0.25">
      <c r="A398" s="158" t="s">
        <v>507</v>
      </c>
      <c r="B398" s="65">
        <v>0</v>
      </c>
      <c r="C398" s="66">
        <v>2</v>
      </c>
      <c r="D398" s="65">
        <v>0</v>
      </c>
      <c r="E398" s="66">
        <v>9</v>
      </c>
      <c r="F398" s="67"/>
      <c r="G398" s="65">
        <f t="shared" si="68"/>
        <v>-2</v>
      </c>
      <c r="H398" s="66">
        <f t="shared" si="69"/>
        <v>-9</v>
      </c>
      <c r="I398" s="20">
        <f t="shared" si="70"/>
        <v>-1</v>
      </c>
      <c r="J398" s="21">
        <f t="shared" si="71"/>
        <v>-1</v>
      </c>
    </row>
    <row r="399" spans="1:10" x14ac:dyDescent="0.25">
      <c r="A399" s="158" t="s">
        <v>310</v>
      </c>
      <c r="B399" s="65">
        <v>0</v>
      </c>
      <c r="C399" s="66">
        <v>0</v>
      </c>
      <c r="D399" s="65">
        <v>2</v>
      </c>
      <c r="E399" s="66">
        <v>24</v>
      </c>
      <c r="F399" s="67"/>
      <c r="G399" s="65">
        <f t="shared" si="68"/>
        <v>0</v>
      </c>
      <c r="H399" s="66">
        <f t="shared" si="69"/>
        <v>-22</v>
      </c>
      <c r="I399" s="20" t="str">
        <f t="shared" si="70"/>
        <v>-</v>
      </c>
      <c r="J399" s="21">
        <f t="shared" si="71"/>
        <v>-0.91666666666666663</v>
      </c>
    </row>
    <row r="400" spans="1:10" x14ac:dyDescent="0.25">
      <c r="A400" s="158" t="s">
        <v>311</v>
      </c>
      <c r="B400" s="65">
        <v>9</v>
      </c>
      <c r="C400" s="66">
        <v>18</v>
      </c>
      <c r="D400" s="65">
        <v>75</v>
      </c>
      <c r="E400" s="66">
        <v>125</v>
      </c>
      <c r="F400" s="67"/>
      <c r="G400" s="65">
        <f t="shared" si="68"/>
        <v>-9</v>
      </c>
      <c r="H400" s="66">
        <f t="shared" si="69"/>
        <v>-50</v>
      </c>
      <c r="I400" s="20">
        <f t="shared" si="70"/>
        <v>-0.5</v>
      </c>
      <c r="J400" s="21">
        <f t="shared" si="71"/>
        <v>-0.4</v>
      </c>
    </row>
    <row r="401" spans="1:10" x14ac:dyDescent="0.25">
      <c r="A401" s="158" t="s">
        <v>312</v>
      </c>
      <c r="B401" s="65">
        <v>2</v>
      </c>
      <c r="C401" s="66">
        <v>5</v>
      </c>
      <c r="D401" s="65">
        <v>22</v>
      </c>
      <c r="E401" s="66">
        <v>16</v>
      </c>
      <c r="F401" s="67"/>
      <c r="G401" s="65">
        <f t="shared" si="68"/>
        <v>-3</v>
      </c>
      <c r="H401" s="66">
        <f t="shared" si="69"/>
        <v>6</v>
      </c>
      <c r="I401" s="20">
        <f t="shared" si="70"/>
        <v>-0.6</v>
      </c>
      <c r="J401" s="21">
        <f t="shared" si="71"/>
        <v>0.375</v>
      </c>
    </row>
    <row r="402" spans="1:10" x14ac:dyDescent="0.25">
      <c r="A402" s="158" t="s">
        <v>521</v>
      </c>
      <c r="B402" s="65">
        <v>9</v>
      </c>
      <c r="C402" s="66">
        <v>28</v>
      </c>
      <c r="D402" s="65">
        <v>162</v>
      </c>
      <c r="E402" s="66">
        <v>158</v>
      </c>
      <c r="F402" s="67"/>
      <c r="G402" s="65">
        <f t="shared" si="68"/>
        <v>-19</v>
      </c>
      <c r="H402" s="66">
        <f t="shared" si="69"/>
        <v>4</v>
      </c>
      <c r="I402" s="20">
        <f t="shared" si="70"/>
        <v>-0.6785714285714286</v>
      </c>
      <c r="J402" s="21">
        <f t="shared" si="71"/>
        <v>2.5316455696202531E-2</v>
      </c>
    </row>
    <row r="403" spans="1:10" s="160" customFormat="1" ht="13" x14ac:dyDescent="0.3">
      <c r="A403" s="178" t="s">
        <v>700</v>
      </c>
      <c r="B403" s="71">
        <v>78</v>
      </c>
      <c r="C403" s="72">
        <v>98</v>
      </c>
      <c r="D403" s="71">
        <v>915</v>
      </c>
      <c r="E403" s="72">
        <v>686</v>
      </c>
      <c r="F403" s="73"/>
      <c r="G403" s="71">
        <f t="shared" si="68"/>
        <v>-20</v>
      </c>
      <c r="H403" s="72">
        <f t="shared" si="69"/>
        <v>229</v>
      </c>
      <c r="I403" s="37">
        <f t="shared" si="70"/>
        <v>-0.20408163265306123</v>
      </c>
      <c r="J403" s="38">
        <f t="shared" si="71"/>
        <v>0.33381924198250729</v>
      </c>
    </row>
    <row r="404" spans="1:10" x14ac:dyDescent="0.25">
      <c r="A404" s="177"/>
      <c r="B404" s="143"/>
      <c r="C404" s="144"/>
      <c r="D404" s="143"/>
      <c r="E404" s="144"/>
      <c r="F404" s="145"/>
      <c r="G404" s="143"/>
      <c r="H404" s="144"/>
      <c r="I404" s="151"/>
      <c r="J404" s="152"/>
    </row>
    <row r="405" spans="1:10" s="139" customFormat="1" ht="13" x14ac:dyDescent="0.3">
      <c r="A405" s="159" t="s">
        <v>79</v>
      </c>
      <c r="B405" s="65"/>
      <c r="C405" s="66"/>
      <c r="D405" s="65"/>
      <c r="E405" s="66"/>
      <c r="F405" s="67"/>
      <c r="G405" s="65"/>
      <c r="H405" s="66"/>
      <c r="I405" s="20"/>
      <c r="J405" s="21"/>
    </row>
    <row r="406" spans="1:10" x14ac:dyDescent="0.25">
      <c r="A406" s="158" t="s">
        <v>411</v>
      </c>
      <c r="B406" s="65">
        <v>100</v>
      </c>
      <c r="C406" s="66">
        <v>185</v>
      </c>
      <c r="D406" s="65">
        <v>1674</v>
      </c>
      <c r="E406" s="66">
        <v>2501</v>
      </c>
      <c r="F406" s="67"/>
      <c r="G406" s="65">
        <f t="shared" ref="G406:G411" si="72">B406-C406</f>
        <v>-85</v>
      </c>
      <c r="H406" s="66">
        <f t="shared" ref="H406:H411" si="73">D406-E406</f>
        <v>-827</v>
      </c>
      <c r="I406" s="20">
        <f t="shared" ref="I406:I411" si="74">IF(C406=0, "-", IF(G406/C406&lt;10, G406/C406, "&gt;999%"))</f>
        <v>-0.45945945945945948</v>
      </c>
      <c r="J406" s="21">
        <f t="shared" ref="J406:J411" si="75">IF(E406=0, "-", IF(H406/E406&lt;10, H406/E406, "&gt;999%"))</f>
        <v>-0.33066773290683726</v>
      </c>
    </row>
    <row r="407" spans="1:10" x14ac:dyDescent="0.25">
      <c r="A407" s="158" t="s">
        <v>209</v>
      </c>
      <c r="B407" s="65">
        <v>517</v>
      </c>
      <c r="C407" s="66">
        <v>293</v>
      </c>
      <c r="D407" s="65">
        <v>3885</v>
      </c>
      <c r="E407" s="66">
        <v>3410</v>
      </c>
      <c r="F407" s="67"/>
      <c r="G407" s="65">
        <f t="shared" si="72"/>
        <v>224</v>
      </c>
      <c r="H407" s="66">
        <f t="shared" si="73"/>
        <v>475</v>
      </c>
      <c r="I407" s="20">
        <f t="shared" si="74"/>
        <v>0.76450511945392496</v>
      </c>
      <c r="J407" s="21">
        <f t="shared" si="75"/>
        <v>0.13929618768328444</v>
      </c>
    </row>
    <row r="408" spans="1:10" x14ac:dyDescent="0.25">
      <c r="A408" s="158" t="s">
        <v>238</v>
      </c>
      <c r="B408" s="65">
        <v>198</v>
      </c>
      <c r="C408" s="66">
        <v>0</v>
      </c>
      <c r="D408" s="65">
        <v>340</v>
      </c>
      <c r="E408" s="66">
        <v>0</v>
      </c>
      <c r="F408" s="67"/>
      <c r="G408" s="65">
        <f t="shared" si="72"/>
        <v>198</v>
      </c>
      <c r="H408" s="66">
        <f t="shared" si="73"/>
        <v>340</v>
      </c>
      <c r="I408" s="20" t="str">
        <f t="shared" si="74"/>
        <v>-</v>
      </c>
      <c r="J408" s="21" t="str">
        <f t="shared" si="75"/>
        <v>-</v>
      </c>
    </row>
    <row r="409" spans="1:10" x14ac:dyDescent="0.25">
      <c r="A409" s="158" t="s">
        <v>222</v>
      </c>
      <c r="B409" s="65">
        <v>148</v>
      </c>
      <c r="C409" s="66">
        <v>0</v>
      </c>
      <c r="D409" s="65">
        <v>223</v>
      </c>
      <c r="E409" s="66">
        <v>0</v>
      </c>
      <c r="F409" s="67"/>
      <c r="G409" s="65">
        <f t="shared" si="72"/>
        <v>148</v>
      </c>
      <c r="H409" s="66">
        <f t="shared" si="73"/>
        <v>223</v>
      </c>
      <c r="I409" s="20" t="str">
        <f t="shared" si="74"/>
        <v>-</v>
      </c>
      <c r="J409" s="21" t="str">
        <f t="shared" si="75"/>
        <v>-</v>
      </c>
    </row>
    <row r="410" spans="1:10" x14ac:dyDescent="0.25">
      <c r="A410" s="158" t="s">
        <v>371</v>
      </c>
      <c r="B410" s="65">
        <v>803</v>
      </c>
      <c r="C410" s="66">
        <v>227</v>
      </c>
      <c r="D410" s="65">
        <v>6620</v>
      </c>
      <c r="E410" s="66">
        <v>4222</v>
      </c>
      <c r="F410" s="67"/>
      <c r="G410" s="65">
        <f t="shared" si="72"/>
        <v>576</v>
      </c>
      <c r="H410" s="66">
        <f t="shared" si="73"/>
        <v>2398</v>
      </c>
      <c r="I410" s="20">
        <f t="shared" si="74"/>
        <v>2.537444933920705</v>
      </c>
      <c r="J410" s="21">
        <f t="shared" si="75"/>
        <v>0.56797726196115583</v>
      </c>
    </row>
    <row r="411" spans="1:10" s="160" customFormat="1" ht="13" x14ac:dyDescent="0.3">
      <c r="A411" s="178" t="s">
        <v>701</v>
      </c>
      <c r="B411" s="71">
        <v>1766</v>
      </c>
      <c r="C411" s="72">
        <v>705</v>
      </c>
      <c r="D411" s="71">
        <v>12742</v>
      </c>
      <c r="E411" s="72">
        <v>10133</v>
      </c>
      <c r="F411" s="73"/>
      <c r="G411" s="71">
        <f t="shared" si="72"/>
        <v>1061</v>
      </c>
      <c r="H411" s="72">
        <f t="shared" si="73"/>
        <v>2609</v>
      </c>
      <c r="I411" s="37">
        <f t="shared" si="74"/>
        <v>1.5049645390070923</v>
      </c>
      <c r="J411" s="38">
        <f t="shared" si="75"/>
        <v>0.25747557485443601</v>
      </c>
    </row>
    <row r="412" spans="1:10" x14ac:dyDescent="0.25">
      <c r="A412" s="177"/>
      <c r="B412" s="143"/>
      <c r="C412" s="144"/>
      <c r="D412" s="143"/>
      <c r="E412" s="144"/>
      <c r="F412" s="145"/>
      <c r="G412" s="143"/>
      <c r="H412" s="144"/>
      <c r="I412" s="151"/>
      <c r="J412" s="152"/>
    </row>
    <row r="413" spans="1:10" s="139" customFormat="1" ht="13" x14ac:dyDescent="0.3">
      <c r="A413" s="159" t="s">
        <v>80</v>
      </c>
      <c r="B413" s="65"/>
      <c r="C413" s="66"/>
      <c r="D413" s="65"/>
      <c r="E413" s="66"/>
      <c r="F413" s="67"/>
      <c r="G413" s="65"/>
      <c r="H413" s="66"/>
      <c r="I413" s="20"/>
      <c r="J413" s="21"/>
    </row>
    <row r="414" spans="1:10" x14ac:dyDescent="0.25">
      <c r="A414" s="158" t="s">
        <v>318</v>
      </c>
      <c r="B414" s="65">
        <v>29</v>
      </c>
      <c r="C414" s="66">
        <v>10</v>
      </c>
      <c r="D414" s="65">
        <v>100</v>
      </c>
      <c r="E414" s="66">
        <v>73</v>
      </c>
      <c r="F414" s="67"/>
      <c r="G414" s="65">
        <f>B414-C414</f>
        <v>19</v>
      </c>
      <c r="H414" s="66">
        <f>D414-E414</f>
        <v>27</v>
      </c>
      <c r="I414" s="20">
        <f>IF(C414=0, "-", IF(G414/C414&lt;10, G414/C414, "&gt;999%"))</f>
        <v>1.9</v>
      </c>
      <c r="J414" s="21">
        <f>IF(E414=0, "-", IF(H414/E414&lt;10, H414/E414, "&gt;999%"))</f>
        <v>0.36986301369863012</v>
      </c>
    </row>
    <row r="415" spans="1:10" x14ac:dyDescent="0.25">
      <c r="A415" s="158" t="s">
        <v>239</v>
      </c>
      <c r="B415" s="65">
        <v>15</v>
      </c>
      <c r="C415" s="66">
        <v>0</v>
      </c>
      <c r="D415" s="65">
        <v>78</v>
      </c>
      <c r="E415" s="66">
        <v>58</v>
      </c>
      <c r="F415" s="67"/>
      <c r="G415" s="65">
        <f>B415-C415</f>
        <v>15</v>
      </c>
      <c r="H415" s="66">
        <f>D415-E415</f>
        <v>20</v>
      </c>
      <c r="I415" s="20" t="str">
        <f>IF(C415=0, "-", IF(G415/C415&lt;10, G415/C415, "&gt;999%"))</f>
        <v>-</v>
      </c>
      <c r="J415" s="21">
        <f>IF(E415=0, "-", IF(H415/E415&lt;10, H415/E415, "&gt;999%"))</f>
        <v>0.34482758620689657</v>
      </c>
    </row>
    <row r="416" spans="1:10" x14ac:dyDescent="0.25">
      <c r="A416" s="158" t="s">
        <v>396</v>
      </c>
      <c r="B416" s="65">
        <v>59</v>
      </c>
      <c r="C416" s="66">
        <v>42</v>
      </c>
      <c r="D416" s="65">
        <v>494</v>
      </c>
      <c r="E416" s="66">
        <v>268</v>
      </c>
      <c r="F416" s="67"/>
      <c r="G416" s="65">
        <f>B416-C416</f>
        <v>17</v>
      </c>
      <c r="H416" s="66">
        <f>D416-E416</f>
        <v>226</v>
      </c>
      <c r="I416" s="20">
        <f>IF(C416=0, "-", IF(G416/C416&lt;10, G416/C416, "&gt;999%"))</f>
        <v>0.40476190476190477</v>
      </c>
      <c r="J416" s="21">
        <f>IF(E416=0, "-", IF(H416/E416&lt;10, H416/E416, "&gt;999%"))</f>
        <v>0.84328358208955223</v>
      </c>
    </row>
    <row r="417" spans="1:10" x14ac:dyDescent="0.25">
      <c r="A417" s="158" t="s">
        <v>216</v>
      </c>
      <c r="B417" s="65">
        <v>75</v>
      </c>
      <c r="C417" s="66">
        <v>67</v>
      </c>
      <c r="D417" s="65">
        <v>484</v>
      </c>
      <c r="E417" s="66">
        <v>497</v>
      </c>
      <c r="F417" s="67"/>
      <c r="G417" s="65">
        <f>B417-C417</f>
        <v>8</v>
      </c>
      <c r="H417" s="66">
        <f>D417-E417</f>
        <v>-13</v>
      </c>
      <c r="I417" s="20">
        <f>IF(C417=0, "-", IF(G417/C417&lt;10, G417/C417, "&gt;999%"))</f>
        <v>0.11940298507462686</v>
      </c>
      <c r="J417" s="21">
        <f>IF(E417=0, "-", IF(H417/E417&lt;10, H417/E417, "&gt;999%"))</f>
        <v>-2.6156941649899398E-2</v>
      </c>
    </row>
    <row r="418" spans="1:10" s="160" customFormat="1" ht="13" x14ac:dyDescent="0.3">
      <c r="A418" s="178" t="s">
        <v>702</v>
      </c>
      <c r="B418" s="71">
        <v>178</v>
      </c>
      <c r="C418" s="72">
        <v>119</v>
      </c>
      <c r="D418" s="71">
        <v>1156</v>
      </c>
      <c r="E418" s="72">
        <v>896</v>
      </c>
      <c r="F418" s="73"/>
      <c r="G418" s="71">
        <f>B418-C418</f>
        <v>59</v>
      </c>
      <c r="H418" s="72">
        <f>D418-E418</f>
        <v>260</v>
      </c>
      <c r="I418" s="37">
        <f>IF(C418=0, "-", IF(G418/C418&lt;10, G418/C418, "&gt;999%"))</f>
        <v>0.49579831932773111</v>
      </c>
      <c r="J418" s="38">
        <f>IF(E418=0, "-", IF(H418/E418&lt;10, H418/E418, "&gt;999%"))</f>
        <v>0.29017857142857145</v>
      </c>
    </row>
    <row r="419" spans="1:10" x14ac:dyDescent="0.25">
      <c r="A419" s="177"/>
      <c r="B419" s="143"/>
      <c r="C419" s="144"/>
      <c r="D419" s="143"/>
      <c r="E419" s="144"/>
      <c r="F419" s="145"/>
      <c r="G419" s="143"/>
      <c r="H419" s="144"/>
      <c r="I419" s="151"/>
      <c r="J419" s="152"/>
    </row>
    <row r="420" spans="1:10" s="139" customFormat="1" ht="13" x14ac:dyDescent="0.3">
      <c r="A420" s="159" t="s">
        <v>81</v>
      </c>
      <c r="B420" s="65"/>
      <c r="C420" s="66"/>
      <c r="D420" s="65"/>
      <c r="E420" s="66"/>
      <c r="F420" s="67"/>
      <c r="G420" s="65"/>
      <c r="H420" s="66"/>
      <c r="I420" s="20"/>
      <c r="J420" s="21"/>
    </row>
    <row r="421" spans="1:10" x14ac:dyDescent="0.25">
      <c r="A421" s="158" t="s">
        <v>372</v>
      </c>
      <c r="B421" s="65">
        <v>438</v>
      </c>
      <c r="C421" s="66">
        <v>399</v>
      </c>
      <c r="D421" s="65">
        <v>1828</v>
      </c>
      <c r="E421" s="66">
        <v>2618</v>
      </c>
      <c r="F421" s="67"/>
      <c r="G421" s="65">
        <f t="shared" ref="G421:G430" si="76">B421-C421</f>
        <v>39</v>
      </c>
      <c r="H421" s="66">
        <f t="shared" ref="H421:H430" si="77">D421-E421</f>
        <v>-790</v>
      </c>
      <c r="I421" s="20">
        <f t="shared" ref="I421:I430" si="78">IF(C421=0, "-", IF(G421/C421&lt;10, G421/C421, "&gt;999%"))</f>
        <v>9.7744360902255634E-2</v>
      </c>
      <c r="J421" s="21">
        <f t="shared" ref="J421:J430" si="79">IF(E421=0, "-", IF(H421/E421&lt;10, H421/E421, "&gt;999%"))</f>
        <v>-0.30175706646294881</v>
      </c>
    </row>
    <row r="422" spans="1:10" x14ac:dyDescent="0.25">
      <c r="A422" s="158" t="s">
        <v>373</v>
      </c>
      <c r="B422" s="65">
        <v>213</v>
      </c>
      <c r="C422" s="66">
        <v>82</v>
      </c>
      <c r="D422" s="65">
        <v>1861</v>
      </c>
      <c r="E422" s="66">
        <v>1509</v>
      </c>
      <c r="F422" s="67"/>
      <c r="G422" s="65">
        <f t="shared" si="76"/>
        <v>131</v>
      </c>
      <c r="H422" s="66">
        <f t="shared" si="77"/>
        <v>352</v>
      </c>
      <c r="I422" s="20">
        <f t="shared" si="78"/>
        <v>1.5975609756097562</v>
      </c>
      <c r="J422" s="21">
        <f t="shared" si="79"/>
        <v>0.23326706428098079</v>
      </c>
    </row>
    <row r="423" spans="1:10" x14ac:dyDescent="0.25">
      <c r="A423" s="158" t="s">
        <v>522</v>
      </c>
      <c r="B423" s="65">
        <v>0</v>
      </c>
      <c r="C423" s="66">
        <v>54</v>
      </c>
      <c r="D423" s="65">
        <v>4</v>
      </c>
      <c r="E423" s="66">
        <v>390</v>
      </c>
      <c r="F423" s="67"/>
      <c r="G423" s="65">
        <f t="shared" si="76"/>
        <v>-54</v>
      </c>
      <c r="H423" s="66">
        <f t="shared" si="77"/>
        <v>-386</v>
      </c>
      <c r="I423" s="20">
        <f t="shared" si="78"/>
        <v>-1</v>
      </c>
      <c r="J423" s="21">
        <f t="shared" si="79"/>
        <v>-0.98974358974358978</v>
      </c>
    </row>
    <row r="424" spans="1:10" x14ac:dyDescent="0.25">
      <c r="A424" s="158" t="s">
        <v>204</v>
      </c>
      <c r="B424" s="65">
        <v>0</v>
      </c>
      <c r="C424" s="66">
        <v>24</v>
      </c>
      <c r="D424" s="65">
        <v>1</v>
      </c>
      <c r="E424" s="66">
        <v>312</v>
      </c>
      <c r="F424" s="67"/>
      <c r="G424" s="65">
        <f t="shared" si="76"/>
        <v>-24</v>
      </c>
      <c r="H424" s="66">
        <f t="shared" si="77"/>
        <v>-311</v>
      </c>
      <c r="I424" s="20">
        <f t="shared" si="78"/>
        <v>-1</v>
      </c>
      <c r="J424" s="21">
        <f t="shared" si="79"/>
        <v>-0.99679487179487181</v>
      </c>
    </row>
    <row r="425" spans="1:10" x14ac:dyDescent="0.25">
      <c r="A425" s="158" t="s">
        <v>412</v>
      </c>
      <c r="B425" s="65">
        <v>698</v>
      </c>
      <c r="C425" s="66">
        <v>588</v>
      </c>
      <c r="D425" s="65">
        <v>5373</v>
      </c>
      <c r="E425" s="66">
        <v>4177</v>
      </c>
      <c r="F425" s="67"/>
      <c r="G425" s="65">
        <f t="shared" si="76"/>
        <v>110</v>
      </c>
      <c r="H425" s="66">
        <f t="shared" si="77"/>
        <v>1196</v>
      </c>
      <c r="I425" s="20">
        <f t="shared" si="78"/>
        <v>0.1870748299319728</v>
      </c>
      <c r="J425" s="21">
        <f t="shared" si="79"/>
        <v>0.28632990184342832</v>
      </c>
    </row>
    <row r="426" spans="1:10" x14ac:dyDescent="0.25">
      <c r="A426" s="158" t="s">
        <v>455</v>
      </c>
      <c r="B426" s="65">
        <v>0</v>
      </c>
      <c r="C426" s="66">
        <v>20</v>
      </c>
      <c r="D426" s="65">
        <v>70</v>
      </c>
      <c r="E426" s="66">
        <v>112</v>
      </c>
      <c r="F426" s="67"/>
      <c r="G426" s="65">
        <f t="shared" si="76"/>
        <v>-20</v>
      </c>
      <c r="H426" s="66">
        <f t="shared" si="77"/>
        <v>-42</v>
      </c>
      <c r="I426" s="20">
        <f t="shared" si="78"/>
        <v>-1</v>
      </c>
      <c r="J426" s="21">
        <f t="shared" si="79"/>
        <v>-0.375</v>
      </c>
    </row>
    <row r="427" spans="1:10" x14ac:dyDescent="0.25">
      <c r="A427" s="158" t="s">
        <v>456</v>
      </c>
      <c r="B427" s="65">
        <v>63</v>
      </c>
      <c r="C427" s="66">
        <v>225</v>
      </c>
      <c r="D427" s="65">
        <v>920</v>
      </c>
      <c r="E427" s="66">
        <v>1969</v>
      </c>
      <c r="F427" s="67"/>
      <c r="G427" s="65">
        <f t="shared" si="76"/>
        <v>-162</v>
      </c>
      <c r="H427" s="66">
        <f t="shared" si="77"/>
        <v>-1049</v>
      </c>
      <c r="I427" s="20">
        <f t="shared" si="78"/>
        <v>-0.72</v>
      </c>
      <c r="J427" s="21">
        <f t="shared" si="79"/>
        <v>-0.5327577450482478</v>
      </c>
    </row>
    <row r="428" spans="1:10" x14ac:dyDescent="0.25">
      <c r="A428" s="158" t="s">
        <v>532</v>
      </c>
      <c r="B428" s="65">
        <v>29</v>
      </c>
      <c r="C428" s="66">
        <v>95</v>
      </c>
      <c r="D428" s="65">
        <v>552</v>
      </c>
      <c r="E428" s="66">
        <v>837</v>
      </c>
      <c r="F428" s="67"/>
      <c r="G428" s="65">
        <f t="shared" si="76"/>
        <v>-66</v>
      </c>
      <c r="H428" s="66">
        <f t="shared" si="77"/>
        <v>-285</v>
      </c>
      <c r="I428" s="20">
        <f t="shared" si="78"/>
        <v>-0.69473684210526321</v>
      </c>
      <c r="J428" s="21">
        <f t="shared" si="79"/>
        <v>-0.34050179211469533</v>
      </c>
    </row>
    <row r="429" spans="1:10" x14ac:dyDescent="0.25">
      <c r="A429" s="158" t="s">
        <v>541</v>
      </c>
      <c r="B429" s="65">
        <v>176</v>
      </c>
      <c r="C429" s="66">
        <v>615</v>
      </c>
      <c r="D429" s="65">
        <v>2909</v>
      </c>
      <c r="E429" s="66">
        <v>6095</v>
      </c>
      <c r="F429" s="67"/>
      <c r="G429" s="65">
        <f t="shared" si="76"/>
        <v>-439</v>
      </c>
      <c r="H429" s="66">
        <f t="shared" si="77"/>
        <v>-3186</v>
      </c>
      <c r="I429" s="20">
        <f t="shared" si="78"/>
        <v>-0.71382113821138216</v>
      </c>
      <c r="J429" s="21">
        <f t="shared" si="79"/>
        <v>-0.52272354388843312</v>
      </c>
    </row>
    <row r="430" spans="1:10" s="160" customFormat="1" ht="13" x14ac:dyDescent="0.3">
      <c r="A430" s="178" t="s">
        <v>703</v>
      </c>
      <c r="B430" s="71">
        <v>1617</v>
      </c>
      <c r="C430" s="72">
        <v>2102</v>
      </c>
      <c r="D430" s="71">
        <v>13518</v>
      </c>
      <c r="E430" s="72">
        <v>18019</v>
      </c>
      <c r="F430" s="73"/>
      <c r="G430" s="71">
        <f t="shared" si="76"/>
        <v>-485</v>
      </c>
      <c r="H430" s="72">
        <f t="shared" si="77"/>
        <v>-4501</v>
      </c>
      <c r="I430" s="37">
        <f t="shared" si="78"/>
        <v>-0.230732635585157</v>
      </c>
      <c r="J430" s="38">
        <f t="shared" si="79"/>
        <v>-0.24979188634219435</v>
      </c>
    </row>
    <row r="431" spans="1:10" x14ac:dyDescent="0.25">
      <c r="A431" s="177"/>
      <c r="B431" s="143"/>
      <c r="C431" s="144"/>
      <c r="D431" s="143"/>
      <c r="E431" s="144"/>
      <c r="F431" s="145"/>
      <c r="G431" s="143"/>
      <c r="H431" s="144"/>
      <c r="I431" s="151"/>
      <c r="J431" s="152"/>
    </row>
    <row r="432" spans="1:10" s="139" customFormat="1" ht="13" x14ac:dyDescent="0.3">
      <c r="A432" s="159" t="s">
        <v>82</v>
      </c>
      <c r="B432" s="65"/>
      <c r="C432" s="66"/>
      <c r="D432" s="65"/>
      <c r="E432" s="66"/>
      <c r="F432" s="67"/>
      <c r="G432" s="65"/>
      <c r="H432" s="66"/>
      <c r="I432" s="20"/>
      <c r="J432" s="21"/>
    </row>
    <row r="433" spans="1:10" x14ac:dyDescent="0.25">
      <c r="A433" s="158" t="s">
        <v>319</v>
      </c>
      <c r="B433" s="65">
        <v>0</v>
      </c>
      <c r="C433" s="66">
        <v>0</v>
      </c>
      <c r="D433" s="65">
        <v>0</v>
      </c>
      <c r="E433" s="66">
        <v>2</v>
      </c>
      <c r="F433" s="67"/>
      <c r="G433" s="65">
        <f t="shared" ref="G433:G444" si="80">B433-C433</f>
        <v>0</v>
      </c>
      <c r="H433" s="66">
        <f t="shared" ref="H433:H444" si="81">D433-E433</f>
        <v>-2</v>
      </c>
      <c r="I433" s="20" t="str">
        <f t="shared" ref="I433:I444" si="82">IF(C433=0, "-", IF(G433/C433&lt;10, G433/C433, "&gt;999%"))</f>
        <v>-</v>
      </c>
      <c r="J433" s="21">
        <f t="shared" ref="J433:J444" si="83">IF(E433=0, "-", IF(H433/E433&lt;10, H433/E433, "&gt;999%"))</f>
        <v>-1</v>
      </c>
    </row>
    <row r="434" spans="1:10" x14ac:dyDescent="0.25">
      <c r="A434" s="158" t="s">
        <v>349</v>
      </c>
      <c r="B434" s="65">
        <v>0</v>
      </c>
      <c r="C434" s="66">
        <v>0</v>
      </c>
      <c r="D434" s="65">
        <v>0</v>
      </c>
      <c r="E434" s="66">
        <v>3</v>
      </c>
      <c r="F434" s="67"/>
      <c r="G434" s="65">
        <f t="shared" si="80"/>
        <v>0</v>
      </c>
      <c r="H434" s="66">
        <f t="shared" si="81"/>
        <v>-3</v>
      </c>
      <c r="I434" s="20" t="str">
        <f t="shared" si="82"/>
        <v>-</v>
      </c>
      <c r="J434" s="21">
        <f t="shared" si="83"/>
        <v>-1</v>
      </c>
    </row>
    <row r="435" spans="1:10" x14ac:dyDescent="0.25">
      <c r="A435" s="158" t="s">
        <v>355</v>
      </c>
      <c r="B435" s="65">
        <v>18</v>
      </c>
      <c r="C435" s="66">
        <v>6</v>
      </c>
      <c r="D435" s="65">
        <v>244</v>
      </c>
      <c r="E435" s="66">
        <v>309</v>
      </c>
      <c r="F435" s="67"/>
      <c r="G435" s="65">
        <f t="shared" si="80"/>
        <v>12</v>
      </c>
      <c r="H435" s="66">
        <f t="shared" si="81"/>
        <v>-65</v>
      </c>
      <c r="I435" s="20">
        <f t="shared" si="82"/>
        <v>2</v>
      </c>
      <c r="J435" s="21">
        <f t="shared" si="83"/>
        <v>-0.21035598705501618</v>
      </c>
    </row>
    <row r="436" spans="1:10" x14ac:dyDescent="0.25">
      <c r="A436" s="158" t="s">
        <v>240</v>
      </c>
      <c r="B436" s="65">
        <v>6</v>
      </c>
      <c r="C436" s="66">
        <v>5</v>
      </c>
      <c r="D436" s="65">
        <v>71</v>
      </c>
      <c r="E436" s="66">
        <v>69</v>
      </c>
      <c r="F436" s="67"/>
      <c r="G436" s="65">
        <f t="shared" si="80"/>
        <v>1</v>
      </c>
      <c r="H436" s="66">
        <f t="shared" si="81"/>
        <v>2</v>
      </c>
      <c r="I436" s="20">
        <f t="shared" si="82"/>
        <v>0.2</v>
      </c>
      <c r="J436" s="21">
        <f t="shared" si="83"/>
        <v>2.8985507246376812E-2</v>
      </c>
    </row>
    <row r="437" spans="1:10" x14ac:dyDescent="0.25">
      <c r="A437" s="158" t="s">
        <v>533</v>
      </c>
      <c r="B437" s="65">
        <v>45</v>
      </c>
      <c r="C437" s="66">
        <v>39</v>
      </c>
      <c r="D437" s="65">
        <v>168</v>
      </c>
      <c r="E437" s="66">
        <v>463</v>
      </c>
      <c r="F437" s="67"/>
      <c r="G437" s="65">
        <f t="shared" si="80"/>
        <v>6</v>
      </c>
      <c r="H437" s="66">
        <f t="shared" si="81"/>
        <v>-295</v>
      </c>
      <c r="I437" s="20">
        <f t="shared" si="82"/>
        <v>0.15384615384615385</v>
      </c>
      <c r="J437" s="21">
        <f t="shared" si="83"/>
        <v>-0.63714902807775375</v>
      </c>
    </row>
    <row r="438" spans="1:10" x14ac:dyDescent="0.25">
      <c r="A438" s="158" t="s">
        <v>542</v>
      </c>
      <c r="B438" s="65">
        <v>194</v>
      </c>
      <c r="C438" s="66">
        <v>212</v>
      </c>
      <c r="D438" s="65">
        <v>1530</v>
      </c>
      <c r="E438" s="66">
        <v>2124</v>
      </c>
      <c r="F438" s="67"/>
      <c r="G438" s="65">
        <f t="shared" si="80"/>
        <v>-18</v>
      </c>
      <c r="H438" s="66">
        <f t="shared" si="81"/>
        <v>-594</v>
      </c>
      <c r="I438" s="20">
        <f t="shared" si="82"/>
        <v>-8.4905660377358486E-2</v>
      </c>
      <c r="J438" s="21">
        <f t="shared" si="83"/>
        <v>-0.27966101694915252</v>
      </c>
    </row>
    <row r="439" spans="1:10" x14ac:dyDescent="0.25">
      <c r="A439" s="158" t="s">
        <v>457</v>
      </c>
      <c r="B439" s="65">
        <v>21</v>
      </c>
      <c r="C439" s="66">
        <v>0</v>
      </c>
      <c r="D439" s="65">
        <v>345</v>
      </c>
      <c r="E439" s="66">
        <v>0</v>
      </c>
      <c r="F439" s="67"/>
      <c r="G439" s="65">
        <f t="shared" si="80"/>
        <v>21</v>
      </c>
      <c r="H439" s="66">
        <f t="shared" si="81"/>
        <v>345</v>
      </c>
      <c r="I439" s="20" t="str">
        <f t="shared" si="82"/>
        <v>-</v>
      </c>
      <c r="J439" s="21" t="str">
        <f t="shared" si="83"/>
        <v>-</v>
      </c>
    </row>
    <row r="440" spans="1:10" x14ac:dyDescent="0.25">
      <c r="A440" s="158" t="s">
        <v>492</v>
      </c>
      <c r="B440" s="65">
        <v>154</v>
      </c>
      <c r="C440" s="66">
        <v>95</v>
      </c>
      <c r="D440" s="65">
        <v>1295</v>
      </c>
      <c r="E440" s="66">
        <v>1089</v>
      </c>
      <c r="F440" s="67"/>
      <c r="G440" s="65">
        <f t="shared" si="80"/>
        <v>59</v>
      </c>
      <c r="H440" s="66">
        <f t="shared" si="81"/>
        <v>206</v>
      </c>
      <c r="I440" s="20">
        <f t="shared" si="82"/>
        <v>0.62105263157894741</v>
      </c>
      <c r="J440" s="21">
        <f t="shared" si="83"/>
        <v>0.18916437098255279</v>
      </c>
    </row>
    <row r="441" spans="1:10" x14ac:dyDescent="0.25">
      <c r="A441" s="158" t="s">
        <v>374</v>
      </c>
      <c r="B441" s="65">
        <v>205</v>
      </c>
      <c r="C441" s="66">
        <v>0</v>
      </c>
      <c r="D441" s="65">
        <v>1345</v>
      </c>
      <c r="E441" s="66">
        <v>2</v>
      </c>
      <c r="F441" s="67"/>
      <c r="G441" s="65">
        <f t="shared" si="80"/>
        <v>205</v>
      </c>
      <c r="H441" s="66">
        <f t="shared" si="81"/>
        <v>1343</v>
      </c>
      <c r="I441" s="20" t="str">
        <f t="shared" si="82"/>
        <v>-</v>
      </c>
      <c r="J441" s="21" t="str">
        <f t="shared" si="83"/>
        <v>&gt;999%</v>
      </c>
    </row>
    <row r="442" spans="1:10" x14ac:dyDescent="0.25">
      <c r="A442" s="158" t="s">
        <v>413</v>
      </c>
      <c r="B442" s="65">
        <v>356</v>
      </c>
      <c r="C442" s="66">
        <v>118</v>
      </c>
      <c r="D442" s="65">
        <v>2563</v>
      </c>
      <c r="E442" s="66">
        <v>1690</v>
      </c>
      <c r="F442" s="67"/>
      <c r="G442" s="65">
        <f t="shared" si="80"/>
        <v>238</v>
      </c>
      <c r="H442" s="66">
        <f t="shared" si="81"/>
        <v>873</v>
      </c>
      <c r="I442" s="20">
        <f t="shared" si="82"/>
        <v>2.0169491525423728</v>
      </c>
      <c r="J442" s="21">
        <f t="shared" si="83"/>
        <v>0.51656804733727812</v>
      </c>
    </row>
    <row r="443" spans="1:10" x14ac:dyDescent="0.25">
      <c r="A443" s="158" t="s">
        <v>320</v>
      </c>
      <c r="B443" s="65">
        <v>13</v>
      </c>
      <c r="C443" s="66">
        <v>20</v>
      </c>
      <c r="D443" s="65">
        <v>125</v>
      </c>
      <c r="E443" s="66">
        <v>20</v>
      </c>
      <c r="F443" s="67"/>
      <c r="G443" s="65">
        <f t="shared" si="80"/>
        <v>-7</v>
      </c>
      <c r="H443" s="66">
        <f t="shared" si="81"/>
        <v>105</v>
      </c>
      <c r="I443" s="20">
        <f t="shared" si="82"/>
        <v>-0.35</v>
      </c>
      <c r="J443" s="21">
        <f t="shared" si="83"/>
        <v>5.25</v>
      </c>
    </row>
    <row r="444" spans="1:10" s="160" customFormat="1" ht="13" x14ac:dyDescent="0.3">
      <c r="A444" s="178" t="s">
        <v>704</v>
      </c>
      <c r="B444" s="71">
        <v>1012</v>
      </c>
      <c r="C444" s="72">
        <v>495</v>
      </c>
      <c r="D444" s="71">
        <v>7686</v>
      </c>
      <c r="E444" s="72">
        <v>5771</v>
      </c>
      <c r="F444" s="73"/>
      <c r="G444" s="71">
        <f t="shared" si="80"/>
        <v>517</v>
      </c>
      <c r="H444" s="72">
        <f t="shared" si="81"/>
        <v>1915</v>
      </c>
      <c r="I444" s="37">
        <f t="shared" si="82"/>
        <v>1.0444444444444445</v>
      </c>
      <c r="J444" s="38">
        <f t="shared" si="83"/>
        <v>0.33183157165136024</v>
      </c>
    </row>
    <row r="445" spans="1:10" x14ac:dyDescent="0.25">
      <c r="A445" s="177"/>
      <c r="B445" s="143"/>
      <c r="C445" s="144"/>
      <c r="D445" s="143"/>
      <c r="E445" s="144"/>
      <c r="F445" s="145"/>
      <c r="G445" s="143"/>
      <c r="H445" s="144"/>
      <c r="I445" s="151"/>
      <c r="J445" s="152"/>
    </row>
    <row r="446" spans="1:10" s="139" customFormat="1" ht="13" x14ac:dyDescent="0.3">
      <c r="A446" s="159" t="s">
        <v>83</v>
      </c>
      <c r="B446" s="65"/>
      <c r="C446" s="66"/>
      <c r="D446" s="65"/>
      <c r="E446" s="66"/>
      <c r="F446" s="67"/>
      <c r="G446" s="65"/>
      <c r="H446" s="66"/>
      <c r="I446" s="20"/>
      <c r="J446" s="21"/>
    </row>
    <row r="447" spans="1:10" x14ac:dyDescent="0.25">
      <c r="A447" s="158" t="s">
        <v>375</v>
      </c>
      <c r="B447" s="65">
        <v>4</v>
      </c>
      <c r="C447" s="66">
        <v>11</v>
      </c>
      <c r="D447" s="65">
        <v>63</v>
      </c>
      <c r="E447" s="66">
        <v>122</v>
      </c>
      <c r="F447" s="67"/>
      <c r="G447" s="65">
        <f t="shared" ref="G447:G456" si="84">B447-C447</f>
        <v>-7</v>
      </c>
      <c r="H447" s="66">
        <f t="shared" ref="H447:H456" si="85">D447-E447</f>
        <v>-59</v>
      </c>
      <c r="I447" s="20">
        <f t="shared" ref="I447:I456" si="86">IF(C447=0, "-", IF(G447/C447&lt;10, G447/C447, "&gt;999%"))</f>
        <v>-0.63636363636363635</v>
      </c>
      <c r="J447" s="21">
        <f t="shared" ref="J447:J456" si="87">IF(E447=0, "-", IF(H447/E447&lt;10, H447/E447, "&gt;999%"))</f>
        <v>-0.48360655737704916</v>
      </c>
    </row>
    <row r="448" spans="1:10" x14ac:dyDescent="0.25">
      <c r="A448" s="158" t="s">
        <v>414</v>
      </c>
      <c r="B448" s="65">
        <v>15</v>
      </c>
      <c r="C448" s="66">
        <v>23</v>
      </c>
      <c r="D448" s="65">
        <v>203</v>
      </c>
      <c r="E448" s="66">
        <v>191</v>
      </c>
      <c r="F448" s="67"/>
      <c r="G448" s="65">
        <f t="shared" si="84"/>
        <v>-8</v>
      </c>
      <c r="H448" s="66">
        <f t="shared" si="85"/>
        <v>12</v>
      </c>
      <c r="I448" s="20">
        <f t="shared" si="86"/>
        <v>-0.34782608695652173</v>
      </c>
      <c r="J448" s="21">
        <f t="shared" si="87"/>
        <v>6.2827225130890049E-2</v>
      </c>
    </row>
    <row r="449" spans="1:10" x14ac:dyDescent="0.25">
      <c r="A449" s="158" t="s">
        <v>241</v>
      </c>
      <c r="B449" s="65">
        <v>8</v>
      </c>
      <c r="C449" s="66">
        <v>0</v>
      </c>
      <c r="D449" s="65">
        <v>74</v>
      </c>
      <c r="E449" s="66">
        <v>3</v>
      </c>
      <c r="F449" s="67"/>
      <c r="G449" s="65">
        <f t="shared" si="84"/>
        <v>8</v>
      </c>
      <c r="H449" s="66">
        <f t="shared" si="85"/>
        <v>71</v>
      </c>
      <c r="I449" s="20" t="str">
        <f t="shared" si="86"/>
        <v>-</v>
      </c>
      <c r="J449" s="21" t="str">
        <f t="shared" si="87"/>
        <v>&gt;999%</v>
      </c>
    </row>
    <row r="450" spans="1:10" x14ac:dyDescent="0.25">
      <c r="A450" s="158" t="s">
        <v>441</v>
      </c>
      <c r="B450" s="65">
        <v>0</v>
      </c>
      <c r="C450" s="66">
        <v>0</v>
      </c>
      <c r="D450" s="65">
        <v>4</v>
      </c>
      <c r="E450" s="66">
        <v>0</v>
      </c>
      <c r="F450" s="67"/>
      <c r="G450" s="65">
        <f t="shared" si="84"/>
        <v>0</v>
      </c>
      <c r="H450" s="66">
        <f t="shared" si="85"/>
        <v>4</v>
      </c>
      <c r="I450" s="20" t="str">
        <f t="shared" si="86"/>
        <v>-</v>
      </c>
      <c r="J450" s="21" t="str">
        <f t="shared" si="87"/>
        <v>-</v>
      </c>
    </row>
    <row r="451" spans="1:10" x14ac:dyDescent="0.25">
      <c r="A451" s="158" t="s">
        <v>415</v>
      </c>
      <c r="B451" s="65">
        <v>8</v>
      </c>
      <c r="C451" s="66">
        <v>2</v>
      </c>
      <c r="D451" s="65">
        <v>38</v>
      </c>
      <c r="E451" s="66">
        <v>44</v>
      </c>
      <c r="F451" s="67"/>
      <c r="G451" s="65">
        <f t="shared" si="84"/>
        <v>6</v>
      </c>
      <c r="H451" s="66">
        <f t="shared" si="85"/>
        <v>-6</v>
      </c>
      <c r="I451" s="20">
        <f t="shared" si="86"/>
        <v>3</v>
      </c>
      <c r="J451" s="21">
        <f t="shared" si="87"/>
        <v>-0.13636363636363635</v>
      </c>
    </row>
    <row r="452" spans="1:10" x14ac:dyDescent="0.25">
      <c r="A452" s="158" t="s">
        <v>264</v>
      </c>
      <c r="B452" s="65">
        <v>2</v>
      </c>
      <c r="C452" s="66">
        <v>0</v>
      </c>
      <c r="D452" s="65">
        <v>86</v>
      </c>
      <c r="E452" s="66">
        <v>45</v>
      </c>
      <c r="F452" s="67"/>
      <c r="G452" s="65">
        <f t="shared" si="84"/>
        <v>2</v>
      </c>
      <c r="H452" s="66">
        <f t="shared" si="85"/>
        <v>41</v>
      </c>
      <c r="I452" s="20" t="str">
        <f t="shared" si="86"/>
        <v>-</v>
      </c>
      <c r="J452" s="21">
        <f t="shared" si="87"/>
        <v>0.91111111111111109</v>
      </c>
    </row>
    <row r="453" spans="1:10" x14ac:dyDescent="0.25">
      <c r="A453" s="158" t="s">
        <v>565</v>
      </c>
      <c r="B453" s="65">
        <v>4</v>
      </c>
      <c r="C453" s="66">
        <v>0</v>
      </c>
      <c r="D453" s="65">
        <v>17</v>
      </c>
      <c r="E453" s="66">
        <v>10</v>
      </c>
      <c r="F453" s="67"/>
      <c r="G453" s="65">
        <f t="shared" si="84"/>
        <v>4</v>
      </c>
      <c r="H453" s="66">
        <f t="shared" si="85"/>
        <v>7</v>
      </c>
      <c r="I453" s="20" t="str">
        <f t="shared" si="86"/>
        <v>-</v>
      </c>
      <c r="J453" s="21">
        <f t="shared" si="87"/>
        <v>0.7</v>
      </c>
    </row>
    <row r="454" spans="1:10" x14ac:dyDescent="0.25">
      <c r="A454" s="158" t="s">
        <v>523</v>
      </c>
      <c r="B454" s="65">
        <v>17</v>
      </c>
      <c r="C454" s="66">
        <v>16</v>
      </c>
      <c r="D454" s="65">
        <v>113</v>
      </c>
      <c r="E454" s="66">
        <v>85</v>
      </c>
      <c r="F454" s="67"/>
      <c r="G454" s="65">
        <f t="shared" si="84"/>
        <v>1</v>
      </c>
      <c r="H454" s="66">
        <f t="shared" si="85"/>
        <v>28</v>
      </c>
      <c r="I454" s="20">
        <f t="shared" si="86"/>
        <v>6.25E-2</v>
      </c>
      <c r="J454" s="21">
        <f t="shared" si="87"/>
        <v>0.32941176470588235</v>
      </c>
    </row>
    <row r="455" spans="1:10" x14ac:dyDescent="0.25">
      <c r="A455" s="158" t="s">
        <v>513</v>
      </c>
      <c r="B455" s="65">
        <v>7</v>
      </c>
      <c r="C455" s="66">
        <v>0</v>
      </c>
      <c r="D455" s="65">
        <v>162</v>
      </c>
      <c r="E455" s="66">
        <v>73</v>
      </c>
      <c r="F455" s="67"/>
      <c r="G455" s="65">
        <f t="shared" si="84"/>
        <v>7</v>
      </c>
      <c r="H455" s="66">
        <f t="shared" si="85"/>
        <v>89</v>
      </c>
      <c r="I455" s="20" t="str">
        <f t="shared" si="86"/>
        <v>-</v>
      </c>
      <c r="J455" s="21">
        <f t="shared" si="87"/>
        <v>1.2191780821917808</v>
      </c>
    </row>
    <row r="456" spans="1:10" s="160" customFormat="1" ht="13" x14ac:dyDescent="0.3">
      <c r="A456" s="178" t="s">
        <v>705</v>
      </c>
      <c r="B456" s="71">
        <v>65</v>
      </c>
      <c r="C456" s="72">
        <v>52</v>
      </c>
      <c r="D456" s="71">
        <v>760</v>
      </c>
      <c r="E456" s="72">
        <v>573</v>
      </c>
      <c r="F456" s="73"/>
      <c r="G456" s="71">
        <f t="shared" si="84"/>
        <v>13</v>
      </c>
      <c r="H456" s="72">
        <f t="shared" si="85"/>
        <v>187</v>
      </c>
      <c r="I456" s="37">
        <f t="shared" si="86"/>
        <v>0.25</v>
      </c>
      <c r="J456" s="38">
        <f t="shared" si="87"/>
        <v>0.32635253054101221</v>
      </c>
    </row>
    <row r="457" spans="1:10" x14ac:dyDescent="0.25">
      <c r="A457" s="177"/>
      <c r="B457" s="143"/>
      <c r="C457" s="144"/>
      <c r="D457" s="143"/>
      <c r="E457" s="144"/>
      <c r="F457" s="145"/>
      <c r="G457" s="143"/>
      <c r="H457" s="144"/>
      <c r="I457" s="151"/>
      <c r="J457" s="152"/>
    </row>
    <row r="458" spans="1:10" s="139" customFormat="1" ht="13" x14ac:dyDescent="0.3">
      <c r="A458" s="159" t="s">
        <v>84</v>
      </c>
      <c r="B458" s="65"/>
      <c r="C458" s="66"/>
      <c r="D458" s="65"/>
      <c r="E458" s="66"/>
      <c r="F458" s="67"/>
      <c r="G458" s="65"/>
      <c r="H458" s="66"/>
      <c r="I458" s="20"/>
      <c r="J458" s="21"/>
    </row>
    <row r="459" spans="1:10" x14ac:dyDescent="0.25">
      <c r="A459" s="158" t="s">
        <v>265</v>
      </c>
      <c r="B459" s="65">
        <v>36</v>
      </c>
      <c r="C459" s="66">
        <v>46</v>
      </c>
      <c r="D459" s="65">
        <v>644</v>
      </c>
      <c r="E459" s="66">
        <v>363</v>
      </c>
      <c r="F459" s="67"/>
      <c r="G459" s="65">
        <f>B459-C459</f>
        <v>-10</v>
      </c>
      <c r="H459" s="66">
        <f>D459-E459</f>
        <v>281</v>
      </c>
      <c r="I459" s="20">
        <f>IF(C459=0, "-", IF(G459/C459&lt;10, G459/C459, "&gt;999%"))</f>
        <v>-0.21739130434782608</v>
      </c>
      <c r="J459" s="21">
        <f>IF(E459=0, "-", IF(H459/E459&lt;10, H459/E459, "&gt;999%"))</f>
        <v>0.77410468319559234</v>
      </c>
    </row>
    <row r="460" spans="1:10" s="160" customFormat="1" ht="13" x14ac:dyDescent="0.3">
      <c r="A460" s="178" t="s">
        <v>706</v>
      </c>
      <c r="B460" s="71">
        <v>36</v>
      </c>
      <c r="C460" s="72">
        <v>46</v>
      </c>
      <c r="D460" s="71">
        <v>644</v>
      </c>
      <c r="E460" s="72">
        <v>363</v>
      </c>
      <c r="F460" s="73"/>
      <c r="G460" s="71">
        <f>B460-C460</f>
        <v>-10</v>
      </c>
      <c r="H460" s="72">
        <f>D460-E460</f>
        <v>281</v>
      </c>
      <c r="I460" s="37">
        <f>IF(C460=0, "-", IF(G460/C460&lt;10, G460/C460, "&gt;999%"))</f>
        <v>-0.21739130434782608</v>
      </c>
      <c r="J460" s="38">
        <f>IF(E460=0, "-", IF(H460/E460&lt;10, H460/E460, "&gt;999%"))</f>
        <v>0.77410468319559234</v>
      </c>
    </row>
    <row r="461" spans="1:10" x14ac:dyDescent="0.25">
      <c r="A461" s="177"/>
      <c r="B461" s="143"/>
      <c r="C461" s="144"/>
      <c r="D461" s="143"/>
      <c r="E461" s="144"/>
      <c r="F461" s="145"/>
      <c r="G461" s="143"/>
      <c r="H461" s="144"/>
      <c r="I461" s="151"/>
      <c r="J461" s="152"/>
    </row>
    <row r="462" spans="1:10" s="139" customFormat="1" ht="13" x14ac:dyDescent="0.3">
      <c r="A462" s="159" t="s">
        <v>85</v>
      </c>
      <c r="B462" s="65"/>
      <c r="C462" s="66"/>
      <c r="D462" s="65"/>
      <c r="E462" s="66"/>
      <c r="F462" s="67"/>
      <c r="G462" s="65"/>
      <c r="H462" s="66"/>
      <c r="I462" s="20"/>
      <c r="J462" s="21"/>
    </row>
    <row r="463" spans="1:10" x14ac:dyDescent="0.25">
      <c r="A463" s="158" t="s">
        <v>350</v>
      </c>
      <c r="B463" s="65">
        <v>31</v>
      </c>
      <c r="C463" s="66">
        <v>3</v>
      </c>
      <c r="D463" s="65">
        <v>162</v>
      </c>
      <c r="E463" s="66">
        <v>144</v>
      </c>
      <c r="F463" s="67"/>
      <c r="G463" s="65">
        <f t="shared" ref="G463:G471" si="88">B463-C463</f>
        <v>28</v>
      </c>
      <c r="H463" s="66">
        <f t="shared" ref="H463:H471" si="89">D463-E463</f>
        <v>18</v>
      </c>
      <c r="I463" s="20">
        <f t="shared" ref="I463:I471" si="90">IF(C463=0, "-", IF(G463/C463&lt;10, G463/C463, "&gt;999%"))</f>
        <v>9.3333333333333339</v>
      </c>
      <c r="J463" s="21">
        <f t="shared" ref="J463:J471" si="91">IF(E463=0, "-", IF(H463/E463&lt;10, H463/E463, "&gt;999%"))</f>
        <v>0.125</v>
      </c>
    </row>
    <row r="464" spans="1:10" x14ac:dyDescent="0.25">
      <c r="A464" s="158" t="s">
        <v>337</v>
      </c>
      <c r="B464" s="65">
        <v>4</v>
      </c>
      <c r="C464" s="66">
        <v>3</v>
      </c>
      <c r="D464" s="65">
        <v>47</v>
      </c>
      <c r="E464" s="66">
        <v>31</v>
      </c>
      <c r="F464" s="67"/>
      <c r="G464" s="65">
        <f t="shared" si="88"/>
        <v>1</v>
      </c>
      <c r="H464" s="66">
        <f t="shared" si="89"/>
        <v>16</v>
      </c>
      <c r="I464" s="20">
        <f t="shared" si="90"/>
        <v>0.33333333333333331</v>
      </c>
      <c r="J464" s="21">
        <f t="shared" si="91"/>
        <v>0.5161290322580645</v>
      </c>
    </row>
    <row r="465" spans="1:10" x14ac:dyDescent="0.25">
      <c r="A465" s="158" t="s">
        <v>487</v>
      </c>
      <c r="B465" s="65">
        <v>37</v>
      </c>
      <c r="C465" s="66">
        <v>16</v>
      </c>
      <c r="D465" s="65">
        <v>263</v>
      </c>
      <c r="E465" s="66">
        <v>176</v>
      </c>
      <c r="F465" s="67"/>
      <c r="G465" s="65">
        <f t="shared" si="88"/>
        <v>21</v>
      </c>
      <c r="H465" s="66">
        <f t="shared" si="89"/>
        <v>87</v>
      </c>
      <c r="I465" s="20">
        <f t="shared" si="90"/>
        <v>1.3125</v>
      </c>
      <c r="J465" s="21">
        <f t="shared" si="91"/>
        <v>0.49431818181818182</v>
      </c>
    </row>
    <row r="466" spans="1:10" x14ac:dyDescent="0.25">
      <c r="A466" s="158" t="s">
        <v>488</v>
      </c>
      <c r="B466" s="65">
        <v>22</v>
      </c>
      <c r="C466" s="66">
        <v>15</v>
      </c>
      <c r="D466" s="65">
        <v>205</v>
      </c>
      <c r="E466" s="66">
        <v>200</v>
      </c>
      <c r="F466" s="67"/>
      <c r="G466" s="65">
        <f t="shared" si="88"/>
        <v>7</v>
      </c>
      <c r="H466" s="66">
        <f t="shared" si="89"/>
        <v>5</v>
      </c>
      <c r="I466" s="20">
        <f t="shared" si="90"/>
        <v>0.46666666666666667</v>
      </c>
      <c r="J466" s="21">
        <f t="shared" si="91"/>
        <v>2.5000000000000001E-2</v>
      </c>
    </row>
    <row r="467" spans="1:10" x14ac:dyDescent="0.25">
      <c r="A467" s="158" t="s">
        <v>338</v>
      </c>
      <c r="B467" s="65">
        <v>12</v>
      </c>
      <c r="C467" s="66">
        <v>3</v>
      </c>
      <c r="D467" s="65">
        <v>84</v>
      </c>
      <c r="E467" s="66">
        <v>32</v>
      </c>
      <c r="F467" s="67"/>
      <c r="G467" s="65">
        <f t="shared" si="88"/>
        <v>9</v>
      </c>
      <c r="H467" s="66">
        <f t="shared" si="89"/>
        <v>52</v>
      </c>
      <c r="I467" s="20">
        <f t="shared" si="90"/>
        <v>3</v>
      </c>
      <c r="J467" s="21">
        <f t="shared" si="91"/>
        <v>1.625</v>
      </c>
    </row>
    <row r="468" spans="1:10" x14ac:dyDescent="0.25">
      <c r="A468" s="158" t="s">
        <v>442</v>
      </c>
      <c r="B468" s="65">
        <v>92</v>
      </c>
      <c r="C468" s="66">
        <v>45</v>
      </c>
      <c r="D468" s="65">
        <v>874</v>
      </c>
      <c r="E468" s="66">
        <v>727</v>
      </c>
      <c r="F468" s="67"/>
      <c r="G468" s="65">
        <f t="shared" si="88"/>
        <v>47</v>
      </c>
      <c r="H468" s="66">
        <f t="shared" si="89"/>
        <v>147</v>
      </c>
      <c r="I468" s="20">
        <f t="shared" si="90"/>
        <v>1.0444444444444445</v>
      </c>
      <c r="J468" s="21">
        <f t="shared" si="91"/>
        <v>0.20220082530949107</v>
      </c>
    </row>
    <row r="469" spans="1:10" x14ac:dyDescent="0.25">
      <c r="A469" s="158" t="s">
        <v>296</v>
      </c>
      <c r="B469" s="65">
        <v>3</v>
      </c>
      <c r="C469" s="66">
        <v>1</v>
      </c>
      <c r="D469" s="65">
        <v>27</v>
      </c>
      <c r="E469" s="66">
        <v>18</v>
      </c>
      <c r="F469" s="67"/>
      <c r="G469" s="65">
        <f t="shared" si="88"/>
        <v>2</v>
      </c>
      <c r="H469" s="66">
        <f t="shared" si="89"/>
        <v>9</v>
      </c>
      <c r="I469" s="20">
        <f t="shared" si="90"/>
        <v>2</v>
      </c>
      <c r="J469" s="21">
        <f t="shared" si="91"/>
        <v>0.5</v>
      </c>
    </row>
    <row r="470" spans="1:10" x14ac:dyDescent="0.25">
      <c r="A470" s="158" t="s">
        <v>283</v>
      </c>
      <c r="B470" s="65">
        <v>13</v>
      </c>
      <c r="C470" s="66">
        <v>7</v>
      </c>
      <c r="D470" s="65">
        <v>117</v>
      </c>
      <c r="E470" s="66">
        <v>129</v>
      </c>
      <c r="F470" s="67"/>
      <c r="G470" s="65">
        <f t="shared" si="88"/>
        <v>6</v>
      </c>
      <c r="H470" s="66">
        <f t="shared" si="89"/>
        <v>-12</v>
      </c>
      <c r="I470" s="20">
        <f t="shared" si="90"/>
        <v>0.8571428571428571</v>
      </c>
      <c r="J470" s="21">
        <f t="shared" si="91"/>
        <v>-9.3023255813953487E-2</v>
      </c>
    </row>
    <row r="471" spans="1:10" s="160" customFormat="1" ht="13" x14ac:dyDescent="0.3">
      <c r="A471" s="178" t="s">
        <v>707</v>
      </c>
      <c r="B471" s="71">
        <v>214</v>
      </c>
      <c r="C471" s="72">
        <v>93</v>
      </c>
      <c r="D471" s="71">
        <v>1779</v>
      </c>
      <c r="E471" s="72">
        <v>1457</v>
      </c>
      <c r="F471" s="73"/>
      <c r="G471" s="71">
        <f t="shared" si="88"/>
        <v>121</v>
      </c>
      <c r="H471" s="72">
        <f t="shared" si="89"/>
        <v>322</v>
      </c>
      <c r="I471" s="37">
        <f t="shared" si="90"/>
        <v>1.3010752688172043</v>
      </c>
      <c r="J471" s="38">
        <f t="shared" si="91"/>
        <v>0.22100205902539466</v>
      </c>
    </row>
    <row r="472" spans="1:10" x14ac:dyDescent="0.25">
      <c r="A472" s="177"/>
      <c r="B472" s="143"/>
      <c r="C472" s="144"/>
      <c r="D472" s="143"/>
      <c r="E472" s="144"/>
      <c r="F472" s="145"/>
      <c r="G472" s="143"/>
      <c r="H472" s="144"/>
      <c r="I472" s="151"/>
      <c r="J472" s="152"/>
    </row>
    <row r="473" spans="1:10" s="139" customFormat="1" ht="13" x14ac:dyDescent="0.3">
      <c r="A473" s="159" t="s">
        <v>86</v>
      </c>
      <c r="B473" s="65"/>
      <c r="C473" s="66"/>
      <c r="D473" s="65"/>
      <c r="E473" s="66"/>
      <c r="F473" s="67"/>
      <c r="G473" s="65"/>
      <c r="H473" s="66"/>
      <c r="I473" s="20"/>
      <c r="J473" s="21"/>
    </row>
    <row r="474" spans="1:10" x14ac:dyDescent="0.25">
      <c r="A474" s="158" t="s">
        <v>549</v>
      </c>
      <c r="B474" s="65">
        <v>183</v>
      </c>
      <c r="C474" s="66">
        <v>165</v>
      </c>
      <c r="D474" s="65">
        <v>1496</v>
      </c>
      <c r="E474" s="66">
        <v>1077</v>
      </c>
      <c r="F474" s="67"/>
      <c r="G474" s="65">
        <f>B474-C474</f>
        <v>18</v>
      </c>
      <c r="H474" s="66">
        <f>D474-E474</f>
        <v>419</v>
      </c>
      <c r="I474" s="20">
        <f>IF(C474=0, "-", IF(G474/C474&lt;10, G474/C474, "&gt;999%"))</f>
        <v>0.10909090909090909</v>
      </c>
      <c r="J474" s="21">
        <f>IF(E474=0, "-", IF(H474/E474&lt;10, H474/E474, "&gt;999%"))</f>
        <v>0.38904363974001854</v>
      </c>
    </row>
    <row r="475" spans="1:10" x14ac:dyDescent="0.25">
      <c r="A475" s="158" t="s">
        <v>550</v>
      </c>
      <c r="B475" s="65">
        <v>21</v>
      </c>
      <c r="C475" s="66">
        <v>14</v>
      </c>
      <c r="D475" s="65">
        <v>203</v>
      </c>
      <c r="E475" s="66">
        <v>158</v>
      </c>
      <c r="F475" s="67"/>
      <c r="G475" s="65">
        <f>B475-C475</f>
        <v>7</v>
      </c>
      <c r="H475" s="66">
        <f>D475-E475</f>
        <v>45</v>
      </c>
      <c r="I475" s="20">
        <f>IF(C475=0, "-", IF(G475/C475&lt;10, G475/C475, "&gt;999%"))</f>
        <v>0.5</v>
      </c>
      <c r="J475" s="21">
        <f>IF(E475=0, "-", IF(H475/E475&lt;10, H475/E475, "&gt;999%"))</f>
        <v>0.2848101265822785</v>
      </c>
    </row>
    <row r="476" spans="1:10" x14ac:dyDescent="0.25">
      <c r="A476" s="158" t="s">
        <v>551</v>
      </c>
      <c r="B476" s="65">
        <v>2</v>
      </c>
      <c r="C476" s="66">
        <v>0</v>
      </c>
      <c r="D476" s="65">
        <v>16</v>
      </c>
      <c r="E476" s="66">
        <v>13</v>
      </c>
      <c r="F476" s="67"/>
      <c r="G476" s="65">
        <f>B476-C476</f>
        <v>2</v>
      </c>
      <c r="H476" s="66">
        <f>D476-E476</f>
        <v>3</v>
      </c>
      <c r="I476" s="20" t="str">
        <f>IF(C476=0, "-", IF(G476/C476&lt;10, G476/C476, "&gt;999%"))</f>
        <v>-</v>
      </c>
      <c r="J476" s="21">
        <f>IF(E476=0, "-", IF(H476/E476&lt;10, H476/E476, "&gt;999%"))</f>
        <v>0.23076923076923078</v>
      </c>
    </row>
    <row r="477" spans="1:10" s="160" customFormat="1" ht="13" x14ac:dyDescent="0.3">
      <c r="A477" s="178" t="s">
        <v>708</v>
      </c>
      <c r="B477" s="71">
        <v>206</v>
      </c>
      <c r="C477" s="72">
        <v>179</v>
      </c>
      <c r="D477" s="71">
        <v>1715</v>
      </c>
      <c r="E477" s="72">
        <v>1248</v>
      </c>
      <c r="F477" s="73"/>
      <c r="G477" s="71">
        <f>B477-C477</f>
        <v>27</v>
      </c>
      <c r="H477" s="72">
        <f>D477-E477</f>
        <v>467</v>
      </c>
      <c r="I477" s="37">
        <f>IF(C477=0, "-", IF(G477/C477&lt;10, G477/C477, "&gt;999%"))</f>
        <v>0.15083798882681565</v>
      </c>
      <c r="J477" s="38">
        <f>IF(E477=0, "-", IF(H477/E477&lt;10, H477/E477, "&gt;999%"))</f>
        <v>0.37419871794871795</v>
      </c>
    </row>
    <row r="478" spans="1:10" x14ac:dyDescent="0.25">
      <c r="A478" s="177"/>
      <c r="B478" s="143"/>
      <c r="C478" s="144"/>
      <c r="D478" s="143"/>
      <c r="E478" s="144"/>
      <c r="F478" s="145"/>
      <c r="G478" s="143"/>
      <c r="H478" s="144"/>
      <c r="I478" s="151"/>
      <c r="J478" s="152"/>
    </row>
    <row r="479" spans="1:10" s="139" customFormat="1" ht="13" x14ac:dyDescent="0.3">
      <c r="A479" s="159" t="s">
        <v>87</v>
      </c>
      <c r="B479" s="65"/>
      <c r="C479" s="66"/>
      <c r="D479" s="65"/>
      <c r="E479" s="66"/>
      <c r="F479" s="67"/>
      <c r="G479" s="65"/>
      <c r="H479" s="66"/>
      <c r="I479" s="20"/>
      <c r="J479" s="21"/>
    </row>
    <row r="480" spans="1:10" x14ac:dyDescent="0.25">
      <c r="A480" s="158" t="s">
        <v>376</v>
      </c>
      <c r="B480" s="65">
        <v>48</v>
      </c>
      <c r="C480" s="66">
        <v>23</v>
      </c>
      <c r="D480" s="65">
        <v>338</v>
      </c>
      <c r="E480" s="66">
        <v>262</v>
      </c>
      <c r="F480" s="67"/>
      <c r="G480" s="65">
        <f t="shared" ref="G480:G488" si="92">B480-C480</f>
        <v>25</v>
      </c>
      <c r="H480" s="66">
        <f t="shared" ref="H480:H488" si="93">D480-E480</f>
        <v>76</v>
      </c>
      <c r="I480" s="20">
        <f t="shared" ref="I480:I488" si="94">IF(C480=0, "-", IF(G480/C480&lt;10, G480/C480, "&gt;999%"))</f>
        <v>1.0869565217391304</v>
      </c>
      <c r="J480" s="21">
        <f t="shared" ref="J480:J488" si="95">IF(E480=0, "-", IF(H480/E480&lt;10, H480/E480, "&gt;999%"))</f>
        <v>0.29007633587786258</v>
      </c>
    </row>
    <row r="481" spans="1:10" x14ac:dyDescent="0.25">
      <c r="A481" s="158" t="s">
        <v>356</v>
      </c>
      <c r="B481" s="65">
        <v>26</v>
      </c>
      <c r="C481" s="66">
        <v>18</v>
      </c>
      <c r="D481" s="65">
        <v>471</v>
      </c>
      <c r="E481" s="66">
        <v>276</v>
      </c>
      <c r="F481" s="67"/>
      <c r="G481" s="65">
        <f t="shared" si="92"/>
        <v>8</v>
      </c>
      <c r="H481" s="66">
        <f t="shared" si="93"/>
        <v>195</v>
      </c>
      <c r="I481" s="20">
        <f t="shared" si="94"/>
        <v>0.44444444444444442</v>
      </c>
      <c r="J481" s="21">
        <f t="shared" si="95"/>
        <v>0.70652173913043481</v>
      </c>
    </row>
    <row r="482" spans="1:10" x14ac:dyDescent="0.25">
      <c r="A482" s="158" t="s">
        <v>514</v>
      </c>
      <c r="B482" s="65">
        <v>1</v>
      </c>
      <c r="C482" s="66">
        <v>3</v>
      </c>
      <c r="D482" s="65">
        <v>5</v>
      </c>
      <c r="E482" s="66">
        <v>119</v>
      </c>
      <c r="F482" s="67"/>
      <c r="G482" s="65">
        <f t="shared" si="92"/>
        <v>-2</v>
      </c>
      <c r="H482" s="66">
        <f t="shared" si="93"/>
        <v>-114</v>
      </c>
      <c r="I482" s="20">
        <f t="shared" si="94"/>
        <v>-0.66666666666666663</v>
      </c>
      <c r="J482" s="21">
        <f t="shared" si="95"/>
        <v>-0.95798319327731096</v>
      </c>
    </row>
    <row r="483" spans="1:10" x14ac:dyDescent="0.25">
      <c r="A483" s="158" t="s">
        <v>416</v>
      </c>
      <c r="B483" s="65">
        <v>52</v>
      </c>
      <c r="C483" s="66">
        <v>117</v>
      </c>
      <c r="D483" s="65">
        <v>802</v>
      </c>
      <c r="E483" s="66">
        <v>695</v>
      </c>
      <c r="F483" s="67"/>
      <c r="G483" s="65">
        <f t="shared" si="92"/>
        <v>-65</v>
      </c>
      <c r="H483" s="66">
        <f t="shared" si="93"/>
        <v>107</v>
      </c>
      <c r="I483" s="20">
        <f t="shared" si="94"/>
        <v>-0.55555555555555558</v>
      </c>
      <c r="J483" s="21">
        <f t="shared" si="95"/>
        <v>0.1539568345323741</v>
      </c>
    </row>
    <row r="484" spans="1:10" x14ac:dyDescent="0.25">
      <c r="A484" s="158" t="s">
        <v>566</v>
      </c>
      <c r="B484" s="65">
        <v>51</v>
      </c>
      <c r="C484" s="66">
        <v>39</v>
      </c>
      <c r="D484" s="65">
        <v>263</v>
      </c>
      <c r="E484" s="66">
        <v>392</v>
      </c>
      <c r="F484" s="67"/>
      <c r="G484" s="65">
        <f t="shared" si="92"/>
        <v>12</v>
      </c>
      <c r="H484" s="66">
        <f t="shared" si="93"/>
        <v>-129</v>
      </c>
      <c r="I484" s="20">
        <f t="shared" si="94"/>
        <v>0.30769230769230771</v>
      </c>
      <c r="J484" s="21">
        <f t="shared" si="95"/>
        <v>-0.32908163265306123</v>
      </c>
    </row>
    <row r="485" spans="1:10" x14ac:dyDescent="0.25">
      <c r="A485" s="158" t="s">
        <v>508</v>
      </c>
      <c r="B485" s="65">
        <v>0</v>
      </c>
      <c r="C485" s="66">
        <v>1</v>
      </c>
      <c r="D485" s="65">
        <v>0</v>
      </c>
      <c r="E485" s="66">
        <v>1</v>
      </c>
      <c r="F485" s="67"/>
      <c r="G485" s="65">
        <f t="shared" si="92"/>
        <v>-1</v>
      </c>
      <c r="H485" s="66">
        <f t="shared" si="93"/>
        <v>-1</v>
      </c>
      <c r="I485" s="20">
        <f t="shared" si="94"/>
        <v>-1</v>
      </c>
      <c r="J485" s="21">
        <f t="shared" si="95"/>
        <v>-1</v>
      </c>
    </row>
    <row r="486" spans="1:10" x14ac:dyDescent="0.25">
      <c r="A486" s="158" t="s">
        <v>242</v>
      </c>
      <c r="B486" s="65">
        <v>3</v>
      </c>
      <c r="C486" s="66">
        <v>0</v>
      </c>
      <c r="D486" s="65">
        <v>25</v>
      </c>
      <c r="E486" s="66">
        <v>35</v>
      </c>
      <c r="F486" s="67"/>
      <c r="G486" s="65">
        <f t="shared" si="92"/>
        <v>3</v>
      </c>
      <c r="H486" s="66">
        <f t="shared" si="93"/>
        <v>-10</v>
      </c>
      <c r="I486" s="20" t="str">
        <f t="shared" si="94"/>
        <v>-</v>
      </c>
      <c r="J486" s="21">
        <f t="shared" si="95"/>
        <v>-0.2857142857142857</v>
      </c>
    </row>
    <row r="487" spans="1:10" x14ac:dyDescent="0.25">
      <c r="A487" s="158" t="s">
        <v>524</v>
      </c>
      <c r="B487" s="65">
        <v>32</v>
      </c>
      <c r="C487" s="66">
        <v>44</v>
      </c>
      <c r="D487" s="65">
        <v>249</v>
      </c>
      <c r="E487" s="66">
        <v>301</v>
      </c>
      <c r="F487" s="67"/>
      <c r="G487" s="65">
        <f t="shared" si="92"/>
        <v>-12</v>
      </c>
      <c r="H487" s="66">
        <f t="shared" si="93"/>
        <v>-52</v>
      </c>
      <c r="I487" s="20">
        <f t="shared" si="94"/>
        <v>-0.27272727272727271</v>
      </c>
      <c r="J487" s="21">
        <f t="shared" si="95"/>
        <v>-0.17275747508305647</v>
      </c>
    </row>
    <row r="488" spans="1:10" s="160" customFormat="1" ht="13" x14ac:dyDescent="0.3">
      <c r="A488" s="178" t="s">
        <v>709</v>
      </c>
      <c r="B488" s="71">
        <v>213</v>
      </c>
      <c r="C488" s="72">
        <v>245</v>
      </c>
      <c r="D488" s="71">
        <v>2153</v>
      </c>
      <c r="E488" s="72">
        <v>2081</v>
      </c>
      <c r="F488" s="73"/>
      <c r="G488" s="71">
        <f t="shared" si="92"/>
        <v>-32</v>
      </c>
      <c r="H488" s="72">
        <f t="shared" si="93"/>
        <v>72</v>
      </c>
      <c r="I488" s="37">
        <f t="shared" si="94"/>
        <v>-0.1306122448979592</v>
      </c>
      <c r="J488" s="38">
        <f t="shared" si="95"/>
        <v>3.4598750600672752E-2</v>
      </c>
    </row>
    <row r="489" spans="1:10" x14ac:dyDescent="0.25">
      <c r="A489" s="177"/>
      <c r="B489" s="143"/>
      <c r="C489" s="144"/>
      <c r="D489" s="143"/>
      <c r="E489" s="144"/>
      <c r="F489" s="145"/>
      <c r="G489" s="143"/>
      <c r="H489" s="144"/>
      <c r="I489" s="151"/>
      <c r="J489" s="152"/>
    </row>
    <row r="490" spans="1:10" s="139" customFormat="1" ht="13" x14ac:dyDescent="0.3">
      <c r="A490" s="159" t="s">
        <v>88</v>
      </c>
      <c r="B490" s="65"/>
      <c r="C490" s="66"/>
      <c r="D490" s="65"/>
      <c r="E490" s="66"/>
      <c r="F490" s="67"/>
      <c r="G490" s="65"/>
      <c r="H490" s="66"/>
      <c r="I490" s="20"/>
      <c r="J490" s="21"/>
    </row>
    <row r="491" spans="1:10" x14ac:dyDescent="0.25">
      <c r="A491" s="158" t="s">
        <v>504</v>
      </c>
      <c r="B491" s="65">
        <v>1</v>
      </c>
      <c r="C491" s="66">
        <v>3</v>
      </c>
      <c r="D491" s="65">
        <v>7</v>
      </c>
      <c r="E491" s="66">
        <v>10</v>
      </c>
      <c r="F491" s="67"/>
      <c r="G491" s="65">
        <f>B491-C491</f>
        <v>-2</v>
      </c>
      <c r="H491" s="66">
        <f>D491-E491</f>
        <v>-3</v>
      </c>
      <c r="I491" s="20">
        <f>IF(C491=0, "-", IF(G491/C491&lt;10, G491/C491, "&gt;999%"))</f>
        <v>-0.66666666666666663</v>
      </c>
      <c r="J491" s="21">
        <f>IF(E491=0, "-", IF(H491/E491&lt;10, H491/E491, "&gt;999%"))</f>
        <v>-0.3</v>
      </c>
    </row>
    <row r="492" spans="1:10" x14ac:dyDescent="0.25">
      <c r="A492" s="158" t="s">
        <v>297</v>
      </c>
      <c r="B492" s="65">
        <v>0</v>
      </c>
      <c r="C492" s="66">
        <v>0</v>
      </c>
      <c r="D492" s="65">
        <v>4</v>
      </c>
      <c r="E492" s="66">
        <v>4</v>
      </c>
      <c r="F492" s="67"/>
      <c r="G492" s="65">
        <f>B492-C492</f>
        <v>0</v>
      </c>
      <c r="H492" s="66">
        <f>D492-E492</f>
        <v>0</v>
      </c>
      <c r="I492" s="20" t="str">
        <f>IF(C492=0, "-", IF(G492/C492&lt;10, G492/C492, "&gt;999%"))</f>
        <v>-</v>
      </c>
      <c r="J492" s="21">
        <f>IF(E492=0, "-", IF(H492/E492&lt;10, H492/E492, "&gt;999%"))</f>
        <v>0</v>
      </c>
    </row>
    <row r="493" spans="1:10" s="160" customFormat="1" ht="13" x14ac:dyDescent="0.3">
      <c r="A493" s="178" t="s">
        <v>710</v>
      </c>
      <c r="B493" s="71">
        <v>1</v>
      </c>
      <c r="C493" s="72">
        <v>3</v>
      </c>
      <c r="D493" s="71">
        <v>11</v>
      </c>
      <c r="E493" s="72">
        <v>14</v>
      </c>
      <c r="F493" s="73"/>
      <c r="G493" s="71">
        <f>B493-C493</f>
        <v>-2</v>
      </c>
      <c r="H493" s="72">
        <f>D493-E493</f>
        <v>-3</v>
      </c>
      <c r="I493" s="37">
        <f>IF(C493=0, "-", IF(G493/C493&lt;10, G493/C493, "&gt;999%"))</f>
        <v>-0.66666666666666663</v>
      </c>
      <c r="J493" s="38">
        <f>IF(E493=0, "-", IF(H493/E493&lt;10, H493/E493, "&gt;999%"))</f>
        <v>-0.21428571428571427</v>
      </c>
    </row>
    <row r="494" spans="1:10" x14ac:dyDescent="0.25">
      <c r="A494" s="177"/>
      <c r="B494" s="143"/>
      <c r="C494" s="144"/>
      <c r="D494" s="143"/>
      <c r="E494" s="144"/>
      <c r="F494" s="145"/>
      <c r="G494" s="143"/>
      <c r="H494" s="144"/>
      <c r="I494" s="151"/>
      <c r="J494" s="152"/>
    </row>
    <row r="495" spans="1:10" s="139" customFormat="1" ht="13" x14ac:dyDescent="0.3">
      <c r="A495" s="159" t="s">
        <v>89</v>
      </c>
      <c r="B495" s="65"/>
      <c r="C495" s="66"/>
      <c r="D495" s="65"/>
      <c r="E495" s="66"/>
      <c r="F495" s="67"/>
      <c r="G495" s="65"/>
      <c r="H495" s="66"/>
      <c r="I495" s="20"/>
      <c r="J495" s="21"/>
    </row>
    <row r="496" spans="1:10" x14ac:dyDescent="0.25">
      <c r="A496" s="158" t="s">
        <v>591</v>
      </c>
      <c r="B496" s="65">
        <v>37</v>
      </c>
      <c r="C496" s="66">
        <v>14</v>
      </c>
      <c r="D496" s="65">
        <v>210</v>
      </c>
      <c r="E496" s="66">
        <v>201</v>
      </c>
      <c r="F496" s="67"/>
      <c r="G496" s="65">
        <f>B496-C496</f>
        <v>23</v>
      </c>
      <c r="H496" s="66">
        <f>D496-E496</f>
        <v>9</v>
      </c>
      <c r="I496" s="20">
        <f>IF(C496=0, "-", IF(G496/C496&lt;10, G496/C496, "&gt;999%"))</f>
        <v>1.6428571428571428</v>
      </c>
      <c r="J496" s="21">
        <f>IF(E496=0, "-", IF(H496/E496&lt;10, H496/E496, "&gt;999%"))</f>
        <v>4.4776119402985072E-2</v>
      </c>
    </row>
    <row r="497" spans="1:10" s="160" customFormat="1" ht="13" x14ac:dyDescent="0.3">
      <c r="A497" s="178" t="s">
        <v>711</v>
      </c>
      <c r="B497" s="71">
        <v>37</v>
      </c>
      <c r="C497" s="72">
        <v>14</v>
      </c>
      <c r="D497" s="71">
        <v>210</v>
      </c>
      <c r="E497" s="72">
        <v>201</v>
      </c>
      <c r="F497" s="73"/>
      <c r="G497" s="71">
        <f>B497-C497</f>
        <v>23</v>
      </c>
      <c r="H497" s="72">
        <f>D497-E497</f>
        <v>9</v>
      </c>
      <c r="I497" s="37">
        <f>IF(C497=0, "-", IF(G497/C497&lt;10, G497/C497, "&gt;999%"))</f>
        <v>1.6428571428571428</v>
      </c>
      <c r="J497" s="38">
        <f>IF(E497=0, "-", IF(H497/E497&lt;10, H497/E497, "&gt;999%"))</f>
        <v>4.4776119402985072E-2</v>
      </c>
    </row>
    <row r="498" spans="1:10" x14ac:dyDescent="0.25">
      <c r="A498" s="177"/>
      <c r="B498" s="143"/>
      <c r="C498" s="144"/>
      <c r="D498" s="143"/>
      <c r="E498" s="144"/>
      <c r="F498" s="145"/>
      <c r="G498" s="143"/>
      <c r="H498" s="144"/>
      <c r="I498" s="151"/>
      <c r="J498" s="152"/>
    </row>
    <row r="499" spans="1:10" s="139" customFormat="1" ht="13" x14ac:dyDescent="0.3">
      <c r="A499" s="159" t="s">
        <v>90</v>
      </c>
      <c r="B499" s="65"/>
      <c r="C499" s="66"/>
      <c r="D499" s="65"/>
      <c r="E499" s="66"/>
      <c r="F499" s="67"/>
      <c r="G499" s="65"/>
      <c r="H499" s="66"/>
      <c r="I499" s="20"/>
      <c r="J499" s="21"/>
    </row>
    <row r="500" spans="1:10" x14ac:dyDescent="0.25">
      <c r="A500" s="158" t="s">
        <v>578</v>
      </c>
      <c r="B500" s="65">
        <v>1</v>
      </c>
      <c r="C500" s="66">
        <v>0</v>
      </c>
      <c r="D500" s="65">
        <v>3</v>
      </c>
      <c r="E500" s="66">
        <v>1</v>
      </c>
      <c r="F500" s="67"/>
      <c r="G500" s="65">
        <f>B500-C500</f>
        <v>1</v>
      </c>
      <c r="H500" s="66">
        <f>D500-E500</f>
        <v>2</v>
      </c>
      <c r="I500" s="20" t="str">
        <f>IF(C500=0, "-", IF(G500/C500&lt;10, G500/C500, "&gt;999%"))</f>
        <v>-</v>
      </c>
      <c r="J500" s="21">
        <f>IF(E500=0, "-", IF(H500/E500&lt;10, H500/E500, "&gt;999%"))</f>
        <v>2</v>
      </c>
    </row>
    <row r="501" spans="1:10" s="160" customFormat="1" ht="13" x14ac:dyDescent="0.3">
      <c r="A501" s="178" t="s">
        <v>712</v>
      </c>
      <c r="B501" s="71">
        <v>1</v>
      </c>
      <c r="C501" s="72">
        <v>0</v>
      </c>
      <c r="D501" s="71">
        <v>3</v>
      </c>
      <c r="E501" s="72">
        <v>1</v>
      </c>
      <c r="F501" s="73"/>
      <c r="G501" s="71">
        <f>B501-C501</f>
        <v>1</v>
      </c>
      <c r="H501" s="72">
        <f>D501-E501</f>
        <v>2</v>
      </c>
      <c r="I501" s="37" t="str">
        <f>IF(C501=0, "-", IF(G501/C501&lt;10, G501/C501, "&gt;999%"))</f>
        <v>-</v>
      </c>
      <c r="J501" s="38">
        <f>IF(E501=0, "-", IF(H501/E501&lt;10, H501/E501, "&gt;999%"))</f>
        <v>2</v>
      </c>
    </row>
    <row r="502" spans="1:10" x14ac:dyDescent="0.25">
      <c r="A502" s="177"/>
      <c r="B502" s="143"/>
      <c r="C502" s="144"/>
      <c r="D502" s="143"/>
      <c r="E502" s="144"/>
      <c r="F502" s="145"/>
      <c r="G502" s="143"/>
      <c r="H502" s="144"/>
      <c r="I502" s="151"/>
      <c r="J502" s="152"/>
    </row>
    <row r="503" spans="1:10" s="139" customFormat="1" ht="13" x14ac:dyDescent="0.3">
      <c r="A503" s="159" t="s">
        <v>91</v>
      </c>
      <c r="B503" s="65"/>
      <c r="C503" s="66"/>
      <c r="D503" s="65"/>
      <c r="E503" s="66"/>
      <c r="F503" s="67"/>
      <c r="G503" s="65"/>
      <c r="H503" s="66"/>
      <c r="I503" s="20"/>
      <c r="J503" s="21"/>
    </row>
    <row r="504" spans="1:10" x14ac:dyDescent="0.25">
      <c r="A504" s="158" t="s">
        <v>217</v>
      </c>
      <c r="B504" s="65">
        <v>9</v>
      </c>
      <c r="C504" s="66">
        <v>9</v>
      </c>
      <c r="D504" s="65">
        <v>100</v>
      </c>
      <c r="E504" s="66">
        <v>74</v>
      </c>
      <c r="F504" s="67"/>
      <c r="G504" s="65">
        <f t="shared" ref="G504:G511" si="96">B504-C504</f>
        <v>0</v>
      </c>
      <c r="H504" s="66">
        <f t="shared" ref="H504:H511" si="97">D504-E504</f>
        <v>26</v>
      </c>
      <c r="I504" s="20">
        <f t="shared" ref="I504:I511" si="98">IF(C504=0, "-", IF(G504/C504&lt;10, G504/C504, "&gt;999%"))</f>
        <v>0</v>
      </c>
      <c r="J504" s="21">
        <f t="shared" ref="J504:J511" si="99">IF(E504=0, "-", IF(H504/E504&lt;10, H504/E504, "&gt;999%"))</f>
        <v>0.35135135135135137</v>
      </c>
    </row>
    <row r="505" spans="1:10" x14ac:dyDescent="0.25">
      <c r="A505" s="158" t="s">
        <v>377</v>
      </c>
      <c r="B505" s="65">
        <v>37</v>
      </c>
      <c r="C505" s="66">
        <v>56</v>
      </c>
      <c r="D505" s="65">
        <v>387</v>
      </c>
      <c r="E505" s="66">
        <v>408</v>
      </c>
      <c r="F505" s="67"/>
      <c r="G505" s="65">
        <f t="shared" si="96"/>
        <v>-19</v>
      </c>
      <c r="H505" s="66">
        <f t="shared" si="97"/>
        <v>-21</v>
      </c>
      <c r="I505" s="20">
        <f t="shared" si="98"/>
        <v>-0.3392857142857143</v>
      </c>
      <c r="J505" s="21">
        <f t="shared" si="99"/>
        <v>-5.1470588235294115E-2</v>
      </c>
    </row>
    <row r="506" spans="1:10" x14ac:dyDescent="0.25">
      <c r="A506" s="158" t="s">
        <v>417</v>
      </c>
      <c r="B506" s="65">
        <v>27</v>
      </c>
      <c r="C506" s="66">
        <v>52</v>
      </c>
      <c r="D506" s="65">
        <v>315</v>
      </c>
      <c r="E506" s="66">
        <v>248</v>
      </c>
      <c r="F506" s="67"/>
      <c r="G506" s="65">
        <f t="shared" si="96"/>
        <v>-25</v>
      </c>
      <c r="H506" s="66">
        <f t="shared" si="97"/>
        <v>67</v>
      </c>
      <c r="I506" s="20">
        <f t="shared" si="98"/>
        <v>-0.48076923076923078</v>
      </c>
      <c r="J506" s="21">
        <f t="shared" si="99"/>
        <v>0.27016129032258063</v>
      </c>
    </row>
    <row r="507" spans="1:10" x14ac:dyDescent="0.25">
      <c r="A507" s="158" t="s">
        <v>458</v>
      </c>
      <c r="B507" s="65">
        <v>54</v>
      </c>
      <c r="C507" s="66">
        <v>33</v>
      </c>
      <c r="D507" s="65">
        <v>430</v>
      </c>
      <c r="E507" s="66">
        <v>352</v>
      </c>
      <c r="F507" s="67"/>
      <c r="G507" s="65">
        <f t="shared" si="96"/>
        <v>21</v>
      </c>
      <c r="H507" s="66">
        <f t="shared" si="97"/>
        <v>78</v>
      </c>
      <c r="I507" s="20">
        <f t="shared" si="98"/>
        <v>0.63636363636363635</v>
      </c>
      <c r="J507" s="21">
        <f t="shared" si="99"/>
        <v>0.22159090909090909</v>
      </c>
    </row>
    <row r="508" spans="1:10" x14ac:dyDescent="0.25">
      <c r="A508" s="158" t="s">
        <v>248</v>
      </c>
      <c r="B508" s="65">
        <v>64</v>
      </c>
      <c r="C508" s="66">
        <v>2</v>
      </c>
      <c r="D508" s="65">
        <v>389</v>
      </c>
      <c r="E508" s="66">
        <v>265</v>
      </c>
      <c r="F508" s="67"/>
      <c r="G508" s="65">
        <f t="shared" si="96"/>
        <v>62</v>
      </c>
      <c r="H508" s="66">
        <f t="shared" si="97"/>
        <v>124</v>
      </c>
      <c r="I508" s="20" t="str">
        <f t="shared" si="98"/>
        <v>&gt;999%</v>
      </c>
      <c r="J508" s="21">
        <f t="shared" si="99"/>
        <v>0.4679245283018868</v>
      </c>
    </row>
    <row r="509" spans="1:10" x14ac:dyDescent="0.25">
      <c r="A509" s="158" t="s">
        <v>223</v>
      </c>
      <c r="B509" s="65">
        <v>27</v>
      </c>
      <c r="C509" s="66">
        <v>13</v>
      </c>
      <c r="D509" s="65">
        <v>155</v>
      </c>
      <c r="E509" s="66">
        <v>85</v>
      </c>
      <c r="F509" s="67"/>
      <c r="G509" s="65">
        <f t="shared" si="96"/>
        <v>14</v>
      </c>
      <c r="H509" s="66">
        <f t="shared" si="97"/>
        <v>70</v>
      </c>
      <c r="I509" s="20">
        <f t="shared" si="98"/>
        <v>1.0769230769230769</v>
      </c>
      <c r="J509" s="21">
        <f t="shared" si="99"/>
        <v>0.82352941176470584</v>
      </c>
    </row>
    <row r="510" spans="1:10" x14ac:dyDescent="0.25">
      <c r="A510" s="158" t="s">
        <v>272</v>
      </c>
      <c r="B510" s="65">
        <v>6</v>
      </c>
      <c r="C510" s="66">
        <v>14</v>
      </c>
      <c r="D510" s="65">
        <v>41</v>
      </c>
      <c r="E510" s="66">
        <v>141</v>
      </c>
      <c r="F510" s="67"/>
      <c r="G510" s="65">
        <f t="shared" si="96"/>
        <v>-8</v>
      </c>
      <c r="H510" s="66">
        <f t="shared" si="97"/>
        <v>-100</v>
      </c>
      <c r="I510" s="20">
        <f t="shared" si="98"/>
        <v>-0.5714285714285714</v>
      </c>
      <c r="J510" s="21">
        <f t="shared" si="99"/>
        <v>-0.70921985815602839</v>
      </c>
    </row>
    <row r="511" spans="1:10" s="160" customFormat="1" ht="13" x14ac:dyDescent="0.3">
      <c r="A511" s="178" t="s">
        <v>713</v>
      </c>
      <c r="B511" s="71">
        <v>224</v>
      </c>
      <c r="C511" s="72">
        <v>179</v>
      </c>
      <c r="D511" s="71">
        <v>1817</v>
      </c>
      <c r="E511" s="72">
        <v>1573</v>
      </c>
      <c r="F511" s="73"/>
      <c r="G511" s="71">
        <f t="shared" si="96"/>
        <v>45</v>
      </c>
      <c r="H511" s="72">
        <f t="shared" si="97"/>
        <v>244</v>
      </c>
      <c r="I511" s="37">
        <f t="shared" si="98"/>
        <v>0.25139664804469275</v>
      </c>
      <c r="J511" s="38">
        <f t="shared" si="99"/>
        <v>0.1551176096630642</v>
      </c>
    </row>
    <row r="512" spans="1:10" x14ac:dyDescent="0.25">
      <c r="A512" s="177"/>
      <c r="B512" s="143"/>
      <c r="C512" s="144"/>
      <c r="D512" s="143"/>
      <c r="E512" s="144"/>
      <c r="F512" s="145"/>
      <c r="G512" s="143"/>
      <c r="H512" s="144"/>
      <c r="I512" s="151"/>
      <c r="J512" s="152"/>
    </row>
    <row r="513" spans="1:10" s="139" customFormat="1" ht="13" x14ac:dyDescent="0.3">
      <c r="A513" s="159" t="s">
        <v>92</v>
      </c>
      <c r="B513" s="65"/>
      <c r="C513" s="66"/>
      <c r="D513" s="65"/>
      <c r="E513" s="66"/>
      <c r="F513" s="67"/>
      <c r="G513" s="65"/>
      <c r="H513" s="66"/>
      <c r="I513" s="20"/>
      <c r="J513" s="21"/>
    </row>
    <row r="514" spans="1:10" x14ac:dyDescent="0.25">
      <c r="A514" s="158" t="s">
        <v>418</v>
      </c>
      <c r="B514" s="65">
        <v>6</v>
      </c>
      <c r="C514" s="66">
        <v>11</v>
      </c>
      <c r="D514" s="65">
        <v>77</v>
      </c>
      <c r="E514" s="66">
        <v>83</v>
      </c>
      <c r="F514" s="67"/>
      <c r="G514" s="65">
        <f>B514-C514</f>
        <v>-5</v>
      </c>
      <c r="H514" s="66">
        <f>D514-E514</f>
        <v>-6</v>
      </c>
      <c r="I514" s="20">
        <f>IF(C514=0, "-", IF(G514/C514&lt;10, G514/C514, "&gt;999%"))</f>
        <v>-0.45454545454545453</v>
      </c>
      <c r="J514" s="21">
        <f>IF(E514=0, "-", IF(H514/E514&lt;10, H514/E514, "&gt;999%"))</f>
        <v>-7.2289156626506021E-2</v>
      </c>
    </row>
    <row r="515" spans="1:10" x14ac:dyDescent="0.25">
      <c r="A515" s="158" t="s">
        <v>543</v>
      </c>
      <c r="B515" s="65">
        <v>38</v>
      </c>
      <c r="C515" s="66">
        <v>73</v>
      </c>
      <c r="D515" s="65">
        <v>575</v>
      </c>
      <c r="E515" s="66">
        <v>272</v>
      </c>
      <c r="F515" s="67"/>
      <c r="G515" s="65">
        <f>B515-C515</f>
        <v>-35</v>
      </c>
      <c r="H515" s="66">
        <f>D515-E515</f>
        <v>303</v>
      </c>
      <c r="I515" s="20">
        <f>IF(C515=0, "-", IF(G515/C515&lt;10, G515/C515, "&gt;999%"))</f>
        <v>-0.47945205479452052</v>
      </c>
      <c r="J515" s="21">
        <f>IF(E515=0, "-", IF(H515/E515&lt;10, H515/E515, "&gt;999%"))</f>
        <v>1.1139705882352942</v>
      </c>
    </row>
    <row r="516" spans="1:10" x14ac:dyDescent="0.25">
      <c r="A516" s="158" t="s">
        <v>459</v>
      </c>
      <c r="B516" s="65">
        <v>29</v>
      </c>
      <c r="C516" s="66">
        <v>29</v>
      </c>
      <c r="D516" s="65">
        <v>262</v>
      </c>
      <c r="E516" s="66">
        <v>199</v>
      </c>
      <c r="F516" s="67"/>
      <c r="G516" s="65">
        <f>B516-C516</f>
        <v>0</v>
      </c>
      <c r="H516" s="66">
        <f>D516-E516</f>
        <v>63</v>
      </c>
      <c r="I516" s="20">
        <f>IF(C516=0, "-", IF(G516/C516&lt;10, G516/C516, "&gt;999%"))</f>
        <v>0</v>
      </c>
      <c r="J516" s="21">
        <f>IF(E516=0, "-", IF(H516/E516&lt;10, H516/E516, "&gt;999%"))</f>
        <v>0.3165829145728643</v>
      </c>
    </row>
    <row r="517" spans="1:10" s="160" customFormat="1" ht="13" x14ac:dyDescent="0.3">
      <c r="A517" s="178" t="s">
        <v>714</v>
      </c>
      <c r="B517" s="71">
        <v>73</v>
      </c>
      <c r="C517" s="72">
        <v>113</v>
      </c>
      <c r="D517" s="71">
        <v>914</v>
      </c>
      <c r="E517" s="72">
        <v>554</v>
      </c>
      <c r="F517" s="73"/>
      <c r="G517" s="71">
        <f>B517-C517</f>
        <v>-40</v>
      </c>
      <c r="H517" s="72">
        <f>D517-E517</f>
        <v>360</v>
      </c>
      <c r="I517" s="37">
        <f>IF(C517=0, "-", IF(G517/C517&lt;10, G517/C517, "&gt;999%"))</f>
        <v>-0.35398230088495575</v>
      </c>
      <c r="J517" s="38">
        <f>IF(E517=0, "-", IF(H517/E517&lt;10, H517/E517, "&gt;999%"))</f>
        <v>0.64981949458483756</v>
      </c>
    </row>
    <row r="518" spans="1:10" x14ac:dyDescent="0.25">
      <c r="A518" s="177"/>
      <c r="B518" s="143"/>
      <c r="C518" s="144"/>
      <c r="D518" s="143"/>
      <c r="E518" s="144"/>
      <c r="F518" s="145"/>
      <c r="G518" s="143"/>
      <c r="H518" s="144"/>
      <c r="I518" s="151"/>
      <c r="J518" s="152"/>
    </row>
    <row r="519" spans="1:10" s="139" customFormat="1" ht="13" x14ac:dyDescent="0.3">
      <c r="A519" s="159" t="s">
        <v>93</v>
      </c>
      <c r="B519" s="65"/>
      <c r="C519" s="66"/>
      <c r="D519" s="65"/>
      <c r="E519" s="66"/>
      <c r="F519" s="67"/>
      <c r="G519" s="65"/>
      <c r="H519" s="66"/>
      <c r="I519" s="20"/>
      <c r="J519" s="21"/>
    </row>
    <row r="520" spans="1:10" x14ac:dyDescent="0.25">
      <c r="A520" s="158" t="s">
        <v>321</v>
      </c>
      <c r="B520" s="65">
        <v>53</v>
      </c>
      <c r="C520" s="66">
        <v>28</v>
      </c>
      <c r="D520" s="65">
        <v>428</v>
      </c>
      <c r="E520" s="66">
        <v>302</v>
      </c>
      <c r="F520" s="67"/>
      <c r="G520" s="65">
        <f t="shared" ref="G520:G527" si="100">B520-C520</f>
        <v>25</v>
      </c>
      <c r="H520" s="66">
        <f t="shared" ref="H520:H527" si="101">D520-E520</f>
        <v>126</v>
      </c>
      <c r="I520" s="20">
        <f t="shared" ref="I520:I527" si="102">IF(C520=0, "-", IF(G520/C520&lt;10, G520/C520, "&gt;999%"))</f>
        <v>0.8928571428571429</v>
      </c>
      <c r="J520" s="21">
        <f t="shared" ref="J520:J527" si="103">IF(E520=0, "-", IF(H520/E520&lt;10, H520/E520, "&gt;999%"))</f>
        <v>0.41721854304635764</v>
      </c>
    </row>
    <row r="521" spans="1:10" x14ac:dyDescent="0.25">
      <c r="A521" s="158" t="s">
        <v>378</v>
      </c>
      <c r="B521" s="65">
        <v>390</v>
      </c>
      <c r="C521" s="66">
        <v>0</v>
      </c>
      <c r="D521" s="65">
        <v>2108</v>
      </c>
      <c r="E521" s="66">
        <v>0</v>
      </c>
      <c r="F521" s="67"/>
      <c r="G521" s="65">
        <f t="shared" si="100"/>
        <v>390</v>
      </c>
      <c r="H521" s="66">
        <f t="shared" si="101"/>
        <v>2108</v>
      </c>
      <c r="I521" s="20" t="str">
        <f t="shared" si="102"/>
        <v>-</v>
      </c>
      <c r="J521" s="21" t="str">
        <f t="shared" si="103"/>
        <v>-</v>
      </c>
    </row>
    <row r="522" spans="1:10" x14ac:dyDescent="0.25">
      <c r="A522" s="158" t="s">
        <v>419</v>
      </c>
      <c r="B522" s="65">
        <v>553</v>
      </c>
      <c r="C522" s="66">
        <v>194</v>
      </c>
      <c r="D522" s="65">
        <v>4342</v>
      </c>
      <c r="E522" s="66">
        <v>2490</v>
      </c>
      <c r="F522" s="67"/>
      <c r="G522" s="65">
        <f t="shared" si="100"/>
        <v>359</v>
      </c>
      <c r="H522" s="66">
        <f t="shared" si="101"/>
        <v>1852</v>
      </c>
      <c r="I522" s="20">
        <f t="shared" si="102"/>
        <v>1.8505154639175259</v>
      </c>
      <c r="J522" s="21">
        <f t="shared" si="103"/>
        <v>0.74377510040160644</v>
      </c>
    </row>
    <row r="523" spans="1:10" x14ac:dyDescent="0.25">
      <c r="A523" s="158" t="s">
        <v>224</v>
      </c>
      <c r="B523" s="65">
        <v>5</v>
      </c>
      <c r="C523" s="66">
        <v>111</v>
      </c>
      <c r="D523" s="65">
        <v>721</v>
      </c>
      <c r="E523" s="66">
        <v>781</v>
      </c>
      <c r="F523" s="67"/>
      <c r="G523" s="65">
        <f t="shared" si="100"/>
        <v>-106</v>
      </c>
      <c r="H523" s="66">
        <f t="shared" si="101"/>
        <v>-60</v>
      </c>
      <c r="I523" s="20">
        <f t="shared" si="102"/>
        <v>-0.95495495495495497</v>
      </c>
      <c r="J523" s="21">
        <f t="shared" si="103"/>
        <v>-7.6824583866837381E-2</v>
      </c>
    </row>
    <row r="524" spans="1:10" x14ac:dyDescent="0.25">
      <c r="A524" s="158" t="s">
        <v>460</v>
      </c>
      <c r="B524" s="65">
        <v>501</v>
      </c>
      <c r="C524" s="66">
        <v>247</v>
      </c>
      <c r="D524" s="65">
        <v>3525</v>
      </c>
      <c r="E524" s="66">
        <v>2283</v>
      </c>
      <c r="F524" s="67"/>
      <c r="G524" s="65">
        <f t="shared" si="100"/>
        <v>254</v>
      </c>
      <c r="H524" s="66">
        <f t="shared" si="101"/>
        <v>1242</v>
      </c>
      <c r="I524" s="20">
        <f t="shared" si="102"/>
        <v>1.0283400809716599</v>
      </c>
      <c r="J524" s="21">
        <f t="shared" si="103"/>
        <v>0.54402102496714844</v>
      </c>
    </row>
    <row r="525" spans="1:10" x14ac:dyDescent="0.25">
      <c r="A525" s="158" t="s">
        <v>243</v>
      </c>
      <c r="B525" s="65">
        <v>86</v>
      </c>
      <c r="C525" s="66">
        <v>104</v>
      </c>
      <c r="D525" s="65">
        <v>790</v>
      </c>
      <c r="E525" s="66">
        <v>605</v>
      </c>
      <c r="F525" s="67"/>
      <c r="G525" s="65">
        <f t="shared" si="100"/>
        <v>-18</v>
      </c>
      <c r="H525" s="66">
        <f t="shared" si="101"/>
        <v>185</v>
      </c>
      <c r="I525" s="20">
        <f t="shared" si="102"/>
        <v>-0.17307692307692307</v>
      </c>
      <c r="J525" s="21">
        <f t="shared" si="103"/>
        <v>0.30578512396694213</v>
      </c>
    </row>
    <row r="526" spans="1:10" x14ac:dyDescent="0.25">
      <c r="A526" s="158" t="s">
        <v>379</v>
      </c>
      <c r="B526" s="65">
        <v>0</v>
      </c>
      <c r="C526" s="66">
        <v>323</v>
      </c>
      <c r="D526" s="65">
        <v>474</v>
      </c>
      <c r="E526" s="66">
        <v>2374</v>
      </c>
      <c r="F526" s="67"/>
      <c r="G526" s="65">
        <f t="shared" si="100"/>
        <v>-323</v>
      </c>
      <c r="H526" s="66">
        <f t="shared" si="101"/>
        <v>-1900</v>
      </c>
      <c r="I526" s="20">
        <f t="shared" si="102"/>
        <v>-1</v>
      </c>
      <c r="J526" s="21">
        <f t="shared" si="103"/>
        <v>-0.80033698399326036</v>
      </c>
    </row>
    <row r="527" spans="1:10" s="160" customFormat="1" ht="13" x14ac:dyDescent="0.3">
      <c r="A527" s="178" t="s">
        <v>715</v>
      </c>
      <c r="B527" s="71">
        <v>1588</v>
      </c>
      <c r="C527" s="72">
        <v>1007</v>
      </c>
      <c r="D527" s="71">
        <v>12388</v>
      </c>
      <c r="E527" s="72">
        <v>8835</v>
      </c>
      <c r="F527" s="73"/>
      <c r="G527" s="71">
        <f t="shared" si="100"/>
        <v>581</v>
      </c>
      <c r="H527" s="72">
        <f t="shared" si="101"/>
        <v>3553</v>
      </c>
      <c r="I527" s="37">
        <f t="shared" si="102"/>
        <v>0.57696127110228401</v>
      </c>
      <c r="J527" s="38">
        <f t="shared" si="103"/>
        <v>0.40215053763440861</v>
      </c>
    </row>
    <row r="528" spans="1:10" x14ac:dyDescent="0.25">
      <c r="A528" s="177"/>
      <c r="B528" s="143"/>
      <c r="C528" s="144"/>
      <c r="D528" s="143"/>
      <c r="E528" s="144"/>
      <c r="F528" s="145"/>
      <c r="G528" s="143"/>
      <c r="H528" s="144"/>
      <c r="I528" s="151"/>
      <c r="J528" s="152"/>
    </row>
    <row r="529" spans="1:10" s="139" customFormat="1" ht="13" x14ac:dyDescent="0.3">
      <c r="A529" s="159" t="s">
        <v>94</v>
      </c>
      <c r="B529" s="65"/>
      <c r="C529" s="66"/>
      <c r="D529" s="65"/>
      <c r="E529" s="66"/>
      <c r="F529" s="67"/>
      <c r="G529" s="65"/>
      <c r="H529" s="66"/>
      <c r="I529" s="20"/>
      <c r="J529" s="21"/>
    </row>
    <row r="530" spans="1:10" x14ac:dyDescent="0.25">
      <c r="A530" s="158" t="s">
        <v>210</v>
      </c>
      <c r="B530" s="65">
        <v>1</v>
      </c>
      <c r="C530" s="66">
        <v>67</v>
      </c>
      <c r="D530" s="65">
        <v>52</v>
      </c>
      <c r="E530" s="66">
        <v>1789</v>
      </c>
      <c r="F530" s="67"/>
      <c r="G530" s="65">
        <f t="shared" ref="G530:G536" si="104">B530-C530</f>
        <v>-66</v>
      </c>
      <c r="H530" s="66">
        <f t="shared" ref="H530:H536" si="105">D530-E530</f>
        <v>-1737</v>
      </c>
      <c r="I530" s="20">
        <f t="shared" ref="I530:I536" si="106">IF(C530=0, "-", IF(G530/C530&lt;10, G530/C530, "&gt;999%"))</f>
        <v>-0.9850746268656716</v>
      </c>
      <c r="J530" s="21">
        <f t="shared" ref="J530:J536" si="107">IF(E530=0, "-", IF(H530/E530&lt;10, H530/E530, "&gt;999%"))</f>
        <v>-0.97093348239239796</v>
      </c>
    </row>
    <row r="531" spans="1:10" x14ac:dyDescent="0.25">
      <c r="A531" s="158" t="s">
        <v>357</v>
      </c>
      <c r="B531" s="65">
        <v>52</v>
      </c>
      <c r="C531" s="66">
        <v>31</v>
      </c>
      <c r="D531" s="65">
        <v>541</v>
      </c>
      <c r="E531" s="66">
        <v>468</v>
      </c>
      <c r="F531" s="67"/>
      <c r="G531" s="65">
        <f t="shared" si="104"/>
        <v>21</v>
      </c>
      <c r="H531" s="66">
        <f t="shared" si="105"/>
        <v>73</v>
      </c>
      <c r="I531" s="20">
        <f t="shared" si="106"/>
        <v>0.67741935483870963</v>
      </c>
      <c r="J531" s="21">
        <f t="shared" si="107"/>
        <v>0.15598290598290598</v>
      </c>
    </row>
    <row r="532" spans="1:10" x14ac:dyDescent="0.25">
      <c r="A532" s="158" t="s">
        <v>358</v>
      </c>
      <c r="B532" s="65">
        <v>42</v>
      </c>
      <c r="C532" s="66">
        <v>121</v>
      </c>
      <c r="D532" s="65">
        <v>1024</v>
      </c>
      <c r="E532" s="66">
        <v>1064</v>
      </c>
      <c r="F532" s="67"/>
      <c r="G532" s="65">
        <f t="shared" si="104"/>
        <v>-79</v>
      </c>
      <c r="H532" s="66">
        <f t="shared" si="105"/>
        <v>-40</v>
      </c>
      <c r="I532" s="20">
        <f t="shared" si="106"/>
        <v>-0.65289256198347112</v>
      </c>
      <c r="J532" s="21">
        <f t="shared" si="107"/>
        <v>-3.7593984962406013E-2</v>
      </c>
    </row>
    <row r="533" spans="1:10" x14ac:dyDescent="0.25">
      <c r="A533" s="158" t="s">
        <v>380</v>
      </c>
      <c r="B533" s="65">
        <v>12</v>
      </c>
      <c r="C533" s="66">
        <v>29</v>
      </c>
      <c r="D533" s="65">
        <v>73</v>
      </c>
      <c r="E533" s="66">
        <v>55</v>
      </c>
      <c r="F533" s="67"/>
      <c r="G533" s="65">
        <f t="shared" si="104"/>
        <v>-17</v>
      </c>
      <c r="H533" s="66">
        <f t="shared" si="105"/>
        <v>18</v>
      </c>
      <c r="I533" s="20">
        <f t="shared" si="106"/>
        <v>-0.58620689655172409</v>
      </c>
      <c r="J533" s="21">
        <f t="shared" si="107"/>
        <v>0.32727272727272727</v>
      </c>
    </row>
    <row r="534" spans="1:10" x14ac:dyDescent="0.25">
      <c r="A534" s="158" t="s">
        <v>211</v>
      </c>
      <c r="B534" s="65">
        <v>170</v>
      </c>
      <c r="C534" s="66">
        <v>103</v>
      </c>
      <c r="D534" s="65">
        <v>1277</v>
      </c>
      <c r="E534" s="66">
        <v>864</v>
      </c>
      <c r="F534" s="67"/>
      <c r="G534" s="65">
        <f t="shared" si="104"/>
        <v>67</v>
      </c>
      <c r="H534" s="66">
        <f t="shared" si="105"/>
        <v>413</v>
      </c>
      <c r="I534" s="20">
        <f t="shared" si="106"/>
        <v>0.65048543689320393</v>
      </c>
      <c r="J534" s="21">
        <f t="shared" si="107"/>
        <v>0.47800925925925924</v>
      </c>
    </row>
    <row r="535" spans="1:10" x14ac:dyDescent="0.25">
      <c r="A535" s="158" t="s">
        <v>381</v>
      </c>
      <c r="B535" s="65">
        <v>62</v>
      </c>
      <c r="C535" s="66">
        <v>162</v>
      </c>
      <c r="D535" s="65">
        <v>293</v>
      </c>
      <c r="E535" s="66">
        <v>793</v>
      </c>
      <c r="F535" s="67"/>
      <c r="G535" s="65">
        <f t="shared" si="104"/>
        <v>-100</v>
      </c>
      <c r="H535" s="66">
        <f t="shared" si="105"/>
        <v>-500</v>
      </c>
      <c r="I535" s="20">
        <f t="shared" si="106"/>
        <v>-0.61728395061728392</v>
      </c>
      <c r="J535" s="21">
        <f t="shared" si="107"/>
        <v>-0.63051702395964693</v>
      </c>
    </row>
    <row r="536" spans="1:10" s="160" customFormat="1" ht="13" x14ac:dyDescent="0.3">
      <c r="A536" s="178" t="s">
        <v>716</v>
      </c>
      <c r="B536" s="71">
        <v>339</v>
      </c>
      <c r="C536" s="72">
        <v>513</v>
      </c>
      <c r="D536" s="71">
        <v>3260</v>
      </c>
      <c r="E536" s="72">
        <v>5033</v>
      </c>
      <c r="F536" s="73"/>
      <c r="G536" s="71">
        <f t="shared" si="104"/>
        <v>-174</v>
      </c>
      <c r="H536" s="72">
        <f t="shared" si="105"/>
        <v>-1773</v>
      </c>
      <c r="I536" s="37">
        <f t="shared" si="106"/>
        <v>-0.33918128654970758</v>
      </c>
      <c r="J536" s="38">
        <f t="shared" si="107"/>
        <v>-0.35227498509835087</v>
      </c>
    </row>
    <row r="537" spans="1:10" x14ac:dyDescent="0.25">
      <c r="A537" s="177"/>
      <c r="B537" s="143"/>
      <c r="C537" s="144"/>
      <c r="D537" s="143"/>
      <c r="E537" s="144"/>
      <c r="F537" s="145"/>
      <c r="G537" s="143"/>
      <c r="H537" s="144"/>
      <c r="I537" s="151"/>
      <c r="J537" s="152"/>
    </row>
    <row r="538" spans="1:10" s="139" customFormat="1" ht="13" x14ac:dyDescent="0.3">
      <c r="A538" s="159" t="s">
        <v>95</v>
      </c>
      <c r="B538" s="65"/>
      <c r="C538" s="66"/>
      <c r="D538" s="65"/>
      <c r="E538" s="66"/>
      <c r="F538" s="67"/>
      <c r="G538" s="65"/>
      <c r="H538" s="66"/>
      <c r="I538" s="20"/>
      <c r="J538" s="21"/>
    </row>
    <row r="539" spans="1:10" x14ac:dyDescent="0.25">
      <c r="A539" s="158" t="s">
        <v>266</v>
      </c>
      <c r="B539" s="65">
        <v>642</v>
      </c>
      <c r="C539" s="66">
        <v>465</v>
      </c>
      <c r="D539" s="65">
        <v>5068</v>
      </c>
      <c r="E539" s="66">
        <v>3043</v>
      </c>
      <c r="F539" s="67"/>
      <c r="G539" s="65">
        <f>B539-C539</f>
        <v>177</v>
      </c>
      <c r="H539" s="66">
        <f>D539-E539</f>
        <v>2025</v>
      </c>
      <c r="I539" s="20">
        <f>IF(C539=0, "-", IF(G539/C539&lt;10, G539/C539, "&gt;999%"))</f>
        <v>0.38064516129032255</v>
      </c>
      <c r="J539" s="21">
        <f>IF(E539=0, "-", IF(H539/E539&lt;10, H539/E539, "&gt;999%"))</f>
        <v>0.66546171541242194</v>
      </c>
    </row>
    <row r="540" spans="1:10" x14ac:dyDescent="0.25">
      <c r="A540" s="158" t="s">
        <v>443</v>
      </c>
      <c r="B540" s="65">
        <v>1454</v>
      </c>
      <c r="C540" s="66">
        <v>1554</v>
      </c>
      <c r="D540" s="65">
        <v>8405</v>
      </c>
      <c r="E540" s="66">
        <v>2005</v>
      </c>
      <c r="F540" s="67"/>
      <c r="G540" s="65">
        <f>B540-C540</f>
        <v>-100</v>
      </c>
      <c r="H540" s="66">
        <f>D540-E540</f>
        <v>6400</v>
      </c>
      <c r="I540" s="20">
        <f>IF(C540=0, "-", IF(G540/C540&lt;10, G540/C540, "&gt;999%"))</f>
        <v>-6.4350064350064351E-2</v>
      </c>
      <c r="J540" s="21">
        <f>IF(E540=0, "-", IF(H540/E540&lt;10, H540/E540, "&gt;999%"))</f>
        <v>3.1920199501246884</v>
      </c>
    </row>
    <row r="541" spans="1:10" s="160" customFormat="1" ht="13" x14ac:dyDescent="0.3">
      <c r="A541" s="178" t="s">
        <v>717</v>
      </c>
      <c r="B541" s="71">
        <v>2096</v>
      </c>
      <c r="C541" s="72">
        <v>2019</v>
      </c>
      <c r="D541" s="71">
        <v>13473</v>
      </c>
      <c r="E541" s="72">
        <v>5048</v>
      </c>
      <c r="F541" s="73"/>
      <c r="G541" s="71">
        <f>B541-C541</f>
        <v>77</v>
      </c>
      <c r="H541" s="72">
        <f>D541-E541</f>
        <v>8425</v>
      </c>
      <c r="I541" s="37">
        <f>IF(C541=0, "-", IF(G541/C541&lt;10, G541/C541, "&gt;999%"))</f>
        <v>3.8137691926696388E-2</v>
      </c>
      <c r="J541" s="38">
        <f>IF(E541=0, "-", IF(H541/E541&lt;10, H541/E541, "&gt;999%"))</f>
        <v>1.6689778129952457</v>
      </c>
    </row>
    <row r="542" spans="1:10" x14ac:dyDescent="0.25">
      <c r="A542" s="177"/>
      <c r="B542" s="143"/>
      <c r="C542" s="144"/>
      <c r="D542" s="143"/>
      <c r="E542" s="144"/>
      <c r="F542" s="145"/>
      <c r="G542" s="143"/>
      <c r="H542" s="144"/>
      <c r="I542" s="151"/>
      <c r="J542" s="152"/>
    </row>
    <row r="543" spans="1:10" s="139" customFormat="1" ht="13" x14ac:dyDescent="0.3">
      <c r="A543" s="159" t="s">
        <v>96</v>
      </c>
      <c r="B543" s="65"/>
      <c r="C543" s="66"/>
      <c r="D543" s="65"/>
      <c r="E543" s="66"/>
      <c r="F543" s="67"/>
      <c r="G543" s="65"/>
      <c r="H543" s="66"/>
      <c r="I543" s="20"/>
      <c r="J543" s="21"/>
    </row>
    <row r="544" spans="1:10" x14ac:dyDescent="0.25">
      <c r="A544" s="158" t="s">
        <v>249</v>
      </c>
      <c r="B544" s="65">
        <v>544</v>
      </c>
      <c r="C544" s="66">
        <v>222</v>
      </c>
      <c r="D544" s="65">
        <v>2353</v>
      </c>
      <c r="E544" s="66">
        <v>2725</v>
      </c>
      <c r="F544" s="67"/>
      <c r="G544" s="65">
        <f t="shared" ref="G544:G567" si="108">B544-C544</f>
        <v>322</v>
      </c>
      <c r="H544" s="66">
        <f t="shared" ref="H544:H567" si="109">D544-E544</f>
        <v>-372</v>
      </c>
      <c r="I544" s="20">
        <f t="shared" ref="I544:I567" si="110">IF(C544=0, "-", IF(G544/C544&lt;10, G544/C544, "&gt;999%"))</f>
        <v>1.4504504504504505</v>
      </c>
      <c r="J544" s="21">
        <f t="shared" ref="J544:J567" si="111">IF(E544=0, "-", IF(H544/E544&lt;10, H544/E544, "&gt;999%"))</f>
        <v>-0.1365137614678899</v>
      </c>
    </row>
    <row r="545" spans="1:10" x14ac:dyDescent="0.25">
      <c r="A545" s="158" t="s">
        <v>382</v>
      </c>
      <c r="B545" s="65">
        <v>214</v>
      </c>
      <c r="C545" s="66">
        <v>221</v>
      </c>
      <c r="D545" s="65">
        <v>1424</v>
      </c>
      <c r="E545" s="66">
        <v>2109</v>
      </c>
      <c r="F545" s="67"/>
      <c r="G545" s="65">
        <f t="shared" si="108"/>
        <v>-7</v>
      </c>
      <c r="H545" s="66">
        <f t="shared" si="109"/>
        <v>-685</v>
      </c>
      <c r="I545" s="20">
        <f t="shared" si="110"/>
        <v>-3.1674208144796379E-2</v>
      </c>
      <c r="J545" s="21">
        <f t="shared" si="111"/>
        <v>-0.32479848269321954</v>
      </c>
    </row>
    <row r="546" spans="1:10" x14ac:dyDescent="0.25">
      <c r="A546" s="158" t="s">
        <v>512</v>
      </c>
      <c r="B546" s="65">
        <v>5</v>
      </c>
      <c r="C546" s="66">
        <v>9</v>
      </c>
      <c r="D546" s="65">
        <v>51</v>
      </c>
      <c r="E546" s="66">
        <v>39</v>
      </c>
      <c r="F546" s="67"/>
      <c r="G546" s="65">
        <f t="shared" si="108"/>
        <v>-4</v>
      </c>
      <c r="H546" s="66">
        <f t="shared" si="109"/>
        <v>12</v>
      </c>
      <c r="I546" s="20">
        <f t="shared" si="110"/>
        <v>-0.44444444444444442</v>
      </c>
      <c r="J546" s="21">
        <f t="shared" si="111"/>
        <v>0.30769230769230771</v>
      </c>
    </row>
    <row r="547" spans="1:10" x14ac:dyDescent="0.25">
      <c r="A547" s="158" t="s">
        <v>225</v>
      </c>
      <c r="B547" s="65">
        <v>1082</v>
      </c>
      <c r="C547" s="66">
        <v>444</v>
      </c>
      <c r="D547" s="65">
        <v>5166</v>
      </c>
      <c r="E547" s="66">
        <v>6817</v>
      </c>
      <c r="F547" s="67"/>
      <c r="G547" s="65">
        <f t="shared" si="108"/>
        <v>638</v>
      </c>
      <c r="H547" s="66">
        <f t="shared" si="109"/>
        <v>-1651</v>
      </c>
      <c r="I547" s="20">
        <f t="shared" si="110"/>
        <v>1.4369369369369369</v>
      </c>
      <c r="J547" s="21">
        <f t="shared" si="111"/>
        <v>-0.24218864603197887</v>
      </c>
    </row>
    <row r="548" spans="1:10" x14ac:dyDescent="0.25">
      <c r="A548" s="158" t="s">
        <v>383</v>
      </c>
      <c r="B548" s="65">
        <v>269</v>
      </c>
      <c r="C548" s="66">
        <v>0</v>
      </c>
      <c r="D548" s="65">
        <v>1893</v>
      </c>
      <c r="E548" s="66">
        <v>0</v>
      </c>
      <c r="F548" s="67"/>
      <c r="G548" s="65">
        <f t="shared" si="108"/>
        <v>269</v>
      </c>
      <c r="H548" s="66">
        <f t="shared" si="109"/>
        <v>1893</v>
      </c>
      <c r="I548" s="20" t="str">
        <f t="shared" si="110"/>
        <v>-</v>
      </c>
      <c r="J548" s="21" t="str">
        <f t="shared" si="111"/>
        <v>-</v>
      </c>
    </row>
    <row r="549" spans="1:10" x14ac:dyDescent="0.25">
      <c r="A549" s="158" t="s">
        <v>461</v>
      </c>
      <c r="B549" s="65">
        <v>0</v>
      </c>
      <c r="C549" s="66">
        <v>0</v>
      </c>
      <c r="D549" s="65">
        <v>1</v>
      </c>
      <c r="E549" s="66">
        <v>0</v>
      </c>
      <c r="F549" s="67"/>
      <c r="G549" s="65">
        <f t="shared" si="108"/>
        <v>0</v>
      </c>
      <c r="H549" s="66">
        <f t="shared" si="109"/>
        <v>1</v>
      </c>
      <c r="I549" s="20" t="str">
        <f t="shared" si="110"/>
        <v>-</v>
      </c>
      <c r="J549" s="21" t="str">
        <f t="shared" si="111"/>
        <v>-</v>
      </c>
    </row>
    <row r="550" spans="1:10" x14ac:dyDescent="0.25">
      <c r="A550" s="158" t="s">
        <v>462</v>
      </c>
      <c r="B550" s="65">
        <v>30</v>
      </c>
      <c r="C550" s="66">
        <v>63</v>
      </c>
      <c r="D550" s="65">
        <v>625</v>
      </c>
      <c r="E550" s="66">
        <v>958</v>
      </c>
      <c r="F550" s="67"/>
      <c r="G550" s="65">
        <f t="shared" si="108"/>
        <v>-33</v>
      </c>
      <c r="H550" s="66">
        <f t="shared" si="109"/>
        <v>-333</v>
      </c>
      <c r="I550" s="20">
        <f t="shared" si="110"/>
        <v>-0.52380952380952384</v>
      </c>
      <c r="J550" s="21">
        <f t="shared" si="111"/>
        <v>-0.3475991649269311</v>
      </c>
    </row>
    <row r="551" spans="1:10" x14ac:dyDescent="0.25">
      <c r="A551" s="158" t="s">
        <v>322</v>
      </c>
      <c r="B551" s="65">
        <v>33</v>
      </c>
      <c r="C551" s="66">
        <v>26</v>
      </c>
      <c r="D551" s="65">
        <v>258</v>
      </c>
      <c r="E551" s="66">
        <v>27</v>
      </c>
      <c r="F551" s="67"/>
      <c r="G551" s="65">
        <f t="shared" si="108"/>
        <v>7</v>
      </c>
      <c r="H551" s="66">
        <f t="shared" si="109"/>
        <v>231</v>
      </c>
      <c r="I551" s="20">
        <f t="shared" si="110"/>
        <v>0.26923076923076922</v>
      </c>
      <c r="J551" s="21">
        <f t="shared" si="111"/>
        <v>8.5555555555555554</v>
      </c>
    </row>
    <row r="552" spans="1:10" x14ac:dyDescent="0.25">
      <c r="A552" s="158" t="s">
        <v>313</v>
      </c>
      <c r="B552" s="65">
        <v>5</v>
      </c>
      <c r="C552" s="66">
        <v>1</v>
      </c>
      <c r="D552" s="65">
        <v>36</v>
      </c>
      <c r="E552" s="66">
        <v>19</v>
      </c>
      <c r="F552" s="67"/>
      <c r="G552" s="65">
        <f t="shared" si="108"/>
        <v>4</v>
      </c>
      <c r="H552" s="66">
        <f t="shared" si="109"/>
        <v>17</v>
      </c>
      <c r="I552" s="20">
        <f t="shared" si="110"/>
        <v>4</v>
      </c>
      <c r="J552" s="21">
        <f t="shared" si="111"/>
        <v>0.89473684210526316</v>
      </c>
    </row>
    <row r="553" spans="1:10" x14ac:dyDescent="0.25">
      <c r="A553" s="158" t="s">
        <v>509</v>
      </c>
      <c r="B553" s="65">
        <v>50</v>
      </c>
      <c r="C553" s="66">
        <v>26</v>
      </c>
      <c r="D553" s="65">
        <v>429</v>
      </c>
      <c r="E553" s="66">
        <v>446</v>
      </c>
      <c r="F553" s="67"/>
      <c r="G553" s="65">
        <f t="shared" si="108"/>
        <v>24</v>
      </c>
      <c r="H553" s="66">
        <f t="shared" si="109"/>
        <v>-17</v>
      </c>
      <c r="I553" s="20">
        <f t="shared" si="110"/>
        <v>0.92307692307692313</v>
      </c>
      <c r="J553" s="21">
        <f t="shared" si="111"/>
        <v>-3.811659192825112E-2</v>
      </c>
    </row>
    <row r="554" spans="1:10" x14ac:dyDescent="0.25">
      <c r="A554" s="158" t="s">
        <v>525</v>
      </c>
      <c r="B554" s="65">
        <v>405</v>
      </c>
      <c r="C554" s="66">
        <v>147</v>
      </c>
      <c r="D554" s="65">
        <v>2150</v>
      </c>
      <c r="E554" s="66">
        <v>2598</v>
      </c>
      <c r="F554" s="67"/>
      <c r="G554" s="65">
        <f t="shared" si="108"/>
        <v>258</v>
      </c>
      <c r="H554" s="66">
        <f t="shared" si="109"/>
        <v>-448</v>
      </c>
      <c r="I554" s="20">
        <f t="shared" si="110"/>
        <v>1.7551020408163265</v>
      </c>
      <c r="J554" s="21">
        <f t="shared" si="111"/>
        <v>-0.17244033872209391</v>
      </c>
    </row>
    <row r="555" spans="1:10" x14ac:dyDescent="0.25">
      <c r="A555" s="158" t="s">
        <v>534</v>
      </c>
      <c r="B555" s="65">
        <v>298</v>
      </c>
      <c r="C555" s="66">
        <v>583</v>
      </c>
      <c r="D555" s="65">
        <v>3055</v>
      </c>
      <c r="E555" s="66">
        <v>4478</v>
      </c>
      <c r="F555" s="67"/>
      <c r="G555" s="65">
        <f t="shared" si="108"/>
        <v>-285</v>
      </c>
      <c r="H555" s="66">
        <f t="shared" si="109"/>
        <v>-1423</v>
      </c>
      <c r="I555" s="20">
        <f t="shared" si="110"/>
        <v>-0.48885077186963982</v>
      </c>
      <c r="J555" s="21">
        <f t="shared" si="111"/>
        <v>-0.31777579276462709</v>
      </c>
    </row>
    <row r="556" spans="1:10" x14ac:dyDescent="0.25">
      <c r="A556" s="158" t="s">
        <v>544</v>
      </c>
      <c r="B556" s="65">
        <v>1218</v>
      </c>
      <c r="C556" s="66">
        <v>996</v>
      </c>
      <c r="D556" s="65">
        <v>9522</v>
      </c>
      <c r="E556" s="66">
        <v>10548</v>
      </c>
      <c r="F556" s="67"/>
      <c r="G556" s="65">
        <f t="shared" si="108"/>
        <v>222</v>
      </c>
      <c r="H556" s="66">
        <f t="shared" si="109"/>
        <v>-1026</v>
      </c>
      <c r="I556" s="20">
        <f t="shared" si="110"/>
        <v>0.22289156626506024</v>
      </c>
      <c r="J556" s="21">
        <f t="shared" si="111"/>
        <v>-9.7269624573378843E-2</v>
      </c>
    </row>
    <row r="557" spans="1:10" x14ac:dyDescent="0.25">
      <c r="A557" s="158" t="s">
        <v>463</v>
      </c>
      <c r="B557" s="65">
        <v>179</v>
      </c>
      <c r="C557" s="66">
        <v>200</v>
      </c>
      <c r="D557" s="65">
        <v>2396</v>
      </c>
      <c r="E557" s="66">
        <v>3673</v>
      </c>
      <c r="F557" s="67"/>
      <c r="G557" s="65">
        <f t="shared" si="108"/>
        <v>-21</v>
      </c>
      <c r="H557" s="66">
        <f t="shared" si="109"/>
        <v>-1277</v>
      </c>
      <c r="I557" s="20">
        <f t="shared" si="110"/>
        <v>-0.105</v>
      </c>
      <c r="J557" s="21">
        <f t="shared" si="111"/>
        <v>-0.34767220255921588</v>
      </c>
    </row>
    <row r="558" spans="1:10" x14ac:dyDescent="0.25">
      <c r="A558" s="158" t="s">
        <v>545</v>
      </c>
      <c r="B558" s="65">
        <v>296</v>
      </c>
      <c r="C558" s="66">
        <v>260</v>
      </c>
      <c r="D558" s="65">
        <v>1915</v>
      </c>
      <c r="E558" s="66">
        <v>2249</v>
      </c>
      <c r="F558" s="67"/>
      <c r="G558" s="65">
        <f t="shared" si="108"/>
        <v>36</v>
      </c>
      <c r="H558" s="66">
        <f t="shared" si="109"/>
        <v>-334</v>
      </c>
      <c r="I558" s="20">
        <f t="shared" si="110"/>
        <v>0.13846153846153847</v>
      </c>
      <c r="J558" s="21">
        <f t="shared" si="111"/>
        <v>-0.14851044908848376</v>
      </c>
    </row>
    <row r="559" spans="1:10" x14ac:dyDescent="0.25">
      <c r="A559" s="158" t="s">
        <v>493</v>
      </c>
      <c r="B559" s="65">
        <v>489</v>
      </c>
      <c r="C559" s="66">
        <v>217</v>
      </c>
      <c r="D559" s="65">
        <v>2981</v>
      </c>
      <c r="E559" s="66">
        <v>2696</v>
      </c>
      <c r="F559" s="67"/>
      <c r="G559" s="65">
        <f t="shared" si="108"/>
        <v>272</v>
      </c>
      <c r="H559" s="66">
        <f t="shared" si="109"/>
        <v>285</v>
      </c>
      <c r="I559" s="20">
        <f t="shared" si="110"/>
        <v>1.2534562211981566</v>
      </c>
      <c r="J559" s="21">
        <f t="shared" si="111"/>
        <v>0.10571216617210683</v>
      </c>
    </row>
    <row r="560" spans="1:10" x14ac:dyDescent="0.25">
      <c r="A560" s="158" t="s">
        <v>284</v>
      </c>
      <c r="B560" s="65">
        <v>0</v>
      </c>
      <c r="C560" s="66">
        <v>0</v>
      </c>
      <c r="D560" s="65">
        <v>2</v>
      </c>
      <c r="E560" s="66">
        <v>4</v>
      </c>
      <c r="F560" s="67"/>
      <c r="G560" s="65">
        <f t="shared" si="108"/>
        <v>0</v>
      </c>
      <c r="H560" s="66">
        <f t="shared" si="109"/>
        <v>-2</v>
      </c>
      <c r="I560" s="20" t="str">
        <f t="shared" si="110"/>
        <v>-</v>
      </c>
      <c r="J560" s="21">
        <f t="shared" si="111"/>
        <v>-0.5</v>
      </c>
    </row>
    <row r="561" spans="1:10" x14ac:dyDescent="0.25">
      <c r="A561" s="158" t="s">
        <v>464</v>
      </c>
      <c r="B561" s="65">
        <v>571</v>
      </c>
      <c r="C561" s="66">
        <v>504</v>
      </c>
      <c r="D561" s="65">
        <v>3124</v>
      </c>
      <c r="E561" s="66">
        <v>4566</v>
      </c>
      <c r="F561" s="67"/>
      <c r="G561" s="65">
        <f t="shared" si="108"/>
        <v>67</v>
      </c>
      <c r="H561" s="66">
        <f t="shared" si="109"/>
        <v>-1442</v>
      </c>
      <c r="I561" s="20">
        <f t="shared" si="110"/>
        <v>0.13293650793650794</v>
      </c>
      <c r="J561" s="21">
        <f t="shared" si="111"/>
        <v>-0.31581252737625931</v>
      </c>
    </row>
    <row r="562" spans="1:10" x14ac:dyDescent="0.25">
      <c r="A562" s="158" t="s">
        <v>226</v>
      </c>
      <c r="B562" s="65">
        <v>0</v>
      </c>
      <c r="C562" s="66">
        <v>1</v>
      </c>
      <c r="D562" s="65">
        <v>0</v>
      </c>
      <c r="E562" s="66">
        <v>13</v>
      </c>
      <c r="F562" s="67"/>
      <c r="G562" s="65">
        <f t="shared" si="108"/>
        <v>-1</v>
      </c>
      <c r="H562" s="66">
        <f t="shared" si="109"/>
        <v>-13</v>
      </c>
      <c r="I562" s="20">
        <f t="shared" si="110"/>
        <v>-1</v>
      </c>
      <c r="J562" s="21">
        <f t="shared" si="111"/>
        <v>-1</v>
      </c>
    </row>
    <row r="563" spans="1:10" x14ac:dyDescent="0.25">
      <c r="A563" s="158" t="s">
        <v>420</v>
      </c>
      <c r="B563" s="65">
        <v>1133</v>
      </c>
      <c r="C563" s="66">
        <v>576</v>
      </c>
      <c r="D563" s="65">
        <v>7667</v>
      </c>
      <c r="E563" s="66">
        <v>9180</v>
      </c>
      <c r="F563" s="67"/>
      <c r="G563" s="65">
        <f t="shared" si="108"/>
        <v>557</v>
      </c>
      <c r="H563" s="66">
        <f t="shared" si="109"/>
        <v>-1513</v>
      </c>
      <c r="I563" s="20">
        <f t="shared" si="110"/>
        <v>0.96701388888888884</v>
      </c>
      <c r="J563" s="21">
        <f t="shared" si="111"/>
        <v>-0.1648148148148148</v>
      </c>
    </row>
    <row r="564" spans="1:10" x14ac:dyDescent="0.25">
      <c r="A564" s="158" t="s">
        <v>339</v>
      </c>
      <c r="B564" s="65">
        <v>3</v>
      </c>
      <c r="C564" s="66">
        <v>0</v>
      </c>
      <c r="D564" s="65">
        <v>72</v>
      </c>
      <c r="E564" s="66">
        <v>28</v>
      </c>
      <c r="F564" s="67"/>
      <c r="G564" s="65">
        <f t="shared" si="108"/>
        <v>3</v>
      </c>
      <c r="H564" s="66">
        <f t="shared" si="109"/>
        <v>44</v>
      </c>
      <c r="I564" s="20" t="str">
        <f t="shared" si="110"/>
        <v>-</v>
      </c>
      <c r="J564" s="21">
        <f t="shared" si="111"/>
        <v>1.5714285714285714</v>
      </c>
    </row>
    <row r="565" spans="1:10" x14ac:dyDescent="0.25">
      <c r="A565" s="158" t="s">
        <v>212</v>
      </c>
      <c r="B565" s="65">
        <v>94</v>
      </c>
      <c r="C565" s="66">
        <v>38</v>
      </c>
      <c r="D565" s="65">
        <v>504</v>
      </c>
      <c r="E565" s="66">
        <v>786</v>
      </c>
      <c r="F565" s="67"/>
      <c r="G565" s="65">
        <f t="shared" si="108"/>
        <v>56</v>
      </c>
      <c r="H565" s="66">
        <f t="shared" si="109"/>
        <v>-282</v>
      </c>
      <c r="I565" s="20">
        <f t="shared" si="110"/>
        <v>1.4736842105263157</v>
      </c>
      <c r="J565" s="21">
        <f t="shared" si="111"/>
        <v>-0.35877862595419846</v>
      </c>
    </row>
    <row r="566" spans="1:10" x14ac:dyDescent="0.25">
      <c r="A566" s="158" t="s">
        <v>359</v>
      </c>
      <c r="B566" s="65">
        <v>257</v>
      </c>
      <c r="C566" s="66">
        <v>45</v>
      </c>
      <c r="D566" s="65">
        <v>1363</v>
      </c>
      <c r="E566" s="66">
        <v>1872</v>
      </c>
      <c r="F566" s="67"/>
      <c r="G566" s="65">
        <f t="shared" si="108"/>
        <v>212</v>
      </c>
      <c r="H566" s="66">
        <f t="shared" si="109"/>
        <v>-509</v>
      </c>
      <c r="I566" s="20">
        <f t="shared" si="110"/>
        <v>4.7111111111111112</v>
      </c>
      <c r="J566" s="21">
        <f t="shared" si="111"/>
        <v>-0.27190170940170938</v>
      </c>
    </row>
    <row r="567" spans="1:10" s="160" customFormat="1" ht="13" x14ac:dyDescent="0.3">
      <c r="A567" s="178" t="s">
        <v>718</v>
      </c>
      <c r="B567" s="71">
        <v>7175</v>
      </c>
      <c r="C567" s="72">
        <v>4579</v>
      </c>
      <c r="D567" s="71">
        <v>46987</v>
      </c>
      <c r="E567" s="72">
        <v>55831</v>
      </c>
      <c r="F567" s="73"/>
      <c r="G567" s="71">
        <f t="shared" si="108"/>
        <v>2596</v>
      </c>
      <c r="H567" s="72">
        <f t="shared" si="109"/>
        <v>-8844</v>
      </c>
      <c r="I567" s="37">
        <f t="shared" si="110"/>
        <v>0.56693601222974443</v>
      </c>
      <c r="J567" s="38">
        <f t="shared" si="111"/>
        <v>-0.15840661997814834</v>
      </c>
    </row>
    <row r="568" spans="1:10" x14ac:dyDescent="0.25">
      <c r="A568" s="177"/>
      <c r="B568" s="143"/>
      <c r="C568" s="144"/>
      <c r="D568" s="143"/>
      <c r="E568" s="144"/>
      <c r="F568" s="145"/>
      <c r="G568" s="143"/>
      <c r="H568" s="144"/>
      <c r="I568" s="151"/>
      <c r="J568" s="152"/>
    </row>
    <row r="569" spans="1:10" s="139" customFormat="1" ht="13" x14ac:dyDescent="0.3">
      <c r="A569" s="159" t="s">
        <v>97</v>
      </c>
      <c r="B569" s="65"/>
      <c r="C569" s="66"/>
      <c r="D569" s="65"/>
      <c r="E569" s="66"/>
      <c r="F569" s="67"/>
      <c r="G569" s="65"/>
      <c r="H569" s="66"/>
      <c r="I569" s="20"/>
      <c r="J569" s="21"/>
    </row>
    <row r="570" spans="1:10" x14ac:dyDescent="0.25">
      <c r="A570" s="158" t="s">
        <v>592</v>
      </c>
      <c r="B570" s="65">
        <v>22</v>
      </c>
      <c r="C570" s="66">
        <v>14</v>
      </c>
      <c r="D570" s="65">
        <v>171</v>
      </c>
      <c r="E570" s="66">
        <v>160</v>
      </c>
      <c r="F570" s="67"/>
      <c r="G570" s="65">
        <f>B570-C570</f>
        <v>8</v>
      </c>
      <c r="H570" s="66">
        <f>D570-E570</f>
        <v>11</v>
      </c>
      <c r="I570" s="20">
        <f>IF(C570=0, "-", IF(G570/C570&lt;10, G570/C570, "&gt;999%"))</f>
        <v>0.5714285714285714</v>
      </c>
      <c r="J570" s="21">
        <f>IF(E570=0, "-", IF(H570/E570&lt;10, H570/E570, "&gt;999%"))</f>
        <v>6.8750000000000006E-2</v>
      </c>
    </row>
    <row r="571" spans="1:10" x14ac:dyDescent="0.25">
      <c r="A571" s="158" t="s">
        <v>579</v>
      </c>
      <c r="B571" s="65">
        <v>1</v>
      </c>
      <c r="C571" s="66">
        <v>4</v>
      </c>
      <c r="D571" s="65">
        <v>25</v>
      </c>
      <c r="E571" s="66">
        <v>26</v>
      </c>
      <c r="F571" s="67"/>
      <c r="G571" s="65">
        <f>B571-C571</f>
        <v>-3</v>
      </c>
      <c r="H571" s="66">
        <f>D571-E571</f>
        <v>-1</v>
      </c>
      <c r="I571" s="20">
        <f>IF(C571=0, "-", IF(G571/C571&lt;10, G571/C571, "&gt;999%"))</f>
        <v>-0.75</v>
      </c>
      <c r="J571" s="21">
        <f>IF(E571=0, "-", IF(H571/E571&lt;10, H571/E571, "&gt;999%"))</f>
        <v>-3.8461538461538464E-2</v>
      </c>
    </row>
    <row r="572" spans="1:10" s="160" customFormat="1" ht="13" x14ac:dyDescent="0.3">
      <c r="A572" s="178" t="s">
        <v>719</v>
      </c>
      <c r="B572" s="71">
        <v>23</v>
      </c>
      <c r="C572" s="72">
        <v>18</v>
      </c>
      <c r="D572" s="71">
        <v>196</v>
      </c>
      <c r="E572" s="72">
        <v>186</v>
      </c>
      <c r="F572" s="73"/>
      <c r="G572" s="71">
        <f>B572-C572</f>
        <v>5</v>
      </c>
      <c r="H572" s="72">
        <f>D572-E572</f>
        <v>10</v>
      </c>
      <c r="I572" s="37">
        <f>IF(C572=0, "-", IF(G572/C572&lt;10, G572/C572, "&gt;999%"))</f>
        <v>0.27777777777777779</v>
      </c>
      <c r="J572" s="38">
        <f>IF(E572=0, "-", IF(H572/E572&lt;10, H572/E572, "&gt;999%"))</f>
        <v>5.3763440860215055E-2</v>
      </c>
    </row>
    <row r="573" spans="1:10" x14ac:dyDescent="0.25">
      <c r="A573" s="177"/>
      <c r="B573" s="143"/>
      <c r="C573" s="144"/>
      <c r="D573" s="143"/>
      <c r="E573" s="144"/>
      <c r="F573" s="145"/>
      <c r="G573" s="143"/>
      <c r="H573" s="144"/>
      <c r="I573" s="151"/>
      <c r="J573" s="152"/>
    </row>
    <row r="574" spans="1:10" s="139" customFormat="1" ht="13" x14ac:dyDescent="0.3">
      <c r="A574" s="159" t="s">
        <v>98</v>
      </c>
      <c r="B574" s="65"/>
      <c r="C574" s="66"/>
      <c r="D574" s="65"/>
      <c r="E574" s="66"/>
      <c r="F574" s="67"/>
      <c r="G574" s="65"/>
      <c r="H574" s="66"/>
      <c r="I574" s="20"/>
      <c r="J574" s="21"/>
    </row>
    <row r="575" spans="1:10" x14ac:dyDescent="0.25">
      <c r="A575" s="158" t="s">
        <v>546</v>
      </c>
      <c r="B575" s="65">
        <v>332</v>
      </c>
      <c r="C575" s="66">
        <v>104</v>
      </c>
      <c r="D575" s="65">
        <v>1319</v>
      </c>
      <c r="E575" s="66">
        <v>929</v>
      </c>
      <c r="F575" s="67"/>
      <c r="G575" s="65">
        <f t="shared" ref="G575:G594" si="112">B575-C575</f>
        <v>228</v>
      </c>
      <c r="H575" s="66">
        <f t="shared" ref="H575:H594" si="113">D575-E575</f>
        <v>390</v>
      </c>
      <c r="I575" s="20">
        <f t="shared" ref="I575:I594" si="114">IF(C575=0, "-", IF(G575/C575&lt;10, G575/C575, "&gt;999%"))</f>
        <v>2.1923076923076925</v>
      </c>
      <c r="J575" s="21">
        <f t="shared" ref="J575:J594" si="115">IF(E575=0, "-", IF(H575/E575&lt;10, H575/E575, "&gt;999%"))</f>
        <v>0.41980624327233584</v>
      </c>
    </row>
    <row r="576" spans="1:10" x14ac:dyDescent="0.25">
      <c r="A576" s="158" t="s">
        <v>267</v>
      </c>
      <c r="B576" s="65">
        <v>14</v>
      </c>
      <c r="C576" s="66">
        <v>27</v>
      </c>
      <c r="D576" s="65">
        <v>186</v>
      </c>
      <c r="E576" s="66">
        <v>132</v>
      </c>
      <c r="F576" s="67"/>
      <c r="G576" s="65">
        <f t="shared" si="112"/>
        <v>-13</v>
      </c>
      <c r="H576" s="66">
        <f t="shared" si="113"/>
        <v>54</v>
      </c>
      <c r="I576" s="20">
        <f t="shared" si="114"/>
        <v>-0.48148148148148145</v>
      </c>
      <c r="J576" s="21">
        <f t="shared" si="115"/>
        <v>0.40909090909090912</v>
      </c>
    </row>
    <row r="577" spans="1:10" x14ac:dyDescent="0.25">
      <c r="A577" s="158" t="s">
        <v>304</v>
      </c>
      <c r="B577" s="65">
        <v>0</v>
      </c>
      <c r="C577" s="66">
        <v>5</v>
      </c>
      <c r="D577" s="65">
        <v>23</v>
      </c>
      <c r="E577" s="66">
        <v>13</v>
      </c>
      <c r="F577" s="67"/>
      <c r="G577" s="65">
        <f t="shared" si="112"/>
        <v>-5</v>
      </c>
      <c r="H577" s="66">
        <f t="shared" si="113"/>
        <v>10</v>
      </c>
      <c r="I577" s="20">
        <f t="shared" si="114"/>
        <v>-1</v>
      </c>
      <c r="J577" s="21">
        <f t="shared" si="115"/>
        <v>0.76923076923076927</v>
      </c>
    </row>
    <row r="578" spans="1:10" x14ac:dyDescent="0.25">
      <c r="A578" s="158" t="s">
        <v>515</v>
      </c>
      <c r="B578" s="65">
        <v>36</v>
      </c>
      <c r="C578" s="66">
        <v>33</v>
      </c>
      <c r="D578" s="65">
        <v>149</v>
      </c>
      <c r="E578" s="66">
        <v>220</v>
      </c>
      <c r="F578" s="67"/>
      <c r="G578" s="65">
        <f t="shared" si="112"/>
        <v>3</v>
      </c>
      <c r="H578" s="66">
        <f t="shared" si="113"/>
        <v>-71</v>
      </c>
      <c r="I578" s="20">
        <f t="shared" si="114"/>
        <v>9.0909090909090912E-2</v>
      </c>
      <c r="J578" s="21">
        <f t="shared" si="115"/>
        <v>-0.32272727272727275</v>
      </c>
    </row>
    <row r="579" spans="1:10" x14ac:dyDescent="0.25">
      <c r="A579" s="158" t="s">
        <v>314</v>
      </c>
      <c r="B579" s="65">
        <v>4</v>
      </c>
      <c r="C579" s="66">
        <v>9</v>
      </c>
      <c r="D579" s="65">
        <v>49</v>
      </c>
      <c r="E579" s="66">
        <v>32</v>
      </c>
      <c r="F579" s="67"/>
      <c r="G579" s="65">
        <f t="shared" si="112"/>
        <v>-5</v>
      </c>
      <c r="H579" s="66">
        <f t="shared" si="113"/>
        <v>17</v>
      </c>
      <c r="I579" s="20">
        <f t="shared" si="114"/>
        <v>-0.55555555555555558</v>
      </c>
      <c r="J579" s="21">
        <f t="shared" si="115"/>
        <v>0.53125</v>
      </c>
    </row>
    <row r="580" spans="1:10" x14ac:dyDescent="0.25">
      <c r="A580" s="158" t="s">
        <v>305</v>
      </c>
      <c r="B580" s="65">
        <v>3</v>
      </c>
      <c r="C580" s="66">
        <v>3</v>
      </c>
      <c r="D580" s="65">
        <v>14</v>
      </c>
      <c r="E580" s="66">
        <v>11</v>
      </c>
      <c r="F580" s="67"/>
      <c r="G580" s="65">
        <f t="shared" si="112"/>
        <v>0</v>
      </c>
      <c r="H580" s="66">
        <f t="shared" si="113"/>
        <v>3</v>
      </c>
      <c r="I580" s="20">
        <f t="shared" si="114"/>
        <v>0</v>
      </c>
      <c r="J580" s="21">
        <f t="shared" si="115"/>
        <v>0.27272727272727271</v>
      </c>
    </row>
    <row r="581" spans="1:10" x14ac:dyDescent="0.25">
      <c r="A581" s="158" t="s">
        <v>567</v>
      </c>
      <c r="B581" s="65">
        <v>24</v>
      </c>
      <c r="C581" s="66">
        <v>40</v>
      </c>
      <c r="D581" s="65">
        <v>292</v>
      </c>
      <c r="E581" s="66">
        <v>236</v>
      </c>
      <c r="F581" s="67"/>
      <c r="G581" s="65">
        <f t="shared" si="112"/>
        <v>-16</v>
      </c>
      <c r="H581" s="66">
        <f t="shared" si="113"/>
        <v>56</v>
      </c>
      <c r="I581" s="20">
        <f t="shared" si="114"/>
        <v>-0.4</v>
      </c>
      <c r="J581" s="21">
        <f t="shared" si="115"/>
        <v>0.23728813559322035</v>
      </c>
    </row>
    <row r="582" spans="1:10" x14ac:dyDescent="0.25">
      <c r="A582" s="158" t="s">
        <v>510</v>
      </c>
      <c r="B582" s="65">
        <v>0</v>
      </c>
      <c r="C582" s="66">
        <v>1</v>
      </c>
      <c r="D582" s="65">
        <v>0</v>
      </c>
      <c r="E582" s="66">
        <v>25</v>
      </c>
      <c r="F582" s="67"/>
      <c r="G582" s="65">
        <f t="shared" si="112"/>
        <v>-1</v>
      </c>
      <c r="H582" s="66">
        <f t="shared" si="113"/>
        <v>-25</v>
      </c>
      <c r="I582" s="20">
        <f t="shared" si="114"/>
        <v>-1</v>
      </c>
      <c r="J582" s="21">
        <f t="shared" si="115"/>
        <v>-1</v>
      </c>
    </row>
    <row r="583" spans="1:10" x14ac:dyDescent="0.25">
      <c r="A583" s="158" t="s">
        <v>244</v>
      </c>
      <c r="B583" s="65">
        <v>168</v>
      </c>
      <c r="C583" s="66">
        <v>114</v>
      </c>
      <c r="D583" s="65">
        <v>940</v>
      </c>
      <c r="E583" s="66">
        <v>776</v>
      </c>
      <c r="F583" s="67"/>
      <c r="G583" s="65">
        <f t="shared" si="112"/>
        <v>54</v>
      </c>
      <c r="H583" s="66">
        <f t="shared" si="113"/>
        <v>164</v>
      </c>
      <c r="I583" s="20">
        <f t="shared" si="114"/>
        <v>0.47368421052631576</v>
      </c>
      <c r="J583" s="21">
        <f t="shared" si="115"/>
        <v>0.21134020618556701</v>
      </c>
    </row>
    <row r="584" spans="1:10" x14ac:dyDescent="0.25">
      <c r="A584" s="158" t="s">
        <v>306</v>
      </c>
      <c r="B584" s="65">
        <v>13</v>
      </c>
      <c r="C584" s="66">
        <v>39</v>
      </c>
      <c r="D584" s="65">
        <v>214</v>
      </c>
      <c r="E584" s="66">
        <v>171</v>
      </c>
      <c r="F584" s="67"/>
      <c r="G584" s="65">
        <f t="shared" si="112"/>
        <v>-26</v>
      </c>
      <c r="H584" s="66">
        <f t="shared" si="113"/>
        <v>43</v>
      </c>
      <c r="I584" s="20">
        <f t="shared" si="114"/>
        <v>-0.66666666666666663</v>
      </c>
      <c r="J584" s="21">
        <f t="shared" si="115"/>
        <v>0.25146198830409355</v>
      </c>
    </row>
    <row r="585" spans="1:10" x14ac:dyDescent="0.25">
      <c r="A585" s="158" t="s">
        <v>250</v>
      </c>
      <c r="B585" s="65">
        <v>16</v>
      </c>
      <c r="C585" s="66">
        <v>70</v>
      </c>
      <c r="D585" s="65">
        <v>330</v>
      </c>
      <c r="E585" s="66">
        <v>299</v>
      </c>
      <c r="F585" s="67"/>
      <c r="G585" s="65">
        <f t="shared" si="112"/>
        <v>-54</v>
      </c>
      <c r="H585" s="66">
        <f t="shared" si="113"/>
        <v>31</v>
      </c>
      <c r="I585" s="20">
        <f t="shared" si="114"/>
        <v>-0.77142857142857146</v>
      </c>
      <c r="J585" s="21">
        <f t="shared" si="115"/>
        <v>0.10367892976588629</v>
      </c>
    </row>
    <row r="586" spans="1:10" x14ac:dyDescent="0.25">
      <c r="A586" s="158" t="s">
        <v>465</v>
      </c>
      <c r="B586" s="65">
        <v>6</v>
      </c>
      <c r="C586" s="66">
        <v>4</v>
      </c>
      <c r="D586" s="65">
        <v>73</v>
      </c>
      <c r="E586" s="66">
        <v>41</v>
      </c>
      <c r="F586" s="67"/>
      <c r="G586" s="65">
        <f t="shared" si="112"/>
        <v>2</v>
      </c>
      <c r="H586" s="66">
        <f t="shared" si="113"/>
        <v>32</v>
      </c>
      <c r="I586" s="20">
        <f t="shared" si="114"/>
        <v>0.5</v>
      </c>
      <c r="J586" s="21">
        <f t="shared" si="115"/>
        <v>0.78048780487804881</v>
      </c>
    </row>
    <row r="587" spans="1:10" x14ac:dyDescent="0.25">
      <c r="A587" s="158" t="s">
        <v>213</v>
      </c>
      <c r="B587" s="65">
        <v>50</v>
      </c>
      <c r="C587" s="66">
        <v>22</v>
      </c>
      <c r="D587" s="65">
        <v>214</v>
      </c>
      <c r="E587" s="66">
        <v>508</v>
      </c>
      <c r="F587" s="67"/>
      <c r="G587" s="65">
        <f t="shared" si="112"/>
        <v>28</v>
      </c>
      <c r="H587" s="66">
        <f t="shared" si="113"/>
        <v>-294</v>
      </c>
      <c r="I587" s="20">
        <f t="shared" si="114"/>
        <v>1.2727272727272727</v>
      </c>
      <c r="J587" s="21">
        <f t="shared" si="115"/>
        <v>-0.57874015748031493</v>
      </c>
    </row>
    <row r="588" spans="1:10" x14ac:dyDescent="0.25">
      <c r="A588" s="158" t="s">
        <v>360</v>
      </c>
      <c r="B588" s="65">
        <v>239</v>
      </c>
      <c r="C588" s="66">
        <v>182</v>
      </c>
      <c r="D588" s="65">
        <v>1556</v>
      </c>
      <c r="E588" s="66">
        <v>1591</v>
      </c>
      <c r="F588" s="67"/>
      <c r="G588" s="65">
        <f t="shared" si="112"/>
        <v>57</v>
      </c>
      <c r="H588" s="66">
        <f t="shared" si="113"/>
        <v>-35</v>
      </c>
      <c r="I588" s="20">
        <f t="shared" si="114"/>
        <v>0.31318681318681318</v>
      </c>
      <c r="J588" s="21">
        <f t="shared" si="115"/>
        <v>-2.1998742928975488E-2</v>
      </c>
    </row>
    <row r="589" spans="1:10" x14ac:dyDescent="0.25">
      <c r="A589" s="158" t="s">
        <v>421</v>
      </c>
      <c r="B589" s="65">
        <v>289</v>
      </c>
      <c r="C589" s="66">
        <v>115</v>
      </c>
      <c r="D589" s="65">
        <v>2196</v>
      </c>
      <c r="E589" s="66">
        <v>666</v>
      </c>
      <c r="F589" s="67"/>
      <c r="G589" s="65">
        <f t="shared" si="112"/>
        <v>174</v>
      </c>
      <c r="H589" s="66">
        <f t="shared" si="113"/>
        <v>1530</v>
      </c>
      <c r="I589" s="20">
        <f t="shared" si="114"/>
        <v>1.5130434782608695</v>
      </c>
      <c r="J589" s="21">
        <f t="shared" si="115"/>
        <v>2.2972972972972974</v>
      </c>
    </row>
    <row r="590" spans="1:10" x14ac:dyDescent="0.25">
      <c r="A590" s="158" t="s">
        <v>466</v>
      </c>
      <c r="B590" s="65">
        <v>120</v>
      </c>
      <c r="C590" s="66">
        <v>264</v>
      </c>
      <c r="D590" s="65">
        <v>1062</v>
      </c>
      <c r="E590" s="66">
        <v>761</v>
      </c>
      <c r="F590" s="67"/>
      <c r="G590" s="65">
        <f t="shared" si="112"/>
        <v>-144</v>
      </c>
      <c r="H590" s="66">
        <f t="shared" si="113"/>
        <v>301</v>
      </c>
      <c r="I590" s="20">
        <f t="shared" si="114"/>
        <v>-0.54545454545454541</v>
      </c>
      <c r="J590" s="21">
        <f t="shared" si="115"/>
        <v>0.39553219448094612</v>
      </c>
    </row>
    <row r="591" spans="1:10" x14ac:dyDescent="0.25">
      <c r="A591" s="158" t="s">
        <v>489</v>
      </c>
      <c r="B591" s="65">
        <v>12</v>
      </c>
      <c r="C591" s="66">
        <v>40</v>
      </c>
      <c r="D591" s="65">
        <v>257</v>
      </c>
      <c r="E591" s="66">
        <v>256</v>
      </c>
      <c r="F591" s="67"/>
      <c r="G591" s="65">
        <f t="shared" si="112"/>
        <v>-28</v>
      </c>
      <c r="H591" s="66">
        <f t="shared" si="113"/>
        <v>1</v>
      </c>
      <c r="I591" s="20">
        <f t="shared" si="114"/>
        <v>-0.7</v>
      </c>
      <c r="J591" s="21">
        <f t="shared" si="115"/>
        <v>3.90625E-3</v>
      </c>
    </row>
    <row r="592" spans="1:10" x14ac:dyDescent="0.25">
      <c r="A592" s="158" t="s">
        <v>526</v>
      </c>
      <c r="B592" s="65">
        <v>57</v>
      </c>
      <c r="C592" s="66">
        <v>72</v>
      </c>
      <c r="D592" s="65">
        <v>315</v>
      </c>
      <c r="E592" s="66">
        <v>493</v>
      </c>
      <c r="F592" s="67"/>
      <c r="G592" s="65">
        <f t="shared" si="112"/>
        <v>-15</v>
      </c>
      <c r="H592" s="66">
        <f t="shared" si="113"/>
        <v>-178</v>
      </c>
      <c r="I592" s="20">
        <f t="shared" si="114"/>
        <v>-0.20833333333333334</v>
      </c>
      <c r="J592" s="21">
        <f t="shared" si="115"/>
        <v>-0.36105476673427994</v>
      </c>
    </row>
    <row r="593" spans="1:10" x14ac:dyDescent="0.25">
      <c r="A593" s="158" t="s">
        <v>384</v>
      </c>
      <c r="B593" s="65">
        <v>332</v>
      </c>
      <c r="C593" s="66">
        <v>179</v>
      </c>
      <c r="D593" s="65">
        <v>2146</v>
      </c>
      <c r="E593" s="66">
        <v>755</v>
      </c>
      <c r="F593" s="67"/>
      <c r="G593" s="65">
        <f t="shared" si="112"/>
        <v>153</v>
      </c>
      <c r="H593" s="66">
        <f t="shared" si="113"/>
        <v>1391</v>
      </c>
      <c r="I593" s="20">
        <f t="shared" si="114"/>
        <v>0.85474860335195535</v>
      </c>
      <c r="J593" s="21">
        <f t="shared" si="115"/>
        <v>1.8423841059602648</v>
      </c>
    </row>
    <row r="594" spans="1:10" s="160" customFormat="1" ht="13" x14ac:dyDescent="0.3">
      <c r="A594" s="178" t="s">
        <v>720</v>
      </c>
      <c r="B594" s="71">
        <v>1715</v>
      </c>
      <c r="C594" s="72">
        <v>1323</v>
      </c>
      <c r="D594" s="71">
        <v>11335</v>
      </c>
      <c r="E594" s="72">
        <v>7915</v>
      </c>
      <c r="F594" s="73"/>
      <c r="G594" s="71">
        <f t="shared" si="112"/>
        <v>392</v>
      </c>
      <c r="H594" s="72">
        <f t="shared" si="113"/>
        <v>3420</v>
      </c>
      <c r="I594" s="37">
        <f t="shared" si="114"/>
        <v>0.29629629629629628</v>
      </c>
      <c r="J594" s="38">
        <f t="shared" si="115"/>
        <v>0.43209096651926721</v>
      </c>
    </row>
    <row r="595" spans="1:10" x14ac:dyDescent="0.25">
      <c r="A595" s="177"/>
      <c r="B595" s="143"/>
      <c r="C595" s="144"/>
      <c r="D595" s="143"/>
      <c r="E595" s="144"/>
      <c r="F595" s="145"/>
      <c r="G595" s="143"/>
      <c r="H595" s="144"/>
      <c r="I595" s="151"/>
      <c r="J595" s="152"/>
    </row>
    <row r="596" spans="1:10" s="139" customFormat="1" ht="13" x14ac:dyDescent="0.3">
      <c r="A596" s="159" t="s">
        <v>99</v>
      </c>
      <c r="B596" s="65"/>
      <c r="C596" s="66"/>
      <c r="D596" s="65"/>
      <c r="E596" s="66"/>
      <c r="F596" s="67"/>
      <c r="G596" s="65"/>
      <c r="H596" s="66"/>
      <c r="I596" s="20"/>
      <c r="J596" s="21"/>
    </row>
    <row r="597" spans="1:10" x14ac:dyDescent="0.25">
      <c r="A597" s="158" t="s">
        <v>397</v>
      </c>
      <c r="B597" s="65">
        <v>18</v>
      </c>
      <c r="C597" s="66">
        <v>8</v>
      </c>
      <c r="D597" s="65">
        <v>271</v>
      </c>
      <c r="E597" s="66">
        <v>10</v>
      </c>
      <c r="F597" s="67"/>
      <c r="G597" s="65">
        <f t="shared" ref="G597:G603" si="116">B597-C597</f>
        <v>10</v>
      </c>
      <c r="H597" s="66">
        <f t="shared" ref="H597:H603" si="117">D597-E597</f>
        <v>261</v>
      </c>
      <c r="I597" s="20">
        <f t="shared" ref="I597:I603" si="118">IF(C597=0, "-", IF(G597/C597&lt;10, G597/C597, "&gt;999%"))</f>
        <v>1.25</v>
      </c>
      <c r="J597" s="21" t="str">
        <f t="shared" ref="J597:J603" si="119">IF(E597=0, "-", IF(H597/E597&lt;10, H597/E597, "&gt;999%"))</f>
        <v>&gt;999%</v>
      </c>
    </row>
    <row r="598" spans="1:10" x14ac:dyDescent="0.25">
      <c r="A598" s="158" t="s">
        <v>268</v>
      </c>
      <c r="B598" s="65">
        <v>5</v>
      </c>
      <c r="C598" s="66">
        <v>6</v>
      </c>
      <c r="D598" s="65">
        <v>49</v>
      </c>
      <c r="E598" s="66">
        <v>88</v>
      </c>
      <c r="F598" s="67"/>
      <c r="G598" s="65">
        <f t="shared" si="116"/>
        <v>-1</v>
      </c>
      <c r="H598" s="66">
        <f t="shared" si="117"/>
        <v>-39</v>
      </c>
      <c r="I598" s="20">
        <f t="shared" si="118"/>
        <v>-0.16666666666666666</v>
      </c>
      <c r="J598" s="21">
        <f t="shared" si="119"/>
        <v>-0.44318181818181818</v>
      </c>
    </row>
    <row r="599" spans="1:10" x14ac:dyDescent="0.25">
      <c r="A599" s="158" t="s">
        <v>269</v>
      </c>
      <c r="B599" s="65">
        <v>6</v>
      </c>
      <c r="C599" s="66">
        <v>6</v>
      </c>
      <c r="D599" s="65">
        <v>64</v>
      </c>
      <c r="E599" s="66">
        <v>68</v>
      </c>
      <c r="F599" s="67"/>
      <c r="G599" s="65">
        <f t="shared" si="116"/>
        <v>0</v>
      </c>
      <c r="H599" s="66">
        <f t="shared" si="117"/>
        <v>-4</v>
      </c>
      <c r="I599" s="20">
        <f t="shared" si="118"/>
        <v>0</v>
      </c>
      <c r="J599" s="21">
        <f t="shared" si="119"/>
        <v>-5.8823529411764705E-2</v>
      </c>
    </row>
    <row r="600" spans="1:10" x14ac:dyDescent="0.25">
      <c r="A600" s="158" t="s">
        <v>398</v>
      </c>
      <c r="B600" s="65">
        <v>135</v>
      </c>
      <c r="C600" s="66">
        <v>236</v>
      </c>
      <c r="D600" s="65">
        <v>1586</v>
      </c>
      <c r="E600" s="66">
        <v>1469</v>
      </c>
      <c r="F600" s="67"/>
      <c r="G600" s="65">
        <f t="shared" si="116"/>
        <v>-101</v>
      </c>
      <c r="H600" s="66">
        <f t="shared" si="117"/>
        <v>117</v>
      </c>
      <c r="I600" s="20">
        <f t="shared" si="118"/>
        <v>-0.42796610169491528</v>
      </c>
      <c r="J600" s="21">
        <f t="shared" si="119"/>
        <v>7.9646017699115043E-2</v>
      </c>
    </row>
    <row r="601" spans="1:10" x14ac:dyDescent="0.25">
      <c r="A601" s="158" t="s">
        <v>444</v>
      </c>
      <c r="B601" s="65">
        <v>62</v>
      </c>
      <c r="C601" s="66">
        <v>103</v>
      </c>
      <c r="D601" s="65">
        <v>847</v>
      </c>
      <c r="E601" s="66">
        <v>1113</v>
      </c>
      <c r="F601" s="67"/>
      <c r="G601" s="65">
        <f t="shared" si="116"/>
        <v>-41</v>
      </c>
      <c r="H601" s="66">
        <f t="shared" si="117"/>
        <v>-266</v>
      </c>
      <c r="I601" s="20">
        <f t="shared" si="118"/>
        <v>-0.39805825242718446</v>
      </c>
      <c r="J601" s="21">
        <f t="shared" si="119"/>
        <v>-0.2389937106918239</v>
      </c>
    </row>
    <row r="602" spans="1:10" x14ac:dyDescent="0.25">
      <c r="A602" s="158" t="s">
        <v>490</v>
      </c>
      <c r="B602" s="65">
        <v>38</v>
      </c>
      <c r="C602" s="66">
        <v>84</v>
      </c>
      <c r="D602" s="65">
        <v>460</v>
      </c>
      <c r="E602" s="66">
        <v>503</v>
      </c>
      <c r="F602" s="67"/>
      <c r="G602" s="65">
        <f t="shared" si="116"/>
        <v>-46</v>
      </c>
      <c r="H602" s="66">
        <f t="shared" si="117"/>
        <v>-43</v>
      </c>
      <c r="I602" s="20">
        <f t="shared" si="118"/>
        <v>-0.54761904761904767</v>
      </c>
      <c r="J602" s="21">
        <f t="shared" si="119"/>
        <v>-8.5487077534791248E-2</v>
      </c>
    </row>
    <row r="603" spans="1:10" s="160" customFormat="1" ht="13" x14ac:dyDescent="0.3">
      <c r="A603" s="178" t="s">
        <v>721</v>
      </c>
      <c r="B603" s="71">
        <v>264</v>
      </c>
      <c r="C603" s="72">
        <v>443</v>
      </c>
      <c r="D603" s="71">
        <v>3277</v>
      </c>
      <c r="E603" s="72">
        <v>3251</v>
      </c>
      <c r="F603" s="73"/>
      <c r="G603" s="71">
        <f t="shared" si="116"/>
        <v>-179</v>
      </c>
      <c r="H603" s="72">
        <f t="shared" si="117"/>
        <v>26</v>
      </c>
      <c r="I603" s="37">
        <f t="shared" si="118"/>
        <v>-0.40406320541760721</v>
      </c>
      <c r="J603" s="38">
        <f t="shared" si="119"/>
        <v>7.9975392187019382E-3</v>
      </c>
    </row>
    <row r="604" spans="1:10" x14ac:dyDescent="0.25">
      <c r="A604" s="177"/>
      <c r="B604" s="143"/>
      <c r="C604" s="144"/>
      <c r="D604" s="143"/>
      <c r="E604" s="144"/>
      <c r="F604" s="145"/>
      <c r="G604" s="143"/>
      <c r="H604" s="144"/>
      <c r="I604" s="151"/>
      <c r="J604" s="152"/>
    </row>
    <row r="605" spans="1:10" s="139" customFormat="1" ht="13" x14ac:dyDescent="0.3">
      <c r="A605" s="159" t="s">
        <v>100</v>
      </c>
      <c r="B605" s="65"/>
      <c r="C605" s="66"/>
      <c r="D605" s="65"/>
      <c r="E605" s="66"/>
      <c r="F605" s="67"/>
      <c r="G605" s="65"/>
      <c r="H605" s="66"/>
      <c r="I605" s="20"/>
      <c r="J605" s="21"/>
    </row>
    <row r="606" spans="1:10" x14ac:dyDescent="0.25">
      <c r="A606" s="158" t="s">
        <v>593</v>
      </c>
      <c r="B606" s="65">
        <v>67</v>
      </c>
      <c r="C606" s="66">
        <v>59</v>
      </c>
      <c r="D606" s="65">
        <v>536</v>
      </c>
      <c r="E606" s="66">
        <v>374</v>
      </c>
      <c r="F606" s="67"/>
      <c r="G606" s="65">
        <f>B606-C606</f>
        <v>8</v>
      </c>
      <c r="H606" s="66">
        <f>D606-E606</f>
        <v>162</v>
      </c>
      <c r="I606" s="20">
        <f>IF(C606=0, "-", IF(G606/C606&lt;10, G606/C606, "&gt;999%"))</f>
        <v>0.13559322033898305</v>
      </c>
      <c r="J606" s="21">
        <f>IF(E606=0, "-", IF(H606/E606&lt;10, H606/E606, "&gt;999%"))</f>
        <v>0.43315508021390375</v>
      </c>
    </row>
    <row r="607" spans="1:10" x14ac:dyDescent="0.25">
      <c r="A607" s="158" t="s">
        <v>580</v>
      </c>
      <c r="B607" s="65">
        <v>2</v>
      </c>
      <c r="C607" s="66">
        <v>0</v>
      </c>
      <c r="D607" s="65">
        <v>5</v>
      </c>
      <c r="E607" s="66">
        <v>1</v>
      </c>
      <c r="F607" s="67"/>
      <c r="G607" s="65">
        <f>B607-C607</f>
        <v>2</v>
      </c>
      <c r="H607" s="66">
        <f>D607-E607</f>
        <v>4</v>
      </c>
      <c r="I607" s="20" t="str">
        <f>IF(C607=0, "-", IF(G607/C607&lt;10, G607/C607, "&gt;999%"))</f>
        <v>-</v>
      </c>
      <c r="J607" s="21">
        <f>IF(E607=0, "-", IF(H607/E607&lt;10, H607/E607, "&gt;999%"))</f>
        <v>4</v>
      </c>
    </row>
    <row r="608" spans="1:10" s="160" customFormat="1" ht="13" x14ac:dyDescent="0.3">
      <c r="A608" s="178" t="s">
        <v>722</v>
      </c>
      <c r="B608" s="71">
        <v>69</v>
      </c>
      <c r="C608" s="72">
        <v>59</v>
      </c>
      <c r="D608" s="71">
        <v>541</v>
      </c>
      <c r="E608" s="72">
        <v>375</v>
      </c>
      <c r="F608" s="73"/>
      <c r="G608" s="71">
        <f>B608-C608</f>
        <v>10</v>
      </c>
      <c r="H608" s="72">
        <f>D608-E608</f>
        <v>166</v>
      </c>
      <c r="I608" s="37">
        <f>IF(C608=0, "-", IF(G608/C608&lt;10, G608/C608, "&gt;999%"))</f>
        <v>0.16949152542372881</v>
      </c>
      <c r="J608" s="38">
        <f>IF(E608=0, "-", IF(H608/E608&lt;10, H608/E608, "&gt;999%"))</f>
        <v>0.44266666666666665</v>
      </c>
    </row>
    <row r="609" spans="1:10" x14ac:dyDescent="0.25">
      <c r="A609" s="177"/>
      <c r="B609" s="143"/>
      <c r="C609" s="144"/>
      <c r="D609" s="143"/>
      <c r="E609" s="144"/>
      <c r="F609" s="145"/>
      <c r="G609" s="143"/>
      <c r="H609" s="144"/>
      <c r="I609" s="151"/>
      <c r="J609" s="152"/>
    </row>
    <row r="610" spans="1:10" s="139" customFormat="1" ht="13" x14ac:dyDescent="0.3">
      <c r="A610" s="159" t="s">
        <v>101</v>
      </c>
      <c r="B610" s="65"/>
      <c r="C610" s="66"/>
      <c r="D610" s="65"/>
      <c r="E610" s="66"/>
      <c r="F610" s="67"/>
      <c r="G610" s="65"/>
      <c r="H610" s="66"/>
      <c r="I610" s="20"/>
      <c r="J610" s="21"/>
    </row>
    <row r="611" spans="1:10" x14ac:dyDescent="0.25">
      <c r="A611" s="158" t="s">
        <v>594</v>
      </c>
      <c r="B611" s="65">
        <v>4</v>
      </c>
      <c r="C611" s="66">
        <v>1</v>
      </c>
      <c r="D611" s="65">
        <v>40</v>
      </c>
      <c r="E611" s="66">
        <v>36</v>
      </c>
      <c r="F611" s="67"/>
      <c r="G611" s="65">
        <f>B611-C611</f>
        <v>3</v>
      </c>
      <c r="H611" s="66">
        <f>D611-E611</f>
        <v>4</v>
      </c>
      <c r="I611" s="20">
        <f>IF(C611=0, "-", IF(G611/C611&lt;10, G611/C611, "&gt;999%"))</f>
        <v>3</v>
      </c>
      <c r="J611" s="21">
        <f>IF(E611=0, "-", IF(H611/E611&lt;10, H611/E611, "&gt;999%"))</f>
        <v>0.1111111111111111</v>
      </c>
    </row>
    <row r="612" spans="1:10" s="160" customFormat="1" ht="13" x14ac:dyDescent="0.3">
      <c r="A612" s="165" t="s">
        <v>723</v>
      </c>
      <c r="B612" s="166">
        <v>4</v>
      </c>
      <c r="C612" s="167">
        <v>1</v>
      </c>
      <c r="D612" s="166">
        <v>40</v>
      </c>
      <c r="E612" s="167">
        <v>36</v>
      </c>
      <c r="F612" s="168"/>
      <c r="G612" s="166">
        <f>B612-C612</f>
        <v>3</v>
      </c>
      <c r="H612" s="167">
        <f>D612-E612</f>
        <v>4</v>
      </c>
      <c r="I612" s="169">
        <f>IF(C612=0, "-", IF(G612/C612&lt;10, G612/C612, "&gt;999%"))</f>
        <v>3</v>
      </c>
      <c r="J612" s="170">
        <f>IF(E612=0, "-", IF(H612/E612&lt;10, H612/E612, "&gt;999%"))</f>
        <v>0.1111111111111111</v>
      </c>
    </row>
    <row r="613" spans="1:10" x14ac:dyDescent="0.25">
      <c r="A613" s="171"/>
      <c r="B613" s="172"/>
      <c r="C613" s="173"/>
      <c r="D613" s="172"/>
      <c r="E613" s="173"/>
      <c r="F613" s="174"/>
      <c r="G613" s="172"/>
      <c r="H613" s="173"/>
      <c r="I613" s="175"/>
      <c r="J613" s="176"/>
    </row>
    <row r="614" spans="1:10" ht="13" x14ac:dyDescent="0.3">
      <c r="A614" s="27" t="s">
        <v>16</v>
      </c>
      <c r="B614" s="71">
        <f>SUM(B7:B613)/2</f>
        <v>35968</v>
      </c>
      <c r="C614" s="77">
        <f>SUM(C7:C613)/2</f>
        <v>28945</v>
      </c>
      <c r="D614" s="71">
        <f>SUM(D7:D613)/2</f>
        <v>278028</v>
      </c>
      <c r="E614" s="77">
        <f>SUM(E7:E613)/2</f>
        <v>255800</v>
      </c>
      <c r="F614" s="73"/>
      <c r="G614" s="71">
        <f>B614-C614</f>
        <v>7023</v>
      </c>
      <c r="H614" s="72">
        <f>D614-E614</f>
        <v>22228</v>
      </c>
      <c r="I614" s="37">
        <f>IF(C614=0, 0, G614/C614)</f>
        <v>0.2426325790291933</v>
      </c>
      <c r="J614" s="38">
        <f>IF(E614=0, 0, H614/E614)</f>
        <v>8.689601250977326E-2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6" max="16383" man="1"/>
    <brk id="104" max="16383" man="1"/>
    <brk id="160" max="16383" man="1"/>
    <brk id="220" max="16383" man="1"/>
    <brk id="278" max="16383" man="1"/>
    <brk id="337" max="16383" man="1"/>
    <brk id="392" max="16383" man="1"/>
    <brk id="444" max="16383" man="1"/>
    <brk id="501" max="16383" man="1"/>
    <brk id="541" max="16383" man="1"/>
    <brk id="60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113</v>
      </c>
      <c r="B7" s="65">
        <v>7209</v>
      </c>
      <c r="C7" s="66">
        <v>5373</v>
      </c>
      <c r="D7" s="65">
        <v>53859</v>
      </c>
      <c r="E7" s="66">
        <v>53012</v>
      </c>
      <c r="F7" s="67"/>
      <c r="G7" s="65">
        <f>B7-C7</f>
        <v>1836</v>
      </c>
      <c r="H7" s="66">
        <f>D7-E7</f>
        <v>847</v>
      </c>
      <c r="I7" s="28">
        <f>IF(C7=0, "-", IF(G7/C7&lt;10, G7/C7*100, "&gt;999"))</f>
        <v>34.170854271356781</v>
      </c>
      <c r="J7" s="29">
        <f>IF(E7=0, "-", IF(H7/E7&lt;10, H7/E7*100, "&gt;999"))</f>
        <v>1.5977514525013206</v>
      </c>
    </row>
    <row r="8" spans="1:10" x14ac:dyDescent="0.25">
      <c r="A8" s="7" t="s">
        <v>122</v>
      </c>
      <c r="B8" s="65">
        <v>20710</v>
      </c>
      <c r="C8" s="66">
        <v>15636</v>
      </c>
      <c r="D8" s="65">
        <v>157285</v>
      </c>
      <c r="E8" s="66">
        <v>134874</v>
      </c>
      <c r="F8" s="67"/>
      <c r="G8" s="65">
        <f>B8-C8</f>
        <v>5074</v>
      </c>
      <c r="H8" s="66">
        <f>D8-E8</f>
        <v>22411</v>
      </c>
      <c r="I8" s="28">
        <f>IF(C8=0, "-", IF(G8/C8&lt;10, G8/C8*100, "&gt;999"))</f>
        <v>32.45075466871323</v>
      </c>
      <c r="J8" s="29">
        <f>IF(E8=0, "-", IF(H8/E8&lt;10, H8/E8*100, "&gt;999"))</f>
        <v>16.616249240031436</v>
      </c>
    </row>
    <row r="9" spans="1:10" x14ac:dyDescent="0.25">
      <c r="A9" s="7" t="s">
        <v>128</v>
      </c>
      <c r="B9" s="65">
        <v>6775</v>
      </c>
      <c r="C9" s="66">
        <v>6713</v>
      </c>
      <c r="D9" s="65">
        <v>55507</v>
      </c>
      <c r="E9" s="66">
        <v>57263</v>
      </c>
      <c r="F9" s="67"/>
      <c r="G9" s="65">
        <f>B9-C9</f>
        <v>62</v>
      </c>
      <c r="H9" s="66">
        <f>D9-E9</f>
        <v>-1756</v>
      </c>
      <c r="I9" s="28">
        <f>IF(C9=0, "-", IF(G9/C9&lt;10, G9/C9*100, "&gt;999"))</f>
        <v>0.92358111127662734</v>
      </c>
      <c r="J9" s="29">
        <f>IF(E9=0, "-", IF(H9/E9&lt;10, H9/E9*100, "&gt;999"))</f>
        <v>-3.0665525732148158</v>
      </c>
    </row>
    <row r="10" spans="1:10" x14ac:dyDescent="0.25">
      <c r="A10" s="7" t="s">
        <v>129</v>
      </c>
      <c r="B10" s="65">
        <v>1274</v>
      </c>
      <c r="C10" s="66">
        <v>1223</v>
      </c>
      <c r="D10" s="65">
        <v>11377</v>
      </c>
      <c r="E10" s="66">
        <v>10651</v>
      </c>
      <c r="F10" s="67"/>
      <c r="G10" s="65">
        <f>B10-C10</f>
        <v>51</v>
      </c>
      <c r="H10" s="66">
        <f>D10-E10</f>
        <v>726</v>
      </c>
      <c r="I10" s="28">
        <f>IF(C10=0, "-", IF(G10/C10&lt;10, G10/C10*100, "&gt;999"))</f>
        <v>4.1700735895339323</v>
      </c>
      <c r="J10" s="29">
        <f>IF(E10=0, "-", IF(H10/E10&lt;10, H10/E10*100, "&gt;999"))</f>
        <v>6.816261383907614</v>
      </c>
    </row>
    <row r="11" spans="1:10" s="43" customFormat="1" ht="13" x14ac:dyDescent="0.3">
      <c r="A11" s="27" t="s">
        <v>0</v>
      </c>
      <c r="B11" s="71">
        <f>SUM(B7:B10)</f>
        <v>35968</v>
      </c>
      <c r="C11" s="72">
        <f>SUM(C7:C10)</f>
        <v>28945</v>
      </c>
      <c r="D11" s="71">
        <f>SUM(D7:D10)</f>
        <v>278028</v>
      </c>
      <c r="E11" s="72">
        <f>SUM(E7:E10)</f>
        <v>255800</v>
      </c>
      <c r="F11" s="73"/>
      <c r="G11" s="71">
        <f>B11-C11</f>
        <v>7023</v>
      </c>
      <c r="H11" s="72">
        <f>D11-E11</f>
        <v>22228</v>
      </c>
      <c r="I11" s="44">
        <f>IF(C11=0, 0, G11/C11*100)</f>
        <v>24.263257902919332</v>
      </c>
      <c r="J11" s="45">
        <f>IF(E11=0, 0, H11/E11*100)</f>
        <v>8.6896012509773257</v>
      </c>
    </row>
    <row r="13" spans="1:10" ht="13" x14ac:dyDescent="0.3">
      <c r="A13" s="3"/>
      <c r="B13" s="196" t="s">
        <v>1</v>
      </c>
      <c r="C13" s="197"/>
      <c r="D13" s="196" t="s">
        <v>2</v>
      </c>
      <c r="E13" s="197"/>
      <c r="F13" s="59"/>
      <c r="G13" s="196" t="s">
        <v>3</v>
      </c>
      <c r="H13" s="200"/>
      <c r="I13" s="200"/>
      <c r="J13" s="197"/>
    </row>
    <row r="14" spans="1:10" x14ac:dyDescent="0.25">
      <c r="A14" s="7" t="s">
        <v>114</v>
      </c>
      <c r="B14" s="65">
        <v>359</v>
      </c>
      <c r="C14" s="66">
        <v>207</v>
      </c>
      <c r="D14" s="65">
        <v>2055</v>
      </c>
      <c r="E14" s="66">
        <v>1554</v>
      </c>
      <c r="F14" s="67"/>
      <c r="G14" s="65">
        <f t="shared" ref="G14:G35" si="0">B14-C14</f>
        <v>152</v>
      </c>
      <c r="H14" s="66">
        <f t="shared" ref="H14:H35" si="1">D14-E14</f>
        <v>501</v>
      </c>
      <c r="I14" s="28">
        <f t="shared" ref="I14:I34" si="2">IF(C14=0, "-", IF(G14/C14&lt;10, G14/C14*100, "&gt;999"))</f>
        <v>73.429951690821255</v>
      </c>
      <c r="J14" s="29">
        <f t="shared" ref="J14:J34" si="3">IF(E14=0, "-", IF(H14/E14&lt;10, H14/E14*100, "&gt;999"))</f>
        <v>32.239382239382245</v>
      </c>
    </row>
    <row r="15" spans="1:10" x14ac:dyDescent="0.25">
      <c r="A15" s="7" t="s">
        <v>115</v>
      </c>
      <c r="B15" s="65">
        <v>1054</v>
      </c>
      <c r="C15" s="66">
        <v>945</v>
      </c>
      <c r="D15" s="65">
        <v>9522</v>
      </c>
      <c r="E15" s="66">
        <v>10767</v>
      </c>
      <c r="F15" s="67"/>
      <c r="G15" s="65">
        <f t="shared" si="0"/>
        <v>109</v>
      </c>
      <c r="H15" s="66">
        <f t="shared" si="1"/>
        <v>-1245</v>
      </c>
      <c r="I15" s="28">
        <f t="shared" si="2"/>
        <v>11.534391534391535</v>
      </c>
      <c r="J15" s="29">
        <f t="shared" si="3"/>
        <v>-11.56310950125383</v>
      </c>
    </row>
    <row r="16" spans="1:10" x14ac:dyDescent="0.25">
      <c r="A16" s="7" t="s">
        <v>116</v>
      </c>
      <c r="B16" s="65">
        <v>3066</v>
      </c>
      <c r="C16" s="66">
        <v>2150</v>
      </c>
      <c r="D16" s="65">
        <v>20714</v>
      </c>
      <c r="E16" s="66">
        <v>23426</v>
      </c>
      <c r="F16" s="67"/>
      <c r="G16" s="65">
        <f t="shared" si="0"/>
        <v>916</v>
      </c>
      <c r="H16" s="66">
        <f t="shared" si="1"/>
        <v>-2712</v>
      </c>
      <c r="I16" s="28">
        <f t="shared" si="2"/>
        <v>42.604651162790695</v>
      </c>
      <c r="J16" s="29">
        <f t="shared" si="3"/>
        <v>-11.576880389311022</v>
      </c>
    </row>
    <row r="17" spans="1:10" x14ac:dyDescent="0.25">
      <c r="A17" s="7" t="s">
        <v>117</v>
      </c>
      <c r="B17" s="65">
        <v>1655</v>
      </c>
      <c r="C17" s="66">
        <v>1216</v>
      </c>
      <c r="D17" s="65">
        <v>13097</v>
      </c>
      <c r="E17" s="66">
        <v>10456</v>
      </c>
      <c r="F17" s="67"/>
      <c r="G17" s="65">
        <f t="shared" si="0"/>
        <v>439</v>
      </c>
      <c r="H17" s="66">
        <f t="shared" si="1"/>
        <v>2641</v>
      </c>
      <c r="I17" s="28">
        <f t="shared" si="2"/>
        <v>36.101973684210527</v>
      </c>
      <c r="J17" s="29">
        <f t="shared" si="3"/>
        <v>25.258224942616682</v>
      </c>
    </row>
    <row r="18" spans="1:10" x14ac:dyDescent="0.25">
      <c r="A18" s="7" t="s">
        <v>118</v>
      </c>
      <c r="B18" s="65">
        <v>109</v>
      </c>
      <c r="C18" s="66">
        <v>108</v>
      </c>
      <c r="D18" s="65">
        <v>1273</v>
      </c>
      <c r="E18" s="66">
        <v>1289</v>
      </c>
      <c r="F18" s="67"/>
      <c r="G18" s="65">
        <f t="shared" si="0"/>
        <v>1</v>
      </c>
      <c r="H18" s="66">
        <f t="shared" si="1"/>
        <v>-16</v>
      </c>
      <c r="I18" s="28">
        <f t="shared" si="2"/>
        <v>0.92592592592592582</v>
      </c>
      <c r="J18" s="29">
        <f t="shared" si="3"/>
        <v>-1.2412723041117144</v>
      </c>
    </row>
    <row r="19" spans="1:10" x14ac:dyDescent="0.25">
      <c r="A19" s="7" t="s">
        <v>119</v>
      </c>
      <c r="B19" s="65">
        <v>19</v>
      </c>
      <c r="C19" s="66">
        <v>17</v>
      </c>
      <c r="D19" s="65">
        <v>140</v>
      </c>
      <c r="E19" s="66">
        <v>194</v>
      </c>
      <c r="F19" s="67"/>
      <c r="G19" s="65">
        <f t="shared" si="0"/>
        <v>2</v>
      </c>
      <c r="H19" s="66">
        <f t="shared" si="1"/>
        <v>-54</v>
      </c>
      <c r="I19" s="28">
        <f t="shared" si="2"/>
        <v>11.76470588235294</v>
      </c>
      <c r="J19" s="29">
        <f t="shared" si="3"/>
        <v>-27.835051546391753</v>
      </c>
    </row>
    <row r="20" spans="1:10" x14ac:dyDescent="0.25">
      <c r="A20" s="7" t="s">
        <v>120</v>
      </c>
      <c r="B20" s="65">
        <v>549</v>
      </c>
      <c r="C20" s="66">
        <v>410</v>
      </c>
      <c r="D20" s="65">
        <v>3999</v>
      </c>
      <c r="E20" s="66">
        <v>3127</v>
      </c>
      <c r="F20" s="67"/>
      <c r="G20" s="65">
        <f t="shared" si="0"/>
        <v>139</v>
      </c>
      <c r="H20" s="66">
        <f t="shared" si="1"/>
        <v>872</v>
      </c>
      <c r="I20" s="28">
        <f t="shared" si="2"/>
        <v>33.902439024390247</v>
      </c>
      <c r="J20" s="29">
        <f t="shared" si="3"/>
        <v>27.886152862168213</v>
      </c>
    </row>
    <row r="21" spans="1:10" x14ac:dyDescent="0.25">
      <c r="A21" s="7" t="s">
        <v>121</v>
      </c>
      <c r="B21" s="65">
        <v>398</v>
      </c>
      <c r="C21" s="66">
        <v>320</v>
      </c>
      <c r="D21" s="65">
        <v>3059</v>
      </c>
      <c r="E21" s="66">
        <v>2199</v>
      </c>
      <c r="F21" s="67"/>
      <c r="G21" s="65">
        <f t="shared" si="0"/>
        <v>78</v>
      </c>
      <c r="H21" s="66">
        <f t="shared" si="1"/>
        <v>860</v>
      </c>
      <c r="I21" s="28">
        <f t="shared" si="2"/>
        <v>24.375</v>
      </c>
      <c r="J21" s="29">
        <f t="shared" si="3"/>
        <v>39.108685766257388</v>
      </c>
    </row>
    <row r="22" spans="1:10" x14ac:dyDescent="0.25">
      <c r="A22" s="142" t="s">
        <v>123</v>
      </c>
      <c r="B22" s="143">
        <v>1463</v>
      </c>
      <c r="C22" s="144">
        <v>1204</v>
      </c>
      <c r="D22" s="143">
        <v>12752</v>
      </c>
      <c r="E22" s="144">
        <v>12681</v>
      </c>
      <c r="F22" s="145"/>
      <c r="G22" s="143">
        <f t="shared" si="0"/>
        <v>259</v>
      </c>
      <c r="H22" s="144">
        <f t="shared" si="1"/>
        <v>71</v>
      </c>
      <c r="I22" s="146">
        <f t="shared" si="2"/>
        <v>21.511627906976745</v>
      </c>
      <c r="J22" s="147">
        <f t="shared" si="3"/>
        <v>0.55989275293746554</v>
      </c>
    </row>
    <row r="23" spans="1:10" x14ac:dyDescent="0.25">
      <c r="A23" s="7" t="s">
        <v>124</v>
      </c>
      <c r="B23" s="65">
        <v>5557</v>
      </c>
      <c r="C23" s="66">
        <v>3721</v>
      </c>
      <c r="D23" s="65">
        <v>39689</v>
      </c>
      <c r="E23" s="66">
        <v>33747</v>
      </c>
      <c r="F23" s="67"/>
      <c r="G23" s="65">
        <f t="shared" si="0"/>
        <v>1836</v>
      </c>
      <c r="H23" s="66">
        <f t="shared" si="1"/>
        <v>5942</v>
      </c>
      <c r="I23" s="28">
        <f t="shared" si="2"/>
        <v>49.341574845471648</v>
      </c>
      <c r="J23" s="29">
        <f t="shared" si="3"/>
        <v>17.607491036240258</v>
      </c>
    </row>
    <row r="24" spans="1:10" x14ac:dyDescent="0.25">
      <c r="A24" s="7" t="s">
        <v>125</v>
      </c>
      <c r="B24" s="65">
        <v>8736</v>
      </c>
      <c r="C24" s="66">
        <v>6877</v>
      </c>
      <c r="D24" s="65">
        <v>65125</v>
      </c>
      <c r="E24" s="66">
        <v>51225</v>
      </c>
      <c r="F24" s="67"/>
      <c r="G24" s="65">
        <f t="shared" si="0"/>
        <v>1859</v>
      </c>
      <c r="H24" s="66">
        <f t="shared" si="1"/>
        <v>13900</v>
      </c>
      <c r="I24" s="28">
        <f t="shared" si="2"/>
        <v>27.032136105860115</v>
      </c>
      <c r="J24" s="29">
        <f t="shared" si="3"/>
        <v>27.135187896534894</v>
      </c>
    </row>
    <row r="25" spans="1:10" x14ac:dyDescent="0.25">
      <c r="A25" s="7" t="s">
        <v>126</v>
      </c>
      <c r="B25" s="65">
        <v>4146</v>
      </c>
      <c r="C25" s="66">
        <v>3450</v>
      </c>
      <c r="D25" s="65">
        <v>34154</v>
      </c>
      <c r="E25" s="66">
        <v>32580</v>
      </c>
      <c r="F25" s="67"/>
      <c r="G25" s="65">
        <f t="shared" si="0"/>
        <v>696</v>
      </c>
      <c r="H25" s="66">
        <f t="shared" si="1"/>
        <v>1574</v>
      </c>
      <c r="I25" s="28">
        <f t="shared" si="2"/>
        <v>20.173913043478262</v>
      </c>
      <c r="J25" s="29">
        <f t="shared" si="3"/>
        <v>4.8311847759361575</v>
      </c>
    </row>
    <row r="26" spans="1:10" x14ac:dyDescent="0.25">
      <c r="A26" s="7" t="s">
        <v>127</v>
      </c>
      <c r="B26" s="65">
        <v>808</v>
      </c>
      <c r="C26" s="66">
        <v>384</v>
      </c>
      <c r="D26" s="65">
        <v>5565</v>
      </c>
      <c r="E26" s="66">
        <v>4641</v>
      </c>
      <c r="F26" s="67"/>
      <c r="G26" s="65">
        <f t="shared" si="0"/>
        <v>424</v>
      </c>
      <c r="H26" s="66">
        <f t="shared" si="1"/>
        <v>924</v>
      </c>
      <c r="I26" s="28">
        <f t="shared" si="2"/>
        <v>110.41666666666667</v>
      </c>
      <c r="J26" s="29">
        <f t="shared" si="3"/>
        <v>19.909502262443439</v>
      </c>
    </row>
    <row r="27" spans="1:10" x14ac:dyDescent="0.25">
      <c r="A27" s="142" t="s">
        <v>130</v>
      </c>
      <c r="B27" s="143">
        <v>51</v>
      </c>
      <c r="C27" s="144">
        <v>37</v>
      </c>
      <c r="D27" s="143">
        <v>472</v>
      </c>
      <c r="E27" s="144">
        <v>539</v>
      </c>
      <c r="F27" s="145"/>
      <c r="G27" s="143">
        <f t="shared" si="0"/>
        <v>14</v>
      </c>
      <c r="H27" s="144">
        <f t="shared" si="1"/>
        <v>-67</v>
      </c>
      <c r="I27" s="146">
        <f t="shared" si="2"/>
        <v>37.837837837837839</v>
      </c>
      <c r="J27" s="147">
        <f t="shared" si="3"/>
        <v>-12.430426716141001</v>
      </c>
    </row>
    <row r="28" spans="1:10" x14ac:dyDescent="0.25">
      <c r="A28" s="7" t="s">
        <v>131</v>
      </c>
      <c r="B28" s="65">
        <v>5</v>
      </c>
      <c r="C28" s="66">
        <v>9</v>
      </c>
      <c r="D28" s="65">
        <v>52</v>
      </c>
      <c r="E28" s="66">
        <v>39</v>
      </c>
      <c r="F28" s="67"/>
      <c r="G28" s="65">
        <f t="shared" si="0"/>
        <v>-4</v>
      </c>
      <c r="H28" s="66">
        <f t="shared" si="1"/>
        <v>13</v>
      </c>
      <c r="I28" s="28">
        <f t="shared" si="2"/>
        <v>-44.444444444444443</v>
      </c>
      <c r="J28" s="29">
        <f t="shared" si="3"/>
        <v>33.333333333333329</v>
      </c>
    </row>
    <row r="29" spans="1:10" x14ac:dyDescent="0.25">
      <c r="A29" s="7" t="s">
        <v>132</v>
      </c>
      <c r="B29" s="65">
        <v>44</v>
      </c>
      <c r="C29" s="66">
        <v>36</v>
      </c>
      <c r="D29" s="65">
        <v>316</v>
      </c>
      <c r="E29" s="66">
        <v>412</v>
      </c>
      <c r="F29" s="67"/>
      <c r="G29" s="65">
        <f t="shared" si="0"/>
        <v>8</v>
      </c>
      <c r="H29" s="66">
        <f t="shared" si="1"/>
        <v>-96</v>
      </c>
      <c r="I29" s="28">
        <f t="shared" si="2"/>
        <v>22.222222222222221</v>
      </c>
      <c r="J29" s="29">
        <f t="shared" si="3"/>
        <v>-23.300970873786408</v>
      </c>
    </row>
    <row r="30" spans="1:10" x14ac:dyDescent="0.25">
      <c r="A30" s="7" t="s">
        <v>133</v>
      </c>
      <c r="B30" s="65">
        <v>776</v>
      </c>
      <c r="C30" s="66">
        <v>627</v>
      </c>
      <c r="D30" s="65">
        <v>5606</v>
      </c>
      <c r="E30" s="66">
        <v>6425</v>
      </c>
      <c r="F30" s="67"/>
      <c r="G30" s="65">
        <f t="shared" si="0"/>
        <v>149</v>
      </c>
      <c r="H30" s="66">
        <f t="shared" si="1"/>
        <v>-819</v>
      </c>
      <c r="I30" s="28">
        <f t="shared" si="2"/>
        <v>23.763955342902712</v>
      </c>
      <c r="J30" s="29">
        <f t="shared" si="3"/>
        <v>-12.747081712062258</v>
      </c>
    </row>
    <row r="31" spans="1:10" x14ac:dyDescent="0.25">
      <c r="A31" s="7" t="s">
        <v>134</v>
      </c>
      <c r="B31" s="65">
        <v>756</v>
      </c>
      <c r="C31" s="66">
        <v>923</v>
      </c>
      <c r="D31" s="65">
        <v>7006</v>
      </c>
      <c r="E31" s="66">
        <v>8192</v>
      </c>
      <c r="F31" s="67"/>
      <c r="G31" s="65">
        <f t="shared" si="0"/>
        <v>-167</v>
      </c>
      <c r="H31" s="66">
        <f t="shared" si="1"/>
        <v>-1186</v>
      </c>
      <c r="I31" s="28">
        <f t="shared" si="2"/>
        <v>-18.093174431202598</v>
      </c>
      <c r="J31" s="29">
        <f t="shared" si="3"/>
        <v>-14.4775390625</v>
      </c>
    </row>
    <row r="32" spans="1:10" x14ac:dyDescent="0.25">
      <c r="A32" s="7" t="s">
        <v>135</v>
      </c>
      <c r="B32" s="65">
        <v>4837</v>
      </c>
      <c r="C32" s="66">
        <v>4826</v>
      </c>
      <c r="D32" s="65">
        <v>39661</v>
      </c>
      <c r="E32" s="66">
        <v>39984</v>
      </c>
      <c r="F32" s="67"/>
      <c r="G32" s="65">
        <f t="shared" si="0"/>
        <v>11</v>
      </c>
      <c r="H32" s="66">
        <f t="shared" si="1"/>
        <v>-323</v>
      </c>
      <c r="I32" s="28">
        <f t="shared" si="2"/>
        <v>0.22793203481143803</v>
      </c>
      <c r="J32" s="29">
        <f t="shared" si="3"/>
        <v>-0.80782312925170074</v>
      </c>
    </row>
    <row r="33" spans="1:10" x14ac:dyDescent="0.25">
      <c r="A33" s="7" t="s">
        <v>136</v>
      </c>
      <c r="B33" s="65">
        <v>306</v>
      </c>
      <c r="C33" s="66">
        <v>255</v>
      </c>
      <c r="D33" s="65">
        <v>2394</v>
      </c>
      <c r="E33" s="66">
        <v>1672</v>
      </c>
      <c r="F33" s="67"/>
      <c r="G33" s="65">
        <f t="shared" si="0"/>
        <v>51</v>
      </c>
      <c r="H33" s="66">
        <f t="shared" si="1"/>
        <v>722</v>
      </c>
      <c r="I33" s="28">
        <f t="shared" si="2"/>
        <v>20</v>
      </c>
      <c r="J33" s="29">
        <f t="shared" si="3"/>
        <v>43.18181818181818</v>
      </c>
    </row>
    <row r="34" spans="1:10" x14ac:dyDescent="0.25">
      <c r="A34" s="142" t="s">
        <v>129</v>
      </c>
      <c r="B34" s="143">
        <v>1274</v>
      </c>
      <c r="C34" s="144">
        <v>1223</v>
      </c>
      <c r="D34" s="143">
        <v>11377</v>
      </c>
      <c r="E34" s="144">
        <v>10651</v>
      </c>
      <c r="F34" s="145"/>
      <c r="G34" s="143">
        <f t="shared" si="0"/>
        <v>51</v>
      </c>
      <c r="H34" s="144">
        <f t="shared" si="1"/>
        <v>726</v>
      </c>
      <c r="I34" s="146">
        <f t="shared" si="2"/>
        <v>4.1700735895339323</v>
      </c>
      <c r="J34" s="147">
        <f t="shared" si="3"/>
        <v>6.816261383907614</v>
      </c>
    </row>
    <row r="35" spans="1:10" s="43" customFormat="1" ht="13" x14ac:dyDescent="0.3">
      <c r="A35" s="27" t="s">
        <v>0</v>
      </c>
      <c r="B35" s="71">
        <f>SUM(B14:B34)</f>
        <v>35968</v>
      </c>
      <c r="C35" s="72">
        <f>SUM(C14:C34)</f>
        <v>28945</v>
      </c>
      <c r="D35" s="71">
        <f>SUM(D14:D34)</f>
        <v>278028</v>
      </c>
      <c r="E35" s="72">
        <f>SUM(E14:E34)</f>
        <v>255800</v>
      </c>
      <c r="F35" s="73"/>
      <c r="G35" s="71">
        <f t="shared" si="0"/>
        <v>7023</v>
      </c>
      <c r="H35" s="72">
        <f t="shared" si="1"/>
        <v>22228</v>
      </c>
      <c r="I35" s="44">
        <f>IF(C35=0, 0, G35/C35*100)</f>
        <v>24.263257902919332</v>
      </c>
      <c r="J35" s="45">
        <f>IF(E35=0, 0, H35/E35*100)</f>
        <v>8.6896012509773257</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113</v>
      </c>
      <c r="B40" s="30">
        <f>$B$7/$B$11*100</f>
        <v>20.042815836298931</v>
      </c>
      <c r="C40" s="31">
        <f>$C$7/$C$11*100</f>
        <v>18.56279150112282</v>
      </c>
      <c r="D40" s="30">
        <f>$D$7/$D$11*100</f>
        <v>19.371789891665589</v>
      </c>
      <c r="E40" s="31">
        <f>$E$7/$E$11*100</f>
        <v>20.724003127443318</v>
      </c>
      <c r="F40" s="32"/>
      <c r="G40" s="30">
        <f>B40-C40</f>
        <v>1.4800243351761111</v>
      </c>
      <c r="H40" s="31">
        <f>D40-E40</f>
        <v>-1.3522132357777288</v>
      </c>
    </row>
    <row r="41" spans="1:10" x14ac:dyDescent="0.25">
      <c r="A41" s="7" t="s">
        <v>122</v>
      </c>
      <c r="B41" s="30">
        <f>$B$8/$B$11*100</f>
        <v>57.578959074733092</v>
      </c>
      <c r="C41" s="31">
        <f>$C$8/$C$11*100</f>
        <v>54.019692520297113</v>
      </c>
      <c r="D41" s="30">
        <f>$D$8/$D$11*100</f>
        <v>56.571640266447986</v>
      </c>
      <c r="E41" s="31">
        <f>$E$8/$E$11*100</f>
        <v>52.726348709929638</v>
      </c>
      <c r="F41" s="32"/>
      <c r="G41" s="30">
        <f>B41-C41</f>
        <v>3.5592665544359789</v>
      </c>
      <c r="H41" s="31">
        <f>D41-E41</f>
        <v>3.8452915565183474</v>
      </c>
    </row>
    <row r="42" spans="1:10" x14ac:dyDescent="0.25">
      <c r="A42" s="7" t="s">
        <v>128</v>
      </c>
      <c r="B42" s="30">
        <f>$B$9/$B$11*100</f>
        <v>18.836187722419929</v>
      </c>
      <c r="C42" s="31">
        <f>$C$9/$C$11*100</f>
        <v>23.192261185006046</v>
      </c>
      <c r="D42" s="30">
        <f>$D$9/$D$11*100</f>
        <v>19.964535946019826</v>
      </c>
      <c r="E42" s="31">
        <f>$E$9/$E$11*100</f>
        <v>22.385848318999219</v>
      </c>
      <c r="F42" s="32"/>
      <c r="G42" s="30">
        <f>B42-C42</f>
        <v>-4.3560734625861173</v>
      </c>
      <c r="H42" s="31">
        <f>D42-E42</f>
        <v>-2.4213123729793935</v>
      </c>
    </row>
    <row r="43" spans="1:10" x14ac:dyDescent="0.25">
      <c r="A43" s="7" t="s">
        <v>129</v>
      </c>
      <c r="B43" s="30">
        <f>$B$10/$B$11*100</f>
        <v>3.5420373665480427</v>
      </c>
      <c r="C43" s="31">
        <f>$C$10/$C$11*100</f>
        <v>4.2252547935740195</v>
      </c>
      <c r="D43" s="30">
        <f>$D$10/$D$11*100</f>
        <v>4.0920338958666038</v>
      </c>
      <c r="E43" s="31">
        <f>$E$10/$E$11*100</f>
        <v>4.1637998436278343</v>
      </c>
      <c r="F43" s="32"/>
      <c r="G43" s="30">
        <f>B43-C43</f>
        <v>-0.68321742702597676</v>
      </c>
      <c r="H43" s="31">
        <f>D43-E43</f>
        <v>-7.1765947761230464E-2</v>
      </c>
    </row>
    <row r="44" spans="1:10" s="43" customFormat="1" ht="13" x14ac:dyDescent="0.3">
      <c r="A44" s="27" t="s">
        <v>0</v>
      </c>
      <c r="B44" s="46">
        <f>SUM(B40:B43)</f>
        <v>100</v>
      </c>
      <c r="C44" s="47">
        <f>SUM(C40:C43)</f>
        <v>100</v>
      </c>
      <c r="D44" s="46">
        <f>SUM(D40:D43)</f>
        <v>100</v>
      </c>
      <c r="E44" s="47">
        <f>SUM(E40:E43)</f>
        <v>100</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114</v>
      </c>
      <c r="B47" s="30">
        <f>$B$14/$B$35*100</f>
        <v>0.99810943060498225</v>
      </c>
      <c r="C47" s="31">
        <f>$C$14/$C$35*100</f>
        <v>0.71514942131628945</v>
      </c>
      <c r="D47" s="30">
        <f>$D$14/$D$35*100</f>
        <v>0.73913418792351848</v>
      </c>
      <c r="E47" s="31">
        <f>$E$14/$E$35*100</f>
        <v>0.60750586395621575</v>
      </c>
      <c r="F47" s="32"/>
      <c r="G47" s="30">
        <f t="shared" ref="G47:G68" si="4">B47-C47</f>
        <v>0.2829600092886928</v>
      </c>
      <c r="H47" s="31">
        <f t="shared" ref="H47:H68" si="5">D47-E47</f>
        <v>0.13162832396730273</v>
      </c>
    </row>
    <row r="48" spans="1:10" x14ac:dyDescent="0.25">
      <c r="A48" s="7" t="s">
        <v>115</v>
      </c>
      <c r="B48" s="30">
        <f>$B$15/$B$35*100</f>
        <v>2.9303825622775803</v>
      </c>
      <c r="C48" s="31">
        <f>$C$15/$C$35*100</f>
        <v>3.2648125755743655</v>
      </c>
      <c r="D48" s="30">
        <f>$D$15/$D$35*100</f>
        <v>3.4248349087142307</v>
      </c>
      <c r="E48" s="31">
        <f>$E$15/$E$35*100</f>
        <v>4.2091477716966379</v>
      </c>
      <c r="F48" s="32"/>
      <c r="G48" s="30">
        <f t="shared" si="4"/>
        <v>-0.33443001329678523</v>
      </c>
      <c r="H48" s="31">
        <f t="shared" si="5"/>
        <v>-0.78431286298240721</v>
      </c>
    </row>
    <row r="49" spans="1:8" x14ac:dyDescent="0.25">
      <c r="A49" s="7" t="s">
        <v>116</v>
      </c>
      <c r="B49" s="30">
        <f>$B$16/$B$35*100</f>
        <v>8.5242437722419933</v>
      </c>
      <c r="C49" s="31">
        <f>$C$16/$C$35*100</f>
        <v>7.4278804629469688</v>
      </c>
      <c r="D49" s="30">
        <f>$D$16/$D$35*100</f>
        <v>7.4503287438675239</v>
      </c>
      <c r="E49" s="31">
        <f>$E$16/$E$35*100</f>
        <v>9.1579358874120409</v>
      </c>
      <c r="F49" s="32"/>
      <c r="G49" s="30">
        <f t="shared" si="4"/>
        <v>1.0963633092950245</v>
      </c>
      <c r="H49" s="31">
        <f t="shared" si="5"/>
        <v>-1.707607143544517</v>
      </c>
    </row>
    <row r="50" spans="1:8" x14ac:dyDescent="0.25">
      <c r="A50" s="7" t="s">
        <v>117</v>
      </c>
      <c r="B50" s="30">
        <f>$B$17/$B$35*100</f>
        <v>4.601312277580071</v>
      </c>
      <c r="C50" s="31">
        <f>$C$17/$C$35*100</f>
        <v>4.2010709967179132</v>
      </c>
      <c r="D50" s="30">
        <f>$D$17/$D$35*100</f>
        <v>4.7106766224984531</v>
      </c>
      <c r="E50" s="31">
        <f>$E$17/$E$35*100</f>
        <v>4.0875684128225176</v>
      </c>
      <c r="F50" s="32"/>
      <c r="G50" s="30">
        <f t="shared" si="4"/>
        <v>0.40024128086215782</v>
      </c>
      <c r="H50" s="31">
        <f t="shared" si="5"/>
        <v>0.6231082096759355</v>
      </c>
    </row>
    <row r="51" spans="1:8" x14ac:dyDescent="0.25">
      <c r="A51" s="7" t="s">
        <v>118</v>
      </c>
      <c r="B51" s="30">
        <f>$B$18/$B$35*100</f>
        <v>0.30304715302491103</v>
      </c>
      <c r="C51" s="31">
        <f>$C$18/$C$35*100</f>
        <v>0.37312143720849889</v>
      </c>
      <c r="D51" s="30">
        <f>$D$18/$D$35*100</f>
        <v>0.45786755290834019</v>
      </c>
      <c r="E51" s="31">
        <f>$E$18/$E$35*100</f>
        <v>0.50390930414386237</v>
      </c>
      <c r="F51" s="32"/>
      <c r="G51" s="30">
        <f t="shared" si="4"/>
        <v>-7.0074284183587854E-2</v>
      </c>
      <c r="H51" s="31">
        <f t="shared" si="5"/>
        <v>-4.6041751235522177E-2</v>
      </c>
    </row>
    <row r="52" spans="1:8" x14ac:dyDescent="0.25">
      <c r="A52" s="7" t="s">
        <v>119</v>
      </c>
      <c r="B52" s="30">
        <f>$B$19/$B$35*100</f>
        <v>5.2824733096085416E-2</v>
      </c>
      <c r="C52" s="31">
        <f>$C$19/$C$35*100</f>
        <v>5.8732078079115561E-2</v>
      </c>
      <c r="D52" s="30">
        <f>$D$19/$D$35*100</f>
        <v>5.0354640539801744E-2</v>
      </c>
      <c r="E52" s="31">
        <f>$E$19/$E$35*100</f>
        <v>7.5840500390930418E-2</v>
      </c>
      <c r="F52" s="32"/>
      <c r="G52" s="30">
        <f t="shared" si="4"/>
        <v>-5.9073449830301453E-3</v>
      </c>
      <c r="H52" s="31">
        <f t="shared" si="5"/>
        <v>-2.5485859851128674E-2</v>
      </c>
    </row>
    <row r="53" spans="1:8" x14ac:dyDescent="0.25">
      <c r="A53" s="7" t="s">
        <v>120</v>
      </c>
      <c r="B53" s="30">
        <f>$B$20/$B$35*100</f>
        <v>1.5263567615658364</v>
      </c>
      <c r="C53" s="31">
        <f>$C$20/$C$35*100</f>
        <v>1.4164795301433755</v>
      </c>
      <c r="D53" s="30">
        <f>$D$20/$D$35*100</f>
        <v>1.4383443394190514</v>
      </c>
      <c r="E53" s="31">
        <f>$E$20/$E$35*100</f>
        <v>1.2224394057857702</v>
      </c>
      <c r="F53" s="32"/>
      <c r="G53" s="30">
        <f t="shared" si="4"/>
        <v>0.10987723142246097</v>
      </c>
      <c r="H53" s="31">
        <f t="shared" si="5"/>
        <v>0.21590493363328123</v>
      </c>
    </row>
    <row r="54" spans="1:8" x14ac:dyDescent="0.25">
      <c r="A54" s="7" t="s">
        <v>121</v>
      </c>
      <c r="B54" s="30">
        <f>$B$21/$B$35*100</f>
        <v>1.1065391459074734</v>
      </c>
      <c r="C54" s="31">
        <f>$C$21/$C$35*100</f>
        <v>1.1055449991362929</v>
      </c>
      <c r="D54" s="30">
        <f>$D$21/$D$35*100</f>
        <v>1.1002488957946681</v>
      </c>
      <c r="E54" s="31">
        <f>$E$21/$E$35*100</f>
        <v>0.85965598123534015</v>
      </c>
      <c r="F54" s="32"/>
      <c r="G54" s="30">
        <f t="shared" si="4"/>
        <v>9.9414677118048189E-4</v>
      </c>
      <c r="H54" s="31">
        <f t="shared" si="5"/>
        <v>0.24059291455932796</v>
      </c>
    </row>
    <row r="55" spans="1:8" x14ac:dyDescent="0.25">
      <c r="A55" s="142" t="s">
        <v>123</v>
      </c>
      <c r="B55" s="148">
        <f>$B$22/$B$35*100</f>
        <v>4.0675044483985765</v>
      </c>
      <c r="C55" s="149">
        <f>$C$22/$C$35*100</f>
        <v>4.1596130592503018</v>
      </c>
      <c r="D55" s="148">
        <f>$D$22/$D$35*100</f>
        <v>4.5865884011682274</v>
      </c>
      <c r="E55" s="149">
        <f>$E$22/$E$35*100</f>
        <v>4.9573885848318993</v>
      </c>
      <c r="F55" s="150"/>
      <c r="G55" s="148">
        <f t="shared" si="4"/>
        <v>-9.2108610851725281E-2</v>
      </c>
      <c r="H55" s="149">
        <f t="shared" si="5"/>
        <v>-0.37080018366367185</v>
      </c>
    </row>
    <row r="56" spans="1:8" x14ac:dyDescent="0.25">
      <c r="A56" s="7" t="s">
        <v>124</v>
      </c>
      <c r="B56" s="30">
        <f>$B$23/$B$35*100</f>
        <v>15.449844306049823</v>
      </c>
      <c r="C56" s="31">
        <f>$C$23/$C$35*100</f>
        <v>12.855415443081707</v>
      </c>
      <c r="D56" s="30">
        <f>$D$23/$D$35*100</f>
        <v>14.275180917029939</v>
      </c>
      <c r="E56" s="31">
        <f>$E$23/$E$35*100</f>
        <v>13.192728694292416</v>
      </c>
      <c r="F56" s="32"/>
      <c r="G56" s="30">
        <f t="shared" si="4"/>
        <v>2.5944288629681154</v>
      </c>
      <c r="H56" s="31">
        <f t="shared" si="5"/>
        <v>1.0824522227375226</v>
      </c>
    </row>
    <row r="57" spans="1:8" x14ac:dyDescent="0.25">
      <c r="A57" s="7" t="s">
        <v>125</v>
      </c>
      <c r="B57" s="30">
        <f>$B$24/$B$35*100</f>
        <v>24.288256227758005</v>
      </c>
      <c r="C57" s="31">
        <f>$C$24/$C$35*100</f>
        <v>23.758852997063396</v>
      </c>
      <c r="D57" s="30">
        <f>$D$24/$D$35*100</f>
        <v>23.423899751104205</v>
      </c>
      <c r="E57" s="31">
        <f>$E$24/$E$35*100</f>
        <v>20.025410476935104</v>
      </c>
      <c r="F57" s="32"/>
      <c r="G57" s="30">
        <f t="shared" si="4"/>
        <v>0.5294032306946086</v>
      </c>
      <c r="H57" s="31">
        <f t="shared" si="5"/>
        <v>3.3984892741691013</v>
      </c>
    </row>
    <row r="58" spans="1:8" x14ac:dyDescent="0.25">
      <c r="A58" s="7" t="s">
        <v>126</v>
      </c>
      <c r="B58" s="30">
        <f>$B$25/$B$35*100</f>
        <v>11.5269128113879</v>
      </c>
      <c r="C58" s="31">
        <f>$C$25/$C$35*100</f>
        <v>11.919157021938158</v>
      </c>
      <c r="D58" s="30">
        <f>$D$25/$D$35*100</f>
        <v>12.284374235688492</v>
      </c>
      <c r="E58" s="31">
        <f>$E$25/$E$35*100</f>
        <v>12.736512900703675</v>
      </c>
      <c r="F58" s="32"/>
      <c r="G58" s="30">
        <f t="shared" si="4"/>
        <v>-0.39224421055025793</v>
      </c>
      <c r="H58" s="31">
        <f t="shared" si="5"/>
        <v>-0.45213866501518218</v>
      </c>
    </row>
    <row r="59" spans="1:8" x14ac:dyDescent="0.25">
      <c r="A59" s="7" t="s">
        <v>127</v>
      </c>
      <c r="B59" s="30">
        <f>$B$26/$B$35*100</f>
        <v>2.2464412811387899</v>
      </c>
      <c r="C59" s="31">
        <f>$C$26/$C$35*100</f>
        <v>1.3266539989635515</v>
      </c>
      <c r="D59" s="30">
        <f>$D$26/$D$35*100</f>
        <v>2.0015969614571194</v>
      </c>
      <c r="E59" s="31">
        <f>$E$26/$E$35*100</f>
        <v>1.8143080531665363</v>
      </c>
      <c r="F59" s="32"/>
      <c r="G59" s="30">
        <f t="shared" si="4"/>
        <v>0.91978728217523842</v>
      </c>
      <c r="H59" s="31">
        <f t="shared" si="5"/>
        <v>0.18728890829058309</v>
      </c>
    </row>
    <row r="60" spans="1:8" x14ac:dyDescent="0.25">
      <c r="A60" s="142" t="s">
        <v>130</v>
      </c>
      <c r="B60" s="148">
        <f>$B$27/$B$35*100</f>
        <v>0.14179270462633453</v>
      </c>
      <c r="C60" s="149">
        <f>$C$27/$C$35*100</f>
        <v>0.12782864052513387</v>
      </c>
      <c r="D60" s="148">
        <f>$D$27/$D$35*100</f>
        <v>0.16976707381990305</v>
      </c>
      <c r="E60" s="149">
        <f>$E$27/$E$35*100</f>
        <v>0.21071149335418296</v>
      </c>
      <c r="F60" s="150"/>
      <c r="G60" s="148">
        <f t="shared" si="4"/>
        <v>1.3964064101200657E-2</v>
      </c>
      <c r="H60" s="149">
        <f t="shared" si="5"/>
        <v>-4.0944419534279908E-2</v>
      </c>
    </row>
    <row r="61" spans="1:8" x14ac:dyDescent="0.25">
      <c r="A61" s="7" t="s">
        <v>131</v>
      </c>
      <c r="B61" s="30">
        <f>$B$28/$B$35*100</f>
        <v>1.3901245551601426E-2</v>
      </c>
      <c r="C61" s="31">
        <f>$C$28/$C$35*100</f>
        <v>3.109345310070824E-2</v>
      </c>
      <c r="D61" s="30">
        <f>$D$28/$D$35*100</f>
        <v>1.8703152200497793E-2</v>
      </c>
      <c r="E61" s="31">
        <f>$E$28/$E$35*100</f>
        <v>1.5246286161063331E-2</v>
      </c>
      <c r="F61" s="32"/>
      <c r="G61" s="30">
        <f t="shared" si="4"/>
        <v>-1.7192207549106817E-2</v>
      </c>
      <c r="H61" s="31">
        <f t="shared" si="5"/>
        <v>3.4568660394344621E-3</v>
      </c>
    </row>
    <row r="62" spans="1:8" x14ac:dyDescent="0.25">
      <c r="A62" s="7" t="s">
        <v>132</v>
      </c>
      <c r="B62" s="30">
        <f>$B$29/$B$35*100</f>
        <v>0.12233096085409252</v>
      </c>
      <c r="C62" s="31">
        <f>$C$29/$C$35*100</f>
        <v>0.12437381240283296</v>
      </c>
      <c r="D62" s="30">
        <f>$D$29/$D$35*100</f>
        <v>0.11365761721840967</v>
      </c>
      <c r="E62" s="31">
        <f>$E$29/$E$35*100</f>
        <v>0.16106333072713055</v>
      </c>
      <c r="F62" s="32"/>
      <c r="G62" s="30">
        <f t="shared" si="4"/>
        <v>-2.0428515487404403E-3</v>
      </c>
      <c r="H62" s="31">
        <f t="shared" si="5"/>
        <v>-4.7405713508720887E-2</v>
      </c>
    </row>
    <row r="63" spans="1:8" x14ac:dyDescent="0.25">
      <c r="A63" s="7" t="s">
        <v>133</v>
      </c>
      <c r="B63" s="30">
        <f>$B$30/$B$35*100</f>
        <v>2.157473309608541</v>
      </c>
      <c r="C63" s="31">
        <f>$C$30/$C$35*100</f>
        <v>2.1661772326826743</v>
      </c>
      <c r="D63" s="30">
        <f>$D$30/$D$35*100</f>
        <v>2.0163436776152044</v>
      </c>
      <c r="E63" s="31">
        <f>$E$30/$E$35*100</f>
        <v>2.5117279124315872</v>
      </c>
      <c r="F63" s="32"/>
      <c r="G63" s="30">
        <f t="shared" si="4"/>
        <v>-8.7039230741332574E-3</v>
      </c>
      <c r="H63" s="31">
        <f t="shared" si="5"/>
        <v>-0.49538423481638283</v>
      </c>
    </row>
    <row r="64" spans="1:8" x14ac:dyDescent="0.25">
      <c r="A64" s="7" t="s">
        <v>134</v>
      </c>
      <c r="B64" s="30">
        <f>$B$31/$B$35*100</f>
        <v>2.1018683274021353</v>
      </c>
      <c r="C64" s="31">
        <f>$C$31/$C$35*100</f>
        <v>3.1888063568837453</v>
      </c>
      <c r="D64" s="30">
        <f>$D$31/$D$35*100</f>
        <v>2.5198900830132218</v>
      </c>
      <c r="E64" s="31">
        <f>$E$31/$E$35*100</f>
        <v>3.2025019546520719</v>
      </c>
      <c r="F64" s="32"/>
      <c r="G64" s="30">
        <f t="shared" si="4"/>
        <v>-1.08693802948161</v>
      </c>
      <c r="H64" s="31">
        <f t="shared" si="5"/>
        <v>-0.68261187163885007</v>
      </c>
    </row>
    <row r="65" spans="1:8" x14ac:dyDescent="0.25">
      <c r="A65" s="7" t="s">
        <v>135</v>
      </c>
      <c r="B65" s="30">
        <f>$B$32/$B$35*100</f>
        <v>13.448064946619217</v>
      </c>
      <c r="C65" s="31">
        <f>$C$32/$C$35*100</f>
        <v>16.673000518224217</v>
      </c>
      <c r="D65" s="30">
        <f>$D$32/$D$35*100</f>
        <v>14.265109988921978</v>
      </c>
      <c r="E65" s="31">
        <f>$E$32/$E$35*100</f>
        <v>15.63096168881939</v>
      </c>
      <c r="F65" s="32"/>
      <c r="G65" s="30">
        <f t="shared" si="4"/>
        <v>-3.2249355716050001</v>
      </c>
      <c r="H65" s="31">
        <f t="shared" si="5"/>
        <v>-1.3658516998974122</v>
      </c>
    </row>
    <row r="66" spans="1:8" x14ac:dyDescent="0.25">
      <c r="A66" s="7" t="s">
        <v>136</v>
      </c>
      <c r="B66" s="30">
        <f>$B$33/$B$35*100</f>
        <v>0.85075622775800719</v>
      </c>
      <c r="C66" s="31">
        <f>$C$33/$C$35*100</f>
        <v>0.88098117118673347</v>
      </c>
      <c r="D66" s="30">
        <f>$D$33/$D$35*100</f>
        <v>0.86106435323060981</v>
      </c>
      <c r="E66" s="31">
        <f>$E$33/$E$35*100</f>
        <v>0.65363565285379199</v>
      </c>
      <c r="F66" s="32"/>
      <c r="G66" s="30">
        <f t="shared" si="4"/>
        <v>-3.0224943428726281E-2</v>
      </c>
      <c r="H66" s="31">
        <f t="shared" si="5"/>
        <v>0.20742870037681782</v>
      </c>
    </row>
    <row r="67" spans="1:8" x14ac:dyDescent="0.25">
      <c r="A67" s="142" t="s">
        <v>129</v>
      </c>
      <c r="B67" s="148">
        <f>$B$34/$B$35*100</f>
        <v>3.5420373665480427</v>
      </c>
      <c r="C67" s="149">
        <f>$C$34/$C$35*100</f>
        <v>4.2252547935740195</v>
      </c>
      <c r="D67" s="148">
        <f>$D$34/$D$35*100</f>
        <v>4.0920338958666038</v>
      </c>
      <c r="E67" s="149">
        <f>$E$34/$E$35*100</f>
        <v>4.1637998436278343</v>
      </c>
      <c r="F67" s="150"/>
      <c r="G67" s="148">
        <f t="shared" si="4"/>
        <v>-0.68321742702597676</v>
      </c>
      <c r="H67" s="149">
        <f t="shared" si="5"/>
        <v>-7.1765947761230464E-2</v>
      </c>
    </row>
    <row r="68" spans="1:8" s="43" customFormat="1" ht="13" x14ac:dyDescent="0.3">
      <c r="A68" s="27" t="s">
        <v>0</v>
      </c>
      <c r="B68" s="46">
        <f>SUM(B47:B67)</f>
        <v>99.999999999999986</v>
      </c>
      <c r="C68" s="47">
        <f>SUM(C47:C67)</f>
        <v>100.00000000000001</v>
      </c>
      <c r="D68" s="46">
        <f>SUM(D47:D67)</f>
        <v>100</v>
      </c>
      <c r="E68" s="47">
        <f>SUM(E47:E67)</f>
        <v>99.999999999999986</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8"/>
  <sheetViews>
    <sheetView tabSelected="1"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19</v>
      </c>
      <c r="C6" s="66">
        <v>16</v>
      </c>
      <c r="D6" s="65">
        <v>110</v>
      </c>
      <c r="E6" s="66">
        <v>117</v>
      </c>
      <c r="F6" s="67"/>
      <c r="G6" s="65">
        <f t="shared" ref="G6:G37" si="0">B6-C6</f>
        <v>3</v>
      </c>
      <c r="H6" s="66">
        <f t="shared" ref="H6:H37" si="1">D6-E6</f>
        <v>-7</v>
      </c>
      <c r="I6" s="20">
        <f t="shared" ref="I6:I37" si="2">IF(C6=0, "-", IF(G6/C6&lt;10, G6/C6, "&gt;999%"))</f>
        <v>0.1875</v>
      </c>
      <c r="J6" s="21">
        <f t="shared" ref="J6:J37" si="3">IF(E6=0, "-", IF(H6/E6&lt;10, H6/E6, "&gt;999%"))</f>
        <v>-5.9829059829059832E-2</v>
      </c>
    </row>
    <row r="7" spans="1:10" x14ac:dyDescent="0.25">
      <c r="A7" s="7" t="s">
        <v>32</v>
      </c>
      <c r="B7" s="65">
        <v>0</v>
      </c>
      <c r="C7" s="66">
        <v>0</v>
      </c>
      <c r="D7" s="65">
        <v>0</v>
      </c>
      <c r="E7" s="66">
        <v>1</v>
      </c>
      <c r="F7" s="67"/>
      <c r="G7" s="65">
        <f t="shared" si="0"/>
        <v>0</v>
      </c>
      <c r="H7" s="66">
        <f t="shared" si="1"/>
        <v>-1</v>
      </c>
      <c r="I7" s="20" t="str">
        <f t="shared" si="2"/>
        <v>-</v>
      </c>
      <c r="J7" s="21">
        <f t="shared" si="3"/>
        <v>-1</v>
      </c>
    </row>
    <row r="8" spans="1:10" x14ac:dyDescent="0.25">
      <c r="A8" s="7" t="s">
        <v>33</v>
      </c>
      <c r="B8" s="65">
        <v>5</v>
      </c>
      <c r="C8" s="66">
        <v>5</v>
      </c>
      <c r="D8" s="65">
        <v>38</v>
      </c>
      <c r="E8" s="66">
        <v>36</v>
      </c>
      <c r="F8" s="67"/>
      <c r="G8" s="65">
        <f t="shared" si="0"/>
        <v>0</v>
      </c>
      <c r="H8" s="66">
        <f t="shared" si="1"/>
        <v>2</v>
      </c>
      <c r="I8" s="20">
        <f t="shared" si="2"/>
        <v>0</v>
      </c>
      <c r="J8" s="21">
        <f t="shared" si="3"/>
        <v>5.5555555555555552E-2</v>
      </c>
    </row>
    <row r="9" spans="1:10" x14ac:dyDescent="0.25">
      <c r="A9" s="7" t="s">
        <v>34</v>
      </c>
      <c r="B9" s="65">
        <v>712</v>
      </c>
      <c r="C9" s="66">
        <v>601</v>
      </c>
      <c r="D9" s="65">
        <v>6053</v>
      </c>
      <c r="E9" s="66">
        <v>4737</v>
      </c>
      <c r="F9" s="67"/>
      <c r="G9" s="65">
        <f t="shared" si="0"/>
        <v>111</v>
      </c>
      <c r="H9" s="66">
        <f t="shared" si="1"/>
        <v>1316</v>
      </c>
      <c r="I9" s="20">
        <f t="shared" si="2"/>
        <v>0.18469217970049917</v>
      </c>
      <c r="J9" s="21">
        <f t="shared" si="3"/>
        <v>0.27781296179016257</v>
      </c>
    </row>
    <row r="10" spans="1:10" x14ac:dyDescent="0.25">
      <c r="A10" s="7" t="s">
        <v>35</v>
      </c>
      <c r="B10" s="65">
        <v>6</v>
      </c>
      <c r="C10" s="66">
        <v>11</v>
      </c>
      <c r="D10" s="65">
        <v>53</v>
      </c>
      <c r="E10" s="66">
        <v>58</v>
      </c>
      <c r="F10" s="67"/>
      <c r="G10" s="65">
        <f t="shared" si="0"/>
        <v>-5</v>
      </c>
      <c r="H10" s="66">
        <f t="shared" si="1"/>
        <v>-5</v>
      </c>
      <c r="I10" s="20">
        <f t="shared" si="2"/>
        <v>-0.45454545454545453</v>
      </c>
      <c r="J10" s="21">
        <f t="shared" si="3"/>
        <v>-8.6206896551724144E-2</v>
      </c>
    </row>
    <row r="11" spans="1:10" x14ac:dyDescent="0.25">
      <c r="A11" s="7" t="s">
        <v>36</v>
      </c>
      <c r="B11" s="65">
        <v>885</v>
      </c>
      <c r="C11" s="66">
        <v>670</v>
      </c>
      <c r="D11" s="65">
        <v>6491</v>
      </c>
      <c r="E11" s="66">
        <v>6410</v>
      </c>
      <c r="F11" s="67"/>
      <c r="G11" s="65">
        <f t="shared" si="0"/>
        <v>215</v>
      </c>
      <c r="H11" s="66">
        <f t="shared" si="1"/>
        <v>81</v>
      </c>
      <c r="I11" s="20">
        <f t="shared" si="2"/>
        <v>0.32089552238805968</v>
      </c>
      <c r="J11" s="21">
        <f t="shared" si="3"/>
        <v>1.263650546021841E-2</v>
      </c>
    </row>
    <row r="12" spans="1:10" x14ac:dyDescent="0.25">
      <c r="A12" s="7" t="s">
        <v>37</v>
      </c>
      <c r="B12" s="65">
        <v>171</v>
      </c>
      <c r="C12" s="66">
        <v>0</v>
      </c>
      <c r="D12" s="65">
        <v>2516</v>
      </c>
      <c r="E12" s="66">
        <v>0</v>
      </c>
      <c r="F12" s="67"/>
      <c r="G12" s="65">
        <f t="shared" si="0"/>
        <v>171</v>
      </c>
      <c r="H12" s="66">
        <f t="shared" si="1"/>
        <v>2516</v>
      </c>
      <c r="I12" s="20" t="str">
        <f t="shared" si="2"/>
        <v>-</v>
      </c>
      <c r="J12" s="21" t="str">
        <f t="shared" si="3"/>
        <v>-</v>
      </c>
    </row>
    <row r="13" spans="1:10" x14ac:dyDescent="0.25">
      <c r="A13" s="7" t="s">
        <v>38</v>
      </c>
      <c r="B13" s="65">
        <v>191</v>
      </c>
      <c r="C13" s="66">
        <v>0</v>
      </c>
      <c r="D13" s="65">
        <v>859</v>
      </c>
      <c r="E13" s="66">
        <v>0</v>
      </c>
      <c r="F13" s="67"/>
      <c r="G13" s="65">
        <f t="shared" si="0"/>
        <v>191</v>
      </c>
      <c r="H13" s="66">
        <f t="shared" si="1"/>
        <v>859</v>
      </c>
      <c r="I13" s="20" t="str">
        <f t="shared" si="2"/>
        <v>-</v>
      </c>
      <c r="J13" s="21" t="str">
        <f t="shared" si="3"/>
        <v>-</v>
      </c>
    </row>
    <row r="14" spans="1:10" x14ac:dyDescent="0.25">
      <c r="A14" s="7" t="s">
        <v>39</v>
      </c>
      <c r="B14" s="65">
        <v>117</v>
      </c>
      <c r="C14" s="66">
        <v>81</v>
      </c>
      <c r="D14" s="65">
        <v>751</v>
      </c>
      <c r="E14" s="66">
        <v>476</v>
      </c>
      <c r="F14" s="67"/>
      <c r="G14" s="65">
        <f t="shared" si="0"/>
        <v>36</v>
      </c>
      <c r="H14" s="66">
        <f t="shared" si="1"/>
        <v>275</v>
      </c>
      <c r="I14" s="20">
        <f t="shared" si="2"/>
        <v>0.44444444444444442</v>
      </c>
      <c r="J14" s="21">
        <f t="shared" si="3"/>
        <v>0.57773109243697474</v>
      </c>
    </row>
    <row r="15" spans="1:10" x14ac:dyDescent="0.25">
      <c r="A15" s="7" t="s">
        <v>40</v>
      </c>
      <c r="B15" s="65">
        <v>0</v>
      </c>
      <c r="C15" s="66">
        <v>1</v>
      </c>
      <c r="D15" s="65">
        <v>7</v>
      </c>
      <c r="E15" s="66">
        <v>49</v>
      </c>
      <c r="F15" s="67"/>
      <c r="G15" s="65">
        <f t="shared" si="0"/>
        <v>-1</v>
      </c>
      <c r="H15" s="66">
        <f t="shared" si="1"/>
        <v>-42</v>
      </c>
      <c r="I15" s="20">
        <f t="shared" si="2"/>
        <v>-1</v>
      </c>
      <c r="J15" s="21">
        <f t="shared" si="3"/>
        <v>-0.8571428571428571</v>
      </c>
    </row>
    <row r="16" spans="1:10" x14ac:dyDescent="0.25">
      <c r="A16" s="7" t="s">
        <v>41</v>
      </c>
      <c r="B16" s="65">
        <v>19</v>
      </c>
      <c r="C16" s="66">
        <v>2</v>
      </c>
      <c r="D16" s="65">
        <v>90</v>
      </c>
      <c r="E16" s="66">
        <v>58</v>
      </c>
      <c r="F16" s="67"/>
      <c r="G16" s="65">
        <f t="shared" si="0"/>
        <v>17</v>
      </c>
      <c r="H16" s="66">
        <f t="shared" si="1"/>
        <v>32</v>
      </c>
      <c r="I16" s="20">
        <f t="shared" si="2"/>
        <v>8.5</v>
      </c>
      <c r="J16" s="21">
        <f t="shared" si="3"/>
        <v>0.55172413793103448</v>
      </c>
    </row>
    <row r="17" spans="1:10" x14ac:dyDescent="0.25">
      <c r="A17" s="7" t="s">
        <v>42</v>
      </c>
      <c r="B17" s="65">
        <v>117</v>
      </c>
      <c r="C17" s="66">
        <v>49</v>
      </c>
      <c r="D17" s="65">
        <v>638</v>
      </c>
      <c r="E17" s="66">
        <v>144</v>
      </c>
      <c r="F17" s="67"/>
      <c r="G17" s="65">
        <f t="shared" si="0"/>
        <v>68</v>
      </c>
      <c r="H17" s="66">
        <f t="shared" si="1"/>
        <v>494</v>
      </c>
      <c r="I17" s="20">
        <f t="shared" si="2"/>
        <v>1.3877551020408163</v>
      </c>
      <c r="J17" s="21">
        <f t="shared" si="3"/>
        <v>3.4305555555555554</v>
      </c>
    </row>
    <row r="18" spans="1:10" x14ac:dyDescent="0.25">
      <c r="A18" s="7" t="s">
        <v>45</v>
      </c>
      <c r="B18" s="65">
        <v>7</v>
      </c>
      <c r="C18" s="66">
        <v>0</v>
      </c>
      <c r="D18" s="65">
        <v>55</v>
      </c>
      <c r="E18" s="66">
        <v>47</v>
      </c>
      <c r="F18" s="67"/>
      <c r="G18" s="65">
        <f t="shared" si="0"/>
        <v>7</v>
      </c>
      <c r="H18" s="66">
        <f t="shared" si="1"/>
        <v>8</v>
      </c>
      <c r="I18" s="20" t="str">
        <f t="shared" si="2"/>
        <v>-</v>
      </c>
      <c r="J18" s="21">
        <f t="shared" si="3"/>
        <v>0.1702127659574468</v>
      </c>
    </row>
    <row r="19" spans="1:10" x14ac:dyDescent="0.25">
      <c r="A19" s="7" t="s">
        <v>46</v>
      </c>
      <c r="B19" s="65">
        <v>14</v>
      </c>
      <c r="C19" s="66">
        <v>3</v>
      </c>
      <c r="D19" s="65">
        <v>187</v>
      </c>
      <c r="E19" s="66">
        <v>107</v>
      </c>
      <c r="F19" s="67"/>
      <c r="G19" s="65">
        <f t="shared" si="0"/>
        <v>11</v>
      </c>
      <c r="H19" s="66">
        <f t="shared" si="1"/>
        <v>80</v>
      </c>
      <c r="I19" s="20">
        <f t="shared" si="2"/>
        <v>3.6666666666666665</v>
      </c>
      <c r="J19" s="21">
        <f t="shared" si="3"/>
        <v>0.74766355140186913</v>
      </c>
    </row>
    <row r="20" spans="1:10" x14ac:dyDescent="0.25">
      <c r="A20" s="7" t="s">
        <v>47</v>
      </c>
      <c r="B20" s="65">
        <v>34</v>
      </c>
      <c r="C20" s="66">
        <v>23</v>
      </c>
      <c r="D20" s="65">
        <v>281</v>
      </c>
      <c r="E20" s="66">
        <v>211</v>
      </c>
      <c r="F20" s="67"/>
      <c r="G20" s="65">
        <f t="shared" si="0"/>
        <v>11</v>
      </c>
      <c r="H20" s="66">
        <f t="shared" si="1"/>
        <v>70</v>
      </c>
      <c r="I20" s="20">
        <f t="shared" si="2"/>
        <v>0.47826086956521741</v>
      </c>
      <c r="J20" s="21">
        <f t="shared" si="3"/>
        <v>0.33175355450236965</v>
      </c>
    </row>
    <row r="21" spans="1:10" x14ac:dyDescent="0.25">
      <c r="A21" s="7" t="s">
        <v>48</v>
      </c>
      <c r="B21" s="65">
        <v>2273</v>
      </c>
      <c r="C21" s="66">
        <v>1882</v>
      </c>
      <c r="D21" s="65">
        <v>16301</v>
      </c>
      <c r="E21" s="66">
        <v>12191</v>
      </c>
      <c r="F21" s="67"/>
      <c r="G21" s="65">
        <f t="shared" si="0"/>
        <v>391</v>
      </c>
      <c r="H21" s="66">
        <f t="shared" si="1"/>
        <v>4110</v>
      </c>
      <c r="I21" s="20">
        <f t="shared" si="2"/>
        <v>0.20775770456960679</v>
      </c>
      <c r="J21" s="21">
        <f t="shared" si="3"/>
        <v>0.33713395127553114</v>
      </c>
    </row>
    <row r="22" spans="1:10" x14ac:dyDescent="0.25">
      <c r="A22" s="7" t="s">
        <v>52</v>
      </c>
      <c r="B22" s="65">
        <v>108</v>
      </c>
      <c r="C22" s="66">
        <v>44</v>
      </c>
      <c r="D22" s="65">
        <v>767</v>
      </c>
      <c r="E22" s="66">
        <v>365</v>
      </c>
      <c r="F22" s="67"/>
      <c r="G22" s="65">
        <f t="shared" si="0"/>
        <v>64</v>
      </c>
      <c r="H22" s="66">
        <f t="shared" si="1"/>
        <v>402</v>
      </c>
      <c r="I22" s="20">
        <f t="shared" si="2"/>
        <v>1.4545454545454546</v>
      </c>
      <c r="J22" s="21">
        <f t="shared" si="3"/>
        <v>1.1013698630136985</v>
      </c>
    </row>
    <row r="23" spans="1:10" x14ac:dyDescent="0.25">
      <c r="A23" s="7" t="s">
        <v>53</v>
      </c>
      <c r="B23" s="65">
        <v>624</v>
      </c>
      <c r="C23" s="66">
        <v>847</v>
      </c>
      <c r="D23" s="65">
        <v>6258</v>
      </c>
      <c r="E23" s="66">
        <v>4440</v>
      </c>
      <c r="F23" s="67"/>
      <c r="G23" s="65">
        <f t="shared" si="0"/>
        <v>-223</v>
      </c>
      <c r="H23" s="66">
        <f t="shared" si="1"/>
        <v>1818</v>
      </c>
      <c r="I23" s="20">
        <f t="shared" si="2"/>
        <v>-0.26328217237308149</v>
      </c>
      <c r="J23" s="21">
        <f t="shared" si="3"/>
        <v>0.40945945945945944</v>
      </c>
    </row>
    <row r="24" spans="1:10" x14ac:dyDescent="0.25">
      <c r="A24" s="7" t="s">
        <v>55</v>
      </c>
      <c r="B24" s="65">
        <v>247</v>
      </c>
      <c r="C24" s="66">
        <v>338</v>
      </c>
      <c r="D24" s="65">
        <v>2559</v>
      </c>
      <c r="E24" s="66">
        <v>3342</v>
      </c>
      <c r="F24" s="67"/>
      <c r="G24" s="65">
        <f t="shared" si="0"/>
        <v>-91</v>
      </c>
      <c r="H24" s="66">
        <f t="shared" si="1"/>
        <v>-783</v>
      </c>
      <c r="I24" s="20">
        <f t="shared" si="2"/>
        <v>-0.26923076923076922</v>
      </c>
      <c r="J24" s="21">
        <f t="shared" si="3"/>
        <v>-0.23429084380610413</v>
      </c>
    </row>
    <row r="25" spans="1:10" x14ac:dyDescent="0.25">
      <c r="A25" s="7" t="s">
        <v>56</v>
      </c>
      <c r="B25" s="65">
        <v>2118</v>
      </c>
      <c r="C25" s="66">
        <v>1851</v>
      </c>
      <c r="D25" s="65">
        <v>18180</v>
      </c>
      <c r="E25" s="66">
        <v>18280</v>
      </c>
      <c r="F25" s="67"/>
      <c r="G25" s="65">
        <f t="shared" si="0"/>
        <v>267</v>
      </c>
      <c r="H25" s="66">
        <f t="shared" si="1"/>
        <v>-100</v>
      </c>
      <c r="I25" s="20">
        <f t="shared" si="2"/>
        <v>0.14424635332252836</v>
      </c>
      <c r="J25" s="21">
        <f t="shared" si="3"/>
        <v>-5.4704595185995622E-3</v>
      </c>
    </row>
    <row r="26" spans="1:10" x14ac:dyDescent="0.25">
      <c r="A26" s="7" t="s">
        <v>59</v>
      </c>
      <c r="B26" s="65">
        <v>673</v>
      </c>
      <c r="C26" s="66">
        <v>802</v>
      </c>
      <c r="D26" s="65">
        <v>8096</v>
      </c>
      <c r="E26" s="66">
        <v>7511</v>
      </c>
      <c r="F26" s="67"/>
      <c r="G26" s="65">
        <f t="shared" si="0"/>
        <v>-129</v>
      </c>
      <c r="H26" s="66">
        <f t="shared" si="1"/>
        <v>585</v>
      </c>
      <c r="I26" s="20">
        <f t="shared" si="2"/>
        <v>-0.16084788029925187</v>
      </c>
      <c r="J26" s="21">
        <f t="shared" si="3"/>
        <v>7.7885767540939954E-2</v>
      </c>
    </row>
    <row r="27" spans="1:10" x14ac:dyDescent="0.25">
      <c r="A27" s="7" t="s">
        <v>60</v>
      </c>
      <c r="B27" s="65">
        <v>0</v>
      </c>
      <c r="C27" s="66">
        <v>2</v>
      </c>
      <c r="D27" s="65">
        <v>2</v>
      </c>
      <c r="E27" s="66">
        <v>4</v>
      </c>
      <c r="F27" s="67"/>
      <c r="G27" s="65">
        <f t="shared" si="0"/>
        <v>-2</v>
      </c>
      <c r="H27" s="66">
        <f t="shared" si="1"/>
        <v>-2</v>
      </c>
      <c r="I27" s="20">
        <f t="shared" si="2"/>
        <v>-1</v>
      </c>
      <c r="J27" s="21">
        <f t="shared" si="3"/>
        <v>-0.5</v>
      </c>
    </row>
    <row r="28" spans="1:10" x14ac:dyDescent="0.25">
      <c r="A28" s="7" t="s">
        <v>62</v>
      </c>
      <c r="B28" s="65">
        <v>18</v>
      </c>
      <c r="C28" s="66">
        <v>17</v>
      </c>
      <c r="D28" s="65">
        <v>121</v>
      </c>
      <c r="E28" s="66">
        <v>214</v>
      </c>
      <c r="F28" s="67"/>
      <c r="G28" s="65">
        <f t="shared" si="0"/>
        <v>1</v>
      </c>
      <c r="H28" s="66">
        <f t="shared" si="1"/>
        <v>-93</v>
      </c>
      <c r="I28" s="20">
        <f t="shared" si="2"/>
        <v>5.8823529411764705E-2</v>
      </c>
      <c r="J28" s="21">
        <f t="shared" si="3"/>
        <v>-0.43457943925233644</v>
      </c>
    </row>
    <row r="29" spans="1:10" x14ac:dyDescent="0.25">
      <c r="A29" s="7" t="s">
        <v>63</v>
      </c>
      <c r="B29" s="65">
        <v>80</v>
      </c>
      <c r="C29" s="66">
        <v>171</v>
      </c>
      <c r="D29" s="65">
        <v>922</v>
      </c>
      <c r="E29" s="66">
        <v>1588</v>
      </c>
      <c r="F29" s="67"/>
      <c r="G29" s="65">
        <f t="shared" si="0"/>
        <v>-91</v>
      </c>
      <c r="H29" s="66">
        <f t="shared" si="1"/>
        <v>-666</v>
      </c>
      <c r="I29" s="20">
        <f t="shared" si="2"/>
        <v>-0.53216374269005851</v>
      </c>
      <c r="J29" s="21">
        <f t="shared" si="3"/>
        <v>-0.41939546599496219</v>
      </c>
    </row>
    <row r="30" spans="1:10" x14ac:dyDescent="0.25">
      <c r="A30" s="7" t="s">
        <v>65</v>
      </c>
      <c r="B30" s="65">
        <v>2715</v>
      </c>
      <c r="C30" s="66">
        <v>2401</v>
      </c>
      <c r="D30" s="65">
        <v>20489</v>
      </c>
      <c r="E30" s="66">
        <v>20202</v>
      </c>
      <c r="F30" s="67"/>
      <c r="G30" s="65">
        <f t="shared" si="0"/>
        <v>314</v>
      </c>
      <c r="H30" s="66">
        <f t="shared" si="1"/>
        <v>287</v>
      </c>
      <c r="I30" s="20">
        <f t="shared" si="2"/>
        <v>0.13077884214910454</v>
      </c>
      <c r="J30" s="21">
        <f t="shared" si="3"/>
        <v>1.4206514206514207E-2</v>
      </c>
    </row>
    <row r="31" spans="1:10" x14ac:dyDescent="0.25">
      <c r="A31" s="7" t="s">
        <v>66</v>
      </c>
      <c r="B31" s="65">
        <v>8</v>
      </c>
      <c r="C31" s="66">
        <v>3</v>
      </c>
      <c r="D31" s="65">
        <v>44</v>
      </c>
      <c r="E31" s="66">
        <v>29</v>
      </c>
      <c r="F31" s="67"/>
      <c r="G31" s="65">
        <f t="shared" si="0"/>
        <v>5</v>
      </c>
      <c r="H31" s="66">
        <f t="shared" si="1"/>
        <v>15</v>
      </c>
      <c r="I31" s="20">
        <f t="shared" si="2"/>
        <v>1.6666666666666667</v>
      </c>
      <c r="J31" s="21">
        <f t="shared" si="3"/>
        <v>0.51724137931034486</v>
      </c>
    </row>
    <row r="32" spans="1:10" x14ac:dyDescent="0.25">
      <c r="A32" s="7" t="s">
        <v>67</v>
      </c>
      <c r="B32" s="65">
        <v>371</v>
      </c>
      <c r="C32" s="66">
        <v>55</v>
      </c>
      <c r="D32" s="65">
        <v>2139</v>
      </c>
      <c r="E32" s="66">
        <v>1227</v>
      </c>
      <c r="F32" s="67"/>
      <c r="G32" s="65">
        <f t="shared" si="0"/>
        <v>316</v>
      </c>
      <c r="H32" s="66">
        <f t="shared" si="1"/>
        <v>912</v>
      </c>
      <c r="I32" s="20">
        <f t="shared" si="2"/>
        <v>5.7454545454545451</v>
      </c>
      <c r="J32" s="21">
        <f t="shared" si="3"/>
        <v>0.74327628361858189</v>
      </c>
    </row>
    <row r="33" spans="1:10" x14ac:dyDescent="0.25">
      <c r="A33" s="7" t="s">
        <v>68</v>
      </c>
      <c r="B33" s="65">
        <v>534</v>
      </c>
      <c r="C33" s="66">
        <v>648</v>
      </c>
      <c r="D33" s="65">
        <v>5293</v>
      </c>
      <c r="E33" s="66">
        <v>4171</v>
      </c>
      <c r="F33" s="67"/>
      <c r="G33" s="65">
        <f t="shared" si="0"/>
        <v>-114</v>
      </c>
      <c r="H33" s="66">
        <f t="shared" si="1"/>
        <v>1122</v>
      </c>
      <c r="I33" s="20">
        <f t="shared" si="2"/>
        <v>-0.17592592592592593</v>
      </c>
      <c r="J33" s="21">
        <f t="shared" si="3"/>
        <v>0.26900023975065929</v>
      </c>
    </row>
    <row r="34" spans="1:10" x14ac:dyDescent="0.25">
      <c r="A34" s="7" t="s">
        <v>69</v>
      </c>
      <c r="B34" s="65">
        <v>733</v>
      </c>
      <c r="C34" s="66">
        <v>166</v>
      </c>
      <c r="D34" s="65">
        <v>4796</v>
      </c>
      <c r="E34" s="66">
        <v>2219</v>
      </c>
      <c r="F34" s="67"/>
      <c r="G34" s="65">
        <f t="shared" si="0"/>
        <v>567</v>
      </c>
      <c r="H34" s="66">
        <f t="shared" si="1"/>
        <v>2577</v>
      </c>
      <c r="I34" s="20">
        <f t="shared" si="2"/>
        <v>3.4156626506024095</v>
      </c>
      <c r="J34" s="21">
        <f t="shared" si="3"/>
        <v>1.1613339342045967</v>
      </c>
    </row>
    <row r="35" spans="1:10" x14ac:dyDescent="0.25">
      <c r="A35" s="7" t="s">
        <v>70</v>
      </c>
      <c r="B35" s="65">
        <v>2</v>
      </c>
      <c r="C35" s="66">
        <v>0</v>
      </c>
      <c r="D35" s="65">
        <v>39</v>
      </c>
      <c r="E35" s="66">
        <v>12</v>
      </c>
      <c r="F35" s="67"/>
      <c r="G35" s="65">
        <f t="shared" si="0"/>
        <v>2</v>
      </c>
      <c r="H35" s="66">
        <f t="shared" si="1"/>
        <v>27</v>
      </c>
      <c r="I35" s="20" t="str">
        <f t="shared" si="2"/>
        <v>-</v>
      </c>
      <c r="J35" s="21">
        <f t="shared" si="3"/>
        <v>2.25</v>
      </c>
    </row>
    <row r="36" spans="1:10" x14ac:dyDescent="0.25">
      <c r="A36" s="7" t="s">
        <v>73</v>
      </c>
      <c r="B36" s="65">
        <v>11</v>
      </c>
      <c r="C36" s="66">
        <v>33</v>
      </c>
      <c r="D36" s="65">
        <v>177</v>
      </c>
      <c r="E36" s="66">
        <v>185</v>
      </c>
      <c r="F36" s="67"/>
      <c r="G36" s="65">
        <f t="shared" si="0"/>
        <v>-22</v>
      </c>
      <c r="H36" s="66">
        <f t="shared" si="1"/>
        <v>-8</v>
      </c>
      <c r="I36" s="20">
        <f t="shared" si="2"/>
        <v>-0.66666666666666663</v>
      </c>
      <c r="J36" s="21">
        <f t="shared" si="3"/>
        <v>-4.3243243243243246E-2</v>
      </c>
    </row>
    <row r="37" spans="1:10" x14ac:dyDescent="0.25">
      <c r="A37" s="7" t="s">
        <v>74</v>
      </c>
      <c r="B37" s="65">
        <v>2718</v>
      </c>
      <c r="C37" s="66">
        <v>2186</v>
      </c>
      <c r="D37" s="65">
        <v>22631</v>
      </c>
      <c r="E37" s="66">
        <v>22960</v>
      </c>
      <c r="F37" s="67"/>
      <c r="G37" s="65">
        <f t="shared" si="0"/>
        <v>532</v>
      </c>
      <c r="H37" s="66">
        <f t="shared" si="1"/>
        <v>-329</v>
      </c>
      <c r="I37" s="20">
        <f t="shared" si="2"/>
        <v>0.24336688014638611</v>
      </c>
      <c r="J37" s="21">
        <f t="shared" si="3"/>
        <v>-1.4329268292682927E-2</v>
      </c>
    </row>
    <row r="38" spans="1:10" x14ac:dyDescent="0.25">
      <c r="A38" s="7" t="s">
        <v>75</v>
      </c>
      <c r="B38" s="65">
        <v>0</v>
      </c>
      <c r="C38" s="66">
        <v>0</v>
      </c>
      <c r="D38" s="65">
        <v>32</v>
      </c>
      <c r="E38" s="66">
        <v>14</v>
      </c>
      <c r="F38" s="67"/>
      <c r="G38" s="65">
        <f t="shared" ref="G38:G69" si="4">B38-C38</f>
        <v>0</v>
      </c>
      <c r="H38" s="66">
        <f t="shared" ref="H38:H69" si="5">D38-E38</f>
        <v>18</v>
      </c>
      <c r="I38" s="20" t="str">
        <f t="shared" ref="I38:I69" si="6">IF(C38=0, "-", IF(G38/C38&lt;10, G38/C38, "&gt;999%"))</f>
        <v>-</v>
      </c>
      <c r="J38" s="21">
        <f t="shared" ref="J38:J69" si="7">IF(E38=0, "-", IF(H38/E38&lt;10, H38/E38, "&gt;999%"))</f>
        <v>1.2857142857142858</v>
      </c>
    </row>
    <row r="39" spans="1:10" x14ac:dyDescent="0.25">
      <c r="A39" s="7" t="s">
        <v>76</v>
      </c>
      <c r="B39" s="65">
        <v>576</v>
      </c>
      <c r="C39" s="66">
        <v>745</v>
      </c>
      <c r="D39" s="65">
        <v>5619</v>
      </c>
      <c r="E39" s="66">
        <v>6589</v>
      </c>
      <c r="F39" s="67"/>
      <c r="G39" s="65">
        <f t="shared" si="4"/>
        <v>-169</v>
      </c>
      <c r="H39" s="66">
        <f t="shared" si="5"/>
        <v>-970</v>
      </c>
      <c r="I39" s="20">
        <f t="shared" si="6"/>
        <v>-0.22684563758389262</v>
      </c>
      <c r="J39" s="21">
        <f t="shared" si="7"/>
        <v>-0.1472150553953559</v>
      </c>
    </row>
    <row r="40" spans="1:10" x14ac:dyDescent="0.25">
      <c r="A40" s="7" t="s">
        <v>78</v>
      </c>
      <c r="B40" s="65">
        <v>78</v>
      </c>
      <c r="C40" s="66">
        <v>98</v>
      </c>
      <c r="D40" s="65">
        <v>915</v>
      </c>
      <c r="E40" s="66">
        <v>686</v>
      </c>
      <c r="F40" s="67"/>
      <c r="G40" s="65">
        <f t="shared" si="4"/>
        <v>-20</v>
      </c>
      <c r="H40" s="66">
        <f t="shared" si="5"/>
        <v>229</v>
      </c>
      <c r="I40" s="20">
        <f t="shared" si="6"/>
        <v>-0.20408163265306123</v>
      </c>
      <c r="J40" s="21">
        <f t="shared" si="7"/>
        <v>0.33381924198250729</v>
      </c>
    </row>
    <row r="41" spans="1:10" x14ac:dyDescent="0.25">
      <c r="A41" s="7" t="s">
        <v>79</v>
      </c>
      <c r="B41" s="65">
        <v>1766</v>
      </c>
      <c r="C41" s="66">
        <v>705</v>
      </c>
      <c r="D41" s="65">
        <v>12742</v>
      </c>
      <c r="E41" s="66">
        <v>10133</v>
      </c>
      <c r="F41" s="67"/>
      <c r="G41" s="65">
        <f t="shared" si="4"/>
        <v>1061</v>
      </c>
      <c r="H41" s="66">
        <f t="shared" si="5"/>
        <v>2609</v>
      </c>
      <c r="I41" s="20">
        <f t="shared" si="6"/>
        <v>1.5049645390070923</v>
      </c>
      <c r="J41" s="21">
        <f t="shared" si="7"/>
        <v>0.25747557485443601</v>
      </c>
    </row>
    <row r="42" spans="1:10" x14ac:dyDescent="0.25">
      <c r="A42" s="7" t="s">
        <v>80</v>
      </c>
      <c r="B42" s="65">
        <v>178</v>
      </c>
      <c r="C42" s="66">
        <v>119</v>
      </c>
      <c r="D42" s="65">
        <v>1156</v>
      </c>
      <c r="E42" s="66">
        <v>896</v>
      </c>
      <c r="F42" s="67"/>
      <c r="G42" s="65">
        <f t="shared" si="4"/>
        <v>59</v>
      </c>
      <c r="H42" s="66">
        <f t="shared" si="5"/>
        <v>260</v>
      </c>
      <c r="I42" s="20">
        <f t="shared" si="6"/>
        <v>0.49579831932773111</v>
      </c>
      <c r="J42" s="21">
        <f t="shared" si="7"/>
        <v>0.29017857142857145</v>
      </c>
    </row>
    <row r="43" spans="1:10" x14ac:dyDescent="0.25">
      <c r="A43" s="7" t="s">
        <v>81</v>
      </c>
      <c r="B43" s="65">
        <v>1617</v>
      </c>
      <c r="C43" s="66">
        <v>2102</v>
      </c>
      <c r="D43" s="65">
        <v>13518</v>
      </c>
      <c r="E43" s="66">
        <v>18019</v>
      </c>
      <c r="F43" s="67"/>
      <c r="G43" s="65">
        <f t="shared" si="4"/>
        <v>-485</v>
      </c>
      <c r="H43" s="66">
        <f t="shared" si="5"/>
        <v>-4501</v>
      </c>
      <c r="I43" s="20">
        <f t="shared" si="6"/>
        <v>-0.230732635585157</v>
      </c>
      <c r="J43" s="21">
        <f t="shared" si="7"/>
        <v>-0.24979188634219435</v>
      </c>
    </row>
    <row r="44" spans="1:10" x14ac:dyDescent="0.25">
      <c r="A44" s="7" t="s">
        <v>82</v>
      </c>
      <c r="B44" s="65">
        <v>1012</v>
      </c>
      <c r="C44" s="66">
        <v>495</v>
      </c>
      <c r="D44" s="65">
        <v>7686</v>
      </c>
      <c r="E44" s="66">
        <v>5771</v>
      </c>
      <c r="F44" s="67"/>
      <c r="G44" s="65">
        <f t="shared" si="4"/>
        <v>517</v>
      </c>
      <c r="H44" s="66">
        <f t="shared" si="5"/>
        <v>1915</v>
      </c>
      <c r="I44" s="20">
        <f t="shared" si="6"/>
        <v>1.0444444444444445</v>
      </c>
      <c r="J44" s="21">
        <f t="shared" si="7"/>
        <v>0.33183157165136024</v>
      </c>
    </row>
    <row r="45" spans="1:10" x14ac:dyDescent="0.25">
      <c r="A45" s="7" t="s">
        <v>83</v>
      </c>
      <c r="B45" s="65">
        <v>65</v>
      </c>
      <c r="C45" s="66">
        <v>52</v>
      </c>
      <c r="D45" s="65">
        <v>760</v>
      </c>
      <c r="E45" s="66">
        <v>573</v>
      </c>
      <c r="F45" s="67"/>
      <c r="G45" s="65">
        <f t="shared" si="4"/>
        <v>13</v>
      </c>
      <c r="H45" s="66">
        <f t="shared" si="5"/>
        <v>187</v>
      </c>
      <c r="I45" s="20">
        <f t="shared" si="6"/>
        <v>0.25</v>
      </c>
      <c r="J45" s="21">
        <f t="shared" si="7"/>
        <v>0.32635253054101221</v>
      </c>
    </row>
    <row r="46" spans="1:10" x14ac:dyDescent="0.25">
      <c r="A46" s="7" t="s">
        <v>84</v>
      </c>
      <c r="B46" s="65">
        <v>36</v>
      </c>
      <c r="C46" s="66">
        <v>46</v>
      </c>
      <c r="D46" s="65">
        <v>644</v>
      </c>
      <c r="E46" s="66">
        <v>363</v>
      </c>
      <c r="F46" s="67"/>
      <c r="G46" s="65">
        <f t="shared" si="4"/>
        <v>-10</v>
      </c>
      <c r="H46" s="66">
        <f t="shared" si="5"/>
        <v>281</v>
      </c>
      <c r="I46" s="20">
        <f t="shared" si="6"/>
        <v>-0.21739130434782608</v>
      </c>
      <c r="J46" s="21">
        <f t="shared" si="7"/>
        <v>0.77410468319559234</v>
      </c>
    </row>
    <row r="47" spans="1:10" x14ac:dyDescent="0.25">
      <c r="A47" s="7" t="s">
        <v>85</v>
      </c>
      <c r="B47" s="65">
        <v>214</v>
      </c>
      <c r="C47" s="66">
        <v>93</v>
      </c>
      <c r="D47" s="65">
        <v>1779</v>
      </c>
      <c r="E47" s="66">
        <v>1457</v>
      </c>
      <c r="F47" s="67"/>
      <c r="G47" s="65">
        <f t="shared" si="4"/>
        <v>121</v>
      </c>
      <c r="H47" s="66">
        <f t="shared" si="5"/>
        <v>322</v>
      </c>
      <c r="I47" s="20">
        <f t="shared" si="6"/>
        <v>1.3010752688172043</v>
      </c>
      <c r="J47" s="21">
        <f t="shared" si="7"/>
        <v>0.22100205902539466</v>
      </c>
    </row>
    <row r="48" spans="1:10" x14ac:dyDescent="0.25">
      <c r="A48" s="7" t="s">
        <v>86</v>
      </c>
      <c r="B48" s="65">
        <v>206</v>
      </c>
      <c r="C48" s="66">
        <v>179</v>
      </c>
      <c r="D48" s="65">
        <v>1715</v>
      </c>
      <c r="E48" s="66">
        <v>1248</v>
      </c>
      <c r="F48" s="67"/>
      <c r="G48" s="65">
        <f t="shared" si="4"/>
        <v>27</v>
      </c>
      <c r="H48" s="66">
        <f t="shared" si="5"/>
        <v>467</v>
      </c>
      <c r="I48" s="20">
        <f t="shared" si="6"/>
        <v>0.15083798882681565</v>
      </c>
      <c r="J48" s="21">
        <f t="shared" si="7"/>
        <v>0.37419871794871795</v>
      </c>
    </row>
    <row r="49" spans="1:10" x14ac:dyDescent="0.25">
      <c r="A49" s="7" t="s">
        <v>87</v>
      </c>
      <c r="B49" s="65">
        <v>213</v>
      </c>
      <c r="C49" s="66">
        <v>245</v>
      </c>
      <c r="D49" s="65">
        <v>2153</v>
      </c>
      <c r="E49" s="66">
        <v>2081</v>
      </c>
      <c r="F49" s="67"/>
      <c r="G49" s="65">
        <f t="shared" si="4"/>
        <v>-32</v>
      </c>
      <c r="H49" s="66">
        <f t="shared" si="5"/>
        <v>72</v>
      </c>
      <c r="I49" s="20">
        <f t="shared" si="6"/>
        <v>-0.1306122448979592</v>
      </c>
      <c r="J49" s="21">
        <f t="shared" si="7"/>
        <v>3.4598750600672752E-2</v>
      </c>
    </row>
    <row r="50" spans="1:10" x14ac:dyDescent="0.25">
      <c r="A50" s="7" t="s">
        <v>88</v>
      </c>
      <c r="B50" s="65">
        <v>1</v>
      </c>
      <c r="C50" s="66">
        <v>3</v>
      </c>
      <c r="D50" s="65">
        <v>11</v>
      </c>
      <c r="E50" s="66">
        <v>14</v>
      </c>
      <c r="F50" s="67"/>
      <c r="G50" s="65">
        <f t="shared" si="4"/>
        <v>-2</v>
      </c>
      <c r="H50" s="66">
        <f t="shared" si="5"/>
        <v>-3</v>
      </c>
      <c r="I50" s="20">
        <f t="shared" si="6"/>
        <v>-0.66666666666666663</v>
      </c>
      <c r="J50" s="21">
        <f t="shared" si="7"/>
        <v>-0.21428571428571427</v>
      </c>
    </row>
    <row r="51" spans="1:10" x14ac:dyDescent="0.25">
      <c r="A51" s="7" t="s">
        <v>91</v>
      </c>
      <c r="B51" s="65">
        <v>224</v>
      </c>
      <c r="C51" s="66">
        <v>179</v>
      </c>
      <c r="D51" s="65">
        <v>1817</v>
      </c>
      <c r="E51" s="66">
        <v>1573</v>
      </c>
      <c r="F51" s="67"/>
      <c r="G51" s="65">
        <f t="shared" si="4"/>
        <v>45</v>
      </c>
      <c r="H51" s="66">
        <f t="shared" si="5"/>
        <v>244</v>
      </c>
      <c r="I51" s="20">
        <f t="shared" si="6"/>
        <v>0.25139664804469275</v>
      </c>
      <c r="J51" s="21">
        <f t="shared" si="7"/>
        <v>0.1551176096630642</v>
      </c>
    </row>
    <row r="52" spans="1:10" x14ac:dyDescent="0.25">
      <c r="A52" s="7" t="s">
        <v>92</v>
      </c>
      <c r="B52" s="65">
        <v>73</v>
      </c>
      <c r="C52" s="66">
        <v>113</v>
      </c>
      <c r="D52" s="65">
        <v>914</v>
      </c>
      <c r="E52" s="66">
        <v>554</v>
      </c>
      <c r="F52" s="67"/>
      <c r="G52" s="65">
        <f t="shared" si="4"/>
        <v>-40</v>
      </c>
      <c r="H52" s="66">
        <f t="shared" si="5"/>
        <v>360</v>
      </c>
      <c r="I52" s="20">
        <f t="shared" si="6"/>
        <v>-0.35398230088495575</v>
      </c>
      <c r="J52" s="21">
        <f t="shared" si="7"/>
        <v>0.64981949458483756</v>
      </c>
    </row>
    <row r="53" spans="1:10" x14ac:dyDescent="0.25">
      <c r="A53" s="7" t="s">
        <v>93</v>
      </c>
      <c r="B53" s="65">
        <v>1588</v>
      </c>
      <c r="C53" s="66">
        <v>1007</v>
      </c>
      <c r="D53" s="65">
        <v>12388</v>
      </c>
      <c r="E53" s="66">
        <v>8835</v>
      </c>
      <c r="F53" s="67"/>
      <c r="G53" s="65">
        <f t="shared" si="4"/>
        <v>581</v>
      </c>
      <c r="H53" s="66">
        <f t="shared" si="5"/>
        <v>3553</v>
      </c>
      <c r="I53" s="20">
        <f t="shared" si="6"/>
        <v>0.57696127110228401</v>
      </c>
      <c r="J53" s="21">
        <f t="shared" si="7"/>
        <v>0.40215053763440861</v>
      </c>
    </row>
    <row r="54" spans="1:10" x14ac:dyDescent="0.25">
      <c r="A54" s="7" t="s">
        <v>94</v>
      </c>
      <c r="B54" s="65">
        <v>339</v>
      </c>
      <c r="C54" s="66">
        <v>513</v>
      </c>
      <c r="D54" s="65">
        <v>3260</v>
      </c>
      <c r="E54" s="66">
        <v>5033</v>
      </c>
      <c r="F54" s="67"/>
      <c r="G54" s="65">
        <f t="shared" si="4"/>
        <v>-174</v>
      </c>
      <c r="H54" s="66">
        <f t="shared" si="5"/>
        <v>-1773</v>
      </c>
      <c r="I54" s="20">
        <f t="shared" si="6"/>
        <v>-0.33918128654970758</v>
      </c>
      <c r="J54" s="21">
        <f t="shared" si="7"/>
        <v>-0.35227498509835087</v>
      </c>
    </row>
    <row r="55" spans="1:10" x14ac:dyDescent="0.25">
      <c r="A55" s="7" t="s">
        <v>95</v>
      </c>
      <c r="B55" s="65">
        <v>2096</v>
      </c>
      <c r="C55" s="66">
        <v>2019</v>
      </c>
      <c r="D55" s="65">
        <v>13473</v>
      </c>
      <c r="E55" s="66">
        <v>5048</v>
      </c>
      <c r="F55" s="67"/>
      <c r="G55" s="65">
        <f t="shared" si="4"/>
        <v>77</v>
      </c>
      <c r="H55" s="66">
        <f t="shared" si="5"/>
        <v>8425</v>
      </c>
      <c r="I55" s="20">
        <f t="shared" si="6"/>
        <v>3.8137691926696388E-2</v>
      </c>
      <c r="J55" s="21">
        <f t="shared" si="7"/>
        <v>1.6689778129952457</v>
      </c>
    </row>
    <row r="56" spans="1:10" x14ac:dyDescent="0.25">
      <c r="A56" s="7" t="s">
        <v>96</v>
      </c>
      <c r="B56" s="65">
        <v>7175</v>
      </c>
      <c r="C56" s="66">
        <v>4579</v>
      </c>
      <c r="D56" s="65">
        <v>46987</v>
      </c>
      <c r="E56" s="66">
        <v>55831</v>
      </c>
      <c r="F56" s="67"/>
      <c r="G56" s="65">
        <f t="shared" si="4"/>
        <v>2596</v>
      </c>
      <c r="H56" s="66">
        <f t="shared" si="5"/>
        <v>-8844</v>
      </c>
      <c r="I56" s="20">
        <f t="shared" si="6"/>
        <v>0.56693601222974443</v>
      </c>
      <c r="J56" s="21">
        <f t="shared" si="7"/>
        <v>-0.15840661997814834</v>
      </c>
    </row>
    <row r="57" spans="1:10" x14ac:dyDescent="0.25">
      <c r="A57" s="7" t="s">
        <v>98</v>
      </c>
      <c r="B57" s="65">
        <v>1715</v>
      </c>
      <c r="C57" s="66">
        <v>1323</v>
      </c>
      <c r="D57" s="65">
        <v>11335</v>
      </c>
      <c r="E57" s="66">
        <v>7915</v>
      </c>
      <c r="F57" s="67"/>
      <c r="G57" s="65">
        <f t="shared" si="4"/>
        <v>392</v>
      </c>
      <c r="H57" s="66">
        <f t="shared" si="5"/>
        <v>3420</v>
      </c>
      <c r="I57" s="20">
        <f t="shared" si="6"/>
        <v>0.29629629629629628</v>
      </c>
      <c r="J57" s="21">
        <f t="shared" si="7"/>
        <v>0.43209096651926721</v>
      </c>
    </row>
    <row r="58" spans="1:10" x14ac:dyDescent="0.25">
      <c r="A58" s="7" t="s">
        <v>99</v>
      </c>
      <c r="B58" s="65">
        <v>264</v>
      </c>
      <c r="C58" s="66">
        <v>443</v>
      </c>
      <c r="D58" s="65">
        <v>3277</v>
      </c>
      <c r="E58" s="66">
        <v>3251</v>
      </c>
      <c r="F58" s="67"/>
      <c r="G58" s="65">
        <f t="shared" si="4"/>
        <v>-179</v>
      </c>
      <c r="H58" s="66">
        <f t="shared" si="5"/>
        <v>26</v>
      </c>
      <c r="I58" s="20">
        <f t="shared" si="6"/>
        <v>-0.40406320541760721</v>
      </c>
      <c r="J58" s="21">
        <f t="shared" si="7"/>
        <v>7.9975392187019382E-3</v>
      </c>
    </row>
    <row r="59" spans="1:10" x14ac:dyDescent="0.25">
      <c r="A59" s="142" t="s">
        <v>43</v>
      </c>
      <c r="B59" s="143">
        <v>17</v>
      </c>
      <c r="C59" s="144">
        <v>17</v>
      </c>
      <c r="D59" s="143">
        <v>166</v>
      </c>
      <c r="E59" s="144">
        <v>90</v>
      </c>
      <c r="F59" s="145"/>
      <c r="G59" s="143">
        <f t="shared" si="4"/>
        <v>0</v>
      </c>
      <c r="H59" s="144">
        <f t="shared" si="5"/>
        <v>76</v>
      </c>
      <c r="I59" s="151">
        <f t="shared" si="6"/>
        <v>0</v>
      </c>
      <c r="J59" s="152">
        <f t="shared" si="7"/>
        <v>0.84444444444444444</v>
      </c>
    </row>
    <row r="60" spans="1:10" x14ac:dyDescent="0.25">
      <c r="A60" s="7" t="s">
        <v>44</v>
      </c>
      <c r="B60" s="65">
        <v>0</v>
      </c>
      <c r="C60" s="66">
        <v>9</v>
      </c>
      <c r="D60" s="65">
        <v>10</v>
      </c>
      <c r="E60" s="66">
        <v>12</v>
      </c>
      <c r="F60" s="67"/>
      <c r="G60" s="65">
        <f t="shared" si="4"/>
        <v>-9</v>
      </c>
      <c r="H60" s="66">
        <f t="shared" si="5"/>
        <v>-2</v>
      </c>
      <c r="I60" s="20">
        <f t="shared" si="6"/>
        <v>-1</v>
      </c>
      <c r="J60" s="21">
        <f t="shared" si="7"/>
        <v>-0.16666666666666666</v>
      </c>
    </row>
    <row r="61" spans="1:10" x14ac:dyDescent="0.25">
      <c r="A61" s="7" t="s">
        <v>49</v>
      </c>
      <c r="B61" s="65">
        <v>10</v>
      </c>
      <c r="C61" s="66">
        <v>0</v>
      </c>
      <c r="D61" s="65">
        <v>27</v>
      </c>
      <c r="E61" s="66">
        <v>0</v>
      </c>
      <c r="F61" s="67"/>
      <c r="G61" s="65">
        <f t="shared" si="4"/>
        <v>10</v>
      </c>
      <c r="H61" s="66">
        <f t="shared" si="5"/>
        <v>27</v>
      </c>
      <c r="I61" s="20" t="str">
        <f t="shared" si="6"/>
        <v>-</v>
      </c>
      <c r="J61" s="21" t="str">
        <f t="shared" si="7"/>
        <v>-</v>
      </c>
    </row>
    <row r="62" spans="1:10" x14ac:dyDescent="0.25">
      <c r="A62" s="7" t="s">
        <v>50</v>
      </c>
      <c r="B62" s="65">
        <v>8</v>
      </c>
      <c r="C62" s="66">
        <v>11</v>
      </c>
      <c r="D62" s="65">
        <v>79</v>
      </c>
      <c r="E62" s="66">
        <v>96</v>
      </c>
      <c r="F62" s="67"/>
      <c r="G62" s="65">
        <f t="shared" si="4"/>
        <v>-3</v>
      </c>
      <c r="H62" s="66">
        <f t="shared" si="5"/>
        <v>-17</v>
      </c>
      <c r="I62" s="20">
        <f t="shared" si="6"/>
        <v>-0.27272727272727271</v>
      </c>
      <c r="J62" s="21">
        <f t="shared" si="7"/>
        <v>-0.17708333333333334</v>
      </c>
    </row>
    <row r="63" spans="1:10" x14ac:dyDescent="0.25">
      <c r="A63" s="7" t="s">
        <v>51</v>
      </c>
      <c r="B63" s="65">
        <v>125</v>
      </c>
      <c r="C63" s="66">
        <v>149</v>
      </c>
      <c r="D63" s="65">
        <v>1270</v>
      </c>
      <c r="E63" s="66">
        <v>1156</v>
      </c>
      <c r="F63" s="67"/>
      <c r="G63" s="65">
        <f t="shared" si="4"/>
        <v>-24</v>
      </c>
      <c r="H63" s="66">
        <f t="shared" si="5"/>
        <v>114</v>
      </c>
      <c r="I63" s="20">
        <f t="shared" si="6"/>
        <v>-0.16107382550335569</v>
      </c>
      <c r="J63" s="21">
        <f t="shared" si="7"/>
        <v>9.8615916955017299E-2</v>
      </c>
    </row>
    <row r="64" spans="1:10" x14ac:dyDescent="0.25">
      <c r="A64" s="7" t="s">
        <v>54</v>
      </c>
      <c r="B64" s="65">
        <v>150</v>
      </c>
      <c r="C64" s="66">
        <v>159</v>
      </c>
      <c r="D64" s="65">
        <v>1749</v>
      </c>
      <c r="E64" s="66">
        <v>1903</v>
      </c>
      <c r="F64" s="67"/>
      <c r="G64" s="65">
        <f t="shared" si="4"/>
        <v>-9</v>
      </c>
      <c r="H64" s="66">
        <f t="shared" si="5"/>
        <v>-154</v>
      </c>
      <c r="I64" s="20">
        <f t="shared" si="6"/>
        <v>-5.6603773584905662E-2</v>
      </c>
      <c r="J64" s="21">
        <f t="shared" si="7"/>
        <v>-8.0924855491329481E-2</v>
      </c>
    </row>
    <row r="65" spans="1:10" x14ac:dyDescent="0.25">
      <c r="A65" s="7" t="s">
        <v>57</v>
      </c>
      <c r="B65" s="65">
        <v>8</v>
      </c>
      <c r="C65" s="66">
        <v>7</v>
      </c>
      <c r="D65" s="65">
        <v>74</v>
      </c>
      <c r="E65" s="66">
        <v>62</v>
      </c>
      <c r="F65" s="67"/>
      <c r="G65" s="65">
        <f t="shared" si="4"/>
        <v>1</v>
      </c>
      <c r="H65" s="66">
        <f t="shared" si="5"/>
        <v>12</v>
      </c>
      <c r="I65" s="20">
        <f t="shared" si="6"/>
        <v>0.14285714285714285</v>
      </c>
      <c r="J65" s="21">
        <f t="shared" si="7"/>
        <v>0.19354838709677419</v>
      </c>
    </row>
    <row r="66" spans="1:10" x14ac:dyDescent="0.25">
      <c r="A66" s="7" t="s">
        <v>58</v>
      </c>
      <c r="B66" s="65">
        <v>316</v>
      </c>
      <c r="C66" s="66">
        <v>371</v>
      </c>
      <c r="D66" s="65">
        <v>2885</v>
      </c>
      <c r="E66" s="66">
        <v>3020</v>
      </c>
      <c r="F66" s="67"/>
      <c r="G66" s="65">
        <f t="shared" si="4"/>
        <v>-55</v>
      </c>
      <c r="H66" s="66">
        <f t="shared" si="5"/>
        <v>-135</v>
      </c>
      <c r="I66" s="20">
        <f t="shared" si="6"/>
        <v>-0.14824797843665768</v>
      </c>
      <c r="J66" s="21">
        <f t="shared" si="7"/>
        <v>-4.4701986754966887E-2</v>
      </c>
    </row>
    <row r="67" spans="1:10" x14ac:dyDescent="0.25">
      <c r="A67" s="7" t="s">
        <v>61</v>
      </c>
      <c r="B67" s="65">
        <v>71</v>
      </c>
      <c r="C67" s="66">
        <v>67</v>
      </c>
      <c r="D67" s="65">
        <v>557</v>
      </c>
      <c r="E67" s="66">
        <v>452</v>
      </c>
      <c r="F67" s="67"/>
      <c r="G67" s="65">
        <f t="shared" si="4"/>
        <v>4</v>
      </c>
      <c r="H67" s="66">
        <f t="shared" si="5"/>
        <v>105</v>
      </c>
      <c r="I67" s="20">
        <f t="shared" si="6"/>
        <v>5.9701492537313432E-2</v>
      </c>
      <c r="J67" s="21">
        <f t="shared" si="7"/>
        <v>0.23230088495575221</v>
      </c>
    </row>
    <row r="68" spans="1:10" x14ac:dyDescent="0.25">
      <c r="A68" s="7" t="s">
        <v>64</v>
      </c>
      <c r="B68" s="65">
        <v>107</v>
      </c>
      <c r="C68" s="66">
        <v>75</v>
      </c>
      <c r="D68" s="65">
        <v>748</v>
      </c>
      <c r="E68" s="66">
        <v>611</v>
      </c>
      <c r="F68" s="67"/>
      <c r="G68" s="65">
        <f t="shared" si="4"/>
        <v>32</v>
      </c>
      <c r="H68" s="66">
        <f t="shared" si="5"/>
        <v>137</v>
      </c>
      <c r="I68" s="20">
        <f t="shared" si="6"/>
        <v>0.42666666666666669</v>
      </c>
      <c r="J68" s="21">
        <f t="shared" si="7"/>
        <v>0.22422258592471359</v>
      </c>
    </row>
    <row r="69" spans="1:10" x14ac:dyDescent="0.25">
      <c r="A69" s="7" t="s">
        <v>71</v>
      </c>
      <c r="B69" s="65">
        <v>23</v>
      </c>
      <c r="C69" s="66">
        <v>7</v>
      </c>
      <c r="D69" s="65">
        <v>173</v>
      </c>
      <c r="E69" s="66">
        <v>117</v>
      </c>
      <c r="F69" s="67"/>
      <c r="G69" s="65">
        <f t="shared" si="4"/>
        <v>16</v>
      </c>
      <c r="H69" s="66">
        <f t="shared" si="5"/>
        <v>56</v>
      </c>
      <c r="I69" s="20">
        <f t="shared" si="6"/>
        <v>2.2857142857142856</v>
      </c>
      <c r="J69" s="21">
        <f t="shared" si="7"/>
        <v>0.47863247863247865</v>
      </c>
    </row>
    <row r="70" spans="1:10" x14ac:dyDescent="0.25">
      <c r="A70" s="7" t="s">
        <v>72</v>
      </c>
      <c r="B70" s="65">
        <v>5</v>
      </c>
      <c r="C70" s="66">
        <v>2</v>
      </c>
      <c r="D70" s="65">
        <v>43</v>
      </c>
      <c r="E70" s="66">
        <v>47</v>
      </c>
      <c r="F70" s="67"/>
      <c r="G70" s="65">
        <f t="shared" ref="G70:G76" si="8">B70-C70</f>
        <v>3</v>
      </c>
      <c r="H70" s="66">
        <f t="shared" ref="H70:H76" si="9">D70-E70</f>
        <v>-4</v>
      </c>
      <c r="I70" s="20">
        <f t="shared" ref="I70:I76" si="10">IF(C70=0, "-", IF(G70/C70&lt;10, G70/C70, "&gt;999%"))</f>
        <v>1.5</v>
      </c>
      <c r="J70" s="21">
        <f t="shared" ref="J70:J76" si="11">IF(E70=0, "-", IF(H70/E70&lt;10, H70/E70, "&gt;999%"))</f>
        <v>-8.5106382978723402E-2</v>
      </c>
    </row>
    <row r="71" spans="1:10" x14ac:dyDescent="0.25">
      <c r="A71" s="7" t="s">
        <v>77</v>
      </c>
      <c r="B71" s="65">
        <v>28</v>
      </c>
      <c r="C71" s="66">
        <v>13</v>
      </c>
      <c r="D71" s="65">
        <v>133</v>
      </c>
      <c r="E71" s="66">
        <v>160</v>
      </c>
      <c r="F71" s="67"/>
      <c r="G71" s="65">
        <f t="shared" si="8"/>
        <v>15</v>
      </c>
      <c r="H71" s="66">
        <f t="shared" si="9"/>
        <v>-27</v>
      </c>
      <c r="I71" s="20">
        <f t="shared" si="10"/>
        <v>1.1538461538461537</v>
      </c>
      <c r="J71" s="21">
        <f t="shared" si="11"/>
        <v>-0.16875000000000001</v>
      </c>
    </row>
    <row r="72" spans="1:10" x14ac:dyDescent="0.25">
      <c r="A72" s="7" t="s">
        <v>89</v>
      </c>
      <c r="B72" s="65">
        <v>37</v>
      </c>
      <c r="C72" s="66">
        <v>14</v>
      </c>
      <c r="D72" s="65">
        <v>210</v>
      </c>
      <c r="E72" s="66">
        <v>201</v>
      </c>
      <c r="F72" s="67"/>
      <c r="G72" s="65">
        <f t="shared" si="8"/>
        <v>23</v>
      </c>
      <c r="H72" s="66">
        <f t="shared" si="9"/>
        <v>9</v>
      </c>
      <c r="I72" s="20">
        <f t="shared" si="10"/>
        <v>1.6428571428571428</v>
      </c>
      <c r="J72" s="21">
        <f t="shared" si="11"/>
        <v>4.4776119402985072E-2</v>
      </c>
    </row>
    <row r="73" spans="1:10" x14ac:dyDescent="0.25">
      <c r="A73" s="7" t="s">
        <v>90</v>
      </c>
      <c r="B73" s="65">
        <v>1</v>
      </c>
      <c r="C73" s="66">
        <v>0</v>
      </c>
      <c r="D73" s="65">
        <v>3</v>
      </c>
      <c r="E73" s="66">
        <v>1</v>
      </c>
      <c r="F73" s="67"/>
      <c r="G73" s="65">
        <f t="shared" si="8"/>
        <v>1</v>
      </c>
      <c r="H73" s="66">
        <f t="shared" si="9"/>
        <v>2</v>
      </c>
      <c r="I73" s="20" t="str">
        <f t="shared" si="10"/>
        <v>-</v>
      </c>
      <c r="J73" s="21">
        <f t="shared" si="11"/>
        <v>2</v>
      </c>
    </row>
    <row r="74" spans="1:10" x14ac:dyDescent="0.25">
      <c r="A74" s="7" t="s">
        <v>97</v>
      </c>
      <c r="B74" s="65">
        <v>23</v>
      </c>
      <c r="C74" s="66">
        <v>18</v>
      </c>
      <c r="D74" s="65">
        <v>196</v>
      </c>
      <c r="E74" s="66">
        <v>186</v>
      </c>
      <c r="F74" s="67"/>
      <c r="G74" s="65">
        <f t="shared" si="8"/>
        <v>5</v>
      </c>
      <c r="H74" s="66">
        <f t="shared" si="9"/>
        <v>10</v>
      </c>
      <c r="I74" s="20">
        <f t="shared" si="10"/>
        <v>0.27777777777777779</v>
      </c>
      <c r="J74" s="21">
        <f t="shared" si="11"/>
        <v>5.3763440860215055E-2</v>
      </c>
    </row>
    <row r="75" spans="1:10" x14ac:dyDescent="0.25">
      <c r="A75" s="7" t="s">
        <v>100</v>
      </c>
      <c r="B75" s="65">
        <v>69</v>
      </c>
      <c r="C75" s="66">
        <v>59</v>
      </c>
      <c r="D75" s="65">
        <v>541</v>
      </c>
      <c r="E75" s="66">
        <v>375</v>
      </c>
      <c r="F75" s="67"/>
      <c r="G75" s="65">
        <f t="shared" si="8"/>
        <v>10</v>
      </c>
      <c r="H75" s="66">
        <f t="shared" si="9"/>
        <v>166</v>
      </c>
      <c r="I75" s="20">
        <f t="shared" si="10"/>
        <v>0.16949152542372881</v>
      </c>
      <c r="J75" s="21">
        <f t="shared" si="11"/>
        <v>0.44266666666666665</v>
      </c>
    </row>
    <row r="76" spans="1:10" x14ac:dyDescent="0.25">
      <c r="A76" s="7" t="s">
        <v>101</v>
      </c>
      <c r="B76" s="65">
        <v>4</v>
      </c>
      <c r="C76" s="66">
        <v>1</v>
      </c>
      <c r="D76" s="65">
        <v>40</v>
      </c>
      <c r="E76" s="66">
        <v>36</v>
      </c>
      <c r="F76" s="67"/>
      <c r="G76" s="65">
        <f t="shared" si="8"/>
        <v>3</v>
      </c>
      <c r="H76" s="66">
        <f t="shared" si="9"/>
        <v>4</v>
      </c>
      <c r="I76" s="20">
        <f t="shared" si="10"/>
        <v>3</v>
      </c>
      <c r="J76" s="21">
        <f t="shared" si="11"/>
        <v>0.1111111111111111</v>
      </c>
    </row>
    <row r="77" spans="1:10" x14ac:dyDescent="0.25">
      <c r="A77" s="1"/>
      <c r="B77" s="68"/>
      <c r="C77" s="69"/>
      <c r="D77" s="68"/>
      <c r="E77" s="69"/>
      <c r="F77" s="70"/>
      <c r="G77" s="68"/>
      <c r="H77" s="69"/>
      <c r="I77" s="5"/>
      <c r="J77" s="6"/>
    </row>
    <row r="78" spans="1:10" s="43" customFormat="1" ht="13" x14ac:dyDescent="0.3">
      <c r="A78" s="27" t="s">
        <v>5</v>
      </c>
      <c r="B78" s="71">
        <f>SUM(B6:B77)</f>
        <v>35968</v>
      </c>
      <c r="C78" s="72">
        <f>SUM(C6:C77)</f>
        <v>28945</v>
      </c>
      <c r="D78" s="71">
        <f>SUM(D6:D77)</f>
        <v>278028</v>
      </c>
      <c r="E78" s="72">
        <f>SUM(E6:E77)</f>
        <v>255800</v>
      </c>
      <c r="F78" s="73"/>
      <c r="G78" s="71">
        <f>SUM(G6:G77)</f>
        <v>7023</v>
      </c>
      <c r="H78" s="72">
        <f>SUM(H6:H77)</f>
        <v>22228</v>
      </c>
      <c r="I78" s="37">
        <f>IF(C78=0, 0, G78/C78)</f>
        <v>0.2426325790291933</v>
      </c>
      <c r="J78" s="38">
        <f>IF(E78=0, 0, H78/E78)</f>
        <v>8.689601250977326E-2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7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8"/>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112</v>
      </c>
      <c r="B2" s="202" t="s">
        <v>103</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5.2824733096085402E-2</v>
      </c>
      <c r="C6" s="17">
        <v>5.5277249956814593E-2</v>
      </c>
      <c r="D6" s="16">
        <v>3.9564360424129905E-2</v>
      </c>
      <c r="E6" s="17">
        <v>4.5738858483190002E-2</v>
      </c>
      <c r="F6" s="12"/>
      <c r="G6" s="10">
        <f t="shared" ref="G6:G37" si="0">B6-C6</f>
        <v>-2.4525168607291911E-3</v>
      </c>
      <c r="H6" s="11">
        <f t="shared" ref="H6:H37" si="1">D6-E6</f>
        <v>-6.1744980590600976E-3</v>
      </c>
    </row>
    <row r="7" spans="1:8" x14ac:dyDescent="0.25">
      <c r="A7" s="7" t="s">
        <v>32</v>
      </c>
      <c r="B7" s="16">
        <v>0</v>
      </c>
      <c r="C7" s="17">
        <v>0</v>
      </c>
      <c r="D7" s="16">
        <v>0</v>
      </c>
      <c r="E7" s="17">
        <v>3.9093041438623897E-4</v>
      </c>
      <c r="F7" s="12"/>
      <c r="G7" s="10">
        <f t="shared" si="0"/>
        <v>0</v>
      </c>
      <c r="H7" s="11">
        <f t="shared" si="1"/>
        <v>-3.9093041438623897E-4</v>
      </c>
    </row>
    <row r="8" spans="1:8" x14ac:dyDescent="0.25">
      <c r="A8" s="7" t="s">
        <v>33</v>
      </c>
      <c r="B8" s="16">
        <v>1.39012455516014E-2</v>
      </c>
      <c r="C8" s="17">
        <v>1.7274140611504597E-2</v>
      </c>
      <c r="D8" s="16">
        <v>1.3667688146517599E-2</v>
      </c>
      <c r="E8" s="17">
        <v>1.4073494917904598E-2</v>
      </c>
      <c r="F8" s="12"/>
      <c r="G8" s="10">
        <f t="shared" si="0"/>
        <v>-3.3728950599031977E-3</v>
      </c>
      <c r="H8" s="11">
        <f t="shared" si="1"/>
        <v>-4.0580677138699929E-4</v>
      </c>
    </row>
    <row r="9" spans="1:8" x14ac:dyDescent="0.25">
      <c r="A9" s="7" t="s">
        <v>34</v>
      </c>
      <c r="B9" s="16">
        <v>1.9795373665480402</v>
      </c>
      <c r="C9" s="17">
        <v>2.0763517015028503</v>
      </c>
      <c r="D9" s="16">
        <v>2.1771188513387099</v>
      </c>
      <c r="E9" s="17">
        <v>1.8518373729476199</v>
      </c>
      <c r="F9" s="12"/>
      <c r="G9" s="10">
        <f t="shared" si="0"/>
        <v>-9.6814334954810066E-2</v>
      </c>
      <c r="H9" s="11">
        <f t="shared" si="1"/>
        <v>0.32528147839109001</v>
      </c>
    </row>
    <row r="10" spans="1:8" x14ac:dyDescent="0.25">
      <c r="A10" s="7" t="s">
        <v>35</v>
      </c>
      <c r="B10" s="16">
        <v>1.66814946619217E-2</v>
      </c>
      <c r="C10" s="17">
        <v>3.80031093453101E-2</v>
      </c>
      <c r="D10" s="16">
        <v>1.90628282043535E-2</v>
      </c>
      <c r="E10" s="17">
        <v>2.2673964034401899E-2</v>
      </c>
      <c r="F10" s="12"/>
      <c r="G10" s="10">
        <f t="shared" si="0"/>
        <v>-2.1321614683388401E-2</v>
      </c>
      <c r="H10" s="11">
        <f t="shared" si="1"/>
        <v>-3.6111358300483995E-3</v>
      </c>
    </row>
    <row r="11" spans="1:8" x14ac:dyDescent="0.25">
      <c r="A11" s="7" t="s">
        <v>36</v>
      </c>
      <c r="B11" s="16">
        <v>2.46052046263345</v>
      </c>
      <c r="C11" s="17">
        <v>2.3147348419416103</v>
      </c>
      <c r="D11" s="16">
        <v>2.3346569410275202</v>
      </c>
      <c r="E11" s="17">
        <v>2.5058639562157903</v>
      </c>
      <c r="F11" s="12"/>
      <c r="G11" s="10">
        <f t="shared" si="0"/>
        <v>0.14578562069183976</v>
      </c>
      <c r="H11" s="11">
        <f t="shared" si="1"/>
        <v>-0.17120701518827008</v>
      </c>
    </row>
    <row r="12" spans="1:8" x14ac:dyDescent="0.25">
      <c r="A12" s="7" t="s">
        <v>37</v>
      </c>
      <c r="B12" s="16">
        <v>0.47542259786476898</v>
      </c>
      <c r="C12" s="17">
        <v>0</v>
      </c>
      <c r="D12" s="16">
        <v>0.90494482570100798</v>
      </c>
      <c r="E12" s="17">
        <v>0</v>
      </c>
      <c r="F12" s="12"/>
      <c r="G12" s="10">
        <f t="shared" si="0"/>
        <v>0.47542259786476898</v>
      </c>
      <c r="H12" s="11">
        <f t="shared" si="1"/>
        <v>0.90494482570100798</v>
      </c>
    </row>
    <row r="13" spans="1:8" x14ac:dyDescent="0.25">
      <c r="A13" s="7" t="s">
        <v>38</v>
      </c>
      <c r="B13" s="16">
        <v>0.53102758007117401</v>
      </c>
      <c r="C13" s="17">
        <v>0</v>
      </c>
      <c r="D13" s="16">
        <v>0.30896168731206897</v>
      </c>
      <c r="E13" s="17">
        <v>0</v>
      </c>
      <c r="F13" s="12"/>
      <c r="G13" s="10">
        <f t="shared" si="0"/>
        <v>0.53102758007117401</v>
      </c>
      <c r="H13" s="11">
        <f t="shared" si="1"/>
        <v>0.30896168731206897</v>
      </c>
    </row>
    <row r="14" spans="1:8" x14ac:dyDescent="0.25">
      <c r="A14" s="7" t="s">
        <v>39</v>
      </c>
      <c r="B14" s="16">
        <v>0.32528914590747299</v>
      </c>
      <c r="C14" s="17">
        <v>0.27984107790637403</v>
      </c>
      <c r="D14" s="16">
        <v>0.270116678895651</v>
      </c>
      <c r="E14" s="17">
        <v>0.18608287724785</v>
      </c>
      <c r="F14" s="12"/>
      <c r="G14" s="10">
        <f t="shared" si="0"/>
        <v>4.5448068001098962E-2</v>
      </c>
      <c r="H14" s="11">
        <f t="shared" si="1"/>
        <v>8.4033801647800999E-2</v>
      </c>
    </row>
    <row r="15" spans="1:8" x14ac:dyDescent="0.25">
      <c r="A15" s="7" t="s">
        <v>40</v>
      </c>
      <c r="B15" s="16">
        <v>0</v>
      </c>
      <c r="C15" s="17">
        <v>3.4548281223009203E-3</v>
      </c>
      <c r="D15" s="16">
        <v>2.5177320269900902E-3</v>
      </c>
      <c r="E15" s="17">
        <v>1.9155590304925699E-2</v>
      </c>
      <c r="F15" s="12"/>
      <c r="G15" s="10">
        <f t="shared" si="0"/>
        <v>-3.4548281223009203E-3</v>
      </c>
      <c r="H15" s="11">
        <f t="shared" si="1"/>
        <v>-1.663785827793561E-2</v>
      </c>
    </row>
    <row r="16" spans="1:8" x14ac:dyDescent="0.25">
      <c r="A16" s="7" t="s">
        <v>41</v>
      </c>
      <c r="B16" s="16">
        <v>5.2824733096085402E-2</v>
      </c>
      <c r="C16" s="17">
        <v>6.9096562446018302E-3</v>
      </c>
      <c r="D16" s="16">
        <v>3.23708403470154E-2</v>
      </c>
      <c r="E16" s="17">
        <v>2.2673964034401899E-2</v>
      </c>
      <c r="F16" s="12"/>
      <c r="G16" s="10">
        <f t="shared" si="0"/>
        <v>4.591507685148357E-2</v>
      </c>
      <c r="H16" s="11">
        <f t="shared" si="1"/>
        <v>9.6968763126135012E-3</v>
      </c>
    </row>
    <row r="17" spans="1:8" x14ac:dyDescent="0.25">
      <c r="A17" s="7" t="s">
        <v>42</v>
      </c>
      <c r="B17" s="16">
        <v>0.32528914590747299</v>
      </c>
      <c r="C17" s="17">
        <v>0.16928657799274502</v>
      </c>
      <c r="D17" s="16">
        <v>0.22947329045995402</v>
      </c>
      <c r="E17" s="17">
        <v>5.6293979671618394E-2</v>
      </c>
      <c r="F17" s="12"/>
      <c r="G17" s="10">
        <f t="shared" si="0"/>
        <v>0.15600256791472797</v>
      </c>
      <c r="H17" s="11">
        <f t="shared" si="1"/>
        <v>0.17317931078833562</v>
      </c>
    </row>
    <row r="18" spans="1:8" x14ac:dyDescent="0.25">
      <c r="A18" s="7" t="s">
        <v>45</v>
      </c>
      <c r="B18" s="16">
        <v>1.9461743772242E-2</v>
      </c>
      <c r="C18" s="17">
        <v>0</v>
      </c>
      <c r="D18" s="16">
        <v>1.9782180212065001E-2</v>
      </c>
      <c r="E18" s="17">
        <v>1.8373729476153199E-2</v>
      </c>
      <c r="F18" s="12"/>
      <c r="G18" s="10">
        <f t="shared" si="0"/>
        <v>1.9461743772242E-2</v>
      </c>
      <c r="H18" s="11">
        <f t="shared" si="1"/>
        <v>1.4084507359118023E-3</v>
      </c>
    </row>
    <row r="19" spans="1:8" x14ac:dyDescent="0.25">
      <c r="A19" s="7" t="s">
        <v>46</v>
      </c>
      <c r="B19" s="16">
        <v>3.8923487544483999E-2</v>
      </c>
      <c r="C19" s="17">
        <v>1.0364484366902699E-2</v>
      </c>
      <c r="D19" s="16">
        <v>6.72594127210209E-2</v>
      </c>
      <c r="E19" s="17">
        <v>4.1829554339327599E-2</v>
      </c>
      <c r="F19" s="12"/>
      <c r="G19" s="10">
        <f t="shared" si="0"/>
        <v>2.85590031775813E-2</v>
      </c>
      <c r="H19" s="11">
        <f t="shared" si="1"/>
        <v>2.5429858381693302E-2</v>
      </c>
    </row>
    <row r="20" spans="1:8" x14ac:dyDescent="0.25">
      <c r="A20" s="7" t="s">
        <v>47</v>
      </c>
      <c r="B20" s="16">
        <v>9.4528469750889701E-2</v>
      </c>
      <c r="C20" s="17">
        <v>7.9461046812921099E-2</v>
      </c>
      <c r="D20" s="16">
        <v>0.101068957083459</v>
      </c>
      <c r="E20" s="17">
        <v>8.2486317435496503E-2</v>
      </c>
      <c r="F20" s="12"/>
      <c r="G20" s="10">
        <f t="shared" si="0"/>
        <v>1.5067422937968603E-2</v>
      </c>
      <c r="H20" s="11">
        <f t="shared" si="1"/>
        <v>1.8582639647962501E-2</v>
      </c>
    </row>
    <row r="21" spans="1:8" x14ac:dyDescent="0.25">
      <c r="A21" s="7" t="s">
        <v>48</v>
      </c>
      <c r="B21" s="16">
        <v>6.3195062277580094</v>
      </c>
      <c r="C21" s="17">
        <v>6.5019865261703194</v>
      </c>
      <c r="D21" s="16">
        <v>5.8630785388522</v>
      </c>
      <c r="E21" s="17">
        <v>4.7658326817826397</v>
      </c>
      <c r="F21" s="12"/>
      <c r="G21" s="10">
        <f t="shared" si="0"/>
        <v>-0.18248029841230995</v>
      </c>
      <c r="H21" s="11">
        <f t="shared" si="1"/>
        <v>1.0972458570695602</v>
      </c>
    </row>
    <row r="22" spans="1:8" x14ac:dyDescent="0.25">
      <c r="A22" s="7" t="s">
        <v>52</v>
      </c>
      <c r="B22" s="16">
        <v>0.30026690391459099</v>
      </c>
      <c r="C22" s="17">
        <v>0.15201243738123998</v>
      </c>
      <c r="D22" s="16">
        <v>0.27587149495734203</v>
      </c>
      <c r="E22" s="17">
        <v>0.14268960125097699</v>
      </c>
      <c r="F22" s="12"/>
      <c r="G22" s="10">
        <f t="shared" si="0"/>
        <v>0.148254466533351</v>
      </c>
      <c r="H22" s="11">
        <f t="shared" si="1"/>
        <v>0.13318189370636505</v>
      </c>
    </row>
    <row r="23" spans="1:8" x14ac:dyDescent="0.25">
      <c r="A23" s="7" t="s">
        <v>53</v>
      </c>
      <c r="B23" s="16">
        <v>1.73487544483986</v>
      </c>
      <c r="C23" s="17">
        <v>2.9262394195888799</v>
      </c>
      <c r="D23" s="16">
        <v>2.2508524321291401</v>
      </c>
      <c r="E23" s="17">
        <v>1.7357310398749</v>
      </c>
      <c r="F23" s="12"/>
      <c r="G23" s="10">
        <f t="shared" si="0"/>
        <v>-1.1913639747490199</v>
      </c>
      <c r="H23" s="11">
        <f t="shared" si="1"/>
        <v>0.51512139225424014</v>
      </c>
    </row>
    <row r="24" spans="1:8" x14ac:dyDescent="0.25">
      <c r="A24" s="7" t="s">
        <v>55</v>
      </c>
      <c r="B24" s="16">
        <v>0.68672153024910998</v>
      </c>
      <c r="C24" s="17">
        <v>1.16773190533771</v>
      </c>
      <c r="D24" s="16">
        <v>0.92041089386680508</v>
      </c>
      <c r="E24" s="17">
        <v>1.30648944487881</v>
      </c>
      <c r="F24" s="12"/>
      <c r="G24" s="10">
        <f t="shared" si="0"/>
        <v>-0.48101037508860001</v>
      </c>
      <c r="H24" s="11">
        <f t="shared" si="1"/>
        <v>-0.38607855101200494</v>
      </c>
    </row>
    <row r="25" spans="1:8" x14ac:dyDescent="0.25">
      <c r="A25" s="7" t="s">
        <v>56</v>
      </c>
      <c r="B25" s="16">
        <v>5.88856761565836</v>
      </c>
      <c r="C25" s="17">
        <v>6.3948868543789894</v>
      </c>
      <c r="D25" s="16">
        <v>6.5389097500971101</v>
      </c>
      <c r="E25" s="17">
        <v>7.1462079749804497</v>
      </c>
      <c r="F25" s="12"/>
      <c r="G25" s="10">
        <f t="shared" si="0"/>
        <v>-0.50631923872062945</v>
      </c>
      <c r="H25" s="11">
        <f t="shared" si="1"/>
        <v>-0.60729822488333962</v>
      </c>
    </row>
    <row r="26" spans="1:8" x14ac:dyDescent="0.25">
      <c r="A26" s="7" t="s">
        <v>59</v>
      </c>
      <c r="B26" s="16">
        <v>1.8711076512455498</v>
      </c>
      <c r="C26" s="17">
        <v>2.7707721540853303</v>
      </c>
      <c r="D26" s="16">
        <v>2.9119369272159599</v>
      </c>
      <c r="E26" s="17">
        <v>2.93627834245504</v>
      </c>
      <c r="F26" s="12"/>
      <c r="G26" s="10">
        <f t="shared" si="0"/>
        <v>-0.8996645028397805</v>
      </c>
      <c r="H26" s="11">
        <f t="shared" si="1"/>
        <v>-2.4341415239080177E-2</v>
      </c>
    </row>
    <row r="27" spans="1:8" x14ac:dyDescent="0.25">
      <c r="A27" s="7" t="s">
        <v>60</v>
      </c>
      <c r="B27" s="16">
        <v>0</v>
      </c>
      <c r="C27" s="17">
        <v>6.9096562446018302E-3</v>
      </c>
      <c r="D27" s="16">
        <v>7.1935200771145401E-4</v>
      </c>
      <c r="E27" s="17">
        <v>1.56372165754496E-3</v>
      </c>
      <c r="F27" s="12"/>
      <c r="G27" s="10">
        <f t="shared" si="0"/>
        <v>-6.9096562446018302E-3</v>
      </c>
      <c r="H27" s="11">
        <f t="shared" si="1"/>
        <v>-8.44369649833506E-4</v>
      </c>
    </row>
    <row r="28" spans="1:8" x14ac:dyDescent="0.25">
      <c r="A28" s="7" t="s">
        <v>62</v>
      </c>
      <c r="B28" s="16">
        <v>5.0044483985765102E-2</v>
      </c>
      <c r="C28" s="17">
        <v>5.8732078079115603E-2</v>
      </c>
      <c r="D28" s="16">
        <v>4.3520796466542895E-2</v>
      </c>
      <c r="E28" s="17">
        <v>8.3659108678655197E-2</v>
      </c>
      <c r="F28" s="12"/>
      <c r="G28" s="10">
        <f t="shared" si="0"/>
        <v>-8.6875940933505008E-3</v>
      </c>
      <c r="H28" s="11">
        <f t="shared" si="1"/>
        <v>-4.0138312212112302E-2</v>
      </c>
    </row>
    <row r="29" spans="1:8" x14ac:dyDescent="0.25">
      <c r="A29" s="7" t="s">
        <v>63</v>
      </c>
      <c r="B29" s="16">
        <v>0.222419928825623</v>
      </c>
      <c r="C29" s="17">
        <v>0.59077560891345693</v>
      </c>
      <c r="D29" s="16">
        <v>0.33162127555498</v>
      </c>
      <c r="E29" s="17">
        <v>0.62079749804534801</v>
      </c>
      <c r="F29" s="12"/>
      <c r="G29" s="10">
        <f t="shared" si="0"/>
        <v>-0.36835568008783393</v>
      </c>
      <c r="H29" s="11">
        <f t="shared" si="1"/>
        <v>-0.28917622249036801</v>
      </c>
    </row>
    <row r="30" spans="1:8" x14ac:dyDescent="0.25">
      <c r="A30" s="7" t="s">
        <v>65</v>
      </c>
      <c r="B30" s="16">
        <v>7.5483763345195705</v>
      </c>
      <c r="C30" s="17">
        <v>8.2950423216444999</v>
      </c>
      <c r="D30" s="16">
        <v>7.36940164299999</v>
      </c>
      <c r="E30" s="17">
        <v>7.8975762314308096</v>
      </c>
      <c r="F30" s="12"/>
      <c r="G30" s="10">
        <f t="shared" si="0"/>
        <v>-0.74666598712492949</v>
      </c>
      <c r="H30" s="11">
        <f t="shared" si="1"/>
        <v>-0.52817458843081955</v>
      </c>
    </row>
    <row r="31" spans="1:8" x14ac:dyDescent="0.25">
      <c r="A31" s="7" t="s">
        <v>66</v>
      </c>
      <c r="B31" s="16">
        <v>2.22419928825623E-2</v>
      </c>
      <c r="C31" s="17">
        <v>1.0364484366902699E-2</v>
      </c>
      <c r="D31" s="16">
        <v>1.5825744169652E-2</v>
      </c>
      <c r="E31" s="17">
        <v>1.1336982017200899E-2</v>
      </c>
      <c r="F31" s="12"/>
      <c r="G31" s="10">
        <f t="shared" si="0"/>
        <v>1.18775085156596E-2</v>
      </c>
      <c r="H31" s="11">
        <f t="shared" si="1"/>
        <v>4.4887621524511007E-3</v>
      </c>
    </row>
    <row r="32" spans="1:8" x14ac:dyDescent="0.25">
      <c r="A32" s="7" t="s">
        <v>67</v>
      </c>
      <c r="B32" s="16">
        <v>1.0314724199288301</v>
      </c>
      <c r="C32" s="17">
        <v>0.19001554672655002</v>
      </c>
      <c r="D32" s="16">
        <v>0.76934697224740001</v>
      </c>
      <c r="E32" s="17">
        <v>0.47967161845191597</v>
      </c>
      <c r="F32" s="12"/>
      <c r="G32" s="10">
        <f t="shared" si="0"/>
        <v>0.84145687320228002</v>
      </c>
      <c r="H32" s="11">
        <f t="shared" si="1"/>
        <v>0.28967535379548404</v>
      </c>
    </row>
    <row r="33" spans="1:8" x14ac:dyDescent="0.25">
      <c r="A33" s="7" t="s">
        <v>68</v>
      </c>
      <c r="B33" s="16">
        <v>1.4846530249110301</v>
      </c>
      <c r="C33" s="17">
        <v>2.23872862325099</v>
      </c>
      <c r="D33" s="16">
        <v>1.9037650884083601</v>
      </c>
      <c r="E33" s="17">
        <v>1.6305707584049998</v>
      </c>
      <c r="F33" s="12"/>
      <c r="G33" s="10">
        <f t="shared" si="0"/>
        <v>-0.75407559833995985</v>
      </c>
      <c r="H33" s="11">
        <f t="shared" si="1"/>
        <v>0.27319433000336035</v>
      </c>
    </row>
    <row r="34" spans="1:8" x14ac:dyDescent="0.25">
      <c r="A34" s="7" t="s">
        <v>69</v>
      </c>
      <c r="B34" s="16">
        <v>2.0379225978647697</v>
      </c>
      <c r="C34" s="17">
        <v>0.57350146830195203</v>
      </c>
      <c r="D34" s="16">
        <v>1.7250061144920701</v>
      </c>
      <c r="E34" s="17">
        <v>0.86747458952306489</v>
      </c>
      <c r="F34" s="12"/>
      <c r="G34" s="10">
        <f t="shared" si="0"/>
        <v>1.4644211295628176</v>
      </c>
      <c r="H34" s="11">
        <f t="shared" si="1"/>
        <v>0.8575315249690052</v>
      </c>
    </row>
    <row r="35" spans="1:8" x14ac:dyDescent="0.25">
      <c r="A35" s="7" t="s">
        <v>70</v>
      </c>
      <c r="B35" s="16">
        <v>5.5604982206405697E-3</v>
      </c>
      <c r="C35" s="17">
        <v>0</v>
      </c>
      <c r="D35" s="16">
        <v>1.4027364150373301E-2</v>
      </c>
      <c r="E35" s="17">
        <v>4.6911649726348705E-3</v>
      </c>
      <c r="F35" s="12"/>
      <c r="G35" s="10">
        <f t="shared" si="0"/>
        <v>5.5604982206405697E-3</v>
      </c>
      <c r="H35" s="11">
        <f t="shared" si="1"/>
        <v>9.3361991777384315E-3</v>
      </c>
    </row>
    <row r="36" spans="1:8" x14ac:dyDescent="0.25">
      <c r="A36" s="7" t="s">
        <v>73</v>
      </c>
      <c r="B36" s="16">
        <v>3.0582740213523099E-2</v>
      </c>
      <c r="C36" s="17">
        <v>0.11400932803593</v>
      </c>
      <c r="D36" s="16">
        <v>6.36626526824636E-2</v>
      </c>
      <c r="E36" s="17">
        <v>7.2322126661454295E-2</v>
      </c>
      <c r="F36" s="12"/>
      <c r="G36" s="10">
        <f t="shared" si="0"/>
        <v>-8.3426587822406903E-2</v>
      </c>
      <c r="H36" s="11">
        <f t="shared" si="1"/>
        <v>-8.6594739789906949E-3</v>
      </c>
    </row>
    <row r="37" spans="1:8" x14ac:dyDescent="0.25">
      <c r="A37" s="7" t="s">
        <v>74</v>
      </c>
      <c r="B37" s="16">
        <v>7.5567170818505298</v>
      </c>
      <c r="C37" s="17">
        <v>7.5522542753497994</v>
      </c>
      <c r="D37" s="16">
        <v>8.1398276432589505</v>
      </c>
      <c r="E37" s="17">
        <v>8.9757623143080494</v>
      </c>
      <c r="F37" s="12"/>
      <c r="G37" s="10">
        <f t="shared" si="0"/>
        <v>4.4628065007303874E-3</v>
      </c>
      <c r="H37" s="11">
        <f t="shared" si="1"/>
        <v>-0.83593467104909891</v>
      </c>
    </row>
    <row r="38" spans="1:8" x14ac:dyDescent="0.25">
      <c r="A38" s="7" t="s">
        <v>75</v>
      </c>
      <c r="B38" s="16">
        <v>0</v>
      </c>
      <c r="C38" s="17">
        <v>0</v>
      </c>
      <c r="D38" s="16">
        <v>1.1509632123383301E-2</v>
      </c>
      <c r="E38" s="17">
        <v>5.4730258014073496E-3</v>
      </c>
      <c r="F38" s="12"/>
      <c r="G38" s="10">
        <f t="shared" ref="G38:G69" si="2">B38-C38</f>
        <v>0</v>
      </c>
      <c r="H38" s="11">
        <f t="shared" ref="H38:H69" si="3">D38-E38</f>
        <v>6.036606321975951E-3</v>
      </c>
    </row>
    <row r="39" spans="1:8" x14ac:dyDescent="0.25">
      <c r="A39" s="7" t="s">
        <v>76</v>
      </c>
      <c r="B39" s="16">
        <v>1.6014234875444799</v>
      </c>
      <c r="C39" s="17">
        <v>2.5738469511141799</v>
      </c>
      <c r="D39" s="16">
        <v>2.0210194656653298</v>
      </c>
      <c r="E39" s="17">
        <v>2.5758405003909299</v>
      </c>
      <c r="F39" s="12"/>
      <c r="G39" s="10">
        <f t="shared" si="2"/>
        <v>-0.9724234635697</v>
      </c>
      <c r="H39" s="11">
        <f t="shared" si="3"/>
        <v>-0.55482103472560018</v>
      </c>
    </row>
    <row r="40" spans="1:8" x14ac:dyDescent="0.25">
      <c r="A40" s="7" t="s">
        <v>78</v>
      </c>
      <c r="B40" s="16">
        <v>0.21685943060498197</v>
      </c>
      <c r="C40" s="17">
        <v>0.33857315598549004</v>
      </c>
      <c r="D40" s="16">
        <v>0.32910354352798998</v>
      </c>
      <c r="E40" s="17">
        <v>0.26817826426896002</v>
      </c>
      <c r="F40" s="12"/>
      <c r="G40" s="10">
        <f t="shared" si="2"/>
        <v>-0.12171372538050806</v>
      </c>
      <c r="H40" s="11">
        <f t="shared" si="3"/>
        <v>6.0925279259029963E-2</v>
      </c>
    </row>
    <row r="41" spans="1:8" x14ac:dyDescent="0.25">
      <c r="A41" s="7" t="s">
        <v>79</v>
      </c>
      <c r="B41" s="16">
        <v>4.9099199288256203</v>
      </c>
      <c r="C41" s="17">
        <v>2.4356538262221497</v>
      </c>
      <c r="D41" s="16">
        <v>4.5829916411296701</v>
      </c>
      <c r="E41" s="17">
        <v>3.9612978889757602</v>
      </c>
      <c r="F41" s="12"/>
      <c r="G41" s="10">
        <f t="shared" si="2"/>
        <v>2.4742661026034707</v>
      </c>
      <c r="H41" s="11">
        <f t="shared" si="3"/>
        <v>0.62169375215390987</v>
      </c>
    </row>
    <row r="42" spans="1:8" x14ac:dyDescent="0.25">
      <c r="A42" s="7" t="s">
        <v>80</v>
      </c>
      <c r="B42" s="16">
        <v>0.494884341637011</v>
      </c>
      <c r="C42" s="17">
        <v>0.41112454655380903</v>
      </c>
      <c r="D42" s="16">
        <v>0.41578546045722004</v>
      </c>
      <c r="E42" s="17">
        <v>0.35027365129006999</v>
      </c>
      <c r="F42" s="12"/>
      <c r="G42" s="10">
        <f t="shared" si="2"/>
        <v>8.3759795083201971E-2</v>
      </c>
      <c r="H42" s="11">
        <f t="shared" si="3"/>
        <v>6.5511809167150048E-2</v>
      </c>
    </row>
    <row r="43" spans="1:8" x14ac:dyDescent="0.25">
      <c r="A43" s="7" t="s">
        <v>81</v>
      </c>
      <c r="B43" s="16">
        <v>4.4956628113879002</v>
      </c>
      <c r="C43" s="17">
        <v>7.2620487130765206</v>
      </c>
      <c r="D43" s="16">
        <v>4.8621002201217101</v>
      </c>
      <c r="E43" s="17">
        <v>7.0441751368256398</v>
      </c>
      <c r="F43" s="12"/>
      <c r="G43" s="10">
        <f t="shared" si="2"/>
        <v>-2.7663859016886203</v>
      </c>
      <c r="H43" s="11">
        <f t="shared" si="3"/>
        <v>-2.1820749167039297</v>
      </c>
    </row>
    <row r="44" spans="1:8" x14ac:dyDescent="0.25">
      <c r="A44" s="7" t="s">
        <v>82</v>
      </c>
      <c r="B44" s="16">
        <v>2.8136120996441303</v>
      </c>
      <c r="C44" s="17">
        <v>1.71013992053895</v>
      </c>
      <c r="D44" s="16">
        <v>2.7644697656351198</v>
      </c>
      <c r="E44" s="17">
        <v>2.2560594214229903</v>
      </c>
      <c r="F44" s="12"/>
      <c r="G44" s="10">
        <f t="shared" si="2"/>
        <v>1.1034721791051803</v>
      </c>
      <c r="H44" s="11">
        <f t="shared" si="3"/>
        <v>0.50841034421212949</v>
      </c>
    </row>
    <row r="45" spans="1:8" x14ac:dyDescent="0.25">
      <c r="A45" s="7" t="s">
        <v>83</v>
      </c>
      <c r="B45" s="16">
        <v>0.180716192170819</v>
      </c>
      <c r="C45" s="17">
        <v>0.17965106235964801</v>
      </c>
      <c r="D45" s="16">
        <v>0.27335376293035202</v>
      </c>
      <c r="E45" s="17">
        <v>0.22400312744331502</v>
      </c>
      <c r="F45" s="12"/>
      <c r="G45" s="10">
        <f t="shared" si="2"/>
        <v>1.0651298111709895E-3</v>
      </c>
      <c r="H45" s="11">
        <f t="shared" si="3"/>
        <v>4.9350635487036998E-2</v>
      </c>
    </row>
    <row r="46" spans="1:8" x14ac:dyDescent="0.25">
      <c r="A46" s="7" t="s">
        <v>84</v>
      </c>
      <c r="B46" s="16">
        <v>0.10008896797153</v>
      </c>
      <c r="C46" s="17">
        <v>0.158922093625842</v>
      </c>
      <c r="D46" s="16">
        <v>0.231631346483088</v>
      </c>
      <c r="E46" s="17">
        <v>0.141907740422205</v>
      </c>
      <c r="F46" s="12"/>
      <c r="G46" s="10">
        <f t="shared" si="2"/>
        <v>-5.8833125654312007E-2</v>
      </c>
      <c r="H46" s="11">
        <f t="shared" si="3"/>
        <v>8.9723606060883004E-2</v>
      </c>
    </row>
    <row r="47" spans="1:8" x14ac:dyDescent="0.25">
      <c r="A47" s="7" t="s">
        <v>85</v>
      </c>
      <c r="B47" s="16">
        <v>0.594973309608541</v>
      </c>
      <c r="C47" s="17">
        <v>0.32129901537398503</v>
      </c>
      <c r="D47" s="16">
        <v>0.63986361085933796</v>
      </c>
      <c r="E47" s="17">
        <v>0.56958561376075101</v>
      </c>
      <c r="F47" s="12"/>
      <c r="G47" s="10">
        <f t="shared" si="2"/>
        <v>0.27367429423455597</v>
      </c>
      <c r="H47" s="11">
        <f t="shared" si="3"/>
        <v>7.0277997098586953E-2</v>
      </c>
    </row>
    <row r="48" spans="1:8" x14ac:dyDescent="0.25">
      <c r="A48" s="7" t="s">
        <v>86</v>
      </c>
      <c r="B48" s="16">
        <v>0.57273131672597899</v>
      </c>
      <c r="C48" s="17">
        <v>0.61841423389186401</v>
      </c>
      <c r="D48" s="16">
        <v>0.61684434661257104</v>
      </c>
      <c r="E48" s="17">
        <v>0.48788115715402702</v>
      </c>
      <c r="F48" s="12"/>
      <c r="G48" s="10">
        <f t="shared" si="2"/>
        <v>-4.5682917165885017E-2</v>
      </c>
      <c r="H48" s="11">
        <f t="shared" si="3"/>
        <v>0.12896318945854401</v>
      </c>
    </row>
    <row r="49" spans="1:8" x14ac:dyDescent="0.25">
      <c r="A49" s="7" t="s">
        <v>87</v>
      </c>
      <c r="B49" s="16">
        <v>0.59219306049822096</v>
      </c>
      <c r="C49" s="17">
        <v>0.84643288996372401</v>
      </c>
      <c r="D49" s="16">
        <v>0.77438243630138004</v>
      </c>
      <c r="E49" s="17">
        <v>0.81352619233776391</v>
      </c>
      <c r="F49" s="12"/>
      <c r="G49" s="10">
        <f t="shared" si="2"/>
        <v>-0.25423982946550305</v>
      </c>
      <c r="H49" s="11">
        <f t="shared" si="3"/>
        <v>-3.914375603638387E-2</v>
      </c>
    </row>
    <row r="50" spans="1:8" x14ac:dyDescent="0.25">
      <c r="A50" s="7" t="s">
        <v>88</v>
      </c>
      <c r="B50" s="16">
        <v>2.7802491103202801E-3</v>
      </c>
      <c r="C50" s="17">
        <v>1.0364484366902699E-2</v>
      </c>
      <c r="D50" s="16">
        <v>3.9564360424129905E-3</v>
      </c>
      <c r="E50" s="17">
        <v>5.4730258014073496E-3</v>
      </c>
      <c r="F50" s="12"/>
      <c r="G50" s="10">
        <f t="shared" si="2"/>
        <v>-7.5842352565824193E-3</v>
      </c>
      <c r="H50" s="11">
        <f t="shared" si="3"/>
        <v>-1.5165897589943592E-3</v>
      </c>
    </row>
    <row r="51" spans="1:8" x14ac:dyDescent="0.25">
      <c r="A51" s="7" t="s">
        <v>91</v>
      </c>
      <c r="B51" s="16">
        <v>0.62277580071174399</v>
      </c>
      <c r="C51" s="17">
        <v>0.61841423389186401</v>
      </c>
      <c r="D51" s="16">
        <v>0.65353129900585494</v>
      </c>
      <c r="E51" s="17">
        <v>0.61493354182955406</v>
      </c>
      <c r="F51" s="12"/>
      <c r="G51" s="10">
        <f t="shared" si="2"/>
        <v>4.3615668198799806E-3</v>
      </c>
      <c r="H51" s="11">
        <f t="shared" si="3"/>
        <v>3.8597757176300873E-2</v>
      </c>
    </row>
    <row r="52" spans="1:8" x14ac:dyDescent="0.25">
      <c r="A52" s="7" t="s">
        <v>92</v>
      </c>
      <c r="B52" s="16">
        <v>0.20295818505338101</v>
      </c>
      <c r="C52" s="17">
        <v>0.390395577820003</v>
      </c>
      <c r="D52" s="16">
        <v>0.32874386752413398</v>
      </c>
      <c r="E52" s="17">
        <v>0.21657544956997701</v>
      </c>
      <c r="F52" s="12"/>
      <c r="G52" s="10">
        <f t="shared" si="2"/>
        <v>-0.187437392766622</v>
      </c>
      <c r="H52" s="11">
        <f t="shared" si="3"/>
        <v>0.11216841795415697</v>
      </c>
    </row>
    <row r="53" spans="1:8" x14ac:dyDescent="0.25">
      <c r="A53" s="7" t="s">
        <v>93</v>
      </c>
      <c r="B53" s="16">
        <v>4.4150355871886102</v>
      </c>
      <c r="C53" s="17">
        <v>3.4790119191570197</v>
      </c>
      <c r="D53" s="16">
        <v>4.4556663357647404</v>
      </c>
      <c r="E53" s="17">
        <v>3.4538702111024202</v>
      </c>
      <c r="F53" s="12"/>
      <c r="G53" s="10">
        <f t="shared" si="2"/>
        <v>0.93602366803159054</v>
      </c>
      <c r="H53" s="11">
        <f t="shared" si="3"/>
        <v>1.0017961246623202</v>
      </c>
    </row>
    <row r="54" spans="1:8" x14ac:dyDescent="0.25">
      <c r="A54" s="7" t="s">
        <v>94</v>
      </c>
      <c r="B54" s="16">
        <v>0.94250444839857705</v>
      </c>
      <c r="C54" s="17">
        <v>1.77232682674037</v>
      </c>
      <c r="D54" s="16">
        <v>1.1725437725696701</v>
      </c>
      <c r="E54" s="17">
        <v>1.9675527756059401</v>
      </c>
      <c r="F54" s="12"/>
      <c r="G54" s="10">
        <f t="shared" si="2"/>
        <v>-0.82982237834179295</v>
      </c>
      <c r="H54" s="11">
        <f t="shared" si="3"/>
        <v>-0.79500900303626998</v>
      </c>
    </row>
    <row r="55" spans="1:8" x14ac:dyDescent="0.25">
      <c r="A55" s="7" t="s">
        <v>95</v>
      </c>
      <c r="B55" s="16">
        <v>5.8274021352313206</v>
      </c>
      <c r="C55" s="17">
        <v>6.9752979789255498</v>
      </c>
      <c r="D55" s="16">
        <v>4.8459147999482104</v>
      </c>
      <c r="E55" s="17">
        <v>1.9734167318217402</v>
      </c>
      <c r="F55" s="12"/>
      <c r="G55" s="10">
        <f t="shared" si="2"/>
        <v>-1.1478958436942293</v>
      </c>
      <c r="H55" s="11">
        <f t="shared" si="3"/>
        <v>2.87249806812647</v>
      </c>
    </row>
    <row r="56" spans="1:8" x14ac:dyDescent="0.25">
      <c r="A56" s="7" t="s">
        <v>96</v>
      </c>
      <c r="B56" s="16">
        <v>19.948287366548001</v>
      </c>
      <c r="C56" s="17">
        <v>15.8196579720159</v>
      </c>
      <c r="D56" s="16">
        <v>16.900096393169001</v>
      </c>
      <c r="E56" s="17">
        <v>21.826035965598102</v>
      </c>
      <c r="F56" s="12"/>
      <c r="G56" s="10">
        <f t="shared" si="2"/>
        <v>4.1286293945321013</v>
      </c>
      <c r="H56" s="11">
        <f t="shared" si="3"/>
        <v>-4.9259395724291011</v>
      </c>
    </row>
    <row r="57" spans="1:8" x14ac:dyDescent="0.25">
      <c r="A57" s="7" t="s">
        <v>98</v>
      </c>
      <c r="B57" s="16">
        <v>4.76812722419929</v>
      </c>
      <c r="C57" s="17">
        <v>4.5707376058041103</v>
      </c>
      <c r="D57" s="16">
        <v>4.0769275037046606</v>
      </c>
      <c r="E57" s="17">
        <v>3.0942142298670801</v>
      </c>
      <c r="F57" s="12"/>
      <c r="G57" s="10">
        <f t="shared" si="2"/>
        <v>0.19738961839517977</v>
      </c>
      <c r="H57" s="11">
        <f t="shared" si="3"/>
        <v>0.98271327383758056</v>
      </c>
    </row>
    <row r="58" spans="1:8" x14ac:dyDescent="0.25">
      <c r="A58" s="7" t="s">
        <v>99</v>
      </c>
      <c r="B58" s="16">
        <v>0.73398576512455493</v>
      </c>
      <c r="C58" s="17">
        <v>1.5304888581793101</v>
      </c>
      <c r="D58" s="16">
        <v>1.1786582646352199</v>
      </c>
      <c r="E58" s="17">
        <v>1.2709147771696601</v>
      </c>
      <c r="F58" s="12"/>
      <c r="G58" s="10">
        <f t="shared" si="2"/>
        <v>-0.7965030930547552</v>
      </c>
      <c r="H58" s="11">
        <f t="shared" si="3"/>
        <v>-9.2256512534440116E-2</v>
      </c>
    </row>
    <row r="59" spans="1:8" x14ac:dyDescent="0.25">
      <c r="A59" s="142" t="s">
        <v>43</v>
      </c>
      <c r="B59" s="153">
        <v>4.7264234875444802E-2</v>
      </c>
      <c r="C59" s="154">
        <v>5.8732078079115603E-2</v>
      </c>
      <c r="D59" s="153">
        <v>5.9706216640050602E-2</v>
      </c>
      <c r="E59" s="154">
        <v>3.51837372947615E-2</v>
      </c>
      <c r="F59" s="155"/>
      <c r="G59" s="156">
        <f t="shared" si="2"/>
        <v>-1.1467843203670801E-2</v>
      </c>
      <c r="H59" s="157">
        <f t="shared" si="3"/>
        <v>2.4522479345289103E-2</v>
      </c>
    </row>
    <row r="60" spans="1:8" x14ac:dyDescent="0.25">
      <c r="A60" s="7" t="s">
        <v>44</v>
      </c>
      <c r="B60" s="16">
        <v>0</v>
      </c>
      <c r="C60" s="17">
        <v>3.1093453100708202E-2</v>
      </c>
      <c r="D60" s="16">
        <v>3.5967600385572703E-3</v>
      </c>
      <c r="E60" s="17">
        <v>4.6911649726348705E-3</v>
      </c>
      <c r="F60" s="12"/>
      <c r="G60" s="10">
        <f t="shared" si="2"/>
        <v>-3.1093453100708202E-2</v>
      </c>
      <c r="H60" s="11">
        <f t="shared" si="3"/>
        <v>-1.0944049340776002E-3</v>
      </c>
    </row>
    <row r="61" spans="1:8" x14ac:dyDescent="0.25">
      <c r="A61" s="7" t="s">
        <v>49</v>
      </c>
      <c r="B61" s="16">
        <v>2.7802491103202799E-2</v>
      </c>
      <c r="C61" s="17">
        <v>0</v>
      </c>
      <c r="D61" s="16">
        <v>9.7112521041046208E-3</v>
      </c>
      <c r="E61" s="17">
        <v>0</v>
      </c>
      <c r="F61" s="12"/>
      <c r="G61" s="10">
        <f t="shared" si="2"/>
        <v>2.7802491103202799E-2</v>
      </c>
      <c r="H61" s="11">
        <f t="shared" si="3"/>
        <v>9.7112521041046208E-3</v>
      </c>
    </row>
    <row r="62" spans="1:8" x14ac:dyDescent="0.25">
      <c r="A62" s="7" t="s">
        <v>50</v>
      </c>
      <c r="B62" s="16">
        <v>2.22419928825623E-2</v>
      </c>
      <c r="C62" s="17">
        <v>3.80031093453101E-2</v>
      </c>
      <c r="D62" s="16">
        <v>2.84144043046024E-2</v>
      </c>
      <c r="E62" s="17">
        <v>3.7529319781078999E-2</v>
      </c>
      <c r="F62" s="12"/>
      <c r="G62" s="10">
        <f t="shared" si="2"/>
        <v>-1.5761116462747801E-2</v>
      </c>
      <c r="H62" s="11">
        <f t="shared" si="3"/>
        <v>-9.114915476476599E-3</v>
      </c>
    </row>
    <row r="63" spans="1:8" x14ac:dyDescent="0.25">
      <c r="A63" s="7" t="s">
        <v>51</v>
      </c>
      <c r="B63" s="16">
        <v>0.347531138790036</v>
      </c>
      <c r="C63" s="17">
        <v>0.51476939022283597</v>
      </c>
      <c r="D63" s="16">
        <v>0.45678852489677302</v>
      </c>
      <c r="E63" s="17">
        <v>0.45191555903049302</v>
      </c>
      <c r="F63" s="12"/>
      <c r="G63" s="10">
        <f t="shared" si="2"/>
        <v>-0.16723825143279997</v>
      </c>
      <c r="H63" s="11">
        <f t="shared" si="3"/>
        <v>4.8729658662799991E-3</v>
      </c>
    </row>
    <row r="64" spans="1:8" x14ac:dyDescent="0.25">
      <c r="A64" s="7" t="s">
        <v>54</v>
      </c>
      <c r="B64" s="16">
        <v>0.41703736654804302</v>
      </c>
      <c r="C64" s="17">
        <v>0.54931767144584598</v>
      </c>
      <c r="D64" s="16">
        <v>0.629073330743666</v>
      </c>
      <c r="E64" s="17">
        <v>0.74394057857701301</v>
      </c>
      <c r="F64" s="12"/>
      <c r="G64" s="10">
        <f t="shared" si="2"/>
        <v>-0.13228030489780296</v>
      </c>
      <c r="H64" s="11">
        <f t="shared" si="3"/>
        <v>-0.11486724783334701</v>
      </c>
    </row>
    <row r="65" spans="1:8" x14ac:dyDescent="0.25">
      <c r="A65" s="7" t="s">
        <v>57</v>
      </c>
      <c r="B65" s="16">
        <v>2.22419928825623E-2</v>
      </c>
      <c r="C65" s="17">
        <v>2.4183796856106398E-2</v>
      </c>
      <c r="D65" s="16">
        <v>2.6616024285323798E-2</v>
      </c>
      <c r="E65" s="17">
        <v>2.42376856919468E-2</v>
      </c>
      <c r="F65" s="12"/>
      <c r="G65" s="10">
        <f t="shared" si="2"/>
        <v>-1.9418039735440984E-3</v>
      </c>
      <c r="H65" s="11">
        <f t="shared" si="3"/>
        <v>2.3783385933769975E-3</v>
      </c>
    </row>
    <row r="66" spans="1:8" x14ac:dyDescent="0.25">
      <c r="A66" s="7" t="s">
        <v>58</v>
      </c>
      <c r="B66" s="16">
        <v>0.87855871886121006</v>
      </c>
      <c r="C66" s="17">
        <v>1.28174123337364</v>
      </c>
      <c r="D66" s="16">
        <v>1.0376652711237702</v>
      </c>
      <c r="E66" s="17">
        <v>1.1806098514464398</v>
      </c>
      <c r="F66" s="12"/>
      <c r="G66" s="10">
        <f t="shared" si="2"/>
        <v>-0.40318251451242992</v>
      </c>
      <c r="H66" s="11">
        <f t="shared" si="3"/>
        <v>-0.14294458032266966</v>
      </c>
    </row>
    <row r="67" spans="1:8" x14ac:dyDescent="0.25">
      <c r="A67" s="7" t="s">
        <v>61</v>
      </c>
      <c r="B67" s="16">
        <v>0.19739768683274</v>
      </c>
      <c r="C67" s="17">
        <v>0.231473484194161</v>
      </c>
      <c r="D67" s="16">
        <v>0.20033953414764</v>
      </c>
      <c r="E67" s="17">
        <v>0.17670054730258</v>
      </c>
      <c r="F67" s="12"/>
      <c r="G67" s="10">
        <f t="shared" si="2"/>
        <v>-3.4075797361420995E-2</v>
      </c>
      <c r="H67" s="11">
        <f t="shared" si="3"/>
        <v>2.3638986845059995E-2</v>
      </c>
    </row>
    <row r="68" spans="1:8" x14ac:dyDescent="0.25">
      <c r="A68" s="7" t="s">
        <v>64</v>
      </c>
      <c r="B68" s="16">
        <v>0.29748665480427</v>
      </c>
      <c r="C68" s="17">
        <v>0.25911210917256899</v>
      </c>
      <c r="D68" s="16">
        <v>0.26903765088408399</v>
      </c>
      <c r="E68" s="17">
        <v>0.238858483189992</v>
      </c>
      <c r="F68" s="12"/>
      <c r="G68" s="10">
        <f t="shared" si="2"/>
        <v>3.8374545631701007E-2</v>
      </c>
      <c r="H68" s="11">
        <f t="shared" si="3"/>
        <v>3.0179167694091985E-2</v>
      </c>
    </row>
    <row r="69" spans="1:8" x14ac:dyDescent="0.25">
      <c r="A69" s="7" t="s">
        <v>71</v>
      </c>
      <c r="B69" s="16">
        <v>6.3945729537366505E-2</v>
      </c>
      <c r="C69" s="17">
        <v>2.4183796856106398E-2</v>
      </c>
      <c r="D69" s="16">
        <v>6.2223948667040702E-2</v>
      </c>
      <c r="E69" s="17">
        <v>4.5738858483190002E-2</v>
      </c>
      <c r="F69" s="12"/>
      <c r="G69" s="10">
        <f t="shared" si="2"/>
        <v>3.9761932681260104E-2</v>
      </c>
      <c r="H69" s="11">
        <f t="shared" si="3"/>
        <v>1.6485090183850699E-2</v>
      </c>
    </row>
    <row r="70" spans="1:8" x14ac:dyDescent="0.25">
      <c r="A70" s="7" t="s">
        <v>72</v>
      </c>
      <c r="B70" s="16">
        <v>1.39012455516014E-2</v>
      </c>
      <c r="C70" s="17">
        <v>6.9096562446018302E-3</v>
      </c>
      <c r="D70" s="16">
        <v>1.54660681657963E-2</v>
      </c>
      <c r="E70" s="17">
        <v>1.8373729476153199E-2</v>
      </c>
      <c r="F70" s="12"/>
      <c r="G70" s="10">
        <f t="shared" ref="G70:G76" si="4">B70-C70</f>
        <v>6.9915893069995693E-3</v>
      </c>
      <c r="H70" s="11">
        <f t="shared" ref="H70:H76" si="5">D70-E70</f>
        <v>-2.9076613103568988E-3</v>
      </c>
    </row>
    <row r="71" spans="1:8" x14ac:dyDescent="0.25">
      <c r="A71" s="7" t="s">
        <v>77</v>
      </c>
      <c r="B71" s="16">
        <v>7.7846975088967998E-2</v>
      </c>
      <c r="C71" s="17">
        <v>4.4912765589911897E-2</v>
      </c>
      <c r="D71" s="16">
        <v>4.78369085128117E-2</v>
      </c>
      <c r="E71" s="17">
        <v>6.2548866301798289E-2</v>
      </c>
      <c r="F71" s="12"/>
      <c r="G71" s="10">
        <f t="shared" si="4"/>
        <v>3.2934209499056101E-2</v>
      </c>
      <c r="H71" s="11">
        <f t="shared" si="5"/>
        <v>-1.4711957788986589E-2</v>
      </c>
    </row>
    <row r="72" spans="1:8" x14ac:dyDescent="0.25">
      <c r="A72" s="7" t="s">
        <v>89</v>
      </c>
      <c r="B72" s="16">
        <v>0.10286921708185101</v>
      </c>
      <c r="C72" s="17">
        <v>4.8367593712212796E-2</v>
      </c>
      <c r="D72" s="16">
        <v>7.5531960809702606E-2</v>
      </c>
      <c r="E72" s="17">
        <v>7.8577013291634107E-2</v>
      </c>
      <c r="F72" s="12"/>
      <c r="G72" s="10">
        <f t="shared" si="4"/>
        <v>5.4501623369638215E-2</v>
      </c>
      <c r="H72" s="11">
        <f t="shared" si="5"/>
        <v>-3.0450524819315011E-3</v>
      </c>
    </row>
    <row r="73" spans="1:8" x14ac:dyDescent="0.25">
      <c r="A73" s="7" t="s">
        <v>90</v>
      </c>
      <c r="B73" s="16">
        <v>2.7802491103202801E-3</v>
      </c>
      <c r="C73" s="17">
        <v>0</v>
      </c>
      <c r="D73" s="16">
        <v>1.07902801156718E-3</v>
      </c>
      <c r="E73" s="17">
        <v>3.9093041438623897E-4</v>
      </c>
      <c r="F73" s="12"/>
      <c r="G73" s="10">
        <f t="shared" si="4"/>
        <v>2.7802491103202801E-3</v>
      </c>
      <c r="H73" s="11">
        <f t="shared" si="5"/>
        <v>6.8809759718094113E-4</v>
      </c>
    </row>
    <row r="74" spans="1:8" x14ac:dyDescent="0.25">
      <c r="A74" s="7" t="s">
        <v>97</v>
      </c>
      <c r="B74" s="16">
        <v>6.3945729537366505E-2</v>
      </c>
      <c r="C74" s="17">
        <v>6.2186906201416502E-2</v>
      </c>
      <c r="D74" s="16">
        <v>7.0496496755722393E-2</v>
      </c>
      <c r="E74" s="17">
        <v>7.2713057075840498E-2</v>
      </c>
      <c r="F74" s="12"/>
      <c r="G74" s="10">
        <f t="shared" si="4"/>
        <v>1.7588233359500036E-3</v>
      </c>
      <c r="H74" s="11">
        <f t="shared" si="5"/>
        <v>-2.216560320118105E-3</v>
      </c>
    </row>
    <row r="75" spans="1:8" x14ac:dyDescent="0.25">
      <c r="A75" s="7" t="s">
        <v>100</v>
      </c>
      <c r="B75" s="16">
        <v>0.1918371886121</v>
      </c>
      <c r="C75" s="17">
        <v>0.20383485921575401</v>
      </c>
      <c r="D75" s="16">
        <v>0.19458471808594802</v>
      </c>
      <c r="E75" s="17">
        <v>0.14659890539484</v>
      </c>
      <c r="F75" s="12"/>
      <c r="G75" s="10">
        <f t="shared" si="4"/>
        <v>-1.1997670603654004E-2</v>
      </c>
      <c r="H75" s="11">
        <f t="shared" si="5"/>
        <v>4.7985812691108021E-2</v>
      </c>
    </row>
    <row r="76" spans="1:8" x14ac:dyDescent="0.25">
      <c r="A76" s="7" t="s">
        <v>101</v>
      </c>
      <c r="B76" s="16">
        <v>1.11209964412811E-2</v>
      </c>
      <c r="C76" s="17">
        <v>3.4548281223009203E-3</v>
      </c>
      <c r="D76" s="16">
        <v>1.43870401542291E-2</v>
      </c>
      <c r="E76" s="17">
        <v>1.4073494917904598E-2</v>
      </c>
      <c r="F76" s="12"/>
      <c r="G76" s="10">
        <f t="shared" si="4"/>
        <v>7.6661683189801792E-3</v>
      </c>
      <c r="H76" s="11">
        <f t="shared" si="5"/>
        <v>3.1354523632450178E-4</v>
      </c>
    </row>
    <row r="77" spans="1:8" x14ac:dyDescent="0.25">
      <c r="A77" s="1"/>
      <c r="B77" s="18"/>
      <c r="C77" s="19"/>
      <c r="D77" s="18"/>
      <c r="E77" s="19"/>
      <c r="F77" s="15"/>
      <c r="G77" s="13"/>
      <c r="H77" s="14"/>
    </row>
    <row r="78" spans="1:8" s="43" customFormat="1" ht="13" x14ac:dyDescent="0.3">
      <c r="A78" s="27" t="s">
        <v>5</v>
      </c>
      <c r="B78" s="44">
        <f>SUM(B6:B77)</f>
        <v>99.999999999999972</v>
      </c>
      <c r="C78" s="45">
        <f>SUM(C6:C77)</f>
        <v>100</v>
      </c>
      <c r="D78" s="44">
        <f>SUM(D6:D77)</f>
        <v>100.00000000000001</v>
      </c>
      <c r="E78" s="45">
        <f>SUM(E6:E77)</f>
        <v>99.999999999999915</v>
      </c>
      <c r="F78" s="49"/>
      <c r="G78" s="50">
        <f>SUM(G6:G77)</f>
        <v>-4.0429465331115466E-14</v>
      </c>
      <c r="H78" s="51">
        <f>SUM(H6:H77)</f>
        <v>1.140927630149946E-14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7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113</v>
      </c>
      <c r="B7" s="78">
        <f>SUM($B8:$B11)</f>
        <v>7209</v>
      </c>
      <c r="C7" s="79">
        <f>SUM($C8:$C11)</f>
        <v>5373</v>
      </c>
      <c r="D7" s="78">
        <f>SUM($D8:$D11)</f>
        <v>53859</v>
      </c>
      <c r="E7" s="79">
        <f>SUM($E8:$E11)</f>
        <v>53012</v>
      </c>
      <c r="F7" s="80"/>
      <c r="G7" s="78">
        <f>B7-C7</f>
        <v>1836</v>
      </c>
      <c r="H7" s="79">
        <f>D7-E7</f>
        <v>847</v>
      </c>
      <c r="I7" s="54">
        <f>IF(C7=0, "-", IF(G7/C7&lt;10, G7/C7, "&gt;999%"))</f>
        <v>0.34170854271356782</v>
      </c>
      <c r="J7" s="55">
        <f>IF(E7=0, "-", IF(H7/E7&lt;10, H7/E7, "&gt;999%"))</f>
        <v>1.5977514525013205E-2</v>
      </c>
    </row>
    <row r="8" spans="1:10" x14ac:dyDescent="0.25">
      <c r="A8" s="158" t="s">
        <v>163</v>
      </c>
      <c r="B8" s="65">
        <v>4290</v>
      </c>
      <c r="C8" s="66">
        <v>3544</v>
      </c>
      <c r="D8" s="65">
        <v>34119</v>
      </c>
      <c r="E8" s="66">
        <v>33574</v>
      </c>
      <c r="F8" s="67"/>
      <c r="G8" s="65">
        <f>B8-C8</f>
        <v>746</v>
      </c>
      <c r="H8" s="66">
        <f>D8-E8</f>
        <v>545</v>
      </c>
      <c r="I8" s="8">
        <f>IF(C8=0, "-", IF(G8/C8&lt;10, G8/C8, "&gt;999%"))</f>
        <v>0.21049661399548533</v>
      </c>
      <c r="J8" s="9">
        <f>IF(E8=0, "-", IF(H8/E8&lt;10, H8/E8, "&gt;999%"))</f>
        <v>1.6232799189849288E-2</v>
      </c>
    </row>
    <row r="9" spans="1:10" x14ac:dyDescent="0.25">
      <c r="A9" s="158" t="s">
        <v>164</v>
      </c>
      <c r="B9" s="65">
        <v>2051</v>
      </c>
      <c r="C9" s="66">
        <v>1292</v>
      </c>
      <c r="D9" s="65">
        <v>15563</v>
      </c>
      <c r="E9" s="66">
        <v>13287</v>
      </c>
      <c r="F9" s="67"/>
      <c r="G9" s="65">
        <f>B9-C9</f>
        <v>759</v>
      </c>
      <c r="H9" s="66">
        <f>D9-E9</f>
        <v>2276</v>
      </c>
      <c r="I9" s="8">
        <f>IF(C9=0, "-", IF(G9/C9&lt;10, G9/C9, "&gt;999%"))</f>
        <v>0.58746130030959753</v>
      </c>
      <c r="J9" s="9">
        <f>IF(E9=0, "-", IF(H9/E9&lt;10, H9/E9, "&gt;999%"))</f>
        <v>0.17129525099721532</v>
      </c>
    </row>
    <row r="10" spans="1:10" x14ac:dyDescent="0.25">
      <c r="A10" s="158" t="s">
        <v>165</v>
      </c>
      <c r="B10" s="65">
        <v>154</v>
      </c>
      <c r="C10" s="66">
        <v>139</v>
      </c>
      <c r="D10" s="65">
        <v>1188</v>
      </c>
      <c r="E10" s="66">
        <v>1113</v>
      </c>
      <c r="F10" s="67"/>
      <c r="G10" s="65">
        <f>B10-C10</f>
        <v>15</v>
      </c>
      <c r="H10" s="66">
        <f>D10-E10</f>
        <v>75</v>
      </c>
      <c r="I10" s="8">
        <f>IF(C10=0, "-", IF(G10/C10&lt;10, G10/C10, "&gt;999%"))</f>
        <v>0.1079136690647482</v>
      </c>
      <c r="J10" s="9">
        <f>IF(E10=0, "-", IF(H10/E10&lt;10, H10/E10, "&gt;999%"))</f>
        <v>6.7385444743935305E-2</v>
      </c>
    </row>
    <row r="11" spans="1:10" x14ac:dyDescent="0.25">
      <c r="A11" s="158" t="s">
        <v>166</v>
      </c>
      <c r="B11" s="65">
        <v>714</v>
      </c>
      <c r="C11" s="66">
        <v>398</v>
      </c>
      <c r="D11" s="65">
        <v>2989</v>
      </c>
      <c r="E11" s="66">
        <v>5038</v>
      </c>
      <c r="F11" s="67"/>
      <c r="G11" s="65">
        <f>B11-C11</f>
        <v>316</v>
      </c>
      <c r="H11" s="66">
        <f>D11-E11</f>
        <v>-2049</v>
      </c>
      <c r="I11" s="8">
        <f>IF(C11=0, "-", IF(G11/C11&lt;10, G11/C11, "&gt;999%"))</f>
        <v>0.79396984924623115</v>
      </c>
      <c r="J11" s="9">
        <f>IF(E11=0, "-", IF(H11/E11&lt;10, H11/E11, "&gt;999%"))</f>
        <v>-0.40670901151250494</v>
      </c>
    </row>
    <row r="12" spans="1:10" x14ac:dyDescent="0.25">
      <c r="A12" s="7"/>
      <c r="B12" s="65"/>
      <c r="C12" s="66"/>
      <c r="D12" s="65"/>
      <c r="E12" s="66"/>
      <c r="F12" s="67"/>
      <c r="G12" s="65"/>
      <c r="H12" s="66"/>
      <c r="I12" s="8"/>
      <c r="J12" s="9"/>
    </row>
    <row r="13" spans="1:10" s="160" customFormat="1" ht="13" x14ac:dyDescent="0.3">
      <c r="A13" s="159" t="s">
        <v>122</v>
      </c>
      <c r="B13" s="78">
        <f>SUM($B14:$B17)</f>
        <v>20710</v>
      </c>
      <c r="C13" s="79">
        <f>SUM($C14:$C17)</f>
        <v>15636</v>
      </c>
      <c r="D13" s="78">
        <f>SUM($D14:$D17)</f>
        <v>157285</v>
      </c>
      <c r="E13" s="79">
        <f>SUM($E14:$E17)</f>
        <v>134874</v>
      </c>
      <c r="F13" s="80"/>
      <c r="G13" s="78">
        <f>B13-C13</f>
        <v>5074</v>
      </c>
      <c r="H13" s="79">
        <f>D13-E13</f>
        <v>22411</v>
      </c>
      <c r="I13" s="54">
        <f>IF(C13=0, "-", IF(G13/C13&lt;10, G13/C13, "&gt;999%"))</f>
        <v>0.32450754668713228</v>
      </c>
      <c r="J13" s="55">
        <f>IF(E13=0, "-", IF(H13/E13&lt;10, H13/E13, "&gt;999%"))</f>
        <v>0.16616249240031436</v>
      </c>
    </row>
    <row r="14" spans="1:10" x14ac:dyDescent="0.25">
      <c r="A14" s="158" t="s">
        <v>163</v>
      </c>
      <c r="B14" s="65">
        <v>13038</v>
      </c>
      <c r="C14" s="66">
        <v>10440</v>
      </c>
      <c r="D14" s="65">
        <v>99103</v>
      </c>
      <c r="E14" s="66">
        <v>90289</v>
      </c>
      <c r="F14" s="67"/>
      <c r="G14" s="65">
        <f>B14-C14</f>
        <v>2598</v>
      </c>
      <c r="H14" s="66">
        <f>D14-E14</f>
        <v>8814</v>
      </c>
      <c r="I14" s="8">
        <f>IF(C14=0, "-", IF(G14/C14&lt;10, G14/C14, "&gt;999%"))</f>
        <v>0.24885057471264369</v>
      </c>
      <c r="J14" s="9">
        <f>IF(E14=0, "-", IF(H14/E14&lt;10, H14/E14, "&gt;999%"))</f>
        <v>9.7619865099846048E-2</v>
      </c>
    </row>
    <row r="15" spans="1:10" x14ac:dyDescent="0.25">
      <c r="A15" s="158" t="s">
        <v>164</v>
      </c>
      <c r="B15" s="65">
        <v>6133</v>
      </c>
      <c r="C15" s="66">
        <v>4386</v>
      </c>
      <c r="D15" s="65">
        <v>47772</v>
      </c>
      <c r="E15" s="66">
        <v>37191</v>
      </c>
      <c r="F15" s="67"/>
      <c r="G15" s="65">
        <f>B15-C15</f>
        <v>1747</v>
      </c>
      <c r="H15" s="66">
        <f>D15-E15</f>
        <v>10581</v>
      </c>
      <c r="I15" s="8">
        <f>IF(C15=0, "-", IF(G15/C15&lt;10, G15/C15, "&gt;999%"))</f>
        <v>0.39831281349749204</v>
      </c>
      <c r="J15" s="9">
        <f>IF(E15=0, "-", IF(H15/E15&lt;10, H15/E15, "&gt;999%"))</f>
        <v>0.28450431556021616</v>
      </c>
    </row>
    <row r="16" spans="1:10" x14ac:dyDescent="0.25">
      <c r="A16" s="158" t="s">
        <v>165</v>
      </c>
      <c r="B16" s="65">
        <v>400</v>
      </c>
      <c r="C16" s="66">
        <v>252</v>
      </c>
      <c r="D16" s="65">
        <v>3297</v>
      </c>
      <c r="E16" s="66">
        <v>2240</v>
      </c>
      <c r="F16" s="67"/>
      <c r="G16" s="65">
        <f>B16-C16</f>
        <v>148</v>
      </c>
      <c r="H16" s="66">
        <f>D16-E16</f>
        <v>1057</v>
      </c>
      <c r="I16" s="8">
        <f>IF(C16=0, "-", IF(G16/C16&lt;10, G16/C16, "&gt;999%"))</f>
        <v>0.58730158730158732</v>
      </c>
      <c r="J16" s="9">
        <f>IF(E16=0, "-", IF(H16/E16&lt;10, H16/E16, "&gt;999%"))</f>
        <v>0.47187499999999999</v>
      </c>
    </row>
    <row r="17" spans="1:10" x14ac:dyDescent="0.25">
      <c r="A17" s="158" t="s">
        <v>166</v>
      </c>
      <c r="B17" s="65">
        <v>1139</v>
      </c>
      <c r="C17" s="66">
        <v>558</v>
      </c>
      <c r="D17" s="65">
        <v>7113</v>
      </c>
      <c r="E17" s="66">
        <v>5154</v>
      </c>
      <c r="F17" s="67"/>
      <c r="G17" s="65">
        <f>B17-C17</f>
        <v>581</v>
      </c>
      <c r="H17" s="66">
        <f>D17-E17</f>
        <v>1959</v>
      </c>
      <c r="I17" s="8">
        <f>IF(C17=0, "-", IF(G17/C17&lt;10, G17/C17, "&gt;999%"))</f>
        <v>1.0412186379928314</v>
      </c>
      <c r="J17" s="9">
        <f>IF(E17=0, "-", IF(H17/E17&lt;10, H17/E17, "&gt;999%"))</f>
        <v>0.38009313154831198</v>
      </c>
    </row>
    <row r="18" spans="1:10" ht="13" x14ac:dyDescent="0.3">
      <c r="A18" s="22"/>
      <c r="B18" s="74"/>
      <c r="C18" s="75"/>
      <c r="D18" s="74"/>
      <c r="E18" s="75"/>
      <c r="F18" s="76"/>
      <c r="G18" s="74"/>
      <c r="H18" s="75"/>
      <c r="I18" s="23"/>
      <c r="J18" s="24"/>
    </row>
    <row r="19" spans="1:10" s="160" customFormat="1" ht="13" x14ac:dyDescent="0.3">
      <c r="A19" s="159" t="s">
        <v>128</v>
      </c>
      <c r="B19" s="78">
        <f>SUM($B20:$B23)</f>
        <v>6775</v>
      </c>
      <c r="C19" s="79">
        <f>SUM($C20:$C23)</f>
        <v>6713</v>
      </c>
      <c r="D19" s="78">
        <f>SUM($D20:$D23)</f>
        <v>55507</v>
      </c>
      <c r="E19" s="79">
        <f>SUM($E20:$E23)</f>
        <v>57263</v>
      </c>
      <c r="F19" s="80"/>
      <c r="G19" s="78">
        <f>B19-C19</f>
        <v>62</v>
      </c>
      <c r="H19" s="79">
        <f>D19-E19</f>
        <v>-1756</v>
      </c>
      <c r="I19" s="54">
        <f>IF(C19=0, "-", IF(G19/C19&lt;10, G19/C19, "&gt;999%"))</f>
        <v>9.2358111127662738E-3</v>
      </c>
      <c r="J19" s="55">
        <f>IF(E19=0, "-", IF(H19/E19&lt;10, H19/E19, "&gt;999%"))</f>
        <v>-3.0665525732148157E-2</v>
      </c>
    </row>
    <row r="20" spans="1:10" x14ac:dyDescent="0.25">
      <c r="A20" s="158" t="s">
        <v>163</v>
      </c>
      <c r="B20" s="65">
        <v>2071</v>
      </c>
      <c r="C20" s="66">
        <v>2230</v>
      </c>
      <c r="D20" s="65">
        <v>16640</v>
      </c>
      <c r="E20" s="66">
        <v>19191</v>
      </c>
      <c r="F20" s="67"/>
      <c r="G20" s="65">
        <f>B20-C20</f>
        <v>-159</v>
      </c>
      <c r="H20" s="66">
        <f>D20-E20</f>
        <v>-2551</v>
      </c>
      <c r="I20" s="8">
        <f>IF(C20=0, "-", IF(G20/C20&lt;10, G20/C20, "&gt;999%"))</f>
        <v>-7.1300448430493268E-2</v>
      </c>
      <c r="J20" s="9">
        <f>IF(E20=0, "-", IF(H20/E20&lt;10, H20/E20, "&gt;999%"))</f>
        <v>-0.13292689281434006</v>
      </c>
    </row>
    <row r="21" spans="1:10" x14ac:dyDescent="0.25">
      <c r="A21" s="158" t="s">
        <v>164</v>
      </c>
      <c r="B21" s="65">
        <v>4230</v>
      </c>
      <c r="C21" s="66">
        <v>4045</v>
      </c>
      <c r="D21" s="65">
        <v>34739</v>
      </c>
      <c r="E21" s="66">
        <v>34039</v>
      </c>
      <c r="F21" s="67"/>
      <c r="G21" s="65">
        <f>B21-C21</f>
        <v>185</v>
      </c>
      <c r="H21" s="66">
        <f>D21-E21</f>
        <v>700</v>
      </c>
      <c r="I21" s="8">
        <f>IF(C21=0, "-", IF(G21/C21&lt;10, G21/C21, "&gt;999%"))</f>
        <v>4.573547589616811E-2</v>
      </c>
      <c r="J21" s="9">
        <f>IF(E21=0, "-", IF(H21/E21&lt;10, H21/E21, "&gt;999%"))</f>
        <v>2.0564646434971651E-2</v>
      </c>
    </row>
    <row r="22" spans="1:10" x14ac:dyDescent="0.25">
      <c r="A22" s="158" t="s">
        <v>165</v>
      </c>
      <c r="B22" s="65">
        <v>291</v>
      </c>
      <c r="C22" s="66">
        <v>238</v>
      </c>
      <c r="D22" s="65">
        <v>2946</v>
      </c>
      <c r="E22" s="66">
        <v>2343</v>
      </c>
      <c r="F22" s="67"/>
      <c r="G22" s="65">
        <f>B22-C22</f>
        <v>53</v>
      </c>
      <c r="H22" s="66">
        <f>D22-E22</f>
        <v>603</v>
      </c>
      <c r="I22" s="8">
        <f>IF(C22=0, "-", IF(G22/C22&lt;10, G22/C22, "&gt;999%"))</f>
        <v>0.22268907563025211</v>
      </c>
      <c r="J22" s="9">
        <f>IF(E22=0, "-", IF(H22/E22&lt;10, H22/E22, "&gt;999%"))</f>
        <v>0.25736235595390528</v>
      </c>
    </row>
    <row r="23" spans="1:10" x14ac:dyDescent="0.25">
      <c r="A23" s="158" t="s">
        <v>166</v>
      </c>
      <c r="B23" s="65">
        <v>183</v>
      </c>
      <c r="C23" s="66">
        <v>200</v>
      </c>
      <c r="D23" s="65">
        <v>1182</v>
      </c>
      <c r="E23" s="66">
        <v>1690</v>
      </c>
      <c r="F23" s="67"/>
      <c r="G23" s="65">
        <f>B23-C23</f>
        <v>-17</v>
      </c>
      <c r="H23" s="66">
        <f>D23-E23</f>
        <v>-508</v>
      </c>
      <c r="I23" s="8">
        <f>IF(C23=0, "-", IF(G23/C23&lt;10, G23/C23, "&gt;999%"))</f>
        <v>-8.5000000000000006E-2</v>
      </c>
      <c r="J23" s="9">
        <f>IF(E23=0, "-", IF(H23/E23&lt;10, H23/E23, "&gt;999%"))</f>
        <v>-0.30059171597633139</v>
      </c>
    </row>
    <row r="24" spans="1:10" x14ac:dyDescent="0.25">
      <c r="A24" s="7"/>
      <c r="B24" s="65"/>
      <c r="C24" s="66"/>
      <c r="D24" s="65"/>
      <c r="E24" s="66"/>
      <c r="F24" s="67"/>
      <c r="G24" s="65"/>
      <c r="H24" s="66"/>
      <c r="I24" s="8"/>
      <c r="J24" s="9"/>
    </row>
    <row r="25" spans="1:10" s="43" customFormat="1" ht="13" x14ac:dyDescent="0.3">
      <c r="A25" s="53" t="s">
        <v>29</v>
      </c>
      <c r="B25" s="78">
        <f>SUM($B26:$B29)</f>
        <v>34694</v>
      </c>
      <c r="C25" s="79">
        <f>SUM($C26:$C29)</f>
        <v>27722</v>
      </c>
      <c r="D25" s="78">
        <f>SUM($D26:$D29)</f>
        <v>266651</v>
      </c>
      <c r="E25" s="79">
        <f>SUM($E26:$E29)</f>
        <v>245149</v>
      </c>
      <c r="F25" s="80"/>
      <c r="G25" s="78">
        <f>B25-C25</f>
        <v>6972</v>
      </c>
      <c r="H25" s="79">
        <f>D25-E25</f>
        <v>21502</v>
      </c>
      <c r="I25" s="54">
        <f>IF(C25=0, "-", IF(G25/C25&lt;10, G25/C25, "&gt;999%"))</f>
        <v>0.25149700598802394</v>
      </c>
      <c r="J25" s="55">
        <f>IF(E25=0, "-", IF(H25/E25&lt;10, H25/E25, "&gt;999%"))</f>
        <v>8.7709923352736502E-2</v>
      </c>
    </row>
    <row r="26" spans="1:10" x14ac:dyDescent="0.25">
      <c r="A26" s="158" t="s">
        <v>163</v>
      </c>
      <c r="B26" s="65">
        <v>19399</v>
      </c>
      <c r="C26" s="66">
        <v>16214</v>
      </c>
      <c r="D26" s="65">
        <v>149862</v>
      </c>
      <c r="E26" s="66">
        <v>143054</v>
      </c>
      <c r="F26" s="67"/>
      <c r="G26" s="65">
        <f>B26-C26</f>
        <v>3185</v>
      </c>
      <c r="H26" s="66">
        <f>D26-E26</f>
        <v>6808</v>
      </c>
      <c r="I26" s="8">
        <f>IF(C26=0, "-", IF(G26/C26&lt;10, G26/C26, "&gt;999%"))</f>
        <v>0.19643517947452818</v>
      </c>
      <c r="J26" s="9">
        <f>IF(E26=0, "-", IF(H26/E26&lt;10, H26/E26, "&gt;999%"))</f>
        <v>4.7590420400687852E-2</v>
      </c>
    </row>
    <row r="27" spans="1:10" x14ac:dyDescent="0.25">
      <c r="A27" s="158" t="s">
        <v>164</v>
      </c>
      <c r="B27" s="65">
        <v>12414</v>
      </c>
      <c r="C27" s="66">
        <v>9723</v>
      </c>
      <c r="D27" s="65">
        <v>98074</v>
      </c>
      <c r="E27" s="66">
        <v>84517</v>
      </c>
      <c r="F27" s="67"/>
      <c r="G27" s="65">
        <f>B27-C27</f>
        <v>2691</v>
      </c>
      <c r="H27" s="66">
        <f>D27-E27</f>
        <v>13557</v>
      </c>
      <c r="I27" s="8">
        <f>IF(C27=0, "-", IF(G27/C27&lt;10, G27/C27, "&gt;999%"))</f>
        <v>0.2767664301141623</v>
      </c>
      <c r="J27" s="9">
        <f>IF(E27=0, "-", IF(H27/E27&lt;10, H27/E27, "&gt;999%"))</f>
        <v>0.1604055988735994</v>
      </c>
    </row>
    <row r="28" spans="1:10" x14ac:dyDescent="0.25">
      <c r="A28" s="158" t="s">
        <v>165</v>
      </c>
      <c r="B28" s="65">
        <v>845</v>
      </c>
      <c r="C28" s="66">
        <v>629</v>
      </c>
      <c r="D28" s="65">
        <v>7431</v>
      </c>
      <c r="E28" s="66">
        <v>5696</v>
      </c>
      <c r="F28" s="67"/>
      <c r="G28" s="65">
        <f>B28-C28</f>
        <v>216</v>
      </c>
      <c r="H28" s="66">
        <f>D28-E28</f>
        <v>1735</v>
      </c>
      <c r="I28" s="8">
        <f>IF(C28=0, "-", IF(G28/C28&lt;10, G28/C28, "&gt;999%"))</f>
        <v>0.34340222575516693</v>
      </c>
      <c r="J28" s="9">
        <f>IF(E28=0, "-", IF(H28/E28&lt;10, H28/E28, "&gt;999%"))</f>
        <v>0.3045997191011236</v>
      </c>
    </row>
    <row r="29" spans="1:10" x14ac:dyDescent="0.25">
      <c r="A29" s="158" t="s">
        <v>166</v>
      </c>
      <c r="B29" s="65">
        <v>2036</v>
      </c>
      <c r="C29" s="66">
        <v>1156</v>
      </c>
      <c r="D29" s="65">
        <v>11284</v>
      </c>
      <c r="E29" s="66">
        <v>11882</v>
      </c>
      <c r="F29" s="67"/>
      <c r="G29" s="65">
        <f>B29-C29</f>
        <v>880</v>
      </c>
      <c r="H29" s="66">
        <f>D29-E29</f>
        <v>-598</v>
      </c>
      <c r="I29" s="8">
        <f>IF(C29=0, "-", IF(G29/C29&lt;10, G29/C29, "&gt;999%"))</f>
        <v>0.76124567474048443</v>
      </c>
      <c r="J29" s="9">
        <f>IF(E29=0, "-", IF(H29/E29&lt;10, H29/E29, "&gt;999%"))</f>
        <v>-5.0328227571115977E-2</v>
      </c>
    </row>
    <row r="30" spans="1:10" x14ac:dyDescent="0.25">
      <c r="A30" s="7"/>
      <c r="B30" s="65"/>
      <c r="C30" s="66"/>
      <c r="D30" s="65"/>
      <c r="E30" s="66"/>
      <c r="F30" s="67"/>
      <c r="G30" s="65"/>
      <c r="H30" s="66"/>
      <c r="I30" s="8"/>
      <c r="J30" s="9"/>
    </row>
    <row r="31" spans="1:10" s="43" customFormat="1" ht="13" x14ac:dyDescent="0.3">
      <c r="A31" s="22" t="s">
        <v>129</v>
      </c>
      <c r="B31" s="78">
        <v>1274</v>
      </c>
      <c r="C31" s="79">
        <v>1223</v>
      </c>
      <c r="D31" s="78">
        <v>11377</v>
      </c>
      <c r="E31" s="79">
        <v>10651</v>
      </c>
      <c r="F31" s="80"/>
      <c r="G31" s="78">
        <f>B31-C31</f>
        <v>51</v>
      </c>
      <c r="H31" s="79">
        <f>D31-E31</f>
        <v>726</v>
      </c>
      <c r="I31" s="54">
        <f>IF(C31=0, "-", IF(G31/C31&lt;10, G31/C31, "&gt;999%"))</f>
        <v>4.1700735895339326E-2</v>
      </c>
      <c r="J31" s="55">
        <f>IF(E31=0, "-", IF(H31/E31&lt;10, H31/E31, "&gt;999%"))</f>
        <v>6.8162613839076139E-2</v>
      </c>
    </row>
    <row r="32" spans="1:10" x14ac:dyDescent="0.25">
      <c r="A32" s="1"/>
      <c r="B32" s="68"/>
      <c r="C32" s="69"/>
      <c r="D32" s="68"/>
      <c r="E32" s="69"/>
      <c r="F32" s="70"/>
      <c r="G32" s="68"/>
      <c r="H32" s="69"/>
      <c r="I32" s="5"/>
      <c r="J32" s="6"/>
    </row>
    <row r="33" spans="1:10" s="43" customFormat="1" ht="13" x14ac:dyDescent="0.3">
      <c r="A33" s="27" t="s">
        <v>5</v>
      </c>
      <c r="B33" s="71">
        <f>SUM(B26:B32)</f>
        <v>35968</v>
      </c>
      <c r="C33" s="77">
        <f>SUM(C26:C32)</f>
        <v>28945</v>
      </c>
      <c r="D33" s="71">
        <f>SUM(D26:D32)</f>
        <v>278028</v>
      </c>
      <c r="E33" s="77">
        <f>SUM(E26:E32)</f>
        <v>255800</v>
      </c>
      <c r="F33" s="73"/>
      <c r="G33" s="71">
        <f>B33-C33</f>
        <v>7023</v>
      </c>
      <c r="H33" s="72">
        <f>D33-E33</f>
        <v>22228</v>
      </c>
      <c r="I33" s="37">
        <f>IF(C33=0, 0, G33/C33)</f>
        <v>0.2426325790291933</v>
      </c>
      <c r="J33" s="38">
        <f>IF(E33=0, 0, H33/E33)</f>
        <v>8.689601250977326E-2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2"/>
  <sheetViews>
    <sheetView tabSelected="1"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113</v>
      </c>
      <c r="B7" s="65"/>
      <c r="C7" s="66"/>
      <c r="D7" s="65"/>
      <c r="E7" s="66"/>
      <c r="F7" s="67"/>
      <c r="G7" s="65"/>
      <c r="H7" s="66"/>
      <c r="I7" s="20"/>
      <c r="J7" s="21"/>
    </row>
    <row r="8" spans="1:10" x14ac:dyDescent="0.25">
      <c r="A8" s="158" t="s">
        <v>167</v>
      </c>
      <c r="B8" s="65">
        <v>533</v>
      </c>
      <c r="C8" s="66">
        <v>358</v>
      </c>
      <c r="D8" s="65">
        <v>3359</v>
      </c>
      <c r="E8" s="66">
        <v>2669</v>
      </c>
      <c r="F8" s="67"/>
      <c r="G8" s="65">
        <f t="shared" ref="G8:G13" si="0">B8-C8</f>
        <v>175</v>
      </c>
      <c r="H8" s="66">
        <f t="shared" ref="H8:H13" si="1">D8-E8</f>
        <v>690</v>
      </c>
      <c r="I8" s="20">
        <f t="shared" ref="I8:I13" si="2">IF(C8=0, "-", IF(G8/C8&lt;10, G8/C8, "&gt;999%"))</f>
        <v>0.48882681564245811</v>
      </c>
      <c r="J8" s="21">
        <f t="shared" ref="J8:J13" si="3">IF(E8=0, "-", IF(H8/E8&lt;10, H8/E8, "&gt;999%"))</f>
        <v>0.25852379168227801</v>
      </c>
    </row>
    <row r="9" spans="1:10" x14ac:dyDescent="0.25">
      <c r="A9" s="158" t="s">
        <v>168</v>
      </c>
      <c r="B9" s="65">
        <v>1022</v>
      </c>
      <c r="C9" s="66">
        <v>572</v>
      </c>
      <c r="D9" s="65">
        <v>7100</v>
      </c>
      <c r="E9" s="66">
        <v>3913</v>
      </c>
      <c r="F9" s="67"/>
      <c r="G9" s="65">
        <f t="shared" si="0"/>
        <v>450</v>
      </c>
      <c r="H9" s="66">
        <f t="shared" si="1"/>
        <v>3187</v>
      </c>
      <c r="I9" s="20">
        <f t="shared" si="2"/>
        <v>0.78671328671328666</v>
      </c>
      <c r="J9" s="21">
        <f t="shared" si="3"/>
        <v>0.81446460516227959</v>
      </c>
    </row>
    <row r="10" spans="1:10" x14ac:dyDescent="0.25">
      <c r="A10" s="158" t="s">
        <v>169</v>
      </c>
      <c r="B10" s="65">
        <v>1495</v>
      </c>
      <c r="C10" s="66">
        <v>497</v>
      </c>
      <c r="D10" s="65">
        <v>7099</v>
      </c>
      <c r="E10" s="66">
        <v>7132</v>
      </c>
      <c r="F10" s="67"/>
      <c r="G10" s="65">
        <f t="shared" si="0"/>
        <v>998</v>
      </c>
      <c r="H10" s="66">
        <f t="shared" si="1"/>
        <v>-33</v>
      </c>
      <c r="I10" s="20">
        <f t="shared" si="2"/>
        <v>2.0080482897384306</v>
      </c>
      <c r="J10" s="21">
        <f t="shared" si="3"/>
        <v>-4.6270330902972515E-3</v>
      </c>
    </row>
    <row r="11" spans="1:10" x14ac:dyDescent="0.25">
      <c r="A11" s="158" t="s">
        <v>170</v>
      </c>
      <c r="B11" s="65">
        <v>0</v>
      </c>
      <c r="C11" s="66">
        <v>0</v>
      </c>
      <c r="D11" s="65">
        <v>2</v>
      </c>
      <c r="E11" s="66">
        <v>4</v>
      </c>
      <c r="F11" s="67"/>
      <c r="G11" s="65">
        <f t="shared" si="0"/>
        <v>0</v>
      </c>
      <c r="H11" s="66">
        <f t="shared" si="1"/>
        <v>-2</v>
      </c>
      <c r="I11" s="20" t="str">
        <f t="shared" si="2"/>
        <v>-</v>
      </c>
      <c r="J11" s="21">
        <f t="shared" si="3"/>
        <v>-0.5</v>
      </c>
    </row>
    <row r="12" spans="1:10" x14ac:dyDescent="0.25">
      <c r="A12" s="158" t="s">
        <v>171</v>
      </c>
      <c r="B12" s="65">
        <v>4139</v>
      </c>
      <c r="C12" s="66">
        <v>3941</v>
      </c>
      <c r="D12" s="65">
        <v>36169</v>
      </c>
      <c r="E12" s="66">
        <v>39194</v>
      </c>
      <c r="F12" s="67"/>
      <c r="G12" s="65">
        <f t="shared" si="0"/>
        <v>198</v>
      </c>
      <c r="H12" s="66">
        <f t="shared" si="1"/>
        <v>-3025</v>
      </c>
      <c r="I12" s="20">
        <f t="shared" si="2"/>
        <v>5.0241055569652374E-2</v>
      </c>
      <c r="J12" s="21">
        <f t="shared" si="3"/>
        <v>-7.7180180639893861E-2</v>
      </c>
    </row>
    <row r="13" spans="1:10" x14ac:dyDescent="0.25">
      <c r="A13" s="158" t="s">
        <v>172</v>
      </c>
      <c r="B13" s="65">
        <v>20</v>
      </c>
      <c r="C13" s="66">
        <v>5</v>
      </c>
      <c r="D13" s="65">
        <v>130</v>
      </c>
      <c r="E13" s="66">
        <v>100</v>
      </c>
      <c r="F13" s="67"/>
      <c r="G13" s="65">
        <f t="shared" si="0"/>
        <v>15</v>
      </c>
      <c r="H13" s="66">
        <f t="shared" si="1"/>
        <v>30</v>
      </c>
      <c r="I13" s="20">
        <f t="shared" si="2"/>
        <v>3</v>
      </c>
      <c r="J13" s="21">
        <f t="shared" si="3"/>
        <v>0.3</v>
      </c>
    </row>
    <row r="14" spans="1:10" x14ac:dyDescent="0.25">
      <c r="A14" s="7"/>
      <c r="B14" s="65"/>
      <c r="C14" s="66"/>
      <c r="D14" s="65"/>
      <c r="E14" s="66"/>
      <c r="F14" s="67"/>
      <c r="G14" s="65"/>
      <c r="H14" s="66"/>
      <c r="I14" s="20"/>
      <c r="J14" s="21"/>
    </row>
    <row r="15" spans="1:10" s="139" customFormat="1" ht="13" x14ac:dyDescent="0.3">
      <c r="A15" s="159" t="s">
        <v>122</v>
      </c>
      <c r="B15" s="65"/>
      <c r="C15" s="66"/>
      <c r="D15" s="65"/>
      <c r="E15" s="66"/>
      <c r="F15" s="67"/>
      <c r="G15" s="65"/>
      <c r="H15" s="66"/>
      <c r="I15" s="20"/>
      <c r="J15" s="21"/>
    </row>
    <row r="16" spans="1:10" x14ac:dyDescent="0.25">
      <c r="A16" s="158" t="s">
        <v>167</v>
      </c>
      <c r="B16" s="65">
        <v>3308</v>
      </c>
      <c r="C16" s="66">
        <v>2689</v>
      </c>
      <c r="D16" s="65">
        <v>24975</v>
      </c>
      <c r="E16" s="66">
        <v>26894</v>
      </c>
      <c r="F16" s="67"/>
      <c r="G16" s="65">
        <f t="shared" ref="G16:G21" si="4">B16-C16</f>
        <v>619</v>
      </c>
      <c r="H16" s="66">
        <f t="shared" ref="H16:H21" si="5">D16-E16</f>
        <v>-1919</v>
      </c>
      <c r="I16" s="20">
        <f t="shared" ref="I16:I21" si="6">IF(C16=0, "-", IF(G16/C16&lt;10, G16/C16, "&gt;999%"))</f>
        <v>0.23019709929341764</v>
      </c>
      <c r="J16" s="21">
        <f t="shared" ref="J16:J21" si="7">IF(E16=0, "-", IF(H16/E16&lt;10, H16/E16, "&gt;999%"))</f>
        <v>-7.1354205398973747E-2</v>
      </c>
    </row>
    <row r="17" spans="1:10" x14ac:dyDescent="0.25">
      <c r="A17" s="158" t="s">
        <v>168</v>
      </c>
      <c r="B17" s="65">
        <v>2078</v>
      </c>
      <c r="C17" s="66">
        <v>1808</v>
      </c>
      <c r="D17" s="65">
        <v>14825</v>
      </c>
      <c r="E17" s="66">
        <v>3500</v>
      </c>
      <c r="F17" s="67"/>
      <c r="G17" s="65">
        <f t="shared" si="4"/>
        <v>270</v>
      </c>
      <c r="H17" s="66">
        <f t="shared" si="5"/>
        <v>11325</v>
      </c>
      <c r="I17" s="20">
        <f t="shared" si="6"/>
        <v>0.14933628318584072</v>
      </c>
      <c r="J17" s="21">
        <f t="shared" si="7"/>
        <v>3.2357142857142858</v>
      </c>
    </row>
    <row r="18" spans="1:10" x14ac:dyDescent="0.25">
      <c r="A18" s="158" t="s">
        <v>169</v>
      </c>
      <c r="B18" s="65">
        <v>2542</v>
      </c>
      <c r="C18" s="66">
        <v>999</v>
      </c>
      <c r="D18" s="65">
        <v>16415</v>
      </c>
      <c r="E18" s="66">
        <v>13609</v>
      </c>
      <c r="F18" s="67"/>
      <c r="G18" s="65">
        <f t="shared" si="4"/>
        <v>1543</v>
      </c>
      <c r="H18" s="66">
        <f t="shared" si="5"/>
        <v>2806</v>
      </c>
      <c r="I18" s="20">
        <f t="shared" si="6"/>
        <v>1.5445445445445445</v>
      </c>
      <c r="J18" s="21">
        <f t="shared" si="7"/>
        <v>0.2061870820780366</v>
      </c>
    </row>
    <row r="19" spans="1:10" x14ac:dyDescent="0.25">
      <c r="A19" s="158" t="s">
        <v>170</v>
      </c>
      <c r="B19" s="65">
        <v>0</v>
      </c>
      <c r="C19" s="66">
        <v>0</v>
      </c>
      <c r="D19" s="65">
        <v>0</v>
      </c>
      <c r="E19" s="66">
        <v>1</v>
      </c>
      <c r="F19" s="67"/>
      <c r="G19" s="65">
        <f t="shared" si="4"/>
        <v>0</v>
      </c>
      <c r="H19" s="66">
        <f t="shared" si="5"/>
        <v>-1</v>
      </c>
      <c r="I19" s="20" t="str">
        <f t="shared" si="6"/>
        <v>-</v>
      </c>
      <c r="J19" s="21">
        <f t="shared" si="7"/>
        <v>-1</v>
      </c>
    </row>
    <row r="20" spans="1:10" x14ac:dyDescent="0.25">
      <c r="A20" s="158" t="s">
        <v>171</v>
      </c>
      <c r="B20" s="65">
        <v>12416</v>
      </c>
      <c r="C20" s="66">
        <v>9976</v>
      </c>
      <c r="D20" s="65">
        <v>99074</v>
      </c>
      <c r="E20" s="66">
        <v>89437</v>
      </c>
      <c r="F20" s="67"/>
      <c r="G20" s="65">
        <f t="shared" si="4"/>
        <v>2440</v>
      </c>
      <c r="H20" s="66">
        <f t="shared" si="5"/>
        <v>9637</v>
      </c>
      <c r="I20" s="20">
        <f t="shared" si="6"/>
        <v>0.24458700882117082</v>
      </c>
      <c r="J20" s="21">
        <f t="shared" si="7"/>
        <v>0.10775182530719948</v>
      </c>
    </row>
    <row r="21" spans="1:10" x14ac:dyDescent="0.25">
      <c r="A21" s="158" t="s">
        <v>172</v>
      </c>
      <c r="B21" s="65">
        <v>366</v>
      </c>
      <c r="C21" s="66">
        <v>164</v>
      </c>
      <c r="D21" s="65">
        <v>1996</v>
      </c>
      <c r="E21" s="66">
        <v>1433</v>
      </c>
      <c r="F21" s="67"/>
      <c r="G21" s="65">
        <f t="shared" si="4"/>
        <v>202</v>
      </c>
      <c r="H21" s="66">
        <f t="shared" si="5"/>
        <v>563</v>
      </c>
      <c r="I21" s="20">
        <f t="shared" si="6"/>
        <v>1.2317073170731707</v>
      </c>
      <c r="J21" s="21">
        <f t="shared" si="7"/>
        <v>0.3928820655966504</v>
      </c>
    </row>
    <row r="22" spans="1:10" x14ac:dyDescent="0.25">
      <c r="A22" s="7"/>
      <c r="B22" s="65"/>
      <c r="C22" s="66"/>
      <c r="D22" s="65"/>
      <c r="E22" s="66"/>
      <c r="F22" s="67"/>
      <c r="G22" s="65"/>
      <c r="H22" s="66"/>
      <c r="I22" s="20"/>
      <c r="J22" s="21"/>
    </row>
    <row r="23" spans="1:10" s="139" customFormat="1" ht="13" x14ac:dyDescent="0.3">
      <c r="A23" s="159" t="s">
        <v>128</v>
      </c>
      <c r="B23" s="65"/>
      <c r="C23" s="66"/>
      <c r="D23" s="65"/>
      <c r="E23" s="66"/>
      <c r="F23" s="67"/>
      <c r="G23" s="65"/>
      <c r="H23" s="66"/>
      <c r="I23" s="20"/>
      <c r="J23" s="21"/>
    </row>
    <row r="24" spans="1:10" x14ac:dyDescent="0.25">
      <c r="A24" s="158" t="s">
        <v>167</v>
      </c>
      <c r="B24" s="65">
        <v>5888</v>
      </c>
      <c r="C24" s="66">
        <v>5866</v>
      </c>
      <c r="D24" s="65">
        <v>49182</v>
      </c>
      <c r="E24" s="66">
        <v>51864</v>
      </c>
      <c r="F24" s="67"/>
      <c r="G24" s="65">
        <f>B24-C24</f>
        <v>22</v>
      </c>
      <c r="H24" s="66">
        <f>D24-E24</f>
        <v>-2682</v>
      </c>
      <c r="I24" s="20">
        <f>IF(C24=0, "-", IF(G24/C24&lt;10, G24/C24, "&gt;999%"))</f>
        <v>3.7504261847937266E-3</v>
      </c>
      <c r="J24" s="21">
        <f>IF(E24=0, "-", IF(H24/E24&lt;10, H24/E24, "&gt;999%"))</f>
        <v>-5.1712170291531696E-2</v>
      </c>
    </row>
    <row r="25" spans="1:10" x14ac:dyDescent="0.25">
      <c r="A25" s="158" t="s">
        <v>168</v>
      </c>
      <c r="B25" s="65">
        <v>6</v>
      </c>
      <c r="C25" s="66">
        <v>3</v>
      </c>
      <c r="D25" s="65">
        <v>49</v>
      </c>
      <c r="E25" s="66">
        <v>17</v>
      </c>
      <c r="F25" s="67"/>
      <c r="G25" s="65">
        <f>B25-C25</f>
        <v>3</v>
      </c>
      <c r="H25" s="66">
        <f>D25-E25</f>
        <v>32</v>
      </c>
      <c r="I25" s="20">
        <f>IF(C25=0, "-", IF(G25/C25&lt;10, G25/C25, "&gt;999%"))</f>
        <v>1</v>
      </c>
      <c r="J25" s="21">
        <f>IF(E25=0, "-", IF(H25/E25&lt;10, H25/E25, "&gt;999%"))</f>
        <v>1.8823529411764706</v>
      </c>
    </row>
    <row r="26" spans="1:10" x14ac:dyDescent="0.25">
      <c r="A26" s="158" t="s">
        <v>171</v>
      </c>
      <c r="B26" s="65">
        <v>881</v>
      </c>
      <c r="C26" s="66">
        <v>844</v>
      </c>
      <c r="D26" s="65">
        <v>6276</v>
      </c>
      <c r="E26" s="66">
        <v>5382</v>
      </c>
      <c r="F26" s="67"/>
      <c r="G26" s="65">
        <f>B26-C26</f>
        <v>37</v>
      </c>
      <c r="H26" s="66">
        <f>D26-E26</f>
        <v>894</v>
      </c>
      <c r="I26" s="20">
        <f>IF(C26=0, "-", IF(G26/C26&lt;10, G26/C26, "&gt;999%"))</f>
        <v>4.3838862559241708E-2</v>
      </c>
      <c r="J26" s="21">
        <f>IF(E26=0, "-", IF(H26/E26&lt;10, H26/E26, "&gt;999%"))</f>
        <v>0.16610925306577481</v>
      </c>
    </row>
    <row r="27" spans="1:10" x14ac:dyDescent="0.25">
      <c r="A27" s="7"/>
      <c r="B27" s="65"/>
      <c r="C27" s="66"/>
      <c r="D27" s="65"/>
      <c r="E27" s="66"/>
      <c r="F27" s="67"/>
      <c r="G27" s="65"/>
      <c r="H27" s="66"/>
      <c r="I27" s="20"/>
      <c r="J27" s="21"/>
    </row>
    <row r="28" spans="1:10" x14ac:dyDescent="0.25">
      <c r="A28" s="7" t="s">
        <v>129</v>
      </c>
      <c r="B28" s="65">
        <v>1274</v>
      </c>
      <c r="C28" s="66">
        <v>1223</v>
      </c>
      <c r="D28" s="65">
        <v>11377</v>
      </c>
      <c r="E28" s="66">
        <v>10651</v>
      </c>
      <c r="F28" s="67"/>
      <c r="G28" s="65">
        <f>B28-C28</f>
        <v>51</v>
      </c>
      <c r="H28" s="66">
        <f>D28-E28</f>
        <v>726</v>
      </c>
      <c r="I28" s="20">
        <f>IF(C28=0, "-", IF(G28/C28&lt;10, G28/C28, "&gt;999%"))</f>
        <v>4.1700735895339326E-2</v>
      </c>
      <c r="J28" s="21">
        <f>IF(E28=0, "-", IF(H28/E28&lt;10, H28/E28, "&gt;999%"))</f>
        <v>6.8162613839076139E-2</v>
      </c>
    </row>
    <row r="29" spans="1:10" x14ac:dyDescent="0.25">
      <c r="A29" s="1"/>
      <c r="B29" s="68"/>
      <c r="C29" s="69"/>
      <c r="D29" s="68"/>
      <c r="E29" s="69"/>
      <c r="F29" s="70"/>
      <c r="G29" s="68"/>
      <c r="H29" s="69"/>
      <c r="I29" s="5"/>
      <c r="J29" s="6"/>
    </row>
    <row r="30" spans="1:10" s="43" customFormat="1" ht="13" x14ac:dyDescent="0.3">
      <c r="A30" s="27" t="s">
        <v>5</v>
      </c>
      <c r="B30" s="71">
        <f>SUM(B6:B29)</f>
        <v>35968</v>
      </c>
      <c r="C30" s="77">
        <f>SUM(C6:C29)</f>
        <v>28945</v>
      </c>
      <c r="D30" s="71">
        <f>SUM(D6:D29)</f>
        <v>278028</v>
      </c>
      <c r="E30" s="77">
        <f>SUM(E6:E29)</f>
        <v>255800</v>
      </c>
      <c r="F30" s="73"/>
      <c r="G30" s="71">
        <f>B30-C30</f>
        <v>7023</v>
      </c>
      <c r="H30" s="72">
        <f>D30-E30</f>
        <v>22228</v>
      </c>
      <c r="I30" s="37">
        <f>IF(C30=0, 0, G30/C30)</f>
        <v>0.2426325790291933</v>
      </c>
      <c r="J30" s="38">
        <f>IF(E30=0, 0, H30/E30)</f>
        <v>8.689601250977326E-2</v>
      </c>
    </row>
    <row r="31" spans="1:10" s="43" customFormat="1" ht="13" x14ac:dyDescent="0.3">
      <c r="A31" s="22"/>
      <c r="B31" s="78"/>
      <c r="C31" s="98"/>
      <c r="D31" s="78"/>
      <c r="E31" s="98"/>
      <c r="F31" s="80"/>
      <c r="G31" s="78"/>
      <c r="H31" s="79"/>
      <c r="I31" s="54"/>
      <c r="J31" s="55"/>
    </row>
    <row r="32" spans="1:10" s="139" customFormat="1" ht="13" x14ac:dyDescent="0.3">
      <c r="A32" s="161" t="s">
        <v>173</v>
      </c>
      <c r="B32" s="74"/>
      <c r="C32" s="75"/>
      <c r="D32" s="74"/>
      <c r="E32" s="75"/>
      <c r="F32" s="76"/>
      <c r="G32" s="74"/>
      <c r="H32" s="75"/>
      <c r="I32" s="23"/>
      <c r="J32" s="24"/>
    </row>
    <row r="33" spans="1:10" x14ac:dyDescent="0.25">
      <c r="A33" s="7" t="s">
        <v>167</v>
      </c>
      <c r="B33" s="65">
        <v>9729</v>
      </c>
      <c r="C33" s="66">
        <v>8913</v>
      </c>
      <c r="D33" s="65">
        <v>77516</v>
      </c>
      <c r="E33" s="66">
        <v>81427</v>
      </c>
      <c r="F33" s="67"/>
      <c r="G33" s="65">
        <f t="shared" ref="G33:G38" si="8">B33-C33</f>
        <v>816</v>
      </c>
      <c r="H33" s="66">
        <f t="shared" ref="H33:H38" si="9">D33-E33</f>
        <v>-3911</v>
      </c>
      <c r="I33" s="20">
        <f t="shared" ref="I33:I38" si="10">IF(C33=0, "-", IF(G33/C33&lt;10, G33/C33, "&gt;999%"))</f>
        <v>9.1551666105688323E-2</v>
      </c>
      <c r="J33" s="21">
        <f t="shared" ref="J33:J38" si="11">IF(E33=0, "-", IF(H33/E33&lt;10, H33/E33, "&gt;999%"))</f>
        <v>-4.8030751470642417E-2</v>
      </c>
    </row>
    <row r="34" spans="1:10" x14ac:dyDescent="0.25">
      <c r="A34" s="7" t="s">
        <v>168</v>
      </c>
      <c r="B34" s="65">
        <v>3106</v>
      </c>
      <c r="C34" s="66">
        <v>2383</v>
      </c>
      <c r="D34" s="65">
        <v>21974</v>
      </c>
      <c r="E34" s="66">
        <v>7430</v>
      </c>
      <c r="F34" s="67"/>
      <c r="G34" s="65">
        <f t="shared" si="8"/>
        <v>723</v>
      </c>
      <c r="H34" s="66">
        <f t="shared" si="9"/>
        <v>14544</v>
      </c>
      <c r="I34" s="20">
        <f t="shared" si="10"/>
        <v>0.30339907679395722</v>
      </c>
      <c r="J34" s="21">
        <f t="shared" si="11"/>
        <v>1.9574697173620457</v>
      </c>
    </row>
    <row r="35" spans="1:10" x14ac:dyDescent="0.25">
      <c r="A35" s="7" t="s">
        <v>169</v>
      </c>
      <c r="B35" s="65">
        <v>4037</v>
      </c>
      <c r="C35" s="66">
        <v>1496</v>
      </c>
      <c r="D35" s="65">
        <v>23514</v>
      </c>
      <c r="E35" s="66">
        <v>20741</v>
      </c>
      <c r="F35" s="67"/>
      <c r="G35" s="65">
        <f t="shared" si="8"/>
        <v>2541</v>
      </c>
      <c r="H35" s="66">
        <f t="shared" si="9"/>
        <v>2773</v>
      </c>
      <c r="I35" s="20">
        <f t="shared" si="10"/>
        <v>1.6985294117647058</v>
      </c>
      <c r="J35" s="21">
        <f t="shared" si="11"/>
        <v>0.13369654307892581</v>
      </c>
    </row>
    <row r="36" spans="1:10" x14ac:dyDescent="0.25">
      <c r="A36" s="7" t="s">
        <v>170</v>
      </c>
      <c r="B36" s="65">
        <v>0</v>
      </c>
      <c r="C36" s="66">
        <v>0</v>
      </c>
      <c r="D36" s="65">
        <v>2</v>
      </c>
      <c r="E36" s="66">
        <v>5</v>
      </c>
      <c r="F36" s="67"/>
      <c r="G36" s="65">
        <f t="shared" si="8"/>
        <v>0</v>
      </c>
      <c r="H36" s="66">
        <f t="shared" si="9"/>
        <v>-3</v>
      </c>
      <c r="I36" s="20" t="str">
        <f t="shared" si="10"/>
        <v>-</v>
      </c>
      <c r="J36" s="21">
        <f t="shared" si="11"/>
        <v>-0.6</v>
      </c>
    </row>
    <row r="37" spans="1:10" x14ac:dyDescent="0.25">
      <c r="A37" s="7" t="s">
        <v>171</v>
      </c>
      <c r="B37" s="65">
        <v>17436</v>
      </c>
      <c r="C37" s="66">
        <v>14761</v>
      </c>
      <c r="D37" s="65">
        <v>141519</v>
      </c>
      <c r="E37" s="66">
        <v>134013</v>
      </c>
      <c r="F37" s="67"/>
      <c r="G37" s="65">
        <f t="shared" si="8"/>
        <v>2675</v>
      </c>
      <c r="H37" s="66">
        <f t="shared" si="9"/>
        <v>7506</v>
      </c>
      <c r="I37" s="20">
        <f t="shared" si="10"/>
        <v>0.18122078449969514</v>
      </c>
      <c r="J37" s="21">
        <f t="shared" si="11"/>
        <v>5.6009491616484969E-2</v>
      </c>
    </row>
    <row r="38" spans="1:10" x14ac:dyDescent="0.25">
      <c r="A38" s="7" t="s">
        <v>172</v>
      </c>
      <c r="B38" s="65">
        <v>386</v>
      </c>
      <c r="C38" s="66">
        <v>169</v>
      </c>
      <c r="D38" s="65">
        <v>2126</v>
      </c>
      <c r="E38" s="66">
        <v>1533</v>
      </c>
      <c r="F38" s="67"/>
      <c r="G38" s="65">
        <f t="shared" si="8"/>
        <v>217</v>
      </c>
      <c r="H38" s="66">
        <f t="shared" si="9"/>
        <v>593</v>
      </c>
      <c r="I38" s="20">
        <f t="shared" si="10"/>
        <v>1.2840236686390532</v>
      </c>
      <c r="J38" s="21">
        <f t="shared" si="11"/>
        <v>0.38682322243966077</v>
      </c>
    </row>
    <row r="39" spans="1:10" x14ac:dyDescent="0.25">
      <c r="A39" s="7"/>
      <c r="B39" s="65"/>
      <c r="C39" s="66"/>
      <c r="D39" s="65"/>
      <c r="E39" s="66"/>
      <c r="F39" s="67"/>
      <c r="G39" s="65"/>
      <c r="H39" s="66"/>
      <c r="I39" s="20"/>
      <c r="J39" s="21"/>
    </row>
    <row r="40" spans="1:10" x14ac:dyDescent="0.25">
      <c r="A40" s="7" t="s">
        <v>129</v>
      </c>
      <c r="B40" s="65">
        <v>1274</v>
      </c>
      <c r="C40" s="66">
        <v>1223</v>
      </c>
      <c r="D40" s="65">
        <v>11377</v>
      </c>
      <c r="E40" s="66">
        <v>10651</v>
      </c>
      <c r="F40" s="67"/>
      <c r="G40" s="65">
        <f>B40-C40</f>
        <v>51</v>
      </c>
      <c r="H40" s="66">
        <f>D40-E40</f>
        <v>726</v>
      </c>
      <c r="I40" s="20">
        <f>IF(C40=0, "-", IF(G40/C40&lt;10, G40/C40, "&gt;999%"))</f>
        <v>4.1700735895339326E-2</v>
      </c>
      <c r="J40" s="21">
        <f>IF(E40=0, "-", IF(H40/E40&lt;10, H40/E40, "&gt;999%"))</f>
        <v>6.8162613839076139E-2</v>
      </c>
    </row>
    <row r="41" spans="1:10" x14ac:dyDescent="0.25">
      <c r="A41" s="7"/>
      <c r="B41" s="65"/>
      <c r="C41" s="66"/>
      <c r="D41" s="65"/>
      <c r="E41" s="66"/>
      <c r="F41" s="67"/>
      <c r="G41" s="65"/>
      <c r="H41" s="66"/>
      <c r="I41" s="20"/>
      <c r="J41" s="21"/>
    </row>
    <row r="42" spans="1:10" s="43" customFormat="1" ht="13" x14ac:dyDescent="0.3">
      <c r="A42" s="27" t="s">
        <v>5</v>
      </c>
      <c r="B42" s="71">
        <f>SUM(B31:B41)</f>
        <v>35968</v>
      </c>
      <c r="C42" s="77">
        <f>SUM(C31:C41)</f>
        <v>28945</v>
      </c>
      <c r="D42" s="71">
        <f>SUM(D31:D41)</f>
        <v>278028</v>
      </c>
      <c r="E42" s="77">
        <f>SUM(E31:E41)</f>
        <v>255800</v>
      </c>
      <c r="F42" s="73"/>
      <c r="G42" s="71">
        <f>B42-C42</f>
        <v>7023</v>
      </c>
      <c r="H42" s="72">
        <f>D42-E42</f>
        <v>22228</v>
      </c>
      <c r="I42" s="37">
        <f>IF(C42=0, 0, G42/C42)</f>
        <v>0.2426325790291933</v>
      </c>
      <c r="J42" s="38">
        <f>IF(E42=0, 0, H42/E42)</f>
        <v>8.689601250977326E-2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201</v>
      </c>
      <c r="B15" s="65">
        <v>4</v>
      </c>
      <c r="C15" s="66">
        <v>104</v>
      </c>
      <c r="D15" s="65">
        <v>282</v>
      </c>
      <c r="E15" s="66">
        <v>929</v>
      </c>
      <c r="F15" s="67"/>
      <c r="G15" s="65">
        <f t="shared" ref="G15:G42" si="0">B15-C15</f>
        <v>-100</v>
      </c>
      <c r="H15" s="66">
        <f t="shared" ref="H15:H42" si="1">D15-E15</f>
        <v>-647</v>
      </c>
      <c r="I15" s="20">
        <f t="shared" ref="I15:I42" si="2">IF(C15=0, "-", IF(G15/C15&lt;10, G15/C15, "&gt;999%"))</f>
        <v>-0.96153846153846156</v>
      </c>
      <c r="J15" s="21">
        <f t="shared" ref="J15:J42" si="3">IF(E15=0, "-", IF(H15/E15&lt;10, H15/E15, "&gt;999%"))</f>
        <v>-0.69644779332615714</v>
      </c>
    </row>
    <row r="16" spans="1:10" x14ac:dyDescent="0.25">
      <c r="A16" s="7" t="s">
        <v>200</v>
      </c>
      <c r="B16" s="65">
        <v>30</v>
      </c>
      <c r="C16" s="66">
        <v>81</v>
      </c>
      <c r="D16" s="65">
        <v>454</v>
      </c>
      <c r="E16" s="66">
        <v>735</v>
      </c>
      <c r="F16" s="67"/>
      <c r="G16" s="65">
        <f t="shared" si="0"/>
        <v>-51</v>
      </c>
      <c r="H16" s="66">
        <f t="shared" si="1"/>
        <v>-281</v>
      </c>
      <c r="I16" s="20">
        <f t="shared" si="2"/>
        <v>-0.62962962962962965</v>
      </c>
      <c r="J16" s="21">
        <f t="shared" si="3"/>
        <v>-0.38231292517006804</v>
      </c>
    </row>
    <row r="17" spans="1:10" x14ac:dyDescent="0.25">
      <c r="A17" s="7" t="s">
        <v>199</v>
      </c>
      <c r="B17" s="65">
        <v>6</v>
      </c>
      <c r="C17" s="66">
        <v>9</v>
      </c>
      <c r="D17" s="65">
        <v>64</v>
      </c>
      <c r="E17" s="66">
        <v>553</v>
      </c>
      <c r="F17" s="67"/>
      <c r="G17" s="65">
        <f t="shared" si="0"/>
        <v>-3</v>
      </c>
      <c r="H17" s="66">
        <f t="shared" si="1"/>
        <v>-489</v>
      </c>
      <c r="I17" s="20">
        <f t="shared" si="2"/>
        <v>-0.33333333333333331</v>
      </c>
      <c r="J17" s="21">
        <f t="shared" si="3"/>
        <v>-0.88426763110307416</v>
      </c>
    </row>
    <row r="18" spans="1:10" x14ac:dyDescent="0.25">
      <c r="A18" s="7" t="s">
        <v>198</v>
      </c>
      <c r="B18" s="65">
        <v>5675</v>
      </c>
      <c r="C18" s="66">
        <v>4635</v>
      </c>
      <c r="D18" s="65">
        <v>44733</v>
      </c>
      <c r="E18" s="66">
        <v>26479</v>
      </c>
      <c r="F18" s="67"/>
      <c r="G18" s="65">
        <f t="shared" si="0"/>
        <v>1040</v>
      </c>
      <c r="H18" s="66">
        <f t="shared" si="1"/>
        <v>18254</v>
      </c>
      <c r="I18" s="20">
        <f t="shared" si="2"/>
        <v>0.2243797195253506</v>
      </c>
      <c r="J18" s="21">
        <f t="shared" si="3"/>
        <v>0.68937648702745569</v>
      </c>
    </row>
    <row r="19" spans="1:10" x14ac:dyDescent="0.25">
      <c r="A19" s="7" t="s">
        <v>197</v>
      </c>
      <c r="B19" s="65">
        <v>266</v>
      </c>
      <c r="C19" s="66">
        <v>244</v>
      </c>
      <c r="D19" s="65">
        <v>2335</v>
      </c>
      <c r="E19" s="66">
        <v>1813</v>
      </c>
      <c r="F19" s="67"/>
      <c r="G19" s="65">
        <f t="shared" si="0"/>
        <v>22</v>
      </c>
      <c r="H19" s="66">
        <f t="shared" si="1"/>
        <v>522</v>
      </c>
      <c r="I19" s="20">
        <f t="shared" si="2"/>
        <v>9.0163934426229511E-2</v>
      </c>
      <c r="J19" s="21">
        <f t="shared" si="3"/>
        <v>0.28792057363485934</v>
      </c>
    </row>
    <row r="20" spans="1:10" x14ac:dyDescent="0.25">
      <c r="A20" s="7" t="s">
        <v>196</v>
      </c>
      <c r="B20" s="65">
        <v>566</v>
      </c>
      <c r="C20" s="66">
        <v>191</v>
      </c>
      <c r="D20" s="65">
        <v>4168</v>
      </c>
      <c r="E20" s="66">
        <v>2335</v>
      </c>
      <c r="F20" s="67"/>
      <c r="G20" s="65">
        <f t="shared" si="0"/>
        <v>375</v>
      </c>
      <c r="H20" s="66">
        <f t="shared" si="1"/>
        <v>1833</v>
      </c>
      <c r="I20" s="20">
        <f t="shared" si="2"/>
        <v>1.963350785340314</v>
      </c>
      <c r="J20" s="21">
        <f t="shared" si="3"/>
        <v>0.78501070663811567</v>
      </c>
    </row>
    <row r="21" spans="1:10" x14ac:dyDescent="0.25">
      <c r="A21" s="7" t="s">
        <v>195</v>
      </c>
      <c r="B21" s="65">
        <v>0</v>
      </c>
      <c r="C21" s="66">
        <v>7</v>
      </c>
      <c r="D21" s="65">
        <v>3</v>
      </c>
      <c r="E21" s="66">
        <v>134</v>
      </c>
      <c r="F21" s="67"/>
      <c r="G21" s="65">
        <f t="shared" si="0"/>
        <v>-7</v>
      </c>
      <c r="H21" s="66">
        <f t="shared" si="1"/>
        <v>-131</v>
      </c>
      <c r="I21" s="20">
        <f t="shared" si="2"/>
        <v>-1</v>
      </c>
      <c r="J21" s="21">
        <f t="shared" si="3"/>
        <v>-0.97761194029850751</v>
      </c>
    </row>
    <row r="22" spans="1:10" x14ac:dyDescent="0.25">
      <c r="A22" s="7" t="s">
        <v>194</v>
      </c>
      <c r="B22" s="65">
        <v>136</v>
      </c>
      <c r="C22" s="66">
        <v>183</v>
      </c>
      <c r="D22" s="65">
        <v>1070</v>
      </c>
      <c r="E22" s="66">
        <v>1677</v>
      </c>
      <c r="F22" s="67"/>
      <c r="G22" s="65">
        <f t="shared" si="0"/>
        <v>-47</v>
      </c>
      <c r="H22" s="66">
        <f t="shared" si="1"/>
        <v>-607</v>
      </c>
      <c r="I22" s="20">
        <f t="shared" si="2"/>
        <v>-0.25683060109289618</v>
      </c>
      <c r="J22" s="21">
        <f t="shared" si="3"/>
        <v>-0.36195587358378056</v>
      </c>
    </row>
    <row r="23" spans="1:10" x14ac:dyDescent="0.25">
      <c r="A23" s="7" t="s">
        <v>193</v>
      </c>
      <c r="B23" s="65">
        <v>2047</v>
      </c>
      <c r="C23" s="66">
        <v>1426</v>
      </c>
      <c r="D23" s="65">
        <v>14657</v>
      </c>
      <c r="E23" s="66">
        <v>11334</v>
      </c>
      <c r="F23" s="67"/>
      <c r="G23" s="65">
        <f t="shared" si="0"/>
        <v>621</v>
      </c>
      <c r="H23" s="66">
        <f t="shared" si="1"/>
        <v>3323</v>
      </c>
      <c r="I23" s="20">
        <f t="shared" si="2"/>
        <v>0.43548387096774194</v>
      </c>
      <c r="J23" s="21">
        <f t="shared" si="3"/>
        <v>0.29318863596259043</v>
      </c>
    </row>
    <row r="24" spans="1:10" x14ac:dyDescent="0.25">
      <c r="A24" s="7" t="s">
        <v>192</v>
      </c>
      <c r="B24" s="65">
        <v>233</v>
      </c>
      <c r="C24" s="66">
        <v>481</v>
      </c>
      <c r="D24" s="65">
        <v>2383</v>
      </c>
      <c r="E24" s="66">
        <v>3117</v>
      </c>
      <c r="F24" s="67"/>
      <c r="G24" s="65">
        <f t="shared" si="0"/>
        <v>-248</v>
      </c>
      <c r="H24" s="66">
        <f t="shared" si="1"/>
        <v>-734</v>
      </c>
      <c r="I24" s="20">
        <f t="shared" si="2"/>
        <v>-0.51559251559251562</v>
      </c>
      <c r="J24" s="21">
        <f t="shared" si="3"/>
        <v>-0.23548283606031439</v>
      </c>
    </row>
    <row r="25" spans="1:10" x14ac:dyDescent="0.25">
      <c r="A25" s="7" t="s">
        <v>191</v>
      </c>
      <c r="B25" s="65">
        <v>1</v>
      </c>
      <c r="C25" s="66">
        <v>67</v>
      </c>
      <c r="D25" s="65">
        <v>52</v>
      </c>
      <c r="E25" s="66">
        <v>1789</v>
      </c>
      <c r="F25" s="67"/>
      <c r="G25" s="65">
        <f t="shared" si="0"/>
        <v>-66</v>
      </c>
      <c r="H25" s="66">
        <f t="shared" si="1"/>
        <v>-1737</v>
      </c>
      <c r="I25" s="20">
        <f t="shared" si="2"/>
        <v>-0.9850746268656716</v>
      </c>
      <c r="J25" s="21">
        <f t="shared" si="3"/>
        <v>-0.97093348239239796</v>
      </c>
    </row>
    <row r="26" spans="1:10" x14ac:dyDescent="0.25">
      <c r="A26" s="7" t="s">
        <v>190</v>
      </c>
      <c r="B26" s="65">
        <v>8</v>
      </c>
      <c r="C26" s="66">
        <v>36</v>
      </c>
      <c r="D26" s="65">
        <v>188</v>
      </c>
      <c r="E26" s="66">
        <v>77</v>
      </c>
      <c r="F26" s="67"/>
      <c r="G26" s="65">
        <f t="shared" si="0"/>
        <v>-28</v>
      </c>
      <c r="H26" s="66">
        <f t="shared" si="1"/>
        <v>111</v>
      </c>
      <c r="I26" s="20">
        <f t="shared" si="2"/>
        <v>-0.77777777777777779</v>
      </c>
      <c r="J26" s="21">
        <f t="shared" si="3"/>
        <v>1.4415584415584415</v>
      </c>
    </row>
    <row r="27" spans="1:10" x14ac:dyDescent="0.25">
      <c r="A27" s="7" t="s">
        <v>189</v>
      </c>
      <c r="B27" s="65">
        <v>88</v>
      </c>
      <c r="C27" s="66">
        <v>80</v>
      </c>
      <c r="D27" s="65">
        <v>706</v>
      </c>
      <c r="E27" s="66">
        <v>671</v>
      </c>
      <c r="F27" s="67"/>
      <c r="G27" s="65">
        <f t="shared" si="0"/>
        <v>8</v>
      </c>
      <c r="H27" s="66">
        <f t="shared" si="1"/>
        <v>35</v>
      </c>
      <c r="I27" s="20">
        <f t="shared" si="2"/>
        <v>0.1</v>
      </c>
      <c r="J27" s="21">
        <f t="shared" si="3"/>
        <v>5.216095380029806E-2</v>
      </c>
    </row>
    <row r="28" spans="1:10" x14ac:dyDescent="0.25">
      <c r="A28" s="7" t="s">
        <v>188</v>
      </c>
      <c r="B28" s="65">
        <v>11974</v>
      </c>
      <c r="C28" s="66">
        <v>7141</v>
      </c>
      <c r="D28" s="65">
        <v>79233</v>
      </c>
      <c r="E28" s="66">
        <v>79242</v>
      </c>
      <c r="F28" s="67"/>
      <c r="G28" s="65">
        <f t="shared" si="0"/>
        <v>4833</v>
      </c>
      <c r="H28" s="66">
        <f t="shared" si="1"/>
        <v>-9</v>
      </c>
      <c r="I28" s="20">
        <f t="shared" si="2"/>
        <v>0.67679596695140731</v>
      </c>
      <c r="J28" s="21">
        <f t="shared" si="3"/>
        <v>-1.1357613386840312E-4</v>
      </c>
    </row>
    <row r="29" spans="1:10" x14ac:dyDescent="0.25">
      <c r="A29" s="7" t="s">
        <v>187</v>
      </c>
      <c r="B29" s="65">
        <v>5083</v>
      </c>
      <c r="C29" s="66">
        <v>4476</v>
      </c>
      <c r="D29" s="65">
        <v>40947</v>
      </c>
      <c r="E29" s="66">
        <v>40014</v>
      </c>
      <c r="F29" s="67"/>
      <c r="G29" s="65">
        <f t="shared" si="0"/>
        <v>607</v>
      </c>
      <c r="H29" s="66">
        <f t="shared" si="1"/>
        <v>933</v>
      </c>
      <c r="I29" s="20">
        <f t="shared" si="2"/>
        <v>0.13561215370866844</v>
      </c>
      <c r="J29" s="21">
        <f t="shared" si="3"/>
        <v>2.3316839106312791E-2</v>
      </c>
    </row>
    <row r="30" spans="1:10" x14ac:dyDescent="0.25">
      <c r="A30" s="7" t="s">
        <v>186</v>
      </c>
      <c r="B30" s="65">
        <v>451</v>
      </c>
      <c r="C30" s="66">
        <v>558</v>
      </c>
      <c r="D30" s="65">
        <v>4216</v>
      </c>
      <c r="E30" s="66">
        <v>3418</v>
      </c>
      <c r="F30" s="67"/>
      <c r="G30" s="65">
        <f t="shared" si="0"/>
        <v>-107</v>
      </c>
      <c r="H30" s="66">
        <f t="shared" si="1"/>
        <v>798</v>
      </c>
      <c r="I30" s="20">
        <f t="shared" si="2"/>
        <v>-0.1917562724014337</v>
      </c>
      <c r="J30" s="21">
        <f t="shared" si="3"/>
        <v>0.23346986541837331</v>
      </c>
    </row>
    <row r="31" spans="1:10" x14ac:dyDescent="0.25">
      <c r="A31" s="7" t="s">
        <v>184</v>
      </c>
      <c r="B31" s="65">
        <v>69</v>
      </c>
      <c r="C31" s="66">
        <v>82</v>
      </c>
      <c r="D31" s="65">
        <v>633</v>
      </c>
      <c r="E31" s="66">
        <v>551</v>
      </c>
      <c r="F31" s="67"/>
      <c r="G31" s="65">
        <f t="shared" si="0"/>
        <v>-13</v>
      </c>
      <c r="H31" s="66">
        <f t="shared" si="1"/>
        <v>82</v>
      </c>
      <c r="I31" s="20">
        <f t="shared" si="2"/>
        <v>-0.15853658536585366</v>
      </c>
      <c r="J31" s="21">
        <f t="shared" si="3"/>
        <v>0.14882032667876588</v>
      </c>
    </row>
    <row r="32" spans="1:10" x14ac:dyDescent="0.25">
      <c r="A32" s="7" t="s">
        <v>183</v>
      </c>
      <c r="B32" s="65">
        <v>332</v>
      </c>
      <c r="C32" s="66">
        <v>179</v>
      </c>
      <c r="D32" s="65">
        <v>2146</v>
      </c>
      <c r="E32" s="66">
        <v>755</v>
      </c>
      <c r="F32" s="67"/>
      <c r="G32" s="65">
        <f t="shared" si="0"/>
        <v>153</v>
      </c>
      <c r="H32" s="66">
        <f t="shared" si="1"/>
        <v>1391</v>
      </c>
      <c r="I32" s="20">
        <f t="shared" si="2"/>
        <v>0.85474860335195535</v>
      </c>
      <c r="J32" s="21">
        <f t="shared" si="3"/>
        <v>1.8423841059602648</v>
      </c>
    </row>
    <row r="33" spans="1:10" x14ac:dyDescent="0.25">
      <c r="A33" s="7" t="s">
        <v>182</v>
      </c>
      <c r="B33" s="65">
        <v>37</v>
      </c>
      <c r="C33" s="66">
        <v>37</v>
      </c>
      <c r="D33" s="65">
        <v>405</v>
      </c>
      <c r="E33" s="66">
        <v>431</v>
      </c>
      <c r="F33" s="67"/>
      <c r="G33" s="65">
        <f t="shared" si="0"/>
        <v>0</v>
      </c>
      <c r="H33" s="66">
        <f t="shared" si="1"/>
        <v>-26</v>
      </c>
      <c r="I33" s="20">
        <f t="shared" si="2"/>
        <v>0</v>
      </c>
      <c r="J33" s="21">
        <f t="shared" si="3"/>
        <v>-6.0324825986078884E-2</v>
      </c>
    </row>
    <row r="34" spans="1:10" x14ac:dyDescent="0.25">
      <c r="A34" s="7" t="s">
        <v>181</v>
      </c>
      <c r="B34" s="65">
        <v>406</v>
      </c>
      <c r="C34" s="66">
        <v>139</v>
      </c>
      <c r="D34" s="65">
        <v>2621</v>
      </c>
      <c r="E34" s="66">
        <v>1619</v>
      </c>
      <c r="F34" s="67"/>
      <c r="G34" s="65">
        <f t="shared" si="0"/>
        <v>267</v>
      </c>
      <c r="H34" s="66">
        <f t="shared" si="1"/>
        <v>1002</v>
      </c>
      <c r="I34" s="20">
        <f t="shared" si="2"/>
        <v>1.920863309352518</v>
      </c>
      <c r="J34" s="21">
        <f t="shared" si="3"/>
        <v>0.61890055589870285</v>
      </c>
    </row>
    <row r="35" spans="1:10" x14ac:dyDescent="0.25">
      <c r="A35" s="7" t="s">
        <v>180</v>
      </c>
      <c r="B35" s="65">
        <v>510</v>
      </c>
      <c r="C35" s="66">
        <v>175</v>
      </c>
      <c r="D35" s="65">
        <v>2574</v>
      </c>
      <c r="E35" s="66">
        <v>2356</v>
      </c>
      <c r="F35" s="67"/>
      <c r="G35" s="65">
        <f t="shared" si="0"/>
        <v>335</v>
      </c>
      <c r="H35" s="66">
        <f t="shared" si="1"/>
        <v>218</v>
      </c>
      <c r="I35" s="20">
        <f t="shared" si="2"/>
        <v>1.9142857142857144</v>
      </c>
      <c r="J35" s="21">
        <f t="shared" si="3"/>
        <v>9.2529711375212223E-2</v>
      </c>
    </row>
    <row r="36" spans="1:10" x14ac:dyDescent="0.25">
      <c r="A36" s="7" t="s">
        <v>179</v>
      </c>
      <c r="B36" s="65">
        <v>446</v>
      </c>
      <c r="C36" s="66">
        <v>404</v>
      </c>
      <c r="D36" s="65">
        <v>3661</v>
      </c>
      <c r="E36" s="66">
        <v>3050</v>
      </c>
      <c r="F36" s="67"/>
      <c r="G36" s="65">
        <f t="shared" si="0"/>
        <v>42</v>
      </c>
      <c r="H36" s="66">
        <f t="shared" si="1"/>
        <v>611</v>
      </c>
      <c r="I36" s="20">
        <f t="shared" si="2"/>
        <v>0.10396039603960396</v>
      </c>
      <c r="J36" s="21">
        <f t="shared" si="3"/>
        <v>0.20032786885245901</v>
      </c>
    </row>
    <row r="37" spans="1:10" x14ac:dyDescent="0.25">
      <c r="A37" s="7" t="s">
        <v>178</v>
      </c>
      <c r="B37" s="65">
        <v>38</v>
      </c>
      <c r="C37" s="66">
        <v>84</v>
      </c>
      <c r="D37" s="65">
        <v>460</v>
      </c>
      <c r="E37" s="66">
        <v>503</v>
      </c>
      <c r="F37" s="67"/>
      <c r="G37" s="65">
        <f t="shared" si="0"/>
        <v>-46</v>
      </c>
      <c r="H37" s="66">
        <f t="shared" si="1"/>
        <v>-43</v>
      </c>
      <c r="I37" s="20">
        <f t="shared" si="2"/>
        <v>-0.54761904761904767</v>
      </c>
      <c r="J37" s="21">
        <f t="shared" si="3"/>
        <v>-8.5487077534791248E-2</v>
      </c>
    </row>
    <row r="38" spans="1:10" x14ac:dyDescent="0.25">
      <c r="A38" s="7" t="s">
        <v>177</v>
      </c>
      <c r="B38" s="65">
        <v>5710</v>
      </c>
      <c r="C38" s="66">
        <v>6079</v>
      </c>
      <c r="D38" s="65">
        <v>51735</v>
      </c>
      <c r="E38" s="66">
        <v>53490</v>
      </c>
      <c r="F38" s="67"/>
      <c r="G38" s="65">
        <f t="shared" si="0"/>
        <v>-369</v>
      </c>
      <c r="H38" s="66">
        <f t="shared" si="1"/>
        <v>-1755</v>
      </c>
      <c r="I38" s="20">
        <f t="shared" si="2"/>
        <v>-6.0700773153479187E-2</v>
      </c>
      <c r="J38" s="21">
        <f t="shared" si="3"/>
        <v>-3.2809871003925968E-2</v>
      </c>
    </row>
    <row r="39" spans="1:10" x14ac:dyDescent="0.25">
      <c r="A39" s="7" t="s">
        <v>176</v>
      </c>
      <c r="B39" s="65">
        <v>78</v>
      </c>
      <c r="C39" s="66">
        <v>121</v>
      </c>
      <c r="D39" s="65">
        <v>900</v>
      </c>
      <c r="E39" s="66">
        <v>641</v>
      </c>
      <c r="F39" s="67"/>
      <c r="G39" s="65">
        <f t="shared" si="0"/>
        <v>-43</v>
      </c>
      <c r="H39" s="66">
        <f t="shared" si="1"/>
        <v>259</v>
      </c>
      <c r="I39" s="20">
        <f t="shared" si="2"/>
        <v>-0.35537190082644626</v>
      </c>
      <c r="J39" s="21">
        <f t="shared" si="3"/>
        <v>0.40405616224648988</v>
      </c>
    </row>
    <row r="40" spans="1:10" x14ac:dyDescent="0.25">
      <c r="A40" s="7" t="s">
        <v>174</v>
      </c>
      <c r="B40" s="65">
        <v>779</v>
      </c>
      <c r="C40" s="66">
        <v>950</v>
      </c>
      <c r="D40" s="65">
        <v>8553</v>
      </c>
      <c r="E40" s="66">
        <v>9611</v>
      </c>
      <c r="F40" s="67"/>
      <c r="G40" s="65">
        <f t="shared" si="0"/>
        <v>-171</v>
      </c>
      <c r="H40" s="66">
        <f t="shared" si="1"/>
        <v>-1058</v>
      </c>
      <c r="I40" s="20">
        <f t="shared" si="2"/>
        <v>-0.18</v>
      </c>
      <c r="J40" s="21">
        <f t="shared" si="3"/>
        <v>-0.11008219748205182</v>
      </c>
    </row>
    <row r="41" spans="1:10" x14ac:dyDescent="0.25">
      <c r="A41" s="7" t="s">
        <v>175</v>
      </c>
      <c r="B41" s="65">
        <v>1</v>
      </c>
      <c r="C41" s="66">
        <v>4</v>
      </c>
      <c r="D41" s="65">
        <v>19</v>
      </c>
      <c r="E41" s="66">
        <v>13</v>
      </c>
      <c r="F41" s="67"/>
      <c r="G41" s="65">
        <f t="shared" si="0"/>
        <v>-3</v>
      </c>
      <c r="H41" s="66">
        <f t="shared" si="1"/>
        <v>6</v>
      </c>
      <c r="I41" s="20">
        <f t="shared" si="2"/>
        <v>-0.75</v>
      </c>
      <c r="J41" s="21">
        <f t="shared" si="3"/>
        <v>0.46153846153846156</v>
      </c>
    </row>
    <row r="42" spans="1:10" x14ac:dyDescent="0.25">
      <c r="A42" s="7" t="s">
        <v>185</v>
      </c>
      <c r="B42" s="65">
        <v>994</v>
      </c>
      <c r="C42" s="66">
        <v>972</v>
      </c>
      <c r="D42" s="65">
        <v>8830</v>
      </c>
      <c r="E42" s="66">
        <v>8463</v>
      </c>
      <c r="F42" s="67"/>
      <c r="G42" s="65">
        <f t="shared" si="0"/>
        <v>22</v>
      </c>
      <c r="H42" s="66">
        <f t="shared" si="1"/>
        <v>367</v>
      </c>
      <c r="I42" s="20">
        <f t="shared" si="2"/>
        <v>2.2633744855967079E-2</v>
      </c>
      <c r="J42" s="21">
        <f t="shared" si="3"/>
        <v>4.3365236913624011E-2</v>
      </c>
    </row>
    <row r="43" spans="1:10" x14ac:dyDescent="0.25">
      <c r="A43" s="7"/>
      <c r="B43" s="65"/>
      <c r="C43" s="66"/>
      <c r="D43" s="65"/>
      <c r="E43" s="66"/>
      <c r="F43" s="67"/>
      <c r="G43" s="65"/>
      <c r="H43" s="66"/>
      <c r="I43" s="20"/>
      <c r="J43" s="21"/>
    </row>
    <row r="44" spans="1:10" s="43" customFormat="1" ht="13" x14ac:dyDescent="0.3">
      <c r="A44" s="27" t="s">
        <v>28</v>
      </c>
      <c r="B44" s="71">
        <f>SUM(B15:B43)</f>
        <v>35968</v>
      </c>
      <c r="C44" s="72">
        <f>SUM(C15:C43)</f>
        <v>28945</v>
      </c>
      <c r="D44" s="71">
        <f>SUM(D15:D43)</f>
        <v>278028</v>
      </c>
      <c r="E44" s="72">
        <f>SUM(E15:E43)</f>
        <v>255800</v>
      </c>
      <c r="F44" s="73"/>
      <c r="G44" s="71">
        <f>B44-C44</f>
        <v>7023</v>
      </c>
      <c r="H44" s="72">
        <f>D44-E44</f>
        <v>22228</v>
      </c>
      <c r="I44" s="37">
        <f>IF(C44=0, "-", G44/C44)</f>
        <v>0.2426325790291933</v>
      </c>
      <c r="J44" s="38">
        <f>IF(E44=0, "-", H44/E44)</f>
        <v>8.689601250977326E-2</v>
      </c>
    </row>
    <row r="45" spans="1:10" s="43" customFormat="1" ht="13" x14ac:dyDescent="0.3">
      <c r="A45" s="27" t="s">
        <v>0</v>
      </c>
      <c r="B45" s="71">
        <f>B11+B44</f>
        <v>35968</v>
      </c>
      <c r="C45" s="77">
        <f>C11+C44</f>
        <v>28945</v>
      </c>
      <c r="D45" s="71">
        <f>D11+D44</f>
        <v>278028</v>
      </c>
      <c r="E45" s="77">
        <f>E11+E44</f>
        <v>255800</v>
      </c>
      <c r="F45" s="73"/>
      <c r="G45" s="71">
        <f>B45-C45</f>
        <v>7023</v>
      </c>
      <c r="H45" s="72">
        <f>D45-E45</f>
        <v>22228</v>
      </c>
      <c r="I45" s="37">
        <f>IF(C45=0, "-", G45/C45)</f>
        <v>0.2426325790291933</v>
      </c>
      <c r="J45" s="38">
        <f>IF(E45=0, "-", H45/E45)</f>
        <v>8.689601250977326E-2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3"/>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114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114</v>
      </c>
      <c r="B6" s="61" t="s">
        <v>12</v>
      </c>
      <c r="C6" s="62" t="s">
        <v>13</v>
      </c>
      <c r="D6" s="61" t="s">
        <v>12</v>
      </c>
      <c r="E6" s="63" t="s">
        <v>13</v>
      </c>
      <c r="F6" s="62" t="s">
        <v>12</v>
      </c>
      <c r="G6" s="62" t="s">
        <v>13</v>
      </c>
      <c r="H6" s="61" t="s">
        <v>12</v>
      </c>
      <c r="I6" s="63" t="s">
        <v>13</v>
      </c>
      <c r="J6" s="61"/>
      <c r="K6" s="63"/>
    </row>
    <row r="7" spans="1:11" x14ac:dyDescent="0.25">
      <c r="A7" s="7" t="s">
        <v>202</v>
      </c>
      <c r="B7" s="65">
        <v>14</v>
      </c>
      <c r="C7" s="34">
        <f>IF(B11=0, "-", B7/B11)</f>
        <v>3.8997214484679667E-2</v>
      </c>
      <c r="D7" s="65">
        <v>3</v>
      </c>
      <c r="E7" s="9">
        <f>IF(D11=0, "-", D7/D11)</f>
        <v>1.4492753623188406E-2</v>
      </c>
      <c r="F7" s="81">
        <v>187</v>
      </c>
      <c r="G7" s="34">
        <f>IF(F11=0, "-", F7/F11)</f>
        <v>9.0997566909975666E-2</v>
      </c>
      <c r="H7" s="65">
        <v>107</v>
      </c>
      <c r="I7" s="9">
        <f>IF(H11=0, "-", H7/H11)</f>
        <v>6.8854568854568851E-2</v>
      </c>
      <c r="J7" s="8">
        <f>IF(D7=0, "-", IF((B7-D7)/D7&lt;10, (B7-D7)/D7, "&gt;999%"))</f>
        <v>3.6666666666666665</v>
      </c>
      <c r="K7" s="9">
        <f>IF(H7=0, "-", IF((F7-H7)/H7&lt;10, (F7-H7)/H7, "&gt;999%"))</f>
        <v>0.74766355140186913</v>
      </c>
    </row>
    <row r="8" spans="1:11" x14ac:dyDescent="0.25">
      <c r="A8" s="7" t="s">
        <v>203</v>
      </c>
      <c r="B8" s="65">
        <v>345</v>
      </c>
      <c r="C8" s="34">
        <f>IF(B11=0, "-", B8/B11)</f>
        <v>0.96100278551532037</v>
      </c>
      <c r="D8" s="65">
        <v>180</v>
      </c>
      <c r="E8" s="9">
        <f>IF(D11=0, "-", D8/D11)</f>
        <v>0.86956521739130432</v>
      </c>
      <c r="F8" s="81">
        <v>1867</v>
      </c>
      <c r="G8" s="34">
        <f>IF(F11=0, "-", F8/F11)</f>
        <v>0.90851581508515811</v>
      </c>
      <c r="H8" s="65">
        <v>1135</v>
      </c>
      <c r="I8" s="9">
        <f>IF(H11=0, "-", H8/H11)</f>
        <v>0.73037323037323032</v>
      </c>
      <c r="J8" s="8">
        <f>IF(D8=0, "-", IF((B8-D8)/D8&lt;10, (B8-D8)/D8, "&gt;999%"))</f>
        <v>0.91666666666666663</v>
      </c>
      <c r="K8" s="9">
        <f>IF(H8=0, "-", IF((F8-H8)/H8&lt;10, (F8-H8)/H8, "&gt;999%"))</f>
        <v>0.64493392070484579</v>
      </c>
    </row>
    <row r="9" spans="1:11" x14ac:dyDescent="0.25">
      <c r="A9" s="7" t="s">
        <v>204</v>
      </c>
      <c r="B9" s="65">
        <v>0</v>
      </c>
      <c r="C9" s="34">
        <f>IF(B11=0, "-", B9/B11)</f>
        <v>0</v>
      </c>
      <c r="D9" s="65">
        <v>24</v>
      </c>
      <c r="E9" s="9">
        <f>IF(D11=0, "-", D9/D11)</f>
        <v>0.11594202898550725</v>
      </c>
      <c r="F9" s="81">
        <v>1</v>
      </c>
      <c r="G9" s="34">
        <f>IF(F11=0, "-", F9/F11)</f>
        <v>4.8661800486618007E-4</v>
      </c>
      <c r="H9" s="65">
        <v>312</v>
      </c>
      <c r="I9" s="9">
        <f>IF(H11=0, "-", H9/H11)</f>
        <v>0.20077220077220076</v>
      </c>
      <c r="J9" s="8">
        <f>IF(D9=0, "-", IF((B9-D9)/D9&lt;10, (B9-D9)/D9, "&gt;999%"))</f>
        <v>-1</v>
      </c>
      <c r="K9" s="9">
        <f>IF(H9=0, "-", IF((F9-H9)/H9&lt;10, (F9-H9)/H9, "&gt;999%"))</f>
        <v>-0.99679487179487181</v>
      </c>
    </row>
    <row r="10" spans="1:11" x14ac:dyDescent="0.25">
      <c r="A10" s="2"/>
      <c r="B10" s="68"/>
      <c r="C10" s="33"/>
      <c r="D10" s="68"/>
      <c r="E10" s="6"/>
      <c r="F10" s="82"/>
      <c r="G10" s="33"/>
      <c r="H10" s="68"/>
      <c r="I10" s="6"/>
      <c r="J10" s="5"/>
      <c r="K10" s="6"/>
    </row>
    <row r="11" spans="1:11" s="43" customFormat="1" ht="13" x14ac:dyDescent="0.3">
      <c r="A11" s="162" t="s">
        <v>620</v>
      </c>
      <c r="B11" s="71">
        <f>SUM(B7:B10)</f>
        <v>359</v>
      </c>
      <c r="C11" s="40">
        <f>B11/35968</f>
        <v>9.981094306049822E-3</v>
      </c>
      <c r="D11" s="71">
        <f>SUM(D7:D10)</f>
        <v>207</v>
      </c>
      <c r="E11" s="41">
        <f>D11/28945</f>
        <v>7.1514942131628949E-3</v>
      </c>
      <c r="F11" s="77">
        <f>SUM(F7:F10)</f>
        <v>2055</v>
      </c>
      <c r="G11" s="42">
        <f>F11/278028</f>
        <v>7.3913418792351847E-3</v>
      </c>
      <c r="H11" s="71">
        <f>SUM(H7:H10)</f>
        <v>1554</v>
      </c>
      <c r="I11" s="41">
        <f>H11/255800</f>
        <v>6.0750586395621579E-3</v>
      </c>
      <c r="J11" s="37">
        <f>IF(D11=0, "-", IF((B11-D11)/D11&lt;10, (B11-D11)/D11, "&gt;999%"))</f>
        <v>0.7342995169082126</v>
      </c>
      <c r="K11" s="38">
        <f>IF(H11=0, "-", IF((F11-H11)/H11&lt;10, (F11-H11)/H11, "&gt;999%"))</f>
        <v>0.32239382239382242</v>
      </c>
    </row>
    <row r="12" spans="1:11" x14ac:dyDescent="0.25">
      <c r="B12" s="83"/>
      <c r="D12" s="83"/>
      <c r="F12" s="83"/>
      <c r="H12" s="83"/>
    </row>
    <row r="13" spans="1:11" s="43" customFormat="1" ht="13" x14ac:dyDescent="0.3">
      <c r="A13" s="162" t="s">
        <v>620</v>
      </c>
      <c r="B13" s="71">
        <v>359</v>
      </c>
      <c r="C13" s="40">
        <f>B13/35968</f>
        <v>9.981094306049822E-3</v>
      </c>
      <c r="D13" s="71">
        <v>207</v>
      </c>
      <c r="E13" s="41">
        <f>D13/28945</f>
        <v>7.1514942131628949E-3</v>
      </c>
      <c r="F13" s="77">
        <v>2055</v>
      </c>
      <c r="G13" s="42">
        <f>F13/278028</f>
        <v>7.3913418792351847E-3</v>
      </c>
      <c r="H13" s="71">
        <v>1554</v>
      </c>
      <c r="I13" s="41">
        <f>H13/255800</f>
        <v>6.0750586395621579E-3</v>
      </c>
      <c r="J13" s="37">
        <f>IF(D13=0, "-", IF((B13-D13)/D13&lt;10, (B13-D13)/D13, "&gt;999%"))</f>
        <v>0.7342995169082126</v>
      </c>
      <c r="K13" s="38">
        <f>IF(H13=0, "-", IF((F13-H13)/H13&lt;10, (F13-H13)/H13, "&gt;999%"))</f>
        <v>0.32239382239382242</v>
      </c>
    </row>
    <row r="14" spans="1:11" x14ac:dyDescent="0.25">
      <c r="B14" s="83"/>
      <c r="D14" s="83"/>
      <c r="F14" s="83"/>
      <c r="H14" s="83"/>
    </row>
    <row r="15" spans="1:11" ht="15.5" x14ac:dyDescent="0.35">
      <c r="A15" s="164" t="s">
        <v>115</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140</v>
      </c>
      <c r="B17" s="61" t="s">
        <v>12</v>
      </c>
      <c r="C17" s="62" t="s">
        <v>13</v>
      </c>
      <c r="D17" s="61" t="s">
        <v>12</v>
      </c>
      <c r="E17" s="63" t="s">
        <v>13</v>
      </c>
      <c r="F17" s="62" t="s">
        <v>12</v>
      </c>
      <c r="G17" s="62" t="s">
        <v>13</v>
      </c>
      <c r="H17" s="61" t="s">
        <v>12</v>
      </c>
      <c r="I17" s="63" t="s">
        <v>13</v>
      </c>
      <c r="J17" s="61"/>
      <c r="K17" s="63"/>
    </row>
    <row r="18" spans="1:11" x14ac:dyDescent="0.25">
      <c r="A18" s="7" t="s">
        <v>205</v>
      </c>
      <c r="B18" s="65">
        <v>0</v>
      </c>
      <c r="C18" s="34">
        <f>IF(B28=0, "-", B18/B28)</f>
        <v>0</v>
      </c>
      <c r="D18" s="65">
        <v>1</v>
      </c>
      <c r="E18" s="9">
        <f>IF(D28=0, "-", D18/D28)</f>
        <v>1.2062726176115801E-3</v>
      </c>
      <c r="F18" s="81">
        <v>44</v>
      </c>
      <c r="G18" s="34">
        <f>IF(F28=0, "-", F18/F28)</f>
        <v>5.0262737034498517E-3</v>
      </c>
      <c r="H18" s="65">
        <v>33</v>
      </c>
      <c r="I18" s="9">
        <f>IF(H28=0, "-", H18/H28)</f>
        <v>3.2888180187362966E-3</v>
      </c>
      <c r="J18" s="8">
        <f t="shared" ref="J18:J26" si="0">IF(D18=0, "-", IF((B18-D18)/D18&lt;10, (B18-D18)/D18, "&gt;999%"))</f>
        <v>-1</v>
      </c>
      <c r="K18" s="9">
        <f t="shared" ref="K18:K26" si="1">IF(H18=0, "-", IF((F18-H18)/H18&lt;10, (F18-H18)/H18, "&gt;999%"))</f>
        <v>0.33333333333333331</v>
      </c>
    </row>
    <row r="19" spans="1:11" x14ac:dyDescent="0.25">
      <c r="A19" s="7" t="s">
        <v>206</v>
      </c>
      <c r="B19" s="65">
        <v>2</v>
      </c>
      <c r="C19" s="34">
        <f>IF(B28=0, "-", B19/B28)</f>
        <v>2.1276595744680851E-3</v>
      </c>
      <c r="D19" s="65">
        <v>22</v>
      </c>
      <c r="E19" s="9">
        <f>IF(D28=0, "-", D19/D28)</f>
        <v>2.6537997587454766E-2</v>
      </c>
      <c r="F19" s="81">
        <v>130</v>
      </c>
      <c r="G19" s="34">
        <f>IF(F28=0, "-", F19/F28)</f>
        <v>1.4850354123829106E-2</v>
      </c>
      <c r="H19" s="65">
        <v>192</v>
      </c>
      <c r="I19" s="9">
        <f>IF(H28=0, "-", H19/H28)</f>
        <v>1.913494119992027E-2</v>
      </c>
      <c r="J19" s="8">
        <f t="shared" si="0"/>
        <v>-0.90909090909090906</v>
      </c>
      <c r="K19" s="9">
        <f t="shared" si="1"/>
        <v>-0.32291666666666669</v>
      </c>
    </row>
    <row r="20" spans="1:11" x14ac:dyDescent="0.25">
      <c r="A20" s="7" t="s">
        <v>207</v>
      </c>
      <c r="B20" s="65">
        <v>19</v>
      </c>
      <c r="C20" s="34">
        <f>IF(B28=0, "-", B20/B28)</f>
        <v>2.021276595744681E-2</v>
      </c>
      <c r="D20" s="65">
        <v>142</v>
      </c>
      <c r="E20" s="9">
        <f>IF(D28=0, "-", D20/D28)</f>
        <v>0.17129071170084439</v>
      </c>
      <c r="F20" s="81">
        <v>1366</v>
      </c>
      <c r="G20" s="34">
        <f>IF(F28=0, "-", F20/F28)</f>
        <v>0.15604295179346583</v>
      </c>
      <c r="H20" s="65">
        <v>1206</v>
      </c>
      <c r="I20" s="9">
        <f>IF(H28=0, "-", H20/H28)</f>
        <v>0.1201913494119992</v>
      </c>
      <c r="J20" s="8">
        <f t="shared" si="0"/>
        <v>-0.86619718309859151</v>
      </c>
      <c r="K20" s="9">
        <f t="shared" si="1"/>
        <v>0.13266998341625208</v>
      </c>
    </row>
    <row r="21" spans="1:11" x14ac:dyDescent="0.25">
      <c r="A21" s="7" t="s">
        <v>208</v>
      </c>
      <c r="B21" s="65">
        <v>87</v>
      </c>
      <c r="C21" s="34">
        <f>IF(B28=0, "-", B21/B28)</f>
        <v>9.2553191489361697E-2</v>
      </c>
      <c r="D21" s="65">
        <v>141</v>
      </c>
      <c r="E21" s="9">
        <f>IF(D28=0, "-", D21/D28)</f>
        <v>0.17008443908323281</v>
      </c>
      <c r="F21" s="81">
        <v>1282</v>
      </c>
      <c r="G21" s="34">
        <f>IF(F28=0, "-", F21/F28)</f>
        <v>0.14644733835960705</v>
      </c>
      <c r="H21" s="65">
        <v>1246</v>
      </c>
      <c r="I21" s="9">
        <f>IF(H28=0, "-", H21/H28)</f>
        <v>0.12417779549531592</v>
      </c>
      <c r="J21" s="8">
        <f t="shared" si="0"/>
        <v>-0.38297872340425532</v>
      </c>
      <c r="K21" s="9">
        <f t="shared" si="1"/>
        <v>2.8892455858747994E-2</v>
      </c>
    </row>
    <row r="22" spans="1:11" x14ac:dyDescent="0.25">
      <c r="A22" s="7" t="s">
        <v>209</v>
      </c>
      <c r="B22" s="65">
        <v>517</v>
      </c>
      <c r="C22" s="34">
        <f>IF(B28=0, "-", B22/B28)</f>
        <v>0.55000000000000004</v>
      </c>
      <c r="D22" s="65">
        <v>293</v>
      </c>
      <c r="E22" s="9">
        <f>IF(D28=0, "-", D22/D28)</f>
        <v>0.35343787696019302</v>
      </c>
      <c r="F22" s="81">
        <v>3885</v>
      </c>
      <c r="G22" s="34">
        <f>IF(F28=0, "-", F22/F28)</f>
        <v>0.44379712131596982</v>
      </c>
      <c r="H22" s="65">
        <v>3410</v>
      </c>
      <c r="I22" s="9">
        <f>IF(H28=0, "-", H22/H28)</f>
        <v>0.33984452860275066</v>
      </c>
      <c r="J22" s="8">
        <f t="shared" si="0"/>
        <v>0.76450511945392496</v>
      </c>
      <c r="K22" s="9">
        <f t="shared" si="1"/>
        <v>0.13929618768328444</v>
      </c>
    </row>
    <row r="23" spans="1:11" x14ac:dyDescent="0.25">
      <c r="A23" s="7" t="s">
        <v>210</v>
      </c>
      <c r="B23" s="65">
        <v>1</v>
      </c>
      <c r="C23" s="34">
        <f>IF(B28=0, "-", B23/B28)</f>
        <v>1.0638297872340426E-3</v>
      </c>
      <c r="D23" s="65">
        <v>67</v>
      </c>
      <c r="E23" s="9">
        <f>IF(D28=0, "-", D23/D28)</f>
        <v>8.0820265379975872E-2</v>
      </c>
      <c r="F23" s="81">
        <v>52</v>
      </c>
      <c r="G23" s="34">
        <f>IF(F28=0, "-", F23/F28)</f>
        <v>5.9401416495316424E-3</v>
      </c>
      <c r="H23" s="65">
        <v>1789</v>
      </c>
      <c r="I23" s="9">
        <f>IF(H28=0, "-", H23/H28)</f>
        <v>0.17829380107634044</v>
      </c>
      <c r="J23" s="8">
        <f t="shared" si="0"/>
        <v>-0.9850746268656716</v>
      </c>
      <c r="K23" s="9">
        <f t="shared" si="1"/>
        <v>-0.97093348239239796</v>
      </c>
    </row>
    <row r="24" spans="1:11" x14ac:dyDescent="0.25">
      <c r="A24" s="7" t="s">
        <v>211</v>
      </c>
      <c r="B24" s="65">
        <v>170</v>
      </c>
      <c r="C24" s="34">
        <f>IF(B28=0, "-", B24/B28)</f>
        <v>0.18085106382978725</v>
      </c>
      <c r="D24" s="65">
        <v>103</v>
      </c>
      <c r="E24" s="9">
        <f>IF(D28=0, "-", D24/D28)</f>
        <v>0.12424607961399277</v>
      </c>
      <c r="F24" s="81">
        <v>1277</v>
      </c>
      <c r="G24" s="34">
        <f>IF(F28=0, "-", F24/F28)</f>
        <v>0.14587617089330593</v>
      </c>
      <c r="H24" s="65">
        <v>864</v>
      </c>
      <c r="I24" s="9">
        <f>IF(H28=0, "-", H24/H28)</f>
        <v>8.6107235399641213E-2</v>
      </c>
      <c r="J24" s="8">
        <f t="shared" si="0"/>
        <v>0.65048543689320393</v>
      </c>
      <c r="K24" s="9">
        <f t="shared" si="1"/>
        <v>0.47800925925925924</v>
      </c>
    </row>
    <row r="25" spans="1:11" x14ac:dyDescent="0.25">
      <c r="A25" s="7" t="s">
        <v>212</v>
      </c>
      <c r="B25" s="65">
        <v>94</v>
      </c>
      <c r="C25" s="34">
        <f>IF(B28=0, "-", B25/B28)</f>
        <v>0.1</v>
      </c>
      <c r="D25" s="65">
        <v>38</v>
      </c>
      <c r="E25" s="9">
        <f>IF(D28=0, "-", D25/D28)</f>
        <v>4.5838359469240045E-2</v>
      </c>
      <c r="F25" s="81">
        <v>504</v>
      </c>
      <c r="G25" s="34">
        <f>IF(F28=0, "-", F25/F28)</f>
        <v>5.7573680603152842E-2</v>
      </c>
      <c r="H25" s="65">
        <v>786</v>
      </c>
      <c r="I25" s="9">
        <f>IF(H28=0, "-", H25/H28)</f>
        <v>7.8333665537173608E-2</v>
      </c>
      <c r="J25" s="8">
        <f t="shared" si="0"/>
        <v>1.4736842105263157</v>
      </c>
      <c r="K25" s="9">
        <f t="shared" si="1"/>
        <v>-0.35877862595419846</v>
      </c>
    </row>
    <row r="26" spans="1:11" x14ac:dyDescent="0.25">
      <c r="A26" s="7" t="s">
        <v>213</v>
      </c>
      <c r="B26" s="65">
        <v>50</v>
      </c>
      <c r="C26" s="34">
        <f>IF(B28=0, "-", B26/B28)</f>
        <v>5.3191489361702128E-2</v>
      </c>
      <c r="D26" s="65">
        <v>22</v>
      </c>
      <c r="E26" s="9">
        <f>IF(D28=0, "-", D26/D28)</f>
        <v>2.6537997587454766E-2</v>
      </c>
      <c r="F26" s="81">
        <v>214</v>
      </c>
      <c r="G26" s="34">
        <f>IF(F28=0, "-", F26/F28)</f>
        <v>2.4445967557687916E-2</v>
      </c>
      <c r="H26" s="65">
        <v>508</v>
      </c>
      <c r="I26" s="9">
        <f>IF(H28=0, "-", H26/H28)</f>
        <v>5.0627865258122386E-2</v>
      </c>
      <c r="J26" s="8">
        <f t="shared" si="0"/>
        <v>1.2727272727272727</v>
      </c>
      <c r="K26" s="9">
        <f t="shared" si="1"/>
        <v>-0.57874015748031493</v>
      </c>
    </row>
    <row r="27" spans="1:11" x14ac:dyDescent="0.25">
      <c r="A27" s="2"/>
      <c r="B27" s="68"/>
      <c r="C27" s="33"/>
      <c r="D27" s="68"/>
      <c r="E27" s="6"/>
      <c r="F27" s="82"/>
      <c r="G27" s="33"/>
      <c r="H27" s="68"/>
      <c r="I27" s="6"/>
      <c r="J27" s="5"/>
      <c r="K27" s="6"/>
    </row>
    <row r="28" spans="1:11" s="43" customFormat="1" ht="13" x14ac:dyDescent="0.3">
      <c r="A28" s="162" t="s">
        <v>619</v>
      </c>
      <c r="B28" s="71">
        <f>SUM(B18:B27)</f>
        <v>940</v>
      </c>
      <c r="C28" s="40">
        <f>B28/35968</f>
        <v>2.6134341637010675E-2</v>
      </c>
      <c r="D28" s="71">
        <f>SUM(D18:D27)</f>
        <v>829</v>
      </c>
      <c r="E28" s="41">
        <f>D28/28945</f>
        <v>2.8640525133874589E-2</v>
      </c>
      <c r="F28" s="77">
        <f>SUM(F18:F27)</f>
        <v>8754</v>
      </c>
      <c r="G28" s="42">
        <f>F28/278028</f>
        <v>3.1486037377530321E-2</v>
      </c>
      <c r="H28" s="71">
        <f>SUM(H18:H27)</f>
        <v>10034</v>
      </c>
      <c r="I28" s="41">
        <f>H28/255800</f>
        <v>3.922595777951525E-2</v>
      </c>
      <c r="J28" s="37">
        <f>IF(D28=0, "-", IF((B28-D28)/D28&lt;10, (B28-D28)/D28, "&gt;999%"))</f>
        <v>0.1338962605548854</v>
      </c>
      <c r="K28" s="38">
        <f>IF(H28=0, "-", IF((F28-H28)/H28&lt;10, (F28-H28)/H28, "&gt;999%"))</f>
        <v>-0.12756627466613515</v>
      </c>
    </row>
    <row r="29" spans="1:11" x14ac:dyDescent="0.25">
      <c r="B29" s="83"/>
      <c r="D29" s="83"/>
      <c r="F29" s="83"/>
      <c r="H29" s="83"/>
    </row>
    <row r="30" spans="1:11" ht="13" x14ac:dyDescent="0.3">
      <c r="A30" s="163" t="s">
        <v>141</v>
      </c>
      <c r="B30" s="61" t="s">
        <v>12</v>
      </c>
      <c r="C30" s="62" t="s">
        <v>13</v>
      </c>
      <c r="D30" s="61" t="s">
        <v>12</v>
      </c>
      <c r="E30" s="63" t="s">
        <v>13</v>
      </c>
      <c r="F30" s="62" t="s">
        <v>12</v>
      </c>
      <c r="G30" s="62" t="s">
        <v>13</v>
      </c>
      <c r="H30" s="61" t="s">
        <v>12</v>
      </c>
      <c r="I30" s="63" t="s">
        <v>13</v>
      </c>
      <c r="J30" s="61"/>
      <c r="K30" s="63"/>
    </row>
    <row r="31" spans="1:11" x14ac:dyDescent="0.25">
      <c r="A31" s="7" t="s">
        <v>214</v>
      </c>
      <c r="B31" s="65">
        <v>27</v>
      </c>
      <c r="C31" s="34">
        <f>IF(B36=0, "-", B31/B36)</f>
        <v>0.23684210526315788</v>
      </c>
      <c r="D31" s="65">
        <v>39</v>
      </c>
      <c r="E31" s="9">
        <f>IF(D36=0, "-", D31/D36)</f>
        <v>0.33620689655172414</v>
      </c>
      <c r="F31" s="81">
        <v>163</v>
      </c>
      <c r="G31" s="34">
        <f>IF(F36=0, "-", F31/F36)</f>
        <v>0.21223958333333334</v>
      </c>
      <c r="H31" s="65">
        <v>146</v>
      </c>
      <c r="I31" s="9">
        <f>IF(H36=0, "-", H31/H36)</f>
        <v>0.19918144611186903</v>
      </c>
      <c r="J31" s="8">
        <f>IF(D31=0, "-", IF((B31-D31)/D31&lt;10, (B31-D31)/D31, "&gt;999%"))</f>
        <v>-0.30769230769230771</v>
      </c>
      <c r="K31" s="9">
        <f>IF(H31=0, "-", IF((F31-H31)/H31&lt;10, (F31-H31)/H31, "&gt;999%"))</f>
        <v>0.11643835616438356</v>
      </c>
    </row>
    <row r="32" spans="1:11" x14ac:dyDescent="0.25">
      <c r="A32" s="7" t="s">
        <v>215</v>
      </c>
      <c r="B32" s="65">
        <v>3</v>
      </c>
      <c r="C32" s="34">
        <f>IF(B36=0, "-", B32/B36)</f>
        <v>2.6315789473684209E-2</v>
      </c>
      <c r="D32" s="65">
        <v>1</v>
      </c>
      <c r="E32" s="9">
        <f>IF(D36=0, "-", D32/D36)</f>
        <v>8.6206896551724137E-3</v>
      </c>
      <c r="F32" s="81">
        <v>21</v>
      </c>
      <c r="G32" s="34">
        <f>IF(F36=0, "-", F32/F36)</f>
        <v>2.734375E-2</v>
      </c>
      <c r="H32" s="65">
        <v>16</v>
      </c>
      <c r="I32" s="9">
        <f>IF(H36=0, "-", H32/H36)</f>
        <v>2.1828103683492497E-2</v>
      </c>
      <c r="J32" s="8">
        <f>IF(D32=0, "-", IF((B32-D32)/D32&lt;10, (B32-D32)/D32, "&gt;999%"))</f>
        <v>2</v>
      </c>
      <c r="K32" s="9">
        <f>IF(H32=0, "-", IF((F32-H32)/H32&lt;10, (F32-H32)/H32, "&gt;999%"))</f>
        <v>0.3125</v>
      </c>
    </row>
    <row r="33" spans="1:11" x14ac:dyDescent="0.25">
      <c r="A33" s="7" t="s">
        <v>216</v>
      </c>
      <c r="B33" s="65">
        <v>75</v>
      </c>
      <c r="C33" s="34">
        <f>IF(B36=0, "-", B33/B36)</f>
        <v>0.65789473684210531</v>
      </c>
      <c r="D33" s="65">
        <v>67</v>
      </c>
      <c r="E33" s="9">
        <f>IF(D36=0, "-", D33/D36)</f>
        <v>0.57758620689655171</v>
      </c>
      <c r="F33" s="81">
        <v>484</v>
      </c>
      <c r="G33" s="34">
        <f>IF(F36=0, "-", F33/F36)</f>
        <v>0.63020833333333337</v>
      </c>
      <c r="H33" s="65">
        <v>497</v>
      </c>
      <c r="I33" s="9">
        <f>IF(H36=0, "-", H33/H36)</f>
        <v>0.67803547066848568</v>
      </c>
      <c r="J33" s="8">
        <f>IF(D33=0, "-", IF((B33-D33)/D33&lt;10, (B33-D33)/D33, "&gt;999%"))</f>
        <v>0.11940298507462686</v>
      </c>
      <c r="K33" s="9">
        <f>IF(H33=0, "-", IF((F33-H33)/H33&lt;10, (F33-H33)/H33, "&gt;999%"))</f>
        <v>-2.6156941649899398E-2</v>
      </c>
    </row>
    <row r="34" spans="1:11" x14ac:dyDescent="0.25">
      <c r="A34" s="7" t="s">
        <v>217</v>
      </c>
      <c r="B34" s="65">
        <v>9</v>
      </c>
      <c r="C34" s="34">
        <f>IF(B36=0, "-", B34/B36)</f>
        <v>7.8947368421052627E-2</v>
      </c>
      <c r="D34" s="65">
        <v>9</v>
      </c>
      <c r="E34" s="9">
        <f>IF(D36=0, "-", D34/D36)</f>
        <v>7.7586206896551727E-2</v>
      </c>
      <c r="F34" s="81">
        <v>100</v>
      </c>
      <c r="G34" s="34">
        <f>IF(F36=0, "-", F34/F36)</f>
        <v>0.13020833333333334</v>
      </c>
      <c r="H34" s="65">
        <v>74</v>
      </c>
      <c r="I34" s="9">
        <f>IF(H36=0, "-", H34/H36)</f>
        <v>0.1009549795361528</v>
      </c>
      <c r="J34" s="8">
        <f>IF(D34=0, "-", IF((B34-D34)/D34&lt;10, (B34-D34)/D34, "&gt;999%"))</f>
        <v>0</v>
      </c>
      <c r="K34" s="9">
        <f>IF(H34=0, "-", IF((F34-H34)/H34&lt;10, (F34-H34)/H34, "&gt;999%"))</f>
        <v>0.35135135135135137</v>
      </c>
    </row>
    <row r="35" spans="1:11" x14ac:dyDescent="0.25">
      <c r="A35" s="2"/>
      <c r="B35" s="68"/>
      <c r="C35" s="33"/>
      <c r="D35" s="68"/>
      <c r="E35" s="6"/>
      <c r="F35" s="82"/>
      <c r="G35" s="33"/>
      <c r="H35" s="68"/>
      <c r="I35" s="6"/>
      <c r="J35" s="5"/>
      <c r="K35" s="6"/>
    </row>
    <row r="36" spans="1:11" s="43" customFormat="1" ht="13" x14ac:dyDescent="0.3">
      <c r="A36" s="162" t="s">
        <v>618</v>
      </c>
      <c r="B36" s="71">
        <f>SUM(B31:B35)</f>
        <v>114</v>
      </c>
      <c r="C36" s="40">
        <f>B36/35968</f>
        <v>3.1694839857651248E-3</v>
      </c>
      <c r="D36" s="71">
        <f>SUM(D31:D35)</f>
        <v>116</v>
      </c>
      <c r="E36" s="41">
        <f>D36/28945</f>
        <v>4.0076006218690624E-3</v>
      </c>
      <c r="F36" s="77">
        <f>SUM(F31:F35)</f>
        <v>768</v>
      </c>
      <c r="G36" s="42">
        <f>F36/278028</f>
        <v>2.7623117096119815E-3</v>
      </c>
      <c r="H36" s="71">
        <f>SUM(H31:H35)</f>
        <v>733</v>
      </c>
      <c r="I36" s="41">
        <f>H36/255800</f>
        <v>2.8655199374511336E-3</v>
      </c>
      <c r="J36" s="37">
        <f>IF(D36=0, "-", IF((B36-D36)/D36&lt;10, (B36-D36)/D36, "&gt;999%"))</f>
        <v>-1.7241379310344827E-2</v>
      </c>
      <c r="K36" s="38">
        <f>IF(H36=0, "-", IF((F36-H36)/H36&lt;10, (F36-H36)/H36, "&gt;999%"))</f>
        <v>4.7748976807639835E-2</v>
      </c>
    </row>
    <row r="37" spans="1:11" x14ac:dyDescent="0.25">
      <c r="B37" s="83"/>
      <c r="D37" s="83"/>
      <c r="F37" s="83"/>
      <c r="H37" s="83"/>
    </row>
    <row r="38" spans="1:11" s="43" customFormat="1" ht="13" x14ac:dyDescent="0.3">
      <c r="A38" s="162" t="s">
        <v>617</v>
      </c>
      <c r="B38" s="71">
        <v>1054</v>
      </c>
      <c r="C38" s="40">
        <f>B38/35968</f>
        <v>2.9303825622775802E-2</v>
      </c>
      <c r="D38" s="71">
        <v>945</v>
      </c>
      <c r="E38" s="41">
        <f>D38/28945</f>
        <v>3.2648125755743655E-2</v>
      </c>
      <c r="F38" s="77">
        <v>9522</v>
      </c>
      <c r="G38" s="42">
        <f>F38/278028</f>
        <v>3.4248349087142305E-2</v>
      </c>
      <c r="H38" s="71">
        <v>10767</v>
      </c>
      <c r="I38" s="41">
        <f>H38/255800</f>
        <v>4.2091477716966377E-2</v>
      </c>
      <c r="J38" s="37">
        <f>IF(D38=0, "-", IF((B38-D38)/D38&lt;10, (B38-D38)/D38, "&gt;999%"))</f>
        <v>0.11534391534391535</v>
      </c>
      <c r="K38" s="38">
        <f>IF(H38=0, "-", IF((F38-H38)/H38&lt;10, (F38-H38)/H38, "&gt;999%"))</f>
        <v>-0.11563109501253831</v>
      </c>
    </row>
    <row r="39" spans="1:11" x14ac:dyDescent="0.25">
      <c r="B39" s="83"/>
      <c r="D39" s="83"/>
      <c r="F39" s="83"/>
      <c r="H39" s="83"/>
    </row>
    <row r="40" spans="1:11" ht="15.5" x14ac:dyDescent="0.35">
      <c r="A40" s="164" t="s">
        <v>116</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142</v>
      </c>
      <c r="B42" s="61" t="s">
        <v>12</v>
      </c>
      <c r="C42" s="62" t="s">
        <v>13</v>
      </c>
      <c r="D42" s="61" t="s">
        <v>12</v>
      </c>
      <c r="E42" s="63" t="s">
        <v>13</v>
      </c>
      <c r="F42" s="62" t="s">
        <v>12</v>
      </c>
      <c r="G42" s="62" t="s">
        <v>13</v>
      </c>
      <c r="H42" s="61" t="s">
        <v>12</v>
      </c>
      <c r="I42" s="63" t="s">
        <v>13</v>
      </c>
      <c r="J42" s="61"/>
      <c r="K42" s="63"/>
    </row>
    <row r="43" spans="1:11" x14ac:dyDescent="0.25">
      <c r="A43" s="7" t="s">
        <v>218</v>
      </c>
      <c r="B43" s="65">
        <v>574</v>
      </c>
      <c r="C43" s="34">
        <f>IF(B53=0, "-", B43/B53)</f>
        <v>0.26685262668526266</v>
      </c>
      <c r="D43" s="65">
        <v>547</v>
      </c>
      <c r="E43" s="9">
        <f>IF(D53=0, "-", D43/D53)</f>
        <v>0.34554643082754266</v>
      </c>
      <c r="F43" s="81">
        <v>5274</v>
      </c>
      <c r="G43" s="34">
        <f>IF(F53=0, "-", F43/F53)</f>
        <v>0.34248977206312098</v>
      </c>
      <c r="H43" s="65">
        <v>5661</v>
      </c>
      <c r="I43" s="9">
        <f>IF(H53=0, "-", H43/H53)</f>
        <v>0.29151861578866062</v>
      </c>
      <c r="J43" s="8">
        <f t="shared" ref="J43:J51" si="2">IF(D43=0, "-", IF((B43-D43)/D43&lt;10, (B43-D43)/D43, "&gt;999%"))</f>
        <v>4.9360146252285193E-2</v>
      </c>
      <c r="K43" s="9">
        <f t="shared" ref="K43:K51" si="3">IF(H43=0, "-", IF((F43-H43)/H43&lt;10, (F43-H43)/H43, "&gt;999%"))</f>
        <v>-6.8362480127186015E-2</v>
      </c>
    </row>
    <row r="44" spans="1:11" x14ac:dyDescent="0.25">
      <c r="A44" s="7" t="s">
        <v>219</v>
      </c>
      <c r="B44" s="65">
        <v>0</v>
      </c>
      <c r="C44" s="34">
        <f>IF(B53=0, "-", B44/B53)</f>
        <v>0</v>
      </c>
      <c r="D44" s="65">
        <v>7</v>
      </c>
      <c r="E44" s="9">
        <f>IF(D53=0, "-", D44/D53)</f>
        <v>4.421983575489577E-3</v>
      </c>
      <c r="F44" s="81">
        <v>0</v>
      </c>
      <c r="G44" s="34">
        <f>IF(F53=0, "-", F44/F53)</f>
        <v>0</v>
      </c>
      <c r="H44" s="65">
        <v>132</v>
      </c>
      <c r="I44" s="9">
        <f>IF(H53=0, "-", H44/H53)</f>
        <v>6.797466398887687E-3</v>
      </c>
      <c r="J44" s="8">
        <f t="shared" si="2"/>
        <v>-1</v>
      </c>
      <c r="K44" s="9">
        <f t="shared" si="3"/>
        <v>-1</v>
      </c>
    </row>
    <row r="45" spans="1:11" x14ac:dyDescent="0.25">
      <c r="A45" s="7" t="s">
        <v>220</v>
      </c>
      <c r="B45" s="65">
        <v>140</v>
      </c>
      <c r="C45" s="34">
        <f>IF(B53=0, "-", B45/B53)</f>
        <v>6.508600650860065E-2</v>
      </c>
      <c r="D45" s="65">
        <v>328</v>
      </c>
      <c r="E45" s="9">
        <f>IF(D53=0, "-", D45/D53)</f>
        <v>0.20720151610865445</v>
      </c>
      <c r="F45" s="81">
        <v>1448</v>
      </c>
      <c r="G45" s="34">
        <f>IF(F53=0, "-", F45/F53)</f>
        <v>9.403208000519514E-2</v>
      </c>
      <c r="H45" s="65">
        <v>3448</v>
      </c>
      <c r="I45" s="9">
        <f>IF(H53=0, "-", H45/H53)</f>
        <v>0.17755806169215715</v>
      </c>
      <c r="J45" s="8">
        <f t="shared" si="2"/>
        <v>-0.57317073170731703</v>
      </c>
      <c r="K45" s="9">
        <f t="shared" si="3"/>
        <v>-0.58004640371229699</v>
      </c>
    </row>
    <row r="46" spans="1:11" x14ac:dyDescent="0.25">
      <c r="A46" s="7" t="s">
        <v>221</v>
      </c>
      <c r="B46" s="65">
        <v>175</v>
      </c>
      <c r="C46" s="34">
        <f>IF(B53=0, "-", B46/B53)</f>
        <v>8.1357508135750808E-2</v>
      </c>
      <c r="D46" s="65">
        <v>132</v>
      </c>
      <c r="E46" s="9">
        <f>IF(D53=0, "-", D46/D53)</f>
        <v>8.3385975994946307E-2</v>
      </c>
      <c r="F46" s="81">
        <v>2412</v>
      </c>
      <c r="G46" s="34">
        <f>IF(F53=0, "-", F46/F53)</f>
        <v>0.15663354763296317</v>
      </c>
      <c r="H46" s="65">
        <v>2482</v>
      </c>
      <c r="I46" s="9">
        <f>IF(H53=0, "-", H46/H53)</f>
        <v>0.12781296668211545</v>
      </c>
      <c r="J46" s="8">
        <f t="shared" si="2"/>
        <v>0.32575757575757575</v>
      </c>
      <c r="K46" s="9">
        <f t="shared" si="3"/>
        <v>-2.8203062046736505E-2</v>
      </c>
    </row>
    <row r="47" spans="1:11" x14ac:dyDescent="0.25">
      <c r="A47" s="7" t="s">
        <v>222</v>
      </c>
      <c r="B47" s="65">
        <v>148</v>
      </c>
      <c r="C47" s="34">
        <f>IF(B53=0, "-", B47/B53)</f>
        <v>6.8805206880520692E-2</v>
      </c>
      <c r="D47" s="65">
        <v>0</v>
      </c>
      <c r="E47" s="9">
        <f>IF(D53=0, "-", D47/D53)</f>
        <v>0</v>
      </c>
      <c r="F47" s="81">
        <v>223</v>
      </c>
      <c r="G47" s="34">
        <f>IF(F53=0, "-", F47/F53)</f>
        <v>1.4481459835054224E-2</v>
      </c>
      <c r="H47" s="65">
        <v>0</v>
      </c>
      <c r="I47" s="9">
        <f>IF(H53=0, "-", H47/H53)</f>
        <v>0</v>
      </c>
      <c r="J47" s="8" t="str">
        <f t="shared" si="2"/>
        <v>-</v>
      </c>
      <c r="K47" s="9" t="str">
        <f t="shared" si="3"/>
        <v>-</v>
      </c>
    </row>
    <row r="48" spans="1:11" x14ac:dyDescent="0.25">
      <c r="A48" s="7" t="s">
        <v>223</v>
      </c>
      <c r="B48" s="65">
        <v>27</v>
      </c>
      <c r="C48" s="34">
        <f>IF(B53=0, "-", B48/B53)</f>
        <v>1.2552301255230125E-2</v>
      </c>
      <c r="D48" s="65">
        <v>13</v>
      </c>
      <c r="E48" s="9">
        <f>IF(D53=0, "-", D48/D53)</f>
        <v>8.2122552116234999E-3</v>
      </c>
      <c r="F48" s="81">
        <v>155</v>
      </c>
      <c r="G48" s="34">
        <f>IF(F53=0, "-", F48/F53)</f>
        <v>1.006558867458926E-2</v>
      </c>
      <c r="H48" s="65">
        <v>85</v>
      </c>
      <c r="I48" s="9">
        <f>IF(H53=0, "-", H48/H53)</f>
        <v>4.3771563932231321E-3</v>
      </c>
      <c r="J48" s="8">
        <f t="shared" si="2"/>
        <v>1.0769230769230769</v>
      </c>
      <c r="K48" s="9">
        <f t="shared" si="3"/>
        <v>0.82352941176470584</v>
      </c>
    </row>
    <row r="49" spans="1:11" x14ac:dyDescent="0.25">
      <c r="A49" s="7" t="s">
        <v>224</v>
      </c>
      <c r="B49" s="65">
        <v>5</v>
      </c>
      <c r="C49" s="34">
        <f>IF(B53=0, "-", B49/B53)</f>
        <v>2.3245002324500234E-3</v>
      </c>
      <c r="D49" s="65">
        <v>111</v>
      </c>
      <c r="E49" s="9">
        <f>IF(D53=0, "-", D49/D53)</f>
        <v>7.0120025268477576E-2</v>
      </c>
      <c r="F49" s="81">
        <v>721</v>
      </c>
      <c r="G49" s="34">
        <f>IF(F53=0, "-", F49/F53)</f>
        <v>4.6821222157282939E-2</v>
      </c>
      <c r="H49" s="65">
        <v>781</v>
      </c>
      <c r="I49" s="9">
        <f>IF(H53=0, "-", H49/H53)</f>
        <v>4.0218342860085486E-2</v>
      </c>
      <c r="J49" s="8">
        <f t="shared" si="2"/>
        <v>-0.95495495495495497</v>
      </c>
      <c r="K49" s="9">
        <f t="shared" si="3"/>
        <v>-7.6824583866837381E-2</v>
      </c>
    </row>
    <row r="50" spans="1:11" x14ac:dyDescent="0.25">
      <c r="A50" s="7" t="s">
        <v>225</v>
      </c>
      <c r="B50" s="65">
        <v>1082</v>
      </c>
      <c r="C50" s="34">
        <f>IF(B53=0, "-", B50/B53)</f>
        <v>0.50302185030218505</v>
      </c>
      <c r="D50" s="65">
        <v>444</v>
      </c>
      <c r="E50" s="9">
        <f>IF(D53=0, "-", D50/D53)</f>
        <v>0.2804801010739103</v>
      </c>
      <c r="F50" s="81">
        <v>5166</v>
      </c>
      <c r="G50" s="34">
        <f>IF(F53=0, "-", F50/F53)</f>
        <v>0.33547632963179425</v>
      </c>
      <c r="H50" s="65">
        <v>6817</v>
      </c>
      <c r="I50" s="9">
        <f>IF(H53=0, "-", H50/H53)</f>
        <v>0.3510479427364952</v>
      </c>
      <c r="J50" s="8">
        <f t="shared" si="2"/>
        <v>1.4369369369369369</v>
      </c>
      <c r="K50" s="9">
        <f t="shared" si="3"/>
        <v>-0.24218864603197887</v>
      </c>
    </row>
    <row r="51" spans="1:11" x14ac:dyDescent="0.25">
      <c r="A51" s="7" t="s">
        <v>226</v>
      </c>
      <c r="B51" s="65">
        <v>0</v>
      </c>
      <c r="C51" s="34">
        <f>IF(B53=0, "-", B51/B53)</f>
        <v>0</v>
      </c>
      <c r="D51" s="65">
        <v>1</v>
      </c>
      <c r="E51" s="9">
        <f>IF(D53=0, "-", D51/D53)</f>
        <v>6.3171193935565378E-4</v>
      </c>
      <c r="F51" s="81">
        <v>0</v>
      </c>
      <c r="G51" s="34">
        <f>IF(F53=0, "-", F51/F53)</f>
        <v>0</v>
      </c>
      <c r="H51" s="65">
        <v>13</v>
      </c>
      <c r="I51" s="9">
        <f>IF(H53=0, "-", H51/H53)</f>
        <v>6.6944744837530259E-4</v>
      </c>
      <c r="J51" s="8">
        <f t="shared" si="2"/>
        <v>-1</v>
      </c>
      <c r="K51" s="9">
        <f t="shared" si="3"/>
        <v>-1</v>
      </c>
    </row>
    <row r="52" spans="1:11" x14ac:dyDescent="0.25">
      <c r="A52" s="2"/>
      <c r="B52" s="68"/>
      <c r="C52" s="33"/>
      <c r="D52" s="68"/>
      <c r="E52" s="6"/>
      <c r="F52" s="82"/>
      <c r="G52" s="33"/>
      <c r="H52" s="68"/>
      <c r="I52" s="6"/>
      <c r="J52" s="5"/>
      <c r="K52" s="6"/>
    </row>
    <row r="53" spans="1:11" s="43" customFormat="1" ht="13" x14ac:dyDescent="0.3">
      <c r="A53" s="162" t="s">
        <v>616</v>
      </c>
      <c r="B53" s="71">
        <f>SUM(B43:B52)</f>
        <v>2151</v>
      </c>
      <c r="C53" s="40">
        <f>B53/35968</f>
        <v>5.9803158362989321E-2</v>
      </c>
      <c r="D53" s="71">
        <f>SUM(D43:D52)</f>
        <v>1583</v>
      </c>
      <c r="E53" s="41">
        <f>D53/28945</f>
        <v>5.4689929176023493E-2</v>
      </c>
      <c r="F53" s="77">
        <f>SUM(F43:F52)</f>
        <v>15399</v>
      </c>
      <c r="G53" s="42">
        <f>F53/278028</f>
        <v>5.5386507833743361E-2</v>
      </c>
      <c r="H53" s="71">
        <f>SUM(H43:H52)</f>
        <v>19419</v>
      </c>
      <c r="I53" s="41">
        <f>H53/255800</f>
        <v>7.59147771696638E-2</v>
      </c>
      <c r="J53" s="37">
        <f>IF(D53=0, "-", IF((B53-D53)/D53&lt;10, (B53-D53)/D53, "&gt;999%"))</f>
        <v>0.35881238155401135</v>
      </c>
      <c r="K53" s="38">
        <f>IF(H53=0, "-", IF((F53-H53)/H53&lt;10, (F53-H53)/H53, "&gt;999%"))</f>
        <v>-0.20701374942067047</v>
      </c>
    </row>
    <row r="54" spans="1:11" x14ac:dyDescent="0.25">
      <c r="B54" s="83"/>
      <c r="D54" s="83"/>
      <c r="F54" s="83"/>
      <c r="H54" s="83"/>
    </row>
    <row r="55" spans="1:11" ht="13" x14ac:dyDescent="0.3">
      <c r="A55" s="163" t="s">
        <v>143</v>
      </c>
      <c r="B55" s="61" t="s">
        <v>12</v>
      </c>
      <c r="C55" s="62" t="s">
        <v>13</v>
      </c>
      <c r="D55" s="61" t="s">
        <v>12</v>
      </c>
      <c r="E55" s="63" t="s">
        <v>13</v>
      </c>
      <c r="F55" s="62" t="s">
        <v>12</v>
      </c>
      <c r="G55" s="62" t="s">
        <v>13</v>
      </c>
      <c r="H55" s="61" t="s">
        <v>12</v>
      </c>
      <c r="I55" s="63" t="s">
        <v>13</v>
      </c>
      <c r="J55" s="61"/>
      <c r="K55" s="63"/>
    </row>
    <row r="56" spans="1:11" x14ac:dyDescent="0.25">
      <c r="A56" s="7" t="s">
        <v>227</v>
      </c>
      <c r="B56" s="65">
        <v>141</v>
      </c>
      <c r="C56" s="34">
        <f>IF(B75=0, "-", B56/B75)</f>
        <v>0.1540983606557377</v>
      </c>
      <c r="D56" s="65">
        <v>93</v>
      </c>
      <c r="E56" s="9">
        <f>IF(D75=0, "-", D56/D75)</f>
        <v>0.16402116402116401</v>
      </c>
      <c r="F56" s="81">
        <v>1014</v>
      </c>
      <c r="G56" s="34">
        <f>IF(F75=0, "-", F56/F75)</f>
        <v>0.19078080903104422</v>
      </c>
      <c r="H56" s="65">
        <v>661</v>
      </c>
      <c r="I56" s="9">
        <f>IF(H75=0, "-", H56/H75)</f>
        <v>0.16496131769403544</v>
      </c>
      <c r="J56" s="8">
        <f t="shared" ref="J56:J73" si="4">IF(D56=0, "-", IF((B56-D56)/D56&lt;10, (B56-D56)/D56, "&gt;999%"))</f>
        <v>0.5161290322580645</v>
      </c>
      <c r="K56" s="9">
        <f t="shared" ref="K56:K73" si="5">IF(H56=0, "-", IF((F56-H56)/H56&lt;10, (F56-H56)/H56, "&gt;999%"))</f>
        <v>0.5340393343419062</v>
      </c>
    </row>
    <row r="57" spans="1:11" x14ac:dyDescent="0.25">
      <c r="A57" s="7" t="s">
        <v>228</v>
      </c>
      <c r="B57" s="65">
        <v>37</v>
      </c>
      <c r="C57" s="34">
        <f>IF(B75=0, "-", B57/B75)</f>
        <v>4.0437158469945354E-2</v>
      </c>
      <c r="D57" s="65">
        <v>87</v>
      </c>
      <c r="E57" s="9">
        <f>IF(D75=0, "-", D57/D75)</f>
        <v>0.15343915343915343</v>
      </c>
      <c r="F57" s="81">
        <v>443</v>
      </c>
      <c r="G57" s="34">
        <f>IF(F75=0, "-", F57/F75)</f>
        <v>8.3349012229539041E-2</v>
      </c>
      <c r="H57" s="65">
        <v>477</v>
      </c>
      <c r="I57" s="9">
        <f>IF(H75=0, "-", H57/H75)</f>
        <v>0.11904167706513601</v>
      </c>
      <c r="J57" s="8">
        <f t="shared" si="4"/>
        <v>-0.57471264367816088</v>
      </c>
      <c r="K57" s="9">
        <f t="shared" si="5"/>
        <v>-7.1278825995807121E-2</v>
      </c>
    </row>
    <row r="58" spans="1:11" x14ac:dyDescent="0.25">
      <c r="A58" s="7" t="s">
        <v>229</v>
      </c>
      <c r="B58" s="65">
        <v>33</v>
      </c>
      <c r="C58" s="34">
        <f>IF(B75=0, "-", B58/B75)</f>
        <v>3.6065573770491806E-2</v>
      </c>
      <c r="D58" s="65">
        <v>51</v>
      </c>
      <c r="E58" s="9">
        <f>IF(D75=0, "-", D58/D75)</f>
        <v>8.9947089947089942E-2</v>
      </c>
      <c r="F58" s="81">
        <v>260</v>
      </c>
      <c r="G58" s="34">
        <f>IF(F75=0, "-", F58/F75)</f>
        <v>4.8918156161806212E-2</v>
      </c>
      <c r="H58" s="65">
        <v>358</v>
      </c>
      <c r="I58" s="9">
        <f>IF(H75=0, "-", H58/H75)</f>
        <v>8.9343648614923887E-2</v>
      </c>
      <c r="J58" s="8">
        <f t="shared" si="4"/>
        <v>-0.35294117647058826</v>
      </c>
      <c r="K58" s="9">
        <f t="shared" si="5"/>
        <v>-0.27374301675977653</v>
      </c>
    </row>
    <row r="59" spans="1:11" x14ac:dyDescent="0.25">
      <c r="A59" s="7" t="s">
        <v>230</v>
      </c>
      <c r="B59" s="65">
        <v>0</v>
      </c>
      <c r="C59" s="34">
        <f>IF(B75=0, "-", B59/B75)</f>
        <v>0</v>
      </c>
      <c r="D59" s="65">
        <v>0</v>
      </c>
      <c r="E59" s="9">
        <f>IF(D75=0, "-", D59/D75)</f>
        <v>0</v>
      </c>
      <c r="F59" s="81">
        <v>0</v>
      </c>
      <c r="G59" s="34">
        <f>IF(F75=0, "-", F59/F75)</f>
        <v>0</v>
      </c>
      <c r="H59" s="65">
        <v>2</v>
      </c>
      <c r="I59" s="9">
        <f>IF(H75=0, "-", H59/H75)</f>
        <v>4.991265285749938E-4</v>
      </c>
      <c r="J59" s="8" t="str">
        <f t="shared" si="4"/>
        <v>-</v>
      </c>
      <c r="K59" s="9">
        <f t="shared" si="5"/>
        <v>-1</v>
      </c>
    </row>
    <row r="60" spans="1:11" x14ac:dyDescent="0.25">
      <c r="A60" s="7" t="s">
        <v>231</v>
      </c>
      <c r="B60" s="65">
        <v>49</v>
      </c>
      <c r="C60" s="34">
        <f>IF(B75=0, "-", B60/B75)</f>
        <v>5.3551912568306013E-2</v>
      </c>
      <c r="D60" s="65">
        <v>0</v>
      </c>
      <c r="E60" s="9">
        <f>IF(D75=0, "-", D60/D75)</f>
        <v>0</v>
      </c>
      <c r="F60" s="81">
        <v>173</v>
      </c>
      <c r="G60" s="34">
        <f>IF(F75=0, "-", F60/F75)</f>
        <v>3.2549388523047978E-2</v>
      </c>
      <c r="H60" s="65">
        <v>0</v>
      </c>
      <c r="I60" s="9">
        <f>IF(H75=0, "-", H60/H75)</f>
        <v>0</v>
      </c>
      <c r="J60" s="8" t="str">
        <f t="shared" si="4"/>
        <v>-</v>
      </c>
      <c r="K60" s="9" t="str">
        <f t="shared" si="5"/>
        <v>-</v>
      </c>
    </row>
    <row r="61" spans="1:11" x14ac:dyDescent="0.25">
      <c r="A61" s="7" t="s">
        <v>232</v>
      </c>
      <c r="B61" s="65">
        <v>15</v>
      </c>
      <c r="C61" s="34">
        <f>IF(B75=0, "-", B61/B75)</f>
        <v>1.6393442622950821E-2</v>
      </c>
      <c r="D61" s="65">
        <v>2</v>
      </c>
      <c r="E61" s="9">
        <f>IF(D75=0, "-", D61/D75)</f>
        <v>3.5273368606701938E-3</v>
      </c>
      <c r="F61" s="81">
        <v>72</v>
      </c>
      <c r="G61" s="34">
        <f>IF(F75=0, "-", F61/F75)</f>
        <v>1.354656632173095E-2</v>
      </c>
      <c r="H61" s="65">
        <v>24</v>
      </c>
      <c r="I61" s="9">
        <f>IF(H75=0, "-", H61/H75)</f>
        <v>5.9895183428999247E-3</v>
      </c>
      <c r="J61" s="8">
        <f t="shared" si="4"/>
        <v>6.5</v>
      </c>
      <c r="K61" s="9">
        <f t="shared" si="5"/>
        <v>2</v>
      </c>
    </row>
    <row r="62" spans="1:11" x14ac:dyDescent="0.25">
      <c r="A62" s="7" t="s">
        <v>233</v>
      </c>
      <c r="B62" s="65">
        <v>0</v>
      </c>
      <c r="C62" s="34">
        <f>IF(B75=0, "-", B62/B75)</f>
        <v>0</v>
      </c>
      <c r="D62" s="65">
        <v>2</v>
      </c>
      <c r="E62" s="9">
        <f>IF(D75=0, "-", D62/D75)</f>
        <v>3.5273368606701938E-3</v>
      </c>
      <c r="F62" s="81">
        <v>14</v>
      </c>
      <c r="G62" s="34">
        <f>IF(F75=0, "-", F62/F75)</f>
        <v>2.6340545625587958E-3</v>
      </c>
      <c r="H62" s="65">
        <v>37</v>
      </c>
      <c r="I62" s="9">
        <f>IF(H75=0, "-", H62/H75)</f>
        <v>9.2338407786373838E-3</v>
      </c>
      <c r="J62" s="8">
        <f t="shared" si="4"/>
        <v>-1</v>
      </c>
      <c r="K62" s="9">
        <f t="shared" si="5"/>
        <v>-0.6216216216216216</v>
      </c>
    </row>
    <row r="63" spans="1:11" x14ac:dyDescent="0.25">
      <c r="A63" s="7" t="s">
        <v>234</v>
      </c>
      <c r="B63" s="65">
        <v>16</v>
      </c>
      <c r="C63" s="34">
        <f>IF(B75=0, "-", B63/B75)</f>
        <v>1.7486338797814208E-2</v>
      </c>
      <c r="D63" s="65">
        <v>0</v>
      </c>
      <c r="E63" s="9">
        <f>IF(D75=0, "-", D63/D75)</f>
        <v>0</v>
      </c>
      <c r="F63" s="81">
        <v>87</v>
      </c>
      <c r="G63" s="34">
        <f>IF(F75=0, "-", F63/F75)</f>
        <v>1.6368767638758233E-2</v>
      </c>
      <c r="H63" s="65">
        <v>0</v>
      </c>
      <c r="I63" s="9">
        <f>IF(H75=0, "-", H63/H75)</f>
        <v>0</v>
      </c>
      <c r="J63" s="8" t="str">
        <f t="shared" si="4"/>
        <v>-</v>
      </c>
      <c r="K63" s="9" t="str">
        <f t="shared" si="5"/>
        <v>-</v>
      </c>
    </row>
    <row r="64" spans="1:11" x14ac:dyDescent="0.25">
      <c r="A64" s="7" t="s">
        <v>235</v>
      </c>
      <c r="B64" s="65">
        <v>75</v>
      </c>
      <c r="C64" s="34">
        <f>IF(B75=0, "-", B64/B75)</f>
        <v>8.1967213114754092E-2</v>
      </c>
      <c r="D64" s="65">
        <v>16</v>
      </c>
      <c r="E64" s="9">
        <f>IF(D75=0, "-", D64/D75)</f>
        <v>2.821869488536155E-2</v>
      </c>
      <c r="F64" s="81">
        <v>300</v>
      </c>
      <c r="G64" s="34">
        <f>IF(F75=0, "-", F64/F75)</f>
        <v>5.6444026340545628E-2</v>
      </c>
      <c r="H64" s="65">
        <v>170</v>
      </c>
      <c r="I64" s="9">
        <f>IF(H75=0, "-", H64/H75)</f>
        <v>4.2425754928874466E-2</v>
      </c>
      <c r="J64" s="8">
        <f t="shared" si="4"/>
        <v>3.6875</v>
      </c>
      <c r="K64" s="9">
        <f t="shared" si="5"/>
        <v>0.76470588235294112</v>
      </c>
    </row>
    <row r="65" spans="1:11" x14ac:dyDescent="0.25">
      <c r="A65" s="7" t="s">
        <v>236</v>
      </c>
      <c r="B65" s="65">
        <v>64</v>
      </c>
      <c r="C65" s="34">
        <f>IF(B75=0, "-", B65/B75)</f>
        <v>6.9945355191256831E-2</v>
      </c>
      <c r="D65" s="65">
        <v>82</v>
      </c>
      <c r="E65" s="9">
        <f>IF(D75=0, "-", D65/D75)</f>
        <v>0.14462081128747795</v>
      </c>
      <c r="F65" s="81">
        <v>598</v>
      </c>
      <c r="G65" s="34">
        <f>IF(F75=0, "-", F65/F75)</f>
        <v>0.11251175917215428</v>
      </c>
      <c r="H65" s="65">
        <v>641</v>
      </c>
      <c r="I65" s="9">
        <f>IF(H75=0, "-", H65/H75)</f>
        <v>0.15997005240828549</v>
      </c>
      <c r="J65" s="8">
        <f t="shared" si="4"/>
        <v>-0.21951219512195122</v>
      </c>
      <c r="K65" s="9">
        <f t="shared" si="5"/>
        <v>-6.7082683307332289E-2</v>
      </c>
    </row>
    <row r="66" spans="1:11" x14ac:dyDescent="0.25">
      <c r="A66" s="7" t="s">
        <v>237</v>
      </c>
      <c r="B66" s="65">
        <v>1</v>
      </c>
      <c r="C66" s="34">
        <f>IF(B75=0, "-", B66/B75)</f>
        <v>1.092896174863388E-3</v>
      </c>
      <c r="D66" s="65">
        <v>11</v>
      </c>
      <c r="E66" s="9">
        <f>IF(D75=0, "-", D66/D75)</f>
        <v>1.9400352733686066E-2</v>
      </c>
      <c r="F66" s="81">
        <v>36</v>
      </c>
      <c r="G66" s="34">
        <f>IF(F75=0, "-", F66/F75)</f>
        <v>6.7732831608654752E-3</v>
      </c>
      <c r="H66" s="65">
        <v>91</v>
      </c>
      <c r="I66" s="9">
        <f>IF(H75=0, "-", H66/H75)</f>
        <v>2.2710257050162216E-2</v>
      </c>
      <c r="J66" s="8">
        <f t="shared" si="4"/>
        <v>-0.90909090909090906</v>
      </c>
      <c r="K66" s="9">
        <f t="shared" si="5"/>
        <v>-0.60439560439560436</v>
      </c>
    </row>
    <row r="67" spans="1:11" x14ac:dyDescent="0.25">
      <c r="A67" s="7" t="s">
        <v>238</v>
      </c>
      <c r="B67" s="65">
        <v>198</v>
      </c>
      <c r="C67" s="34">
        <f>IF(B75=0, "-", B67/B75)</f>
        <v>0.21639344262295082</v>
      </c>
      <c r="D67" s="65">
        <v>0</v>
      </c>
      <c r="E67" s="9">
        <f>IF(D75=0, "-", D67/D75)</f>
        <v>0</v>
      </c>
      <c r="F67" s="81">
        <v>340</v>
      </c>
      <c r="G67" s="34">
        <f>IF(F75=0, "-", F67/F75)</f>
        <v>6.3969896519285044E-2</v>
      </c>
      <c r="H67" s="65">
        <v>0</v>
      </c>
      <c r="I67" s="9">
        <f>IF(H75=0, "-", H67/H75)</f>
        <v>0</v>
      </c>
      <c r="J67" s="8" t="str">
        <f t="shared" si="4"/>
        <v>-</v>
      </c>
      <c r="K67" s="9" t="str">
        <f t="shared" si="5"/>
        <v>-</v>
      </c>
    </row>
    <row r="68" spans="1:11" x14ac:dyDescent="0.25">
      <c r="A68" s="7" t="s">
        <v>239</v>
      </c>
      <c r="B68" s="65">
        <v>15</v>
      </c>
      <c r="C68" s="34">
        <f>IF(B75=0, "-", B68/B75)</f>
        <v>1.6393442622950821E-2</v>
      </c>
      <c r="D68" s="65">
        <v>0</v>
      </c>
      <c r="E68" s="9">
        <f>IF(D75=0, "-", D68/D75)</f>
        <v>0</v>
      </c>
      <c r="F68" s="81">
        <v>78</v>
      </c>
      <c r="G68" s="34">
        <f>IF(F75=0, "-", F68/F75)</f>
        <v>1.4675446848541863E-2</v>
      </c>
      <c r="H68" s="65">
        <v>58</v>
      </c>
      <c r="I68" s="9">
        <f>IF(H75=0, "-", H68/H75)</f>
        <v>1.4474669328674819E-2</v>
      </c>
      <c r="J68" s="8" t="str">
        <f t="shared" si="4"/>
        <v>-</v>
      </c>
      <c r="K68" s="9">
        <f t="shared" si="5"/>
        <v>0.34482758620689657</v>
      </c>
    </row>
    <row r="69" spans="1:11" x14ac:dyDescent="0.25">
      <c r="A69" s="7" t="s">
        <v>240</v>
      </c>
      <c r="B69" s="65">
        <v>6</v>
      </c>
      <c r="C69" s="34">
        <f>IF(B75=0, "-", B69/B75)</f>
        <v>6.5573770491803279E-3</v>
      </c>
      <c r="D69" s="65">
        <v>5</v>
      </c>
      <c r="E69" s="9">
        <f>IF(D75=0, "-", D69/D75)</f>
        <v>8.8183421516754845E-3</v>
      </c>
      <c r="F69" s="81">
        <v>71</v>
      </c>
      <c r="G69" s="34">
        <f>IF(F75=0, "-", F69/F75)</f>
        <v>1.3358419567262464E-2</v>
      </c>
      <c r="H69" s="65">
        <v>69</v>
      </c>
      <c r="I69" s="9">
        <f>IF(H75=0, "-", H69/H75)</f>
        <v>1.7219865235837285E-2</v>
      </c>
      <c r="J69" s="8">
        <f t="shared" si="4"/>
        <v>0.2</v>
      </c>
      <c r="K69" s="9">
        <f t="shared" si="5"/>
        <v>2.8985507246376812E-2</v>
      </c>
    </row>
    <row r="70" spans="1:11" x14ac:dyDescent="0.25">
      <c r="A70" s="7" t="s">
        <v>241</v>
      </c>
      <c r="B70" s="65">
        <v>8</v>
      </c>
      <c r="C70" s="34">
        <f>IF(B75=0, "-", B70/B75)</f>
        <v>8.7431693989071038E-3</v>
      </c>
      <c r="D70" s="65">
        <v>0</v>
      </c>
      <c r="E70" s="9">
        <f>IF(D75=0, "-", D70/D75)</f>
        <v>0</v>
      </c>
      <c r="F70" s="81">
        <v>74</v>
      </c>
      <c r="G70" s="34">
        <f>IF(F75=0, "-", F70/F75)</f>
        <v>1.3922859830667921E-2</v>
      </c>
      <c r="H70" s="65">
        <v>3</v>
      </c>
      <c r="I70" s="9">
        <f>IF(H75=0, "-", H70/H75)</f>
        <v>7.4868979286249059E-4</v>
      </c>
      <c r="J70" s="8" t="str">
        <f t="shared" si="4"/>
        <v>-</v>
      </c>
      <c r="K70" s="9" t="str">
        <f t="shared" si="5"/>
        <v>&gt;999%</v>
      </c>
    </row>
    <row r="71" spans="1:11" x14ac:dyDescent="0.25">
      <c r="A71" s="7" t="s">
        <v>242</v>
      </c>
      <c r="B71" s="65">
        <v>3</v>
      </c>
      <c r="C71" s="34">
        <f>IF(B75=0, "-", B71/B75)</f>
        <v>3.2786885245901639E-3</v>
      </c>
      <c r="D71" s="65">
        <v>0</v>
      </c>
      <c r="E71" s="9">
        <f>IF(D75=0, "-", D71/D75)</f>
        <v>0</v>
      </c>
      <c r="F71" s="81">
        <v>25</v>
      </c>
      <c r="G71" s="34">
        <f>IF(F75=0, "-", F71/F75)</f>
        <v>4.7036688617121351E-3</v>
      </c>
      <c r="H71" s="65">
        <v>35</v>
      </c>
      <c r="I71" s="9">
        <f>IF(H75=0, "-", H71/H75)</f>
        <v>8.7347142500623903E-3</v>
      </c>
      <c r="J71" s="8" t="str">
        <f t="shared" si="4"/>
        <v>-</v>
      </c>
      <c r="K71" s="9">
        <f t="shared" si="5"/>
        <v>-0.2857142857142857</v>
      </c>
    </row>
    <row r="72" spans="1:11" x14ac:dyDescent="0.25">
      <c r="A72" s="7" t="s">
        <v>243</v>
      </c>
      <c r="B72" s="65">
        <v>86</v>
      </c>
      <c r="C72" s="34">
        <f>IF(B75=0, "-", B72/B75)</f>
        <v>9.3989071038251368E-2</v>
      </c>
      <c r="D72" s="65">
        <v>104</v>
      </c>
      <c r="E72" s="9">
        <f>IF(D75=0, "-", D72/D75)</f>
        <v>0.18342151675485008</v>
      </c>
      <c r="F72" s="81">
        <v>790</v>
      </c>
      <c r="G72" s="34">
        <f>IF(F75=0, "-", F72/F75)</f>
        <v>0.14863593603010347</v>
      </c>
      <c r="H72" s="65">
        <v>605</v>
      </c>
      <c r="I72" s="9">
        <f>IF(H75=0, "-", H72/H75)</f>
        <v>0.15098577489393561</v>
      </c>
      <c r="J72" s="8">
        <f t="shared" si="4"/>
        <v>-0.17307692307692307</v>
      </c>
      <c r="K72" s="9">
        <f t="shared" si="5"/>
        <v>0.30578512396694213</v>
      </c>
    </row>
    <row r="73" spans="1:11" x14ac:dyDescent="0.25">
      <c r="A73" s="7" t="s">
        <v>244</v>
      </c>
      <c r="B73" s="65">
        <v>168</v>
      </c>
      <c r="C73" s="34">
        <f>IF(B75=0, "-", B73/B75)</f>
        <v>0.18360655737704917</v>
      </c>
      <c r="D73" s="65">
        <v>114</v>
      </c>
      <c r="E73" s="9">
        <f>IF(D75=0, "-", D73/D75)</f>
        <v>0.20105820105820105</v>
      </c>
      <c r="F73" s="81">
        <v>940</v>
      </c>
      <c r="G73" s="34">
        <f>IF(F75=0, "-", F73/F75)</f>
        <v>0.17685794920037629</v>
      </c>
      <c r="H73" s="65">
        <v>776</v>
      </c>
      <c r="I73" s="9">
        <f>IF(H75=0, "-", H73/H75)</f>
        <v>0.19366109308709759</v>
      </c>
      <c r="J73" s="8">
        <f t="shared" si="4"/>
        <v>0.47368421052631576</v>
      </c>
      <c r="K73" s="9">
        <f t="shared" si="5"/>
        <v>0.21134020618556701</v>
      </c>
    </row>
    <row r="74" spans="1:11" x14ac:dyDescent="0.25">
      <c r="A74" s="2"/>
      <c r="B74" s="68"/>
      <c r="C74" s="33"/>
      <c r="D74" s="68"/>
      <c r="E74" s="6"/>
      <c r="F74" s="82"/>
      <c r="G74" s="33"/>
      <c r="H74" s="68"/>
      <c r="I74" s="6"/>
      <c r="J74" s="5"/>
      <c r="K74" s="6"/>
    </row>
    <row r="75" spans="1:11" s="43" customFormat="1" ht="13" x14ac:dyDescent="0.3">
      <c r="A75" s="162" t="s">
        <v>615</v>
      </c>
      <c r="B75" s="71">
        <f>SUM(B56:B74)</f>
        <v>915</v>
      </c>
      <c r="C75" s="40">
        <f>B75/35968</f>
        <v>2.5439279359430605E-2</v>
      </c>
      <c r="D75" s="71">
        <f>SUM(D56:D74)</f>
        <v>567</v>
      </c>
      <c r="E75" s="41">
        <f>D75/28945</f>
        <v>1.9588875453446192E-2</v>
      </c>
      <c r="F75" s="77">
        <f>SUM(F56:F74)</f>
        <v>5315</v>
      </c>
      <c r="G75" s="42">
        <f>F75/278028</f>
        <v>1.9116779604931876E-2</v>
      </c>
      <c r="H75" s="71">
        <f>SUM(H56:H74)</f>
        <v>4007</v>
      </c>
      <c r="I75" s="41">
        <f>H75/255800</f>
        <v>1.5664581704456608E-2</v>
      </c>
      <c r="J75" s="37">
        <f>IF(D75=0, "-", IF((B75-D75)/D75&lt;10, (B75-D75)/D75, "&gt;999%"))</f>
        <v>0.61375661375661372</v>
      </c>
      <c r="K75" s="38">
        <f>IF(H75=0, "-", IF((F75-H75)/H75&lt;10, (F75-H75)/H75, "&gt;999%"))</f>
        <v>0.32642874968804592</v>
      </c>
    </row>
    <row r="76" spans="1:11" x14ac:dyDescent="0.25">
      <c r="B76" s="83"/>
      <c r="D76" s="83"/>
      <c r="F76" s="83"/>
      <c r="H76" s="83"/>
    </row>
    <row r="77" spans="1:11" s="43" customFormat="1" ht="13" x14ac:dyDescent="0.3">
      <c r="A77" s="162" t="s">
        <v>614</v>
      </c>
      <c r="B77" s="71">
        <v>3066</v>
      </c>
      <c r="C77" s="40">
        <f>B77/35968</f>
        <v>8.5242437722419934E-2</v>
      </c>
      <c r="D77" s="71">
        <v>2150</v>
      </c>
      <c r="E77" s="41">
        <f>D77/28945</f>
        <v>7.4278804629469689E-2</v>
      </c>
      <c r="F77" s="77">
        <v>20714</v>
      </c>
      <c r="G77" s="42">
        <f>F77/278028</f>
        <v>7.4503287438675236E-2</v>
      </c>
      <c r="H77" s="71">
        <v>23426</v>
      </c>
      <c r="I77" s="41">
        <f>H77/255800</f>
        <v>9.1579358874120401E-2</v>
      </c>
      <c r="J77" s="37">
        <f>IF(D77=0, "-", IF((B77-D77)/D77&lt;10, (B77-D77)/D77, "&gt;999%"))</f>
        <v>0.42604651162790697</v>
      </c>
      <c r="K77" s="38">
        <f>IF(H77=0, "-", IF((F77-H77)/H77&lt;10, (F77-H77)/H77, "&gt;999%"))</f>
        <v>-0.11576880389311021</v>
      </c>
    </row>
    <row r="78" spans="1:11" x14ac:dyDescent="0.25">
      <c r="B78" s="83"/>
      <c r="D78" s="83"/>
      <c r="F78" s="83"/>
      <c r="H78" s="83"/>
    </row>
    <row r="79" spans="1:11" ht="15.5" x14ac:dyDescent="0.35">
      <c r="A79" s="164" t="s">
        <v>117</v>
      </c>
      <c r="B79" s="196" t="s">
        <v>1</v>
      </c>
      <c r="C79" s="200"/>
      <c r="D79" s="200"/>
      <c r="E79" s="197"/>
      <c r="F79" s="196" t="s">
        <v>14</v>
      </c>
      <c r="G79" s="200"/>
      <c r="H79" s="200"/>
      <c r="I79" s="197"/>
      <c r="J79" s="196" t="s">
        <v>15</v>
      </c>
      <c r="K79" s="197"/>
    </row>
    <row r="80" spans="1:11" ht="13" x14ac:dyDescent="0.3">
      <c r="A80" s="22"/>
      <c r="B80" s="196">
        <f>VALUE(RIGHT($B$2, 4))</f>
        <v>2023</v>
      </c>
      <c r="C80" s="197"/>
      <c r="D80" s="196">
        <f>B80-1</f>
        <v>2022</v>
      </c>
      <c r="E80" s="204"/>
      <c r="F80" s="196">
        <f>B80</f>
        <v>2023</v>
      </c>
      <c r="G80" s="204"/>
      <c r="H80" s="196">
        <f>D80</f>
        <v>2022</v>
      </c>
      <c r="I80" s="204"/>
      <c r="J80" s="140" t="s">
        <v>4</v>
      </c>
      <c r="K80" s="141" t="s">
        <v>2</v>
      </c>
    </row>
    <row r="81" spans="1:11" ht="13" x14ac:dyDescent="0.3">
      <c r="A81" s="163" t="s">
        <v>144</v>
      </c>
      <c r="B81" s="61" t="s">
        <v>12</v>
      </c>
      <c r="C81" s="62" t="s">
        <v>13</v>
      </c>
      <c r="D81" s="61" t="s">
        <v>12</v>
      </c>
      <c r="E81" s="63" t="s">
        <v>13</v>
      </c>
      <c r="F81" s="62" t="s">
        <v>12</v>
      </c>
      <c r="G81" s="62" t="s">
        <v>13</v>
      </c>
      <c r="H81" s="61" t="s">
        <v>12</v>
      </c>
      <c r="I81" s="63" t="s">
        <v>13</v>
      </c>
      <c r="J81" s="61"/>
      <c r="K81" s="63"/>
    </row>
    <row r="82" spans="1:11" x14ac:dyDescent="0.25">
      <c r="A82" s="7" t="s">
        <v>245</v>
      </c>
      <c r="B82" s="65">
        <v>2</v>
      </c>
      <c r="C82" s="34">
        <f>IF(B89=0, "-", B82/B89)</f>
        <v>3.0303030303030303E-3</v>
      </c>
      <c r="D82" s="65">
        <v>3</v>
      </c>
      <c r="E82" s="9">
        <f>IF(D89=0, "-", D82/D89)</f>
        <v>8.8757396449704144E-3</v>
      </c>
      <c r="F82" s="81">
        <v>35</v>
      </c>
      <c r="G82" s="34">
        <f>IF(F89=0, "-", F82/F89)</f>
        <v>1.0051694428489374E-2</v>
      </c>
      <c r="H82" s="65">
        <v>25</v>
      </c>
      <c r="I82" s="9">
        <f>IF(H89=0, "-", H82/H89)</f>
        <v>6.7824199674443838E-3</v>
      </c>
      <c r="J82" s="8">
        <f t="shared" ref="J82:J87" si="6">IF(D82=0, "-", IF((B82-D82)/D82&lt;10, (B82-D82)/D82, "&gt;999%"))</f>
        <v>-0.33333333333333331</v>
      </c>
      <c r="K82" s="9">
        <f t="shared" ref="K82:K87" si="7">IF(H82=0, "-", IF((F82-H82)/H82&lt;10, (F82-H82)/H82, "&gt;999%"))</f>
        <v>0.4</v>
      </c>
    </row>
    <row r="83" spans="1:11" x14ac:dyDescent="0.25">
      <c r="A83" s="7" t="s">
        <v>246</v>
      </c>
      <c r="B83" s="65">
        <v>5</v>
      </c>
      <c r="C83" s="34">
        <f>IF(B89=0, "-", B83/B89)</f>
        <v>7.575757575757576E-3</v>
      </c>
      <c r="D83" s="65">
        <v>13</v>
      </c>
      <c r="E83" s="9">
        <f>IF(D89=0, "-", D83/D89)</f>
        <v>3.8461538461538464E-2</v>
      </c>
      <c r="F83" s="81">
        <v>60</v>
      </c>
      <c r="G83" s="34">
        <f>IF(F89=0, "-", F83/F89)</f>
        <v>1.7231476163124641E-2</v>
      </c>
      <c r="H83" s="65">
        <v>114</v>
      </c>
      <c r="I83" s="9">
        <f>IF(H89=0, "-", H83/H89)</f>
        <v>3.0927835051546393E-2</v>
      </c>
      <c r="J83" s="8">
        <f t="shared" si="6"/>
        <v>-0.61538461538461542</v>
      </c>
      <c r="K83" s="9">
        <f t="shared" si="7"/>
        <v>-0.47368421052631576</v>
      </c>
    </row>
    <row r="84" spans="1:11" x14ac:dyDescent="0.25">
      <c r="A84" s="7" t="s">
        <v>247</v>
      </c>
      <c r="B84" s="65">
        <v>29</v>
      </c>
      <c r="C84" s="34">
        <f>IF(B89=0, "-", B84/B89)</f>
        <v>4.3939393939393938E-2</v>
      </c>
      <c r="D84" s="65">
        <v>28</v>
      </c>
      <c r="E84" s="9">
        <f>IF(D89=0, "-", D84/D89)</f>
        <v>8.2840236686390539E-2</v>
      </c>
      <c r="F84" s="81">
        <v>315</v>
      </c>
      <c r="G84" s="34">
        <f>IF(F89=0, "-", F84/F89)</f>
        <v>9.0465249856404362E-2</v>
      </c>
      <c r="H84" s="65">
        <v>258</v>
      </c>
      <c r="I84" s="9">
        <f>IF(H89=0, "-", H84/H89)</f>
        <v>6.9994574064026038E-2</v>
      </c>
      <c r="J84" s="8">
        <f t="shared" si="6"/>
        <v>3.5714285714285712E-2</v>
      </c>
      <c r="K84" s="9">
        <f t="shared" si="7"/>
        <v>0.22093023255813954</v>
      </c>
    </row>
    <row r="85" spans="1:11" x14ac:dyDescent="0.25">
      <c r="A85" s="7" t="s">
        <v>248</v>
      </c>
      <c r="B85" s="65">
        <v>64</v>
      </c>
      <c r="C85" s="34">
        <f>IF(B89=0, "-", B85/B89)</f>
        <v>9.696969696969697E-2</v>
      </c>
      <c r="D85" s="65">
        <v>2</v>
      </c>
      <c r="E85" s="9">
        <f>IF(D89=0, "-", D85/D89)</f>
        <v>5.9171597633136093E-3</v>
      </c>
      <c r="F85" s="81">
        <v>389</v>
      </c>
      <c r="G85" s="34">
        <f>IF(F89=0, "-", F85/F89)</f>
        <v>0.11171740379092475</v>
      </c>
      <c r="H85" s="65">
        <v>265</v>
      </c>
      <c r="I85" s="9">
        <f>IF(H89=0, "-", H85/H89)</f>
        <v>7.1893651654910476E-2</v>
      </c>
      <c r="J85" s="8" t="str">
        <f t="shared" si="6"/>
        <v>&gt;999%</v>
      </c>
      <c r="K85" s="9">
        <f t="shared" si="7"/>
        <v>0.4679245283018868</v>
      </c>
    </row>
    <row r="86" spans="1:11" x14ac:dyDescent="0.25">
      <c r="A86" s="7" t="s">
        <v>249</v>
      </c>
      <c r="B86" s="65">
        <v>544</v>
      </c>
      <c r="C86" s="34">
        <f>IF(B89=0, "-", B86/B89)</f>
        <v>0.82424242424242422</v>
      </c>
      <c r="D86" s="65">
        <v>222</v>
      </c>
      <c r="E86" s="9">
        <f>IF(D89=0, "-", D86/D89)</f>
        <v>0.65680473372781067</v>
      </c>
      <c r="F86" s="81">
        <v>2353</v>
      </c>
      <c r="G86" s="34">
        <f>IF(F89=0, "-", F86/F89)</f>
        <v>0.67576105686387133</v>
      </c>
      <c r="H86" s="65">
        <v>2725</v>
      </c>
      <c r="I86" s="9">
        <f>IF(H89=0, "-", H86/H89)</f>
        <v>0.73928377645143784</v>
      </c>
      <c r="J86" s="8">
        <f t="shared" si="6"/>
        <v>1.4504504504504505</v>
      </c>
      <c r="K86" s="9">
        <f t="shared" si="7"/>
        <v>-0.1365137614678899</v>
      </c>
    </row>
    <row r="87" spans="1:11" x14ac:dyDescent="0.25">
      <c r="A87" s="7" t="s">
        <v>250</v>
      </c>
      <c r="B87" s="65">
        <v>16</v>
      </c>
      <c r="C87" s="34">
        <f>IF(B89=0, "-", B87/B89)</f>
        <v>2.4242424242424242E-2</v>
      </c>
      <c r="D87" s="65">
        <v>70</v>
      </c>
      <c r="E87" s="9">
        <f>IF(D89=0, "-", D87/D89)</f>
        <v>0.20710059171597633</v>
      </c>
      <c r="F87" s="81">
        <v>330</v>
      </c>
      <c r="G87" s="34">
        <f>IF(F89=0, "-", F87/F89)</f>
        <v>9.4773118897185524E-2</v>
      </c>
      <c r="H87" s="65">
        <v>299</v>
      </c>
      <c r="I87" s="9">
        <f>IF(H89=0, "-", H87/H89)</f>
        <v>8.111774281063483E-2</v>
      </c>
      <c r="J87" s="8">
        <f t="shared" si="6"/>
        <v>-0.77142857142857146</v>
      </c>
      <c r="K87" s="9">
        <f t="shared" si="7"/>
        <v>0.10367892976588629</v>
      </c>
    </row>
    <row r="88" spans="1:11" x14ac:dyDescent="0.25">
      <c r="A88" s="2"/>
      <c r="B88" s="68"/>
      <c r="C88" s="33"/>
      <c r="D88" s="68"/>
      <c r="E88" s="6"/>
      <c r="F88" s="82"/>
      <c r="G88" s="33"/>
      <c r="H88" s="68"/>
      <c r="I88" s="6"/>
      <c r="J88" s="5"/>
      <c r="K88" s="6"/>
    </row>
    <row r="89" spans="1:11" s="43" customFormat="1" ht="13" x14ac:dyDescent="0.3">
      <c r="A89" s="162" t="s">
        <v>613</v>
      </c>
      <c r="B89" s="71">
        <f>SUM(B82:B88)</f>
        <v>660</v>
      </c>
      <c r="C89" s="40">
        <f>B89/35968</f>
        <v>1.8349644128113879E-2</v>
      </c>
      <c r="D89" s="71">
        <f>SUM(D82:D88)</f>
        <v>338</v>
      </c>
      <c r="E89" s="41">
        <f>D89/28945</f>
        <v>1.1677319053377095E-2</v>
      </c>
      <c r="F89" s="77">
        <f>SUM(F82:F88)</f>
        <v>3482</v>
      </c>
      <c r="G89" s="42">
        <f>F89/278028</f>
        <v>1.2523918454256405E-2</v>
      </c>
      <c r="H89" s="71">
        <f>SUM(H82:H88)</f>
        <v>3686</v>
      </c>
      <c r="I89" s="41">
        <f>H89/255800</f>
        <v>1.4409695074276779E-2</v>
      </c>
      <c r="J89" s="37">
        <f>IF(D89=0, "-", IF((B89-D89)/D89&lt;10, (B89-D89)/D89, "&gt;999%"))</f>
        <v>0.9526627218934911</v>
      </c>
      <c r="K89" s="38">
        <f>IF(H89=0, "-", IF((F89-H89)/H89&lt;10, (F89-H89)/H89, "&gt;999%"))</f>
        <v>-5.5344546934346171E-2</v>
      </c>
    </row>
    <row r="90" spans="1:11" x14ac:dyDescent="0.25">
      <c r="B90" s="83"/>
      <c r="D90" s="83"/>
      <c r="F90" s="83"/>
      <c r="H90" s="83"/>
    </row>
    <row r="91" spans="1:11" ht="13" x14ac:dyDescent="0.3">
      <c r="A91" s="163" t="s">
        <v>145</v>
      </c>
      <c r="B91" s="61" t="s">
        <v>12</v>
      </c>
      <c r="C91" s="62" t="s">
        <v>13</v>
      </c>
      <c r="D91" s="61" t="s">
        <v>12</v>
      </c>
      <c r="E91" s="63" t="s">
        <v>13</v>
      </c>
      <c r="F91" s="62" t="s">
        <v>12</v>
      </c>
      <c r="G91" s="62" t="s">
        <v>13</v>
      </c>
      <c r="H91" s="61" t="s">
        <v>12</v>
      </c>
      <c r="I91" s="63" t="s">
        <v>13</v>
      </c>
      <c r="J91" s="61"/>
      <c r="K91" s="63"/>
    </row>
    <row r="92" spans="1:11" x14ac:dyDescent="0.25">
      <c r="A92" s="7" t="s">
        <v>251</v>
      </c>
      <c r="B92" s="65">
        <v>6</v>
      </c>
      <c r="C92" s="34">
        <f>IF(B112=0, "-", B92/B112)</f>
        <v>6.030150753768844E-3</v>
      </c>
      <c r="D92" s="65">
        <v>8</v>
      </c>
      <c r="E92" s="9">
        <f>IF(D112=0, "-", D92/D112)</f>
        <v>9.1116173120728925E-3</v>
      </c>
      <c r="F92" s="81">
        <v>43</v>
      </c>
      <c r="G92" s="34">
        <f>IF(F112=0, "-", F92/F112)</f>
        <v>4.4721788871554865E-3</v>
      </c>
      <c r="H92" s="65">
        <v>62</v>
      </c>
      <c r="I92" s="9">
        <f>IF(H112=0, "-", H92/H112)</f>
        <v>9.158050221565732E-3</v>
      </c>
      <c r="J92" s="8">
        <f t="shared" ref="J92:J110" si="8">IF(D92=0, "-", IF((B92-D92)/D92&lt;10, (B92-D92)/D92, "&gt;999%"))</f>
        <v>-0.25</v>
      </c>
      <c r="K92" s="9">
        <f t="shared" ref="K92:K110" si="9">IF(H92=0, "-", IF((F92-H92)/H92&lt;10, (F92-H92)/H92, "&gt;999%"))</f>
        <v>-0.30645161290322581</v>
      </c>
    </row>
    <row r="93" spans="1:11" x14ac:dyDescent="0.25">
      <c r="A93" s="7" t="s">
        <v>252</v>
      </c>
      <c r="B93" s="65">
        <v>25</v>
      </c>
      <c r="C93" s="34">
        <f>IF(B112=0, "-", B93/B112)</f>
        <v>2.5125628140703519E-2</v>
      </c>
      <c r="D93" s="65">
        <v>19</v>
      </c>
      <c r="E93" s="9">
        <f>IF(D112=0, "-", D93/D112)</f>
        <v>2.164009111617312E-2</v>
      </c>
      <c r="F93" s="81">
        <v>296</v>
      </c>
      <c r="G93" s="34">
        <f>IF(F112=0, "-", F93/F112)</f>
        <v>3.0785231409256372E-2</v>
      </c>
      <c r="H93" s="65">
        <v>162</v>
      </c>
      <c r="I93" s="9">
        <f>IF(H112=0, "-", H93/H112)</f>
        <v>2.3929098966026588E-2</v>
      </c>
      <c r="J93" s="8">
        <f t="shared" si="8"/>
        <v>0.31578947368421051</v>
      </c>
      <c r="K93" s="9">
        <f t="shared" si="9"/>
        <v>0.8271604938271605</v>
      </c>
    </row>
    <row r="94" spans="1:11" x14ac:dyDescent="0.25">
      <c r="A94" s="7" t="s">
        <v>253</v>
      </c>
      <c r="B94" s="65">
        <v>20</v>
      </c>
      <c r="C94" s="34">
        <f>IF(B112=0, "-", B94/B112)</f>
        <v>2.0100502512562814E-2</v>
      </c>
      <c r="D94" s="65">
        <v>23</v>
      </c>
      <c r="E94" s="9">
        <f>IF(D112=0, "-", D94/D112)</f>
        <v>2.6195899772209569E-2</v>
      </c>
      <c r="F94" s="81">
        <v>180</v>
      </c>
      <c r="G94" s="34">
        <f>IF(F112=0, "-", F94/F112)</f>
        <v>1.8720748829953199E-2</v>
      </c>
      <c r="H94" s="65">
        <v>143</v>
      </c>
      <c r="I94" s="9">
        <f>IF(H112=0, "-", H94/H112)</f>
        <v>2.1122599704579026E-2</v>
      </c>
      <c r="J94" s="8">
        <f t="shared" si="8"/>
        <v>-0.13043478260869565</v>
      </c>
      <c r="K94" s="9">
        <f t="shared" si="9"/>
        <v>0.25874125874125875</v>
      </c>
    </row>
    <row r="95" spans="1:11" x14ac:dyDescent="0.25">
      <c r="A95" s="7" t="s">
        <v>254</v>
      </c>
      <c r="B95" s="65">
        <v>93</v>
      </c>
      <c r="C95" s="34">
        <f>IF(B112=0, "-", B95/B112)</f>
        <v>9.3467336683417085E-2</v>
      </c>
      <c r="D95" s="65">
        <v>77</v>
      </c>
      <c r="E95" s="9">
        <f>IF(D112=0, "-", D95/D112)</f>
        <v>8.769931662870159E-2</v>
      </c>
      <c r="F95" s="81">
        <v>902</v>
      </c>
      <c r="G95" s="34">
        <f>IF(F112=0, "-", F95/F112)</f>
        <v>9.3811752470098805E-2</v>
      </c>
      <c r="H95" s="65">
        <v>755</v>
      </c>
      <c r="I95" s="9">
        <f>IF(H112=0, "-", H95/H112)</f>
        <v>0.11152141802067947</v>
      </c>
      <c r="J95" s="8">
        <f t="shared" si="8"/>
        <v>0.20779220779220781</v>
      </c>
      <c r="K95" s="9">
        <f t="shared" si="9"/>
        <v>0.19470198675496689</v>
      </c>
    </row>
    <row r="96" spans="1:11" x14ac:dyDescent="0.25">
      <c r="A96" s="7" t="s">
        <v>255</v>
      </c>
      <c r="B96" s="65">
        <v>16</v>
      </c>
      <c r="C96" s="34">
        <f>IF(B112=0, "-", B96/B112)</f>
        <v>1.6080402010050253E-2</v>
      </c>
      <c r="D96" s="65">
        <v>33</v>
      </c>
      <c r="E96" s="9">
        <f>IF(D112=0, "-", D96/D112)</f>
        <v>3.7585421412300681E-2</v>
      </c>
      <c r="F96" s="81">
        <v>246</v>
      </c>
      <c r="G96" s="34">
        <f>IF(F112=0, "-", F96/F112)</f>
        <v>2.5585023400936036E-2</v>
      </c>
      <c r="H96" s="65">
        <v>262</v>
      </c>
      <c r="I96" s="9">
        <f>IF(H112=0, "-", H96/H112)</f>
        <v>3.8700147710487444E-2</v>
      </c>
      <c r="J96" s="8">
        <f t="shared" si="8"/>
        <v>-0.51515151515151514</v>
      </c>
      <c r="K96" s="9">
        <f t="shared" si="9"/>
        <v>-6.1068702290076333E-2</v>
      </c>
    </row>
    <row r="97" spans="1:11" x14ac:dyDescent="0.25">
      <c r="A97" s="7" t="s">
        <v>256</v>
      </c>
      <c r="B97" s="65">
        <v>11</v>
      </c>
      <c r="C97" s="34">
        <f>IF(B112=0, "-", B97/B112)</f>
        <v>1.1055276381909548E-2</v>
      </c>
      <c r="D97" s="65">
        <v>7</v>
      </c>
      <c r="E97" s="9">
        <f>IF(D112=0, "-", D97/D112)</f>
        <v>7.972665148063782E-3</v>
      </c>
      <c r="F97" s="81">
        <v>44</v>
      </c>
      <c r="G97" s="34">
        <f>IF(F112=0, "-", F97/F112)</f>
        <v>4.5761830473218931E-3</v>
      </c>
      <c r="H97" s="65">
        <v>58</v>
      </c>
      <c r="I97" s="9">
        <f>IF(H112=0, "-", H97/H112)</f>
        <v>8.5672082717872973E-3</v>
      </c>
      <c r="J97" s="8">
        <f t="shared" si="8"/>
        <v>0.5714285714285714</v>
      </c>
      <c r="K97" s="9">
        <f t="shared" si="9"/>
        <v>-0.2413793103448276</v>
      </c>
    </row>
    <row r="98" spans="1:11" x14ac:dyDescent="0.25">
      <c r="A98" s="7" t="s">
        <v>257</v>
      </c>
      <c r="B98" s="65">
        <v>2</v>
      </c>
      <c r="C98" s="34">
        <f>IF(B112=0, "-", B98/B112)</f>
        <v>2.0100502512562816E-3</v>
      </c>
      <c r="D98" s="65">
        <v>3</v>
      </c>
      <c r="E98" s="9">
        <f>IF(D112=0, "-", D98/D112)</f>
        <v>3.4168564920273349E-3</v>
      </c>
      <c r="F98" s="81">
        <v>39</v>
      </c>
      <c r="G98" s="34">
        <f>IF(F112=0, "-", F98/F112)</f>
        <v>4.0561622464898592E-3</v>
      </c>
      <c r="H98" s="65">
        <v>38</v>
      </c>
      <c r="I98" s="9">
        <f>IF(H112=0, "-", H98/H112)</f>
        <v>5.6129985228951258E-3</v>
      </c>
      <c r="J98" s="8">
        <f t="shared" si="8"/>
        <v>-0.33333333333333331</v>
      </c>
      <c r="K98" s="9">
        <f t="shared" si="9"/>
        <v>2.6315789473684209E-2</v>
      </c>
    </row>
    <row r="99" spans="1:11" x14ac:dyDescent="0.25">
      <c r="A99" s="7" t="s">
        <v>258</v>
      </c>
      <c r="B99" s="65">
        <v>13</v>
      </c>
      <c r="C99" s="34">
        <f>IF(B112=0, "-", B99/B112)</f>
        <v>1.3065326633165829E-2</v>
      </c>
      <c r="D99" s="65">
        <v>0</v>
      </c>
      <c r="E99" s="9">
        <f>IF(D112=0, "-", D99/D112)</f>
        <v>0</v>
      </c>
      <c r="F99" s="81">
        <v>187</v>
      </c>
      <c r="G99" s="34">
        <f>IF(F112=0, "-", F99/F112)</f>
        <v>1.9448777951118046E-2</v>
      </c>
      <c r="H99" s="65">
        <v>0</v>
      </c>
      <c r="I99" s="9">
        <f>IF(H112=0, "-", H99/H112)</f>
        <v>0</v>
      </c>
      <c r="J99" s="8" t="str">
        <f t="shared" si="8"/>
        <v>-</v>
      </c>
      <c r="K99" s="9" t="str">
        <f t="shared" si="9"/>
        <v>-</v>
      </c>
    </row>
    <row r="100" spans="1:11" x14ac:dyDescent="0.25">
      <c r="A100" s="7" t="s">
        <v>259</v>
      </c>
      <c r="B100" s="65">
        <v>0</v>
      </c>
      <c r="C100" s="34">
        <f>IF(B112=0, "-", B100/B112)</f>
        <v>0</v>
      </c>
      <c r="D100" s="65">
        <v>0</v>
      </c>
      <c r="E100" s="9">
        <f>IF(D112=0, "-", D100/D112)</f>
        <v>0</v>
      </c>
      <c r="F100" s="81">
        <v>14</v>
      </c>
      <c r="G100" s="34">
        <f>IF(F112=0, "-", F100/F112)</f>
        <v>1.4560582423296933E-3</v>
      </c>
      <c r="H100" s="65">
        <v>17</v>
      </c>
      <c r="I100" s="9">
        <f>IF(H112=0, "-", H100/H112)</f>
        <v>2.5110782865583456E-3</v>
      </c>
      <c r="J100" s="8" t="str">
        <f t="shared" si="8"/>
        <v>-</v>
      </c>
      <c r="K100" s="9">
        <f t="shared" si="9"/>
        <v>-0.17647058823529413</v>
      </c>
    </row>
    <row r="101" spans="1:11" x14ac:dyDescent="0.25">
      <c r="A101" s="7" t="s">
        <v>260</v>
      </c>
      <c r="B101" s="65">
        <v>53</v>
      </c>
      <c r="C101" s="34">
        <f>IF(B112=0, "-", B101/B112)</f>
        <v>5.3266331658291456E-2</v>
      </c>
      <c r="D101" s="65">
        <v>25</v>
      </c>
      <c r="E101" s="9">
        <f>IF(D112=0, "-", D101/D112)</f>
        <v>2.847380410022779E-2</v>
      </c>
      <c r="F101" s="81">
        <v>606</v>
      </c>
      <c r="G101" s="34">
        <f>IF(F112=0, "-", F101/F112)</f>
        <v>6.302652106084243E-2</v>
      </c>
      <c r="H101" s="65">
        <v>265</v>
      </c>
      <c r="I101" s="9">
        <f>IF(H112=0, "-", H101/H112)</f>
        <v>3.9143279172821267E-2</v>
      </c>
      <c r="J101" s="8">
        <f t="shared" si="8"/>
        <v>1.1200000000000001</v>
      </c>
      <c r="K101" s="9">
        <f t="shared" si="9"/>
        <v>1.2867924528301886</v>
      </c>
    </row>
    <row r="102" spans="1:11" x14ac:dyDescent="0.25">
      <c r="A102" s="7" t="s">
        <v>261</v>
      </c>
      <c r="B102" s="65">
        <v>0</v>
      </c>
      <c r="C102" s="34">
        <f>IF(B112=0, "-", B102/B112)</f>
        <v>0</v>
      </c>
      <c r="D102" s="65">
        <v>0</v>
      </c>
      <c r="E102" s="9">
        <f>IF(D112=0, "-", D102/D112)</f>
        <v>0</v>
      </c>
      <c r="F102" s="81">
        <v>0</v>
      </c>
      <c r="G102" s="34">
        <f>IF(F112=0, "-", F102/F112)</f>
        <v>0</v>
      </c>
      <c r="H102" s="65">
        <v>13</v>
      </c>
      <c r="I102" s="9">
        <f>IF(H112=0, "-", H102/H112)</f>
        <v>1.9202363367799113E-3</v>
      </c>
      <c r="J102" s="8" t="str">
        <f t="shared" si="8"/>
        <v>-</v>
      </c>
      <c r="K102" s="9">
        <f t="shared" si="9"/>
        <v>-1</v>
      </c>
    </row>
    <row r="103" spans="1:11" x14ac:dyDescent="0.25">
      <c r="A103" s="7" t="s">
        <v>262</v>
      </c>
      <c r="B103" s="65">
        <v>31</v>
      </c>
      <c r="C103" s="34">
        <f>IF(B112=0, "-", B103/B112)</f>
        <v>3.1155778894472363E-2</v>
      </c>
      <c r="D103" s="65">
        <v>85</v>
      </c>
      <c r="E103" s="9">
        <f>IF(D112=0, "-", D103/D112)</f>
        <v>9.6810933940774488E-2</v>
      </c>
      <c r="F103" s="81">
        <v>665</v>
      </c>
      <c r="G103" s="34">
        <f>IF(F112=0, "-", F103/F112)</f>
        <v>6.9162766510660431E-2</v>
      </c>
      <c r="H103" s="65">
        <v>832</v>
      </c>
      <c r="I103" s="9">
        <f>IF(H112=0, "-", H103/H112)</f>
        <v>0.12289512555391433</v>
      </c>
      <c r="J103" s="8">
        <f t="shared" si="8"/>
        <v>-0.63529411764705879</v>
      </c>
      <c r="K103" s="9">
        <f t="shared" si="9"/>
        <v>-0.20072115384615385</v>
      </c>
    </row>
    <row r="104" spans="1:11" x14ac:dyDescent="0.25">
      <c r="A104" s="7" t="s">
        <v>263</v>
      </c>
      <c r="B104" s="65">
        <v>20</v>
      </c>
      <c r="C104" s="34">
        <f>IF(B112=0, "-", B104/B112)</f>
        <v>2.0100502512562814E-2</v>
      </c>
      <c r="D104" s="65">
        <v>48</v>
      </c>
      <c r="E104" s="9">
        <f>IF(D112=0, "-", D104/D112)</f>
        <v>5.4669703872437359E-2</v>
      </c>
      <c r="F104" s="81">
        <v>296</v>
      </c>
      <c r="G104" s="34">
        <f>IF(F112=0, "-", F104/F112)</f>
        <v>3.0785231409256372E-2</v>
      </c>
      <c r="H104" s="65">
        <v>424</v>
      </c>
      <c r="I104" s="9">
        <f>IF(H112=0, "-", H104/H112)</f>
        <v>6.2629246676514039E-2</v>
      </c>
      <c r="J104" s="8">
        <f t="shared" si="8"/>
        <v>-0.58333333333333337</v>
      </c>
      <c r="K104" s="9">
        <f t="shared" si="9"/>
        <v>-0.30188679245283018</v>
      </c>
    </row>
    <row r="105" spans="1:11" x14ac:dyDescent="0.25">
      <c r="A105" s="7" t="s">
        <v>264</v>
      </c>
      <c r="B105" s="65">
        <v>2</v>
      </c>
      <c r="C105" s="34">
        <f>IF(B112=0, "-", B105/B112)</f>
        <v>2.0100502512562816E-3</v>
      </c>
      <c r="D105" s="65">
        <v>0</v>
      </c>
      <c r="E105" s="9">
        <f>IF(D112=0, "-", D105/D112)</f>
        <v>0</v>
      </c>
      <c r="F105" s="81">
        <v>86</v>
      </c>
      <c r="G105" s="34">
        <f>IF(F112=0, "-", F105/F112)</f>
        <v>8.944357774310973E-3</v>
      </c>
      <c r="H105" s="65">
        <v>45</v>
      </c>
      <c r="I105" s="9">
        <f>IF(H112=0, "-", H105/H112)</f>
        <v>6.6469719350073855E-3</v>
      </c>
      <c r="J105" s="8" t="str">
        <f t="shared" si="8"/>
        <v>-</v>
      </c>
      <c r="K105" s="9">
        <f t="shared" si="9"/>
        <v>0.91111111111111109</v>
      </c>
    </row>
    <row r="106" spans="1:11" x14ac:dyDescent="0.25">
      <c r="A106" s="7" t="s">
        <v>265</v>
      </c>
      <c r="B106" s="65">
        <v>36</v>
      </c>
      <c r="C106" s="34">
        <f>IF(B112=0, "-", B106/B112)</f>
        <v>3.6180904522613064E-2</v>
      </c>
      <c r="D106" s="65">
        <v>46</v>
      </c>
      <c r="E106" s="9">
        <f>IF(D112=0, "-", D106/D112)</f>
        <v>5.2391799544419138E-2</v>
      </c>
      <c r="F106" s="81">
        <v>644</v>
      </c>
      <c r="G106" s="34">
        <f>IF(F112=0, "-", F106/F112)</f>
        <v>6.697867914716589E-2</v>
      </c>
      <c r="H106" s="65">
        <v>363</v>
      </c>
      <c r="I106" s="9">
        <f>IF(H112=0, "-", H106/H112)</f>
        <v>5.3618906942392908E-2</v>
      </c>
      <c r="J106" s="8">
        <f t="shared" si="8"/>
        <v>-0.21739130434782608</v>
      </c>
      <c r="K106" s="9">
        <f t="shared" si="9"/>
        <v>0.77410468319559234</v>
      </c>
    </row>
    <row r="107" spans="1:11" x14ac:dyDescent="0.25">
      <c r="A107" s="7" t="s">
        <v>266</v>
      </c>
      <c r="B107" s="65">
        <v>642</v>
      </c>
      <c r="C107" s="34">
        <f>IF(B112=0, "-", B107/B112)</f>
        <v>0.64522613065326628</v>
      </c>
      <c r="D107" s="65">
        <v>465</v>
      </c>
      <c r="E107" s="9">
        <f>IF(D112=0, "-", D107/D112)</f>
        <v>0.52961275626423687</v>
      </c>
      <c r="F107" s="81">
        <v>5068</v>
      </c>
      <c r="G107" s="34">
        <f>IF(F112=0, "-", F107/F112)</f>
        <v>0.52709308372334895</v>
      </c>
      <c r="H107" s="65">
        <v>3043</v>
      </c>
      <c r="I107" s="9">
        <f>IF(H112=0, "-", H107/H112)</f>
        <v>0.44948301329394386</v>
      </c>
      <c r="J107" s="8">
        <f t="shared" si="8"/>
        <v>0.38064516129032255</v>
      </c>
      <c r="K107" s="9">
        <f t="shared" si="9"/>
        <v>0.66546171541242194</v>
      </c>
    </row>
    <row r="108" spans="1:11" x14ac:dyDescent="0.25">
      <c r="A108" s="7" t="s">
        <v>267</v>
      </c>
      <c r="B108" s="65">
        <v>14</v>
      </c>
      <c r="C108" s="34">
        <f>IF(B112=0, "-", B108/B112)</f>
        <v>1.407035175879397E-2</v>
      </c>
      <c r="D108" s="65">
        <v>27</v>
      </c>
      <c r="E108" s="9">
        <f>IF(D112=0, "-", D108/D112)</f>
        <v>3.0751708428246014E-2</v>
      </c>
      <c r="F108" s="81">
        <v>186</v>
      </c>
      <c r="G108" s="34">
        <f>IF(F112=0, "-", F108/F112)</f>
        <v>1.9344773790951637E-2</v>
      </c>
      <c r="H108" s="65">
        <v>132</v>
      </c>
      <c r="I108" s="9">
        <f>IF(H112=0, "-", H108/H112)</f>
        <v>1.949778434268833E-2</v>
      </c>
      <c r="J108" s="8">
        <f t="shared" si="8"/>
        <v>-0.48148148148148145</v>
      </c>
      <c r="K108" s="9">
        <f t="shared" si="9"/>
        <v>0.40909090909090912</v>
      </c>
    </row>
    <row r="109" spans="1:11" x14ac:dyDescent="0.25">
      <c r="A109" s="7" t="s">
        <v>268</v>
      </c>
      <c r="B109" s="65">
        <v>5</v>
      </c>
      <c r="C109" s="34">
        <f>IF(B112=0, "-", B109/B112)</f>
        <v>5.0251256281407036E-3</v>
      </c>
      <c r="D109" s="65">
        <v>6</v>
      </c>
      <c r="E109" s="9">
        <f>IF(D112=0, "-", D109/D112)</f>
        <v>6.8337129840546698E-3</v>
      </c>
      <c r="F109" s="81">
        <v>49</v>
      </c>
      <c r="G109" s="34">
        <f>IF(F112=0, "-", F109/F112)</f>
        <v>5.0962038481539261E-3</v>
      </c>
      <c r="H109" s="65">
        <v>88</v>
      </c>
      <c r="I109" s="9">
        <f>IF(H112=0, "-", H109/H112)</f>
        <v>1.2998522895125554E-2</v>
      </c>
      <c r="J109" s="8">
        <f t="shared" si="8"/>
        <v>-0.16666666666666666</v>
      </c>
      <c r="K109" s="9">
        <f t="shared" si="9"/>
        <v>-0.44318181818181818</v>
      </c>
    </row>
    <row r="110" spans="1:11" x14ac:dyDescent="0.25">
      <c r="A110" s="7" t="s">
        <v>269</v>
      </c>
      <c r="B110" s="65">
        <v>6</v>
      </c>
      <c r="C110" s="34">
        <f>IF(B112=0, "-", B110/B112)</f>
        <v>6.030150753768844E-3</v>
      </c>
      <c r="D110" s="65">
        <v>6</v>
      </c>
      <c r="E110" s="9">
        <f>IF(D112=0, "-", D110/D112)</f>
        <v>6.8337129840546698E-3</v>
      </c>
      <c r="F110" s="81">
        <v>64</v>
      </c>
      <c r="G110" s="34">
        <f>IF(F112=0, "-", F110/F112)</f>
        <v>6.656266250650026E-3</v>
      </c>
      <c r="H110" s="65">
        <v>68</v>
      </c>
      <c r="I110" s="9">
        <f>IF(H112=0, "-", H110/H112)</f>
        <v>1.0044313146233382E-2</v>
      </c>
      <c r="J110" s="8">
        <f t="shared" si="8"/>
        <v>0</v>
      </c>
      <c r="K110" s="9">
        <f t="shared" si="9"/>
        <v>-5.8823529411764705E-2</v>
      </c>
    </row>
    <row r="111" spans="1:11" x14ac:dyDescent="0.25">
      <c r="A111" s="2"/>
      <c r="B111" s="68"/>
      <c r="C111" s="33"/>
      <c r="D111" s="68"/>
      <c r="E111" s="6"/>
      <c r="F111" s="82"/>
      <c r="G111" s="33"/>
      <c r="H111" s="68"/>
      <c r="I111" s="6"/>
      <c r="J111" s="5"/>
      <c r="K111" s="6"/>
    </row>
    <row r="112" spans="1:11" s="43" customFormat="1" ht="13" x14ac:dyDescent="0.3">
      <c r="A112" s="162" t="s">
        <v>612</v>
      </c>
      <c r="B112" s="71">
        <f>SUM(B92:B111)</f>
        <v>995</v>
      </c>
      <c r="C112" s="40">
        <f>B112/35968</f>
        <v>2.7663478647686833E-2</v>
      </c>
      <c r="D112" s="71">
        <f>SUM(D92:D111)</f>
        <v>878</v>
      </c>
      <c r="E112" s="41">
        <f>D112/28945</f>
        <v>3.0333390913802039E-2</v>
      </c>
      <c r="F112" s="77">
        <f>SUM(F92:F111)</f>
        <v>9615</v>
      </c>
      <c r="G112" s="42">
        <f>F112/278028</f>
        <v>3.4582847770728127E-2</v>
      </c>
      <c r="H112" s="71">
        <f>SUM(H92:H111)</f>
        <v>6770</v>
      </c>
      <c r="I112" s="41">
        <f>H112/255800</f>
        <v>2.6465989053948397E-2</v>
      </c>
      <c r="J112" s="37">
        <f>IF(D112=0, "-", IF((B112-D112)/D112&lt;10, (B112-D112)/D112, "&gt;999%"))</f>
        <v>0.13325740318906606</v>
      </c>
      <c r="K112" s="38">
        <f>IF(H112=0, "-", IF((F112-H112)/H112&lt;10, (F112-H112)/H112, "&gt;999%"))</f>
        <v>0.4202363367799114</v>
      </c>
    </row>
    <row r="113" spans="1:11" x14ac:dyDescent="0.25">
      <c r="B113" s="83"/>
      <c r="D113" s="83"/>
      <c r="F113" s="83"/>
      <c r="H113" s="83"/>
    </row>
    <row r="114" spans="1:11" s="43" customFormat="1" ht="13" x14ac:dyDescent="0.3">
      <c r="A114" s="162" t="s">
        <v>611</v>
      </c>
      <c r="B114" s="71">
        <v>1655</v>
      </c>
      <c r="C114" s="40">
        <f>B114/35968</f>
        <v>4.6013122775800712E-2</v>
      </c>
      <c r="D114" s="71">
        <v>1216</v>
      </c>
      <c r="E114" s="41">
        <f>D114/28945</f>
        <v>4.2010709967179136E-2</v>
      </c>
      <c r="F114" s="77">
        <v>13097</v>
      </c>
      <c r="G114" s="42">
        <f>F114/278028</f>
        <v>4.7106766224984532E-2</v>
      </c>
      <c r="H114" s="71">
        <v>10456</v>
      </c>
      <c r="I114" s="41">
        <f>H114/255800</f>
        <v>4.0875684128225176E-2</v>
      </c>
      <c r="J114" s="37">
        <f>IF(D114=0, "-", IF((B114-D114)/D114&lt;10, (B114-D114)/D114, "&gt;999%"))</f>
        <v>0.36101973684210525</v>
      </c>
      <c r="K114" s="38">
        <f>IF(H114=0, "-", IF((F114-H114)/H114&lt;10, (F114-H114)/H114, "&gt;999%"))</f>
        <v>0.2525822494261668</v>
      </c>
    </row>
    <row r="115" spans="1:11" x14ac:dyDescent="0.25">
      <c r="B115" s="83"/>
      <c r="D115" s="83"/>
      <c r="F115" s="83"/>
      <c r="H115" s="83"/>
    </row>
    <row r="116" spans="1:11" ht="15.5" x14ac:dyDescent="0.35">
      <c r="A116" s="164" t="s">
        <v>118</v>
      </c>
      <c r="B116" s="196" t="s">
        <v>1</v>
      </c>
      <c r="C116" s="200"/>
      <c r="D116" s="200"/>
      <c r="E116" s="197"/>
      <c r="F116" s="196" t="s">
        <v>14</v>
      </c>
      <c r="G116" s="200"/>
      <c r="H116" s="200"/>
      <c r="I116" s="197"/>
      <c r="J116" s="196" t="s">
        <v>15</v>
      </c>
      <c r="K116" s="197"/>
    </row>
    <row r="117" spans="1:11" ht="13" x14ac:dyDescent="0.3">
      <c r="A117" s="22"/>
      <c r="B117" s="196">
        <f>VALUE(RIGHT($B$2, 4))</f>
        <v>2023</v>
      </c>
      <c r="C117" s="197"/>
      <c r="D117" s="196">
        <f>B117-1</f>
        <v>2022</v>
      </c>
      <c r="E117" s="204"/>
      <c r="F117" s="196">
        <f>B117</f>
        <v>2023</v>
      </c>
      <c r="G117" s="204"/>
      <c r="H117" s="196">
        <f>D117</f>
        <v>2022</v>
      </c>
      <c r="I117" s="204"/>
      <c r="J117" s="140" t="s">
        <v>4</v>
      </c>
      <c r="K117" s="141" t="s">
        <v>2</v>
      </c>
    </row>
    <row r="118" spans="1:11" ht="13" x14ac:dyDescent="0.3">
      <c r="A118" s="163" t="s">
        <v>146</v>
      </c>
      <c r="B118" s="61" t="s">
        <v>12</v>
      </c>
      <c r="C118" s="62" t="s">
        <v>13</v>
      </c>
      <c r="D118" s="61" t="s">
        <v>12</v>
      </c>
      <c r="E118" s="63" t="s">
        <v>13</v>
      </c>
      <c r="F118" s="62" t="s">
        <v>12</v>
      </c>
      <c r="G118" s="62" t="s">
        <v>13</v>
      </c>
      <c r="H118" s="61" t="s">
        <v>12</v>
      </c>
      <c r="I118" s="63" t="s">
        <v>13</v>
      </c>
      <c r="J118" s="61"/>
      <c r="K118" s="63"/>
    </row>
    <row r="119" spans="1:11" x14ac:dyDescent="0.25">
      <c r="A119" s="7" t="s">
        <v>270</v>
      </c>
      <c r="B119" s="65">
        <v>14</v>
      </c>
      <c r="C119" s="34">
        <f>IF(B123=0, "-", B119/B123)</f>
        <v>0.3783783783783784</v>
      </c>
      <c r="D119" s="65">
        <v>0</v>
      </c>
      <c r="E119" s="9">
        <f>IF(D123=0, "-", D119/D123)</f>
        <v>0</v>
      </c>
      <c r="F119" s="81">
        <v>38</v>
      </c>
      <c r="G119" s="34">
        <f>IF(F123=0, "-", F119/F123)</f>
        <v>5.8732612055641419E-2</v>
      </c>
      <c r="H119" s="65">
        <v>0</v>
      </c>
      <c r="I119" s="9">
        <f>IF(H123=0, "-", H119/H123)</f>
        <v>0</v>
      </c>
      <c r="J119" s="8" t="str">
        <f>IF(D119=0, "-", IF((B119-D119)/D119&lt;10, (B119-D119)/D119, "&gt;999%"))</f>
        <v>-</v>
      </c>
      <c r="K119" s="9" t="str">
        <f>IF(H119=0, "-", IF((F119-H119)/H119&lt;10, (F119-H119)/H119, "&gt;999%"))</f>
        <v>-</v>
      </c>
    </row>
    <row r="120" spans="1:11" x14ac:dyDescent="0.25">
      <c r="A120" s="7" t="s">
        <v>271</v>
      </c>
      <c r="B120" s="65">
        <v>17</v>
      </c>
      <c r="C120" s="34">
        <f>IF(B123=0, "-", B120/B123)</f>
        <v>0.45945945945945948</v>
      </c>
      <c r="D120" s="65">
        <v>37</v>
      </c>
      <c r="E120" s="9">
        <f>IF(D123=0, "-", D120/D123)</f>
        <v>0.72549019607843135</v>
      </c>
      <c r="F120" s="81">
        <v>568</v>
      </c>
      <c r="G120" s="34">
        <f>IF(F123=0, "-", F120/F123)</f>
        <v>0.87789799072642971</v>
      </c>
      <c r="H120" s="65">
        <v>590</v>
      </c>
      <c r="I120" s="9">
        <f>IF(H123=0, "-", H120/H123)</f>
        <v>0.80711354309165528</v>
      </c>
      <c r="J120" s="8">
        <f>IF(D120=0, "-", IF((B120-D120)/D120&lt;10, (B120-D120)/D120, "&gt;999%"))</f>
        <v>-0.54054054054054057</v>
      </c>
      <c r="K120" s="9">
        <f>IF(H120=0, "-", IF((F120-H120)/H120&lt;10, (F120-H120)/H120, "&gt;999%"))</f>
        <v>-3.7288135593220341E-2</v>
      </c>
    </row>
    <row r="121" spans="1:11" x14ac:dyDescent="0.25">
      <c r="A121" s="7" t="s">
        <v>272</v>
      </c>
      <c r="B121" s="65">
        <v>6</v>
      </c>
      <c r="C121" s="34">
        <f>IF(B123=0, "-", B121/B123)</f>
        <v>0.16216216216216217</v>
      </c>
      <c r="D121" s="65">
        <v>14</v>
      </c>
      <c r="E121" s="9">
        <f>IF(D123=0, "-", D121/D123)</f>
        <v>0.27450980392156865</v>
      </c>
      <c r="F121" s="81">
        <v>41</v>
      </c>
      <c r="G121" s="34">
        <f>IF(F123=0, "-", F121/F123)</f>
        <v>6.3369397217928905E-2</v>
      </c>
      <c r="H121" s="65">
        <v>141</v>
      </c>
      <c r="I121" s="9">
        <f>IF(H123=0, "-", H121/H123)</f>
        <v>0.19288645690834474</v>
      </c>
      <c r="J121" s="8">
        <f>IF(D121=0, "-", IF((B121-D121)/D121&lt;10, (B121-D121)/D121, "&gt;999%"))</f>
        <v>-0.5714285714285714</v>
      </c>
      <c r="K121" s="9">
        <f>IF(H121=0, "-", IF((F121-H121)/H121&lt;10, (F121-H121)/H121, "&gt;999%"))</f>
        <v>-0.70921985815602839</v>
      </c>
    </row>
    <row r="122" spans="1:11" x14ac:dyDescent="0.25">
      <c r="A122" s="2"/>
      <c r="B122" s="68"/>
      <c r="C122" s="33"/>
      <c r="D122" s="68"/>
      <c r="E122" s="6"/>
      <c r="F122" s="82"/>
      <c r="G122" s="33"/>
      <c r="H122" s="68"/>
      <c r="I122" s="6"/>
      <c r="J122" s="5"/>
      <c r="K122" s="6"/>
    </row>
    <row r="123" spans="1:11" s="43" customFormat="1" ht="13" x14ac:dyDescent="0.3">
      <c r="A123" s="162" t="s">
        <v>610</v>
      </c>
      <c r="B123" s="71">
        <f>SUM(B119:B122)</f>
        <v>37</v>
      </c>
      <c r="C123" s="40">
        <f>B123/35968</f>
        <v>1.0286921708185053E-3</v>
      </c>
      <c r="D123" s="71">
        <f>SUM(D119:D122)</f>
        <v>51</v>
      </c>
      <c r="E123" s="41">
        <f>D123/28945</f>
        <v>1.761962342373467E-3</v>
      </c>
      <c r="F123" s="77">
        <f>SUM(F119:F122)</f>
        <v>647</v>
      </c>
      <c r="G123" s="42">
        <f>F123/278028</f>
        <v>2.327103744946552E-3</v>
      </c>
      <c r="H123" s="71">
        <f>SUM(H119:H122)</f>
        <v>731</v>
      </c>
      <c r="I123" s="41">
        <f>H123/255800</f>
        <v>2.857701329163409E-3</v>
      </c>
      <c r="J123" s="37">
        <f>IF(D123=0, "-", IF((B123-D123)/D123&lt;10, (B123-D123)/D123, "&gt;999%"))</f>
        <v>-0.27450980392156865</v>
      </c>
      <c r="K123" s="38">
        <f>IF(H123=0, "-", IF((F123-H123)/H123&lt;10, (F123-H123)/H123, "&gt;999%"))</f>
        <v>-0.11491108071135431</v>
      </c>
    </row>
    <row r="124" spans="1:11" x14ac:dyDescent="0.25">
      <c r="B124" s="83"/>
      <c r="D124" s="83"/>
      <c r="F124" s="83"/>
      <c r="H124" s="83"/>
    </row>
    <row r="125" spans="1:11" ht="13" x14ac:dyDescent="0.3">
      <c r="A125" s="163" t="s">
        <v>147</v>
      </c>
      <c r="B125" s="61" t="s">
        <v>12</v>
      </c>
      <c r="C125" s="62" t="s">
        <v>13</v>
      </c>
      <c r="D125" s="61" t="s">
        <v>12</v>
      </c>
      <c r="E125" s="63" t="s">
        <v>13</v>
      </c>
      <c r="F125" s="62" t="s">
        <v>12</v>
      </c>
      <c r="G125" s="62" t="s">
        <v>13</v>
      </c>
      <c r="H125" s="61" t="s">
        <v>12</v>
      </c>
      <c r="I125" s="63" t="s">
        <v>13</v>
      </c>
      <c r="J125" s="61"/>
      <c r="K125" s="63"/>
    </row>
    <row r="126" spans="1:11" x14ac:dyDescent="0.25">
      <c r="A126" s="7" t="s">
        <v>273</v>
      </c>
      <c r="B126" s="65">
        <v>11</v>
      </c>
      <c r="C126" s="34">
        <f>IF(B139=0, "-", B126/B139)</f>
        <v>0.15277777777777779</v>
      </c>
      <c r="D126" s="65">
        <v>10</v>
      </c>
      <c r="E126" s="9">
        <f>IF(D139=0, "-", D126/D139)</f>
        <v>0.17543859649122806</v>
      </c>
      <c r="F126" s="81">
        <v>73</v>
      </c>
      <c r="G126" s="34">
        <f>IF(F139=0, "-", F126/F139)</f>
        <v>0.11661341853035144</v>
      </c>
      <c r="H126" s="65">
        <v>115</v>
      </c>
      <c r="I126" s="9">
        <f>IF(H139=0, "-", H126/H139)</f>
        <v>0.20609318996415771</v>
      </c>
      <c r="J126" s="8">
        <f t="shared" ref="J126:J137" si="10">IF(D126=0, "-", IF((B126-D126)/D126&lt;10, (B126-D126)/D126, "&gt;999%"))</f>
        <v>0.1</v>
      </c>
      <c r="K126" s="9">
        <f t="shared" ref="K126:K137" si="11">IF(H126=0, "-", IF((F126-H126)/H126&lt;10, (F126-H126)/H126, "&gt;999%"))</f>
        <v>-0.36521739130434783</v>
      </c>
    </row>
    <row r="127" spans="1:11" x14ac:dyDescent="0.25">
      <c r="A127" s="7" t="s">
        <v>274</v>
      </c>
      <c r="B127" s="65">
        <v>7</v>
      </c>
      <c r="C127" s="34">
        <f>IF(B139=0, "-", B127/B139)</f>
        <v>9.7222222222222224E-2</v>
      </c>
      <c r="D127" s="65">
        <v>2</v>
      </c>
      <c r="E127" s="9">
        <f>IF(D139=0, "-", D127/D139)</f>
        <v>3.5087719298245612E-2</v>
      </c>
      <c r="F127" s="81">
        <v>31</v>
      </c>
      <c r="G127" s="34">
        <f>IF(F139=0, "-", F127/F139)</f>
        <v>4.9520766773162937E-2</v>
      </c>
      <c r="H127" s="65">
        <v>35</v>
      </c>
      <c r="I127" s="9">
        <f>IF(H139=0, "-", H127/H139)</f>
        <v>6.2724014336917558E-2</v>
      </c>
      <c r="J127" s="8">
        <f t="shared" si="10"/>
        <v>2.5</v>
      </c>
      <c r="K127" s="9">
        <f t="shared" si="11"/>
        <v>-0.11428571428571428</v>
      </c>
    </row>
    <row r="128" spans="1:11" x14ac:dyDescent="0.25">
      <c r="A128" s="7" t="s">
        <v>275</v>
      </c>
      <c r="B128" s="65">
        <v>12</v>
      </c>
      <c r="C128" s="34">
        <f>IF(B139=0, "-", B128/B139)</f>
        <v>0.16666666666666666</v>
      </c>
      <c r="D128" s="65">
        <v>0</v>
      </c>
      <c r="E128" s="9">
        <f>IF(D139=0, "-", D128/D139)</f>
        <v>0</v>
      </c>
      <c r="F128" s="81">
        <v>107</v>
      </c>
      <c r="G128" s="34">
        <f>IF(F139=0, "-", F128/F139)</f>
        <v>0.17092651757188498</v>
      </c>
      <c r="H128" s="65">
        <v>0</v>
      </c>
      <c r="I128" s="9">
        <f>IF(H139=0, "-", H128/H139)</f>
        <v>0</v>
      </c>
      <c r="J128" s="8" t="str">
        <f t="shared" si="10"/>
        <v>-</v>
      </c>
      <c r="K128" s="9" t="str">
        <f t="shared" si="11"/>
        <v>-</v>
      </c>
    </row>
    <row r="129" spans="1:11" x14ac:dyDescent="0.25">
      <c r="A129" s="7" t="s">
        <v>276</v>
      </c>
      <c r="B129" s="65">
        <v>4</v>
      </c>
      <c r="C129" s="34">
        <f>IF(B139=0, "-", B129/B139)</f>
        <v>5.5555555555555552E-2</v>
      </c>
      <c r="D129" s="65">
        <v>12</v>
      </c>
      <c r="E129" s="9">
        <f>IF(D139=0, "-", D129/D139)</f>
        <v>0.21052631578947367</v>
      </c>
      <c r="F129" s="81">
        <v>60</v>
      </c>
      <c r="G129" s="34">
        <f>IF(F139=0, "-", F129/F139)</f>
        <v>9.5846645367412137E-2</v>
      </c>
      <c r="H129" s="65">
        <v>88</v>
      </c>
      <c r="I129" s="9">
        <f>IF(H139=0, "-", H129/H139)</f>
        <v>0.15770609318996415</v>
      </c>
      <c r="J129" s="8">
        <f t="shared" si="10"/>
        <v>-0.66666666666666663</v>
      </c>
      <c r="K129" s="9">
        <f t="shared" si="11"/>
        <v>-0.31818181818181818</v>
      </c>
    </row>
    <row r="130" spans="1:11" x14ac:dyDescent="0.25">
      <c r="A130" s="7" t="s">
        <v>277</v>
      </c>
      <c r="B130" s="65">
        <v>1</v>
      </c>
      <c r="C130" s="34">
        <f>IF(B139=0, "-", B130/B139)</f>
        <v>1.3888888888888888E-2</v>
      </c>
      <c r="D130" s="65">
        <v>6</v>
      </c>
      <c r="E130" s="9">
        <f>IF(D139=0, "-", D130/D139)</f>
        <v>0.10526315789473684</v>
      </c>
      <c r="F130" s="81">
        <v>23</v>
      </c>
      <c r="G130" s="34">
        <f>IF(F139=0, "-", F130/F139)</f>
        <v>3.6741214057507986E-2</v>
      </c>
      <c r="H130" s="65">
        <v>37</v>
      </c>
      <c r="I130" s="9">
        <f>IF(H139=0, "-", H130/H139)</f>
        <v>6.6308243727598568E-2</v>
      </c>
      <c r="J130" s="8">
        <f t="shared" si="10"/>
        <v>-0.83333333333333337</v>
      </c>
      <c r="K130" s="9">
        <f t="shared" si="11"/>
        <v>-0.3783783783783784</v>
      </c>
    </row>
    <row r="131" spans="1:11" x14ac:dyDescent="0.25">
      <c r="A131" s="7" t="s">
        <v>278</v>
      </c>
      <c r="B131" s="65">
        <v>0</v>
      </c>
      <c r="C131" s="34">
        <f>IF(B139=0, "-", B131/B139)</f>
        <v>0</v>
      </c>
      <c r="D131" s="65">
        <v>0</v>
      </c>
      <c r="E131" s="9">
        <f>IF(D139=0, "-", D131/D139)</f>
        <v>0</v>
      </c>
      <c r="F131" s="81">
        <v>2</v>
      </c>
      <c r="G131" s="34">
        <f>IF(F139=0, "-", F131/F139)</f>
        <v>3.1948881789137379E-3</v>
      </c>
      <c r="H131" s="65">
        <v>4</v>
      </c>
      <c r="I131" s="9">
        <f>IF(H139=0, "-", H131/H139)</f>
        <v>7.1684587813620072E-3</v>
      </c>
      <c r="J131" s="8" t="str">
        <f t="shared" si="10"/>
        <v>-</v>
      </c>
      <c r="K131" s="9">
        <f t="shared" si="11"/>
        <v>-0.5</v>
      </c>
    </row>
    <row r="132" spans="1:11" x14ac:dyDescent="0.25">
      <c r="A132" s="7" t="s">
        <v>279</v>
      </c>
      <c r="B132" s="65">
        <v>0</v>
      </c>
      <c r="C132" s="34">
        <f>IF(B139=0, "-", B132/B139)</f>
        <v>0</v>
      </c>
      <c r="D132" s="65">
        <v>6</v>
      </c>
      <c r="E132" s="9">
        <f>IF(D139=0, "-", D132/D139)</f>
        <v>0.10526315789473684</v>
      </c>
      <c r="F132" s="81">
        <v>7</v>
      </c>
      <c r="G132" s="34">
        <f>IF(F139=0, "-", F132/F139)</f>
        <v>1.1182108626198083E-2</v>
      </c>
      <c r="H132" s="65">
        <v>43</v>
      </c>
      <c r="I132" s="9">
        <f>IF(H139=0, "-", H132/H139)</f>
        <v>7.7060931899641583E-2</v>
      </c>
      <c r="J132" s="8">
        <f t="shared" si="10"/>
        <v>-1</v>
      </c>
      <c r="K132" s="9">
        <f t="shared" si="11"/>
        <v>-0.83720930232558144</v>
      </c>
    </row>
    <row r="133" spans="1:11" x14ac:dyDescent="0.25">
      <c r="A133" s="7" t="s">
        <v>280</v>
      </c>
      <c r="B133" s="65">
        <v>0</v>
      </c>
      <c r="C133" s="34">
        <f>IF(B139=0, "-", B133/B139)</f>
        <v>0</v>
      </c>
      <c r="D133" s="65">
        <v>3</v>
      </c>
      <c r="E133" s="9">
        <f>IF(D139=0, "-", D133/D139)</f>
        <v>5.2631578947368418E-2</v>
      </c>
      <c r="F133" s="81">
        <v>4</v>
      </c>
      <c r="G133" s="34">
        <f>IF(F139=0, "-", F133/F139)</f>
        <v>6.3897763578274758E-3</v>
      </c>
      <c r="H133" s="65">
        <v>15</v>
      </c>
      <c r="I133" s="9">
        <f>IF(H139=0, "-", H133/H139)</f>
        <v>2.6881720430107527E-2</v>
      </c>
      <c r="J133" s="8">
        <f t="shared" si="10"/>
        <v>-1</v>
      </c>
      <c r="K133" s="9">
        <f t="shared" si="11"/>
        <v>-0.73333333333333328</v>
      </c>
    </row>
    <row r="134" spans="1:11" x14ac:dyDescent="0.25">
      <c r="A134" s="7" t="s">
        <v>281</v>
      </c>
      <c r="B134" s="65">
        <v>20</v>
      </c>
      <c r="C134" s="34">
        <f>IF(B139=0, "-", B134/B139)</f>
        <v>0.27777777777777779</v>
      </c>
      <c r="D134" s="65">
        <v>11</v>
      </c>
      <c r="E134" s="9">
        <f>IF(D139=0, "-", D134/D139)</f>
        <v>0.19298245614035087</v>
      </c>
      <c r="F134" s="81">
        <v>105</v>
      </c>
      <c r="G134" s="34">
        <f>IF(F139=0, "-", F134/F139)</f>
        <v>0.16773162939297126</v>
      </c>
      <c r="H134" s="65">
        <v>88</v>
      </c>
      <c r="I134" s="9">
        <f>IF(H139=0, "-", H134/H139)</f>
        <v>0.15770609318996415</v>
      </c>
      <c r="J134" s="8">
        <f t="shared" si="10"/>
        <v>0.81818181818181823</v>
      </c>
      <c r="K134" s="9">
        <f t="shared" si="11"/>
        <v>0.19318181818181818</v>
      </c>
    </row>
    <row r="135" spans="1:11" x14ac:dyDescent="0.25">
      <c r="A135" s="7" t="s">
        <v>282</v>
      </c>
      <c r="B135" s="65">
        <v>4</v>
      </c>
      <c r="C135" s="34">
        <f>IF(B139=0, "-", B135/B139)</f>
        <v>5.5555555555555552E-2</v>
      </c>
      <c r="D135" s="65">
        <v>0</v>
      </c>
      <c r="E135" s="9">
        <f>IF(D139=0, "-", D135/D139)</f>
        <v>0</v>
      </c>
      <c r="F135" s="81">
        <v>95</v>
      </c>
      <c r="G135" s="34">
        <f>IF(F139=0, "-", F135/F139)</f>
        <v>0.15175718849840256</v>
      </c>
      <c r="H135" s="65">
        <v>0</v>
      </c>
      <c r="I135" s="9">
        <f>IF(H139=0, "-", H135/H139)</f>
        <v>0</v>
      </c>
      <c r="J135" s="8" t="str">
        <f t="shared" si="10"/>
        <v>-</v>
      </c>
      <c r="K135" s="9" t="str">
        <f t="shared" si="11"/>
        <v>-</v>
      </c>
    </row>
    <row r="136" spans="1:11" x14ac:dyDescent="0.25">
      <c r="A136" s="7" t="s">
        <v>283</v>
      </c>
      <c r="B136" s="65">
        <v>13</v>
      </c>
      <c r="C136" s="34">
        <f>IF(B139=0, "-", B136/B139)</f>
        <v>0.18055555555555555</v>
      </c>
      <c r="D136" s="65">
        <v>7</v>
      </c>
      <c r="E136" s="9">
        <f>IF(D139=0, "-", D136/D139)</f>
        <v>0.12280701754385964</v>
      </c>
      <c r="F136" s="81">
        <v>117</v>
      </c>
      <c r="G136" s="34">
        <f>IF(F139=0, "-", F136/F139)</f>
        <v>0.18690095846645369</v>
      </c>
      <c r="H136" s="65">
        <v>129</v>
      </c>
      <c r="I136" s="9">
        <f>IF(H139=0, "-", H136/H139)</f>
        <v>0.23118279569892472</v>
      </c>
      <c r="J136" s="8">
        <f t="shared" si="10"/>
        <v>0.8571428571428571</v>
      </c>
      <c r="K136" s="9">
        <f t="shared" si="11"/>
        <v>-9.3023255813953487E-2</v>
      </c>
    </row>
    <row r="137" spans="1:11" x14ac:dyDescent="0.25">
      <c r="A137" s="7" t="s">
        <v>284</v>
      </c>
      <c r="B137" s="65">
        <v>0</v>
      </c>
      <c r="C137" s="34">
        <f>IF(B139=0, "-", B137/B139)</f>
        <v>0</v>
      </c>
      <c r="D137" s="65">
        <v>0</v>
      </c>
      <c r="E137" s="9">
        <f>IF(D139=0, "-", D137/D139)</f>
        <v>0</v>
      </c>
      <c r="F137" s="81">
        <v>2</v>
      </c>
      <c r="G137" s="34">
        <f>IF(F139=0, "-", F137/F139)</f>
        <v>3.1948881789137379E-3</v>
      </c>
      <c r="H137" s="65">
        <v>4</v>
      </c>
      <c r="I137" s="9">
        <f>IF(H139=0, "-", H137/H139)</f>
        <v>7.1684587813620072E-3</v>
      </c>
      <c r="J137" s="8" t="str">
        <f t="shared" si="10"/>
        <v>-</v>
      </c>
      <c r="K137" s="9">
        <f t="shared" si="11"/>
        <v>-0.5</v>
      </c>
    </row>
    <row r="138" spans="1:11" x14ac:dyDescent="0.25">
      <c r="A138" s="2"/>
      <c r="B138" s="68"/>
      <c r="C138" s="33"/>
      <c r="D138" s="68"/>
      <c r="E138" s="6"/>
      <c r="F138" s="82"/>
      <c r="G138" s="33"/>
      <c r="H138" s="68"/>
      <c r="I138" s="6"/>
      <c r="J138" s="5"/>
      <c r="K138" s="6"/>
    </row>
    <row r="139" spans="1:11" s="43" customFormat="1" ht="13" x14ac:dyDescent="0.3">
      <c r="A139" s="162" t="s">
        <v>609</v>
      </c>
      <c r="B139" s="71">
        <f>SUM(B126:B138)</f>
        <v>72</v>
      </c>
      <c r="C139" s="40">
        <f>B139/35968</f>
        <v>2.001779359430605E-3</v>
      </c>
      <c r="D139" s="71">
        <f>SUM(D126:D138)</f>
        <v>57</v>
      </c>
      <c r="E139" s="41">
        <f>D139/28945</f>
        <v>1.9692520297115218E-3</v>
      </c>
      <c r="F139" s="77">
        <f>SUM(F126:F138)</f>
        <v>626</v>
      </c>
      <c r="G139" s="42">
        <f>F139/278028</f>
        <v>2.2515717841368496E-3</v>
      </c>
      <c r="H139" s="71">
        <f>SUM(H126:H138)</f>
        <v>558</v>
      </c>
      <c r="I139" s="41">
        <f>H139/255800</f>
        <v>2.1813917122752149E-3</v>
      </c>
      <c r="J139" s="37">
        <f>IF(D139=0, "-", IF((B139-D139)/D139&lt;10, (B139-D139)/D139, "&gt;999%"))</f>
        <v>0.26315789473684209</v>
      </c>
      <c r="K139" s="38">
        <f>IF(H139=0, "-", IF((F139-H139)/H139&lt;10, (F139-H139)/H139, "&gt;999%"))</f>
        <v>0.12186379928315412</v>
      </c>
    </row>
    <row r="140" spans="1:11" x14ac:dyDescent="0.25">
      <c r="B140" s="83"/>
      <c r="D140" s="83"/>
      <c r="F140" s="83"/>
      <c r="H140" s="83"/>
    </row>
    <row r="141" spans="1:11" s="43" customFormat="1" ht="13" x14ac:dyDescent="0.3">
      <c r="A141" s="162" t="s">
        <v>608</v>
      </c>
      <c r="B141" s="71">
        <v>109</v>
      </c>
      <c r="C141" s="40">
        <f>B141/35968</f>
        <v>3.0304715302491101E-3</v>
      </c>
      <c r="D141" s="71">
        <v>108</v>
      </c>
      <c r="E141" s="41">
        <f>D141/28945</f>
        <v>3.7312143720849887E-3</v>
      </c>
      <c r="F141" s="77">
        <v>1273</v>
      </c>
      <c r="G141" s="42">
        <f>F141/278028</f>
        <v>4.578675529083402E-3</v>
      </c>
      <c r="H141" s="71">
        <v>1289</v>
      </c>
      <c r="I141" s="41">
        <f>H141/255800</f>
        <v>5.0390930414386239E-3</v>
      </c>
      <c r="J141" s="37">
        <f>IF(D141=0, "-", IF((B141-D141)/D141&lt;10, (B141-D141)/D141, "&gt;999%"))</f>
        <v>9.2592592592592587E-3</v>
      </c>
      <c r="K141" s="38">
        <f>IF(H141=0, "-", IF((F141-H141)/H141&lt;10, (F141-H141)/H141, "&gt;999%"))</f>
        <v>-1.2412723041117145E-2</v>
      </c>
    </row>
    <row r="142" spans="1:11" x14ac:dyDescent="0.25">
      <c r="B142" s="83"/>
      <c r="D142" s="83"/>
      <c r="F142" s="83"/>
      <c r="H142" s="83"/>
    </row>
    <row r="143" spans="1:11" ht="15.5" x14ac:dyDescent="0.35">
      <c r="A143" s="164" t="s">
        <v>119</v>
      </c>
      <c r="B143" s="196" t="s">
        <v>1</v>
      </c>
      <c r="C143" s="200"/>
      <c r="D143" s="200"/>
      <c r="E143" s="197"/>
      <c r="F143" s="196" t="s">
        <v>14</v>
      </c>
      <c r="G143" s="200"/>
      <c r="H143" s="200"/>
      <c r="I143" s="197"/>
      <c r="J143" s="196" t="s">
        <v>15</v>
      </c>
      <c r="K143" s="197"/>
    </row>
    <row r="144" spans="1:11" ht="13" x14ac:dyDescent="0.3">
      <c r="A144" s="22"/>
      <c r="B144" s="196">
        <f>VALUE(RIGHT($B$2, 4))</f>
        <v>2023</v>
      </c>
      <c r="C144" s="197"/>
      <c r="D144" s="196">
        <f>B144-1</f>
        <v>2022</v>
      </c>
      <c r="E144" s="204"/>
      <c r="F144" s="196">
        <f>B144</f>
        <v>2023</v>
      </c>
      <c r="G144" s="204"/>
      <c r="H144" s="196">
        <f>D144</f>
        <v>2022</v>
      </c>
      <c r="I144" s="204"/>
      <c r="J144" s="140" t="s">
        <v>4</v>
      </c>
      <c r="K144" s="141" t="s">
        <v>2</v>
      </c>
    </row>
    <row r="145" spans="1:11" ht="13" x14ac:dyDescent="0.3">
      <c r="A145" s="163" t="s">
        <v>148</v>
      </c>
      <c r="B145" s="61" t="s">
        <v>12</v>
      </c>
      <c r="C145" s="62" t="s">
        <v>13</v>
      </c>
      <c r="D145" s="61" t="s">
        <v>12</v>
      </c>
      <c r="E145" s="63" t="s">
        <v>13</v>
      </c>
      <c r="F145" s="62" t="s">
        <v>12</v>
      </c>
      <c r="G145" s="62" t="s">
        <v>13</v>
      </c>
      <c r="H145" s="61" t="s">
        <v>12</v>
      </c>
      <c r="I145" s="63" t="s">
        <v>13</v>
      </c>
      <c r="J145" s="61"/>
      <c r="K145" s="63"/>
    </row>
    <row r="146" spans="1:11" x14ac:dyDescent="0.25">
      <c r="A146" s="7" t="s">
        <v>285</v>
      </c>
      <c r="B146" s="65">
        <v>0</v>
      </c>
      <c r="C146" s="34" t="str">
        <f>IF(B148=0, "-", B146/B148)</f>
        <v>-</v>
      </c>
      <c r="D146" s="65">
        <v>1</v>
      </c>
      <c r="E146" s="9">
        <f>IF(D148=0, "-", D146/D148)</f>
        <v>1</v>
      </c>
      <c r="F146" s="81">
        <v>7</v>
      </c>
      <c r="G146" s="34">
        <f>IF(F148=0, "-", F146/F148)</f>
        <v>1</v>
      </c>
      <c r="H146" s="65">
        <v>49</v>
      </c>
      <c r="I146" s="9">
        <f>IF(H148=0, "-", H146/H148)</f>
        <v>1</v>
      </c>
      <c r="J146" s="8">
        <f>IF(D146=0, "-", IF((B146-D146)/D146&lt;10, (B146-D146)/D146, "&gt;999%"))</f>
        <v>-1</v>
      </c>
      <c r="K146" s="9">
        <f>IF(H146=0, "-", IF((F146-H146)/H146&lt;10, (F146-H146)/H146, "&gt;999%"))</f>
        <v>-0.8571428571428571</v>
      </c>
    </row>
    <row r="147" spans="1:11" x14ac:dyDescent="0.25">
      <c r="A147" s="2"/>
      <c r="B147" s="68"/>
      <c r="C147" s="33"/>
      <c r="D147" s="68"/>
      <c r="E147" s="6"/>
      <c r="F147" s="82"/>
      <c r="G147" s="33"/>
      <c r="H147" s="68"/>
      <c r="I147" s="6"/>
      <c r="J147" s="5"/>
      <c r="K147" s="6"/>
    </row>
    <row r="148" spans="1:11" s="43" customFormat="1" ht="13" x14ac:dyDescent="0.3">
      <c r="A148" s="162" t="s">
        <v>607</v>
      </c>
      <c r="B148" s="71">
        <f>SUM(B146:B147)</f>
        <v>0</v>
      </c>
      <c r="C148" s="40">
        <f>B148/35968</f>
        <v>0</v>
      </c>
      <c r="D148" s="71">
        <f>SUM(D146:D147)</f>
        <v>1</v>
      </c>
      <c r="E148" s="41">
        <f>D148/28945</f>
        <v>3.4548281223009156E-5</v>
      </c>
      <c r="F148" s="77">
        <f>SUM(F146:F147)</f>
        <v>7</v>
      </c>
      <c r="G148" s="42">
        <f>F148/278028</f>
        <v>2.5177320269900874E-5</v>
      </c>
      <c r="H148" s="71">
        <f>SUM(H146:H147)</f>
        <v>49</v>
      </c>
      <c r="I148" s="41">
        <f>H148/255800</f>
        <v>1.9155590304925724E-4</v>
      </c>
      <c r="J148" s="37">
        <f>IF(D148=0, "-", IF((B148-D148)/D148&lt;10, (B148-D148)/D148, "&gt;999%"))</f>
        <v>-1</v>
      </c>
      <c r="K148" s="38">
        <f>IF(H148=0, "-", IF((F148-H148)/H148&lt;10, (F148-H148)/H148, "&gt;999%"))</f>
        <v>-0.8571428571428571</v>
      </c>
    </row>
    <row r="149" spans="1:11" x14ac:dyDescent="0.25">
      <c r="B149" s="83"/>
      <c r="D149" s="83"/>
      <c r="F149" s="83"/>
      <c r="H149" s="83"/>
    </row>
    <row r="150" spans="1:11" ht="13" x14ac:dyDescent="0.3">
      <c r="A150" s="163" t="s">
        <v>149</v>
      </c>
      <c r="B150" s="61" t="s">
        <v>12</v>
      </c>
      <c r="C150" s="62" t="s">
        <v>13</v>
      </c>
      <c r="D150" s="61" t="s">
        <v>12</v>
      </c>
      <c r="E150" s="63" t="s">
        <v>13</v>
      </c>
      <c r="F150" s="62" t="s">
        <v>12</v>
      </c>
      <c r="G150" s="62" t="s">
        <v>13</v>
      </c>
      <c r="H150" s="61" t="s">
        <v>12</v>
      </c>
      <c r="I150" s="63" t="s">
        <v>13</v>
      </c>
      <c r="J150" s="61"/>
      <c r="K150" s="63"/>
    </row>
    <row r="151" spans="1:11" x14ac:dyDescent="0.25">
      <c r="A151" s="7" t="s">
        <v>286</v>
      </c>
      <c r="B151" s="65">
        <v>1</v>
      </c>
      <c r="C151" s="34">
        <f>IF(B164=0, "-", B151/B164)</f>
        <v>5.2631578947368418E-2</v>
      </c>
      <c r="D151" s="65">
        <v>0</v>
      </c>
      <c r="E151" s="9">
        <f>IF(D164=0, "-", D151/D164)</f>
        <v>0</v>
      </c>
      <c r="F151" s="81">
        <v>5</v>
      </c>
      <c r="G151" s="34">
        <f>IF(F164=0, "-", F151/F164)</f>
        <v>3.7593984962406013E-2</v>
      </c>
      <c r="H151" s="65">
        <v>11</v>
      </c>
      <c r="I151" s="9">
        <f>IF(H164=0, "-", H151/H164)</f>
        <v>7.586206896551724E-2</v>
      </c>
      <c r="J151" s="8" t="str">
        <f t="shared" ref="J151:J162" si="12">IF(D151=0, "-", IF((B151-D151)/D151&lt;10, (B151-D151)/D151, "&gt;999%"))</f>
        <v>-</v>
      </c>
      <c r="K151" s="9">
        <f t="shared" ref="K151:K162" si="13">IF(H151=0, "-", IF((F151-H151)/H151&lt;10, (F151-H151)/H151, "&gt;999%"))</f>
        <v>-0.54545454545454541</v>
      </c>
    </row>
    <row r="152" spans="1:11" x14ac:dyDescent="0.25">
      <c r="A152" s="7" t="s">
        <v>287</v>
      </c>
      <c r="B152" s="65">
        <v>1</v>
      </c>
      <c r="C152" s="34">
        <f>IF(B164=0, "-", B152/B164)</f>
        <v>5.2631578947368418E-2</v>
      </c>
      <c r="D152" s="65">
        <v>1</v>
      </c>
      <c r="E152" s="9">
        <f>IF(D164=0, "-", D152/D164)</f>
        <v>6.25E-2</v>
      </c>
      <c r="F152" s="81">
        <v>4</v>
      </c>
      <c r="G152" s="34">
        <f>IF(F164=0, "-", F152/F164)</f>
        <v>3.007518796992481E-2</v>
      </c>
      <c r="H152" s="65">
        <v>5</v>
      </c>
      <c r="I152" s="9">
        <f>IF(H164=0, "-", H152/H164)</f>
        <v>3.4482758620689655E-2</v>
      </c>
      <c r="J152" s="8">
        <f t="shared" si="12"/>
        <v>0</v>
      </c>
      <c r="K152" s="9">
        <f t="shared" si="13"/>
        <v>-0.2</v>
      </c>
    </row>
    <row r="153" spans="1:11" x14ac:dyDescent="0.25">
      <c r="A153" s="7" t="s">
        <v>288</v>
      </c>
      <c r="B153" s="65">
        <v>5</v>
      </c>
      <c r="C153" s="34">
        <f>IF(B164=0, "-", B153/B164)</f>
        <v>0.26315789473684209</v>
      </c>
      <c r="D153" s="65">
        <v>3</v>
      </c>
      <c r="E153" s="9">
        <f>IF(D164=0, "-", D153/D164)</f>
        <v>0.1875</v>
      </c>
      <c r="F153" s="81">
        <v>27</v>
      </c>
      <c r="G153" s="34">
        <f>IF(F164=0, "-", F153/F164)</f>
        <v>0.20300751879699247</v>
      </c>
      <c r="H153" s="65">
        <v>22</v>
      </c>
      <c r="I153" s="9">
        <f>IF(H164=0, "-", H153/H164)</f>
        <v>0.15172413793103448</v>
      </c>
      <c r="J153" s="8">
        <f t="shared" si="12"/>
        <v>0.66666666666666663</v>
      </c>
      <c r="K153" s="9">
        <f t="shared" si="13"/>
        <v>0.22727272727272727</v>
      </c>
    </row>
    <row r="154" spans="1:11" x14ac:dyDescent="0.25">
      <c r="A154" s="7" t="s">
        <v>289</v>
      </c>
      <c r="B154" s="65">
        <v>1</v>
      </c>
      <c r="C154" s="34">
        <f>IF(B164=0, "-", B154/B164)</f>
        <v>5.2631578947368418E-2</v>
      </c>
      <c r="D154" s="65">
        <v>2</v>
      </c>
      <c r="E154" s="9">
        <f>IF(D164=0, "-", D154/D164)</f>
        <v>0.125</v>
      </c>
      <c r="F154" s="81">
        <v>14</v>
      </c>
      <c r="G154" s="34">
        <f>IF(F164=0, "-", F154/F164)</f>
        <v>0.10526315789473684</v>
      </c>
      <c r="H154" s="65">
        <v>19</v>
      </c>
      <c r="I154" s="9">
        <f>IF(H164=0, "-", H154/H164)</f>
        <v>0.1310344827586207</v>
      </c>
      <c r="J154" s="8">
        <f t="shared" si="12"/>
        <v>-0.5</v>
      </c>
      <c r="K154" s="9">
        <f t="shared" si="13"/>
        <v>-0.26315789473684209</v>
      </c>
    </row>
    <row r="155" spans="1:11" x14ac:dyDescent="0.25">
      <c r="A155" s="7" t="s">
        <v>290</v>
      </c>
      <c r="B155" s="65">
        <v>3</v>
      </c>
      <c r="C155" s="34">
        <f>IF(B164=0, "-", B155/B164)</f>
        <v>0.15789473684210525</v>
      </c>
      <c r="D155" s="65">
        <v>0</v>
      </c>
      <c r="E155" s="9">
        <f>IF(D164=0, "-", D155/D164)</f>
        <v>0</v>
      </c>
      <c r="F155" s="81">
        <v>16</v>
      </c>
      <c r="G155" s="34">
        <f>IF(F164=0, "-", F155/F164)</f>
        <v>0.12030075187969924</v>
      </c>
      <c r="H155" s="65">
        <v>0</v>
      </c>
      <c r="I155" s="9">
        <f>IF(H164=0, "-", H155/H164)</f>
        <v>0</v>
      </c>
      <c r="J155" s="8" t="str">
        <f t="shared" si="12"/>
        <v>-</v>
      </c>
      <c r="K155" s="9" t="str">
        <f t="shared" si="13"/>
        <v>-</v>
      </c>
    </row>
    <row r="156" spans="1:11" x14ac:dyDescent="0.25">
      <c r="A156" s="7" t="s">
        <v>291</v>
      </c>
      <c r="B156" s="65">
        <v>0</v>
      </c>
      <c r="C156" s="34">
        <f>IF(B164=0, "-", B156/B164)</f>
        <v>0</v>
      </c>
      <c r="D156" s="65">
        <v>1</v>
      </c>
      <c r="E156" s="9">
        <f>IF(D164=0, "-", D156/D164)</f>
        <v>6.25E-2</v>
      </c>
      <c r="F156" s="81">
        <v>4</v>
      </c>
      <c r="G156" s="34">
        <f>IF(F164=0, "-", F156/F164)</f>
        <v>3.007518796992481E-2</v>
      </c>
      <c r="H156" s="65">
        <v>6</v>
      </c>
      <c r="I156" s="9">
        <f>IF(H164=0, "-", H156/H164)</f>
        <v>4.1379310344827586E-2</v>
      </c>
      <c r="J156" s="8">
        <f t="shared" si="12"/>
        <v>-1</v>
      </c>
      <c r="K156" s="9">
        <f t="shared" si="13"/>
        <v>-0.33333333333333331</v>
      </c>
    </row>
    <row r="157" spans="1:11" x14ac:dyDescent="0.25">
      <c r="A157" s="7" t="s">
        <v>292</v>
      </c>
      <c r="B157" s="65">
        <v>0</v>
      </c>
      <c r="C157" s="34">
        <f>IF(B164=0, "-", B157/B164)</f>
        <v>0</v>
      </c>
      <c r="D157" s="65">
        <v>0</v>
      </c>
      <c r="E157" s="9">
        <f>IF(D164=0, "-", D157/D164)</f>
        <v>0</v>
      </c>
      <c r="F157" s="81">
        <v>0</v>
      </c>
      <c r="G157" s="34">
        <f>IF(F164=0, "-", F157/F164)</f>
        <v>0</v>
      </c>
      <c r="H157" s="65">
        <v>4</v>
      </c>
      <c r="I157" s="9">
        <f>IF(H164=0, "-", H157/H164)</f>
        <v>2.7586206896551724E-2</v>
      </c>
      <c r="J157" s="8" t="str">
        <f t="shared" si="12"/>
        <v>-</v>
      </c>
      <c r="K157" s="9">
        <f t="shared" si="13"/>
        <v>-1</v>
      </c>
    </row>
    <row r="158" spans="1:11" x14ac:dyDescent="0.25">
      <c r="A158" s="7" t="s">
        <v>293</v>
      </c>
      <c r="B158" s="65">
        <v>0</v>
      </c>
      <c r="C158" s="34">
        <f>IF(B164=0, "-", B158/B164)</f>
        <v>0</v>
      </c>
      <c r="D158" s="65">
        <v>0</v>
      </c>
      <c r="E158" s="9">
        <f>IF(D164=0, "-", D158/D164)</f>
        <v>0</v>
      </c>
      <c r="F158" s="81">
        <v>2</v>
      </c>
      <c r="G158" s="34">
        <f>IF(F164=0, "-", F158/F164)</f>
        <v>1.5037593984962405E-2</v>
      </c>
      <c r="H158" s="65">
        <v>1</v>
      </c>
      <c r="I158" s="9">
        <f>IF(H164=0, "-", H158/H164)</f>
        <v>6.8965517241379309E-3</v>
      </c>
      <c r="J158" s="8" t="str">
        <f t="shared" si="12"/>
        <v>-</v>
      </c>
      <c r="K158" s="9">
        <f t="shared" si="13"/>
        <v>1</v>
      </c>
    </row>
    <row r="159" spans="1:11" x14ac:dyDescent="0.25">
      <c r="A159" s="7" t="s">
        <v>294</v>
      </c>
      <c r="B159" s="65">
        <v>1</v>
      </c>
      <c r="C159" s="34">
        <f>IF(B164=0, "-", B159/B164)</f>
        <v>5.2631578947368418E-2</v>
      </c>
      <c r="D159" s="65">
        <v>3</v>
      </c>
      <c r="E159" s="9">
        <f>IF(D164=0, "-", D159/D164)</f>
        <v>0.1875</v>
      </c>
      <c r="F159" s="81">
        <v>3</v>
      </c>
      <c r="G159" s="34">
        <f>IF(F164=0, "-", F159/F164)</f>
        <v>2.2556390977443608E-2</v>
      </c>
      <c r="H159" s="65">
        <v>14</v>
      </c>
      <c r="I159" s="9">
        <f>IF(H164=0, "-", H159/H164)</f>
        <v>9.6551724137931033E-2</v>
      </c>
      <c r="J159" s="8">
        <f t="shared" si="12"/>
        <v>-0.66666666666666663</v>
      </c>
      <c r="K159" s="9">
        <f t="shared" si="13"/>
        <v>-0.7857142857142857</v>
      </c>
    </row>
    <row r="160" spans="1:11" x14ac:dyDescent="0.25">
      <c r="A160" s="7" t="s">
        <v>295</v>
      </c>
      <c r="B160" s="65">
        <v>4</v>
      </c>
      <c r="C160" s="34">
        <f>IF(B164=0, "-", B160/B164)</f>
        <v>0.21052631578947367</v>
      </c>
      <c r="D160" s="65">
        <v>5</v>
      </c>
      <c r="E160" s="9">
        <f>IF(D164=0, "-", D160/D164)</f>
        <v>0.3125</v>
      </c>
      <c r="F160" s="81">
        <v>27</v>
      </c>
      <c r="G160" s="34">
        <f>IF(F164=0, "-", F160/F164)</f>
        <v>0.20300751879699247</v>
      </c>
      <c r="H160" s="65">
        <v>41</v>
      </c>
      <c r="I160" s="9">
        <f>IF(H164=0, "-", H160/H164)</f>
        <v>0.28275862068965518</v>
      </c>
      <c r="J160" s="8">
        <f t="shared" si="12"/>
        <v>-0.2</v>
      </c>
      <c r="K160" s="9">
        <f t="shared" si="13"/>
        <v>-0.34146341463414637</v>
      </c>
    </row>
    <row r="161" spans="1:11" x14ac:dyDescent="0.25">
      <c r="A161" s="7" t="s">
        <v>296</v>
      </c>
      <c r="B161" s="65">
        <v>3</v>
      </c>
      <c r="C161" s="34">
        <f>IF(B164=0, "-", B161/B164)</f>
        <v>0.15789473684210525</v>
      </c>
      <c r="D161" s="65">
        <v>1</v>
      </c>
      <c r="E161" s="9">
        <f>IF(D164=0, "-", D161/D164)</f>
        <v>6.25E-2</v>
      </c>
      <c r="F161" s="81">
        <v>27</v>
      </c>
      <c r="G161" s="34">
        <f>IF(F164=0, "-", F161/F164)</f>
        <v>0.20300751879699247</v>
      </c>
      <c r="H161" s="65">
        <v>18</v>
      </c>
      <c r="I161" s="9">
        <f>IF(H164=0, "-", H161/H164)</f>
        <v>0.12413793103448276</v>
      </c>
      <c r="J161" s="8">
        <f t="shared" si="12"/>
        <v>2</v>
      </c>
      <c r="K161" s="9">
        <f t="shared" si="13"/>
        <v>0.5</v>
      </c>
    </row>
    <row r="162" spans="1:11" x14ac:dyDescent="0.25">
      <c r="A162" s="7" t="s">
        <v>297</v>
      </c>
      <c r="B162" s="65">
        <v>0</v>
      </c>
      <c r="C162" s="34">
        <f>IF(B164=0, "-", B162/B164)</f>
        <v>0</v>
      </c>
      <c r="D162" s="65">
        <v>0</v>
      </c>
      <c r="E162" s="9">
        <f>IF(D164=0, "-", D162/D164)</f>
        <v>0</v>
      </c>
      <c r="F162" s="81">
        <v>4</v>
      </c>
      <c r="G162" s="34">
        <f>IF(F164=0, "-", F162/F164)</f>
        <v>3.007518796992481E-2</v>
      </c>
      <c r="H162" s="65">
        <v>4</v>
      </c>
      <c r="I162" s="9">
        <f>IF(H164=0, "-", H162/H164)</f>
        <v>2.7586206896551724E-2</v>
      </c>
      <c r="J162" s="8" t="str">
        <f t="shared" si="12"/>
        <v>-</v>
      </c>
      <c r="K162" s="9">
        <f t="shared" si="13"/>
        <v>0</v>
      </c>
    </row>
    <row r="163" spans="1:11" x14ac:dyDescent="0.25">
      <c r="A163" s="2"/>
      <c r="B163" s="68"/>
      <c r="C163" s="33"/>
      <c r="D163" s="68"/>
      <c r="E163" s="6"/>
      <c r="F163" s="82"/>
      <c r="G163" s="33"/>
      <c r="H163" s="68"/>
      <c r="I163" s="6"/>
      <c r="J163" s="5"/>
      <c r="K163" s="6"/>
    </row>
    <row r="164" spans="1:11" s="43" customFormat="1" ht="13" x14ac:dyDescent="0.3">
      <c r="A164" s="162" t="s">
        <v>606</v>
      </c>
      <c r="B164" s="71">
        <f>SUM(B151:B163)</f>
        <v>19</v>
      </c>
      <c r="C164" s="40">
        <f>B164/35968</f>
        <v>5.2824733096085413E-4</v>
      </c>
      <c r="D164" s="71">
        <f>SUM(D151:D163)</f>
        <v>16</v>
      </c>
      <c r="E164" s="41">
        <f>D164/28945</f>
        <v>5.5277249956814649E-4</v>
      </c>
      <c r="F164" s="77">
        <f>SUM(F151:F163)</f>
        <v>133</v>
      </c>
      <c r="G164" s="42">
        <f>F164/278028</f>
        <v>4.7836908512811661E-4</v>
      </c>
      <c r="H164" s="71">
        <f>SUM(H151:H163)</f>
        <v>145</v>
      </c>
      <c r="I164" s="41">
        <f>H164/255800</f>
        <v>5.668491008600469E-4</v>
      </c>
      <c r="J164" s="37">
        <f>IF(D164=0, "-", IF((B164-D164)/D164&lt;10, (B164-D164)/D164, "&gt;999%"))</f>
        <v>0.1875</v>
      </c>
      <c r="K164" s="38">
        <f>IF(H164=0, "-", IF((F164-H164)/H164&lt;10, (F164-H164)/H164, "&gt;999%"))</f>
        <v>-8.2758620689655171E-2</v>
      </c>
    </row>
    <row r="165" spans="1:11" x14ac:dyDescent="0.25">
      <c r="B165" s="83"/>
      <c r="D165" s="83"/>
      <c r="F165" s="83"/>
      <c r="H165" s="83"/>
    </row>
    <row r="166" spans="1:11" s="43" customFormat="1" ht="13" x14ac:dyDescent="0.3">
      <c r="A166" s="162" t="s">
        <v>605</v>
      </c>
      <c r="B166" s="71">
        <v>19</v>
      </c>
      <c r="C166" s="40">
        <f>B166/35968</f>
        <v>5.2824733096085413E-4</v>
      </c>
      <c r="D166" s="71">
        <v>17</v>
      </c>
      <c r="E166" s="41">
        <f>D166/28945</f>
        <v>5.8732078079115559E-4</v>
      </c>
      <c r="F166" s="77">
        <v>140</v>
      </c>
      <c r="G166" s="42">
        <f>F166/278028</f>
        <v>5.0354640539801746E-4</v>
      </c>
      <c r="H166" s="71">
        <v>194</v>
      </c>
      <c r="I166" s="41">
        <f>H166/255800</f>
        <v>7.5840500390930417E-4</v>
      </c>
      <c r="J166" s="37">
        <f>IF(D166=0, "-", IF((B166-D166)/D166&lt;10, (B166-D166)/D166, "&gt;999%"))</f>
        <v>0.11764705882352941</v>
      </c>
      <c r="K166" s="38">
        <f>IF(H166=0, "-", IF((F166-H166)/H166&lt;10, (F166-H166)/H166, "&gt;999%"))</f>
        <v>-0.27835051546391754</v>
      </c>
    </row>
    <row r="167" spans="1:11" x14ac:dyDescent="0.25">
      <c r="B167" s="83"/>
      <c r="D167" s="83"/>
      <c r="F167" s="83"/>
      <c r="H167" s="83"/>
    </row>
    <row r="168" spans="1:11" ht="15.5" x14ac:dyDescent="0.35">
      <c r="A168" s="164" t="s">
        <v>120</v>
      </c>
      <c r="B168" s="196" t="s">
        <v>1</v>
      </c>
      <c r="C168" s="200"/>
      <c r="D168" s="200"/>
      <c r="E168" s="197"/>
      <c r="F168" s="196" t="s">
        <v>14</v>
      </c>
      <c r="G168" s="200"/>
      <c r="H168" s="200"/>
      <c r="I168" s="197"/>
      <c r="J168" s="196" t="s">
        <v>15</v>
      </c>
      <c r="K168" s="197"/>
    </row>
    <row r="169" spans="1:11" ht="13" x14ac:dyDescent="0.3">
      <c r="A169" s="22"/>
      <c r="B169" s="196">
        <f>VALUE(RIGHT($B$2, 4))</f>
        <v>2023</v>
      </c>
      <c r="C169" s="197"/>
      <c r="D169" s="196">
        <f>B169-1</f>
        <v>2022</v>
      </c>
      <c r="E169" s="204"/>
      <c r="F169" s="196">
        <f>B169</f>
        <v>2023</v>
      </c>
      <c r="G169" s="204"/>
      <c r="H169" s="196">
        <f>D169</f>
        <v>2022</v>
      </c>
      <c r="I169" s="204"/>
      <c r="J169" s="140" t="s">
        <v>4</v>
      </c>
      <c r="K169" s="141" t="s">
        <v>2</v>
      </c>
    </row>
    <row r="170" spans="1:11" ht="13" x14ac:dyDescent="0.3">
      <c r="A170" s="163" t="s">
        <v>150</v>
      </c>
      <c r="B170" s="61" t="s">
        <v>12</v>
      </c>
      <c r="C170" s="62" t="s">
        <v>13</v>
      </c>
      <c r="D170" s="61" t="s">
        <v>12</v>
      </c>
      <c r="E170" s="63" t="s">
        <v>13</v>
      </c>
      <c r="F170" s="62" t="s">
        <v>12</v>
      </c>
      <c r="G170" s="62" t="s">
        <v>13</v>
      </c>
      <c r="H170" s="61" t="s">
        <v>12</v>
      </c>
      <c r="I170" s="63" t="s">
        <v>13</v>
      </c>
      <c r="J170" s="61"/>
      <c r="K170" s="63"/>
    </row>
    <row r="171" spans="1:11" x14ac:dyDescent="0.25">
      <c r="A171" s="7" t="s">
        <v>298</v>
      </c>
      <c r="B171" s="65">
        <v>0</v>
      </c>
      <c r="C171" s="34">
        <f>IF(B181=0, "-", B171/B181)</f>
        <v>0</v>
      </c>
      <c r="D171" s="65">
        <v>1</v>
      </c>
      <c r="E171" s="9">
        <f>IF(D181=0, "-", D171/D181)</f>
        <v>2.6595744680851063E-3</v>
      </c>
      <c r="F171" s="81">
        <v>0</v>
      </c>
      <c r="G171" s="34">
        <f>IF(F181=0, "-", F171/F181)</f>
        <v>0</v>
      </c>
      <c r="H171" s="65">
        <v>161</v>
      </c>
      <c r="I171" s="9">
        <f>IF(H181=0, "-", H171/H181)</f>
        <v>5.5421686746987948E-2</v>
      </c>
      <c r="J171" s="8">
        <f t="shared" ref="J171:J179" si="14">IF(D171=0, "-", IF((B171-D171)/D171&lt;10, (B171-D171)/D171, "&gt;999%"))</f>
        <v>-1</v>
      </c>
      <c r="K171" s="9">
        <f t="shared" ref="K171:K179" si="15">IF(H171=0, "-", IF((F171-H171)/H171&lt;10, (F171-H171)/H171, "&gt;999%"))</f>
        <v>-1</v>
      </c>
    </row>
    <row r="172" spans="1:11" x14ac:dyDescent="0.25">
      <c r="A172" s="7" t="s">
        <v>299</v>
      </c>
      <c r="B172" s="65">
        <v>0</v>
      </c>
      <c r="C172" s="34">
        <f>IF(B181=0, "-", B172/B181)</f>
        <v>0</v>
      </c>
      <c r="D172" s="65">
        <v>0</v>
      </c>
      <c r="E172" s="9">
        <f>IF(D181=0, "-", D172/D181)</f>
        <v>0</v>
      </c>
      <c r="F172" s="81">
        <v>0</v>
      </c>
      <c r="G172" s="34">
        <f>IF(F181=0, "-", F172/F181)</f>
        <v>0</v>
      </c>
      <c r="H172" s="65">
        <v>18</v>
      </c>
      <c r="I172" s="9">
        <f>IF(H181=0, "-", H172/H181)</f>
        <v>6.1962134251290881E-3</v>
      </c>
      <c r="J172" s="8" t="str">
        <f t="shared" si="14"/>
        <v>-</v>
      </c>
      <c r="K172" s="9">
        <f t="shared" si="15"/>
        <v>-1</v>
      </c>
    </row>
    <row r="173" spans="1:11" x14ac:dyDescent="0.25">
      <c r="A173" s="7" t="s">
        <v>300</v>
      </c>
      <c r="B173" s="65">
        <v>22</v>
      </c>
      <c r="C173" s="34">
        <f>IF(B181=0, "-", B173/B181)</f>
        <v>4.1745730550284632E-2</v>
      </c>
      <c r="D173" s="65">
        <v>93</v>
      </c>
      <c r="E173" s="9">
        <f>IF(D181=0, "-", D173/D181)</f>
        <v>0.2473404255319149</v>
      </c>
      <c r="F173" s="81">
        <v>434</v>
      </c>
      <c r="G173" s="34">
        <f>IF(F181=0, "-", F173/F181)</f>
        <v>0.1142405896288497</v>
      </c>
      <c r="H173" s="65">
        <v>426</v>
      </c>
      <c r="I173" s="9">
        <f>IF(H181=0, "-", H173/H181)</f>
        <v>0.14664371772805507</v>
      </c>
      <c r="J173" s="8">
        <f t="shared" si="14"/>
        <v>-0.76344086021505375</v>
      </c>
      <c r="K173" s="9">
        <f t="shared" si="15"/>
        <v>1.8779342723004695E-2</v>
      </c>
    </row>
    <row r="174" spans="1:11" x14ac:dyDescent="0.25">
      <c r="A174" s="7" t="s">
        <v>301</v>
      </c>
      <c r="B174" s="65">
        <v>475</v>
      </c>
      <c r="C174" s="34">
        <f>IF(B181=0, "-", B174/B181)</f>
        <v>0.90132827324478182</v>
      </c>
      <c r="D174" s="65">
        <v>235</v>
      </c>
      <c r="E174" s="9">
        <f>IF(D181=0, "-", D174/D181)</f>
        <v>0.625</v>
      </c>
      <c r="F174" s="81">
        <v>2985</v>
      </c>
      <c r="G174" s="34">
        <f>IF(F181=0, "-", F174/F181)</f>
        <v>0.785733087654646</v>
      </c>
      <c r="H174" s="65">
        <v>2009</v>
      </c>
      <c r="I174" s="9">
        <f>IF(H181=0, "-", H174/H181)</f>
        <v>0.69156626506024099</v>
      </c>
      <c r="J174" s="8">
        <f t="shared" si="14"/>
        <v>1.0212765957446808</v>
      </c>
      <c r="K174" s="9">
        <f t="shared" si="15"/>
        <v>0.48581383773021403</v>
      </c>
    </row>
    <row r="175" spans="1:11" x14ac:dyDescent="0.25">
      <c r="A175" s="7" t="s">
        <v>302</v>
      </c>
      <c r="B175" s="65">
        <v>0</v>
      </c>
      <c r="C175" s="34">
        <f>IF(B181=0, "-", B175/B181)</f>
        <v>0</v>
      </c>
      <c r="D175" s="65">
        <v>0</v>
      </c>
      <c r="E175" s="9">
        <f>IF(D181=0, "-", D175/D181)</f>
        <v>0</v>
      </c>
      <c r="F175" s="81">
        <v>0</v>
      </c>
      <c r="G175" s="34">
        <f>IF(F181=0, "-", F175/F181)</f>
        <v>0</v>
      </c>
      <c r="H175" s="65">
        <v>96</v>
      </c>
      <c r="I175" s="9">
        <f>IF(H181=0, "-", H175/H181)</f>
        <v>3.3046471600688465E-2</v>
      </c>
      <c r="J175" s="8" t="str">
        <f t="shared" si="14"/>
        <v>-</v>
      </c>
      <c r="K175" s="9">
        <f t="shared" si="15"/>
        <v>-1</v>
      </c>
    </row>
    <row r="176" spans="1:11" x14ac:dyDescent="0.25">
      <c r="A176" s="7" t="s">
        <v>303</v>
      </c>
      <c r="B176" s="65">
        <v>14</v>
      </c>
      <c r="C176" s="34">
        <f>IF(B181=0, "-", B176/B181)</f>
        <v>2.6565464895635674E-2</v>
      </c>
      <c r="D176" s="65">
        <v>0</v>
      </c>
      <c r="E176" s="9">
        <f>IF(D181=0, "-", D176/D181)</f>
        <v>0</v>
      </c>
      <c r="F176" s="81">
        <v>129</v>
      </c>
      <c r="G176" s="34">
        <f>IF(F181=0, "-", F176/F181)</f>
        <v>3.3956304290602791E-2</v>
      </c>
      <c r="H176" s="65">
        <v>0</v>
      </c>
      <c r="I176" s="9">
        <f>IF(H181=0, "-", H176/H181)</f>
        <v>0</v>
      </c>
      <c r="J176" s="8" t="str">
        <f t="shared" si="14"/>
        <v>-</v>
      </c>
      <c r="K176" s="9" t="str">
        <f t="shared" si="15"/>
        <v>-</v>
      </c>
    </row>
    <row r="177" spans="1:11" x14ac:dyDescent="0.25">
      <c r="A177" s="7" t="s">
        <v>304</v>
      </c>
      <c r="B177" s="65">
        <v>0</v>
      </c>
      <c r="C177" s="34">
        <f>IF(B181=0, "-", B177/B181)</f>
        <v>0</v>
      </c>
      <c r="D177" s="65">
        <v>5</v>
      </c>
      <c r="E177" s="9">
        <f>IF(D181=0, "-", D177/D181)</f>
        <v>1.3297872340425532E-2</v>
      </c>
      <c r="F177" s="81">
        <v>23</v>
      </c>
      <c r="G177" s="34">
        <f>IF(F181=0, "-", F177/F181)</f>
        <v>6.0542247959989469E-3</v>
      </c>
      <c r="H177" s="65">
        <v>13</v>
      </c>
      <c r="I177" s="9">
        <f>IF(H181=0, "-", H177/H181)</f>
        <v>4.4750430292598963E-3</v>
      </c>
      <c r="J177" s="8">
        <f t="shared" si="14"/>
        <v>-1</v>
      </c>
      <c r="K177" s="9">
        <f t="shared" si="15"/>
        <v>0.76923076923076927</v>
      </c>
    </row>
    <row r="178" spans="1:11" x14ac:dyDescent="0.25">
      <c r="A178" s="7" t="s">
        <v>305</v>
      </c>
      <c r="B178" s="65">
        <v>3</v>
      </c>
      <c r="C178" s="34">
        <f>IF(B181=0, "-", B178/B181)</f>
        <v>5.6925996204933585E-3</v>
      </c>
      <c r="D178" s="65">
        <v>3</v>
      </c>
      <c r="E178" s="9">
        <f>IF(D181=0, "-", D178/D181)</f>
        <v>7.9787234042553185E-3</v>
      </c>
      <c r="F178" s="81">
        <v>14</v>
      </c>
      <c r="G178" s="34">
        <f>IF(F181=0, "-", F178/F181)</f>
        <v>3.6851803106080546E-3</v>
      </c>
      <c r="H178" s="65">
        <v>11</v>
      </c>
      <c r="I178" s="9">
        <f>IF(H181=0, "-", H178/H181)</f>
        <v>3.7865748709122204E-3</v>
      </c>
      <c r="J178" s="8">
        <f t="shared" si="14"/>
        <v>0</v>
      </c>
      <c r="K178" s="9">
        <f t="shared" si="15"/>
        <v>0.27272727272727271</v>
      </c>
    </row>
    <row r="179" spans="1:11" x14ac:dyDescent="0.25">
      <c r="A179" s="7" t="s">
        <v>306</v>
      </c>
      <c r="B179" s="65">
        <v>13</v>
      </c>
      <c r="C179" s="34">
        <f>IF(B181=0, "-", B179/B181)</f>
        <v>2.4667931688804556E-2</v>
      </c>
      <c r="D179" s="65">
        <v>39</v>
      </c>
      <c r="E179" s="9">
        <f>IF(D181=0, "-", D179/D181)</f>
        <v>0.10372340425531915</v>
      </c>
      <c r="F179" s="81">
        <v>214</v>
      </c>
      <c r="G179" s="34">
        <f>IF(F181=0, "-", F179/F181)</f>
        <v>5.6330613319294551E-2</v>
      </c>
      <c r="H179" s="65">
        <v>171</v>
      </c>
      <c r="I179" s="9">
        <f>IF(H181=0, "-", H179/H181)</f>
        <v>5.8864027538726334E-2</v>
      </c>
      <c r="J179" s="8">
        <f t="shared" si="14"/>
        <v>-0.66666666666666663</v>
      </c>
      <c r="K179" s="9">
        <f t="shared" si="15"/>
        <v>0.25146198830409355</v>
      </c>
    </row>
    <row r="180" spans="1:11" x14ac:dyDescent="0.25">
      <c r="A180" s="2"/>
      <c r="B180" s="68"/>
      <c r="C180" s="33"/>
      <c r="D180" s="68"/>
      <c r="E180" s="6"/>
      <c r="F180" s="82"/>
      <c r="G180" s="33"/>
      <c r="H180" s="68"/>
      <c r="I180" s="6"/>
      <c r="J180" s="5"/>
      <c r="K180" s="6"/>
    </row>
    <row r="181" spans="1:11" s="43" customFormat="1" ht="13" x14ac:dyDescent="0.3">
      <c r="A181" s="162" t="s">
        <v>604</v>
      </c>
      <c r="B181" s="71">
        <f>SUM(B171:B180)</f>
        <v>527</v>
      </c>
      <c r="C181" s="40">
        <f>B181/35968</f>
        <v>1.4651912811387901E-2</v>
      </c>
      <c r="D181" s="71">
        <f>SUM(D171:D180)</f>
        <v>376</v>
      </c>
      <c r="E181" s="41">
        <f>D181/28945</f>
        <v>1.2990153739851443E-2</v>
      </c>
      <c r="F181" s="77">
        <f>SUM(F171:F180)</f>
        <v>3799</v>
      </c>
      <c r="G181" s="42">
        <f>F181/278028</f>
        <v>1.366409138647906E-2</v>
      </c>
      <c r="H181" s="71">
        <f>SUM(H171:H180)</f>
        <v>2905</v>
      </c>
      <c r="I181" s="41">
        <f>H181/255800</f>
        <v>1.1356528537920249E-2</v>
      </c>
      <c r="J181" s="37">
        <f>IF(D181=0, "-", IF((B181-D181)/D181&lt;10, (B181-D181)/D181, "&gt;999%"))</f>
        <v>0.40159574468085107</v>
      </c>
      <c r="K181" s="38">
        <f>IF(H181=0, "-", IF((F181-H181)/H181&lt;10, (F181-H181)/H181, "&gt;999%"))</f>
        <v>0.30774526678141134</v>
      </c>
    </row>
    <row r="182" spans="1:11" x14ac:dyDescent="0.25">
      <c r="B182" s="83"/>
      <c r="D182" s="83"/>
      <c r="F182" s="83"/>
      <c r="H182" s="83"/>
    </row>
    <row r="183" spans="1:11" ht="13" x14ac:dyDescent="0.3">
      <c r="A183" s="163" t="s">
        <v>151</v>
      </c>
      <c r="B183" s="61" t="s">
        <v>12</v>
      </c>
      <c r="C183" s="62" t="s">
        <v>13</v>
      </c>
      <c r="D183" s="61" t="s">
        <v>12</v>
      </c>
      <c r="E183" s="63" t="s">
        <v>13</v>
      </c>
      <c r="F183" s="62" t="s">
        <v>12</v>
      </c>
      <c r="G183" s="62" t="s">
        <v>13</v>
      </c>
      <c r="H183" s="61" t="s">
        <v>12</v>
      </c>
      <c r="I183" s="63" t="s">
        <v>13</v>
      </c>
      <c r="J183" s="61"/>
      <c r="K183" s="63"/>
    </row>
    <row r="184" spans="1:11" x14ac:dyDescent="0.25">
      <c r="A184" s="7" t="s">
        <v>307</v>
      </c>
      <c r="B184" s="65">
        <v>0</v>
      </c>
      <c r="C184" s="34">
        <f>IF(B193=0, "-", B184/B193)</f>
        <v>0</v>
      </c>
      <c r="D184" s="65">
        <v>0</v>
      </c>
      <c r="E184" s="9">
        <f>IF(D193=0, "-", D184/D193)</f>
        <v>0</v>
      </c>
      <c r="F184" s="81">
        <v>7</v>
      </c>
      <c r="G184" s="34">
        <f>IF(F193=0, "-", F184/F193)</f>
        <v>3.5000000000000003E-2</v>
      </c>
      <c r="H184" s="65">
        <v>0</v>
      </c>
      <c r="I184" s="9">
        <f>IF(H193=0, "-", H184/H193)</f>
        <v>0</v>
      </c>
      <c r="J184" s="8" t="str">
        <f t="shared" ref="J184:J191" si="16">IF(D184=0, "-", IF((B184-D184)/D184&lt;10, (B184-D184)/D184, "&gt;999%"))</f>
        <v>-</v>
      </c>
      <c r="K184" s="9" t="str">
        <f t="shared" ref="K184:K191" si="17">IF(H184=0, "-", IF((F184-H184)/H184&lt;10, (F184-H184)/H184, "&gt;999%"))</f>
        <v>-</v>
      </c>
    </row>
    <row r="185" spans="1:11" x14ac:dyDescent="0.25">
      <c r="A185" s="7" t="s">
        <v>308</v>
      </c>
      <c r="B185" s="65">
        <v>0</v>
      </c>
      <c r="C185" s="34">
        <f>IF(B193=0, "-", B185/B193)</f>
        <v>0</v>
      </c>
      <c r="D185" s="65">
        <v>0</v>
      </c>
      <c r="E185" s="9">
        <f>IF(D193=0, "-", D185/D193)</f>
        <v>0</v>
      </c>
      <c r="F185" s="81">
        <v>3</v>
      </c>
      <c r="G185" s="34">
        <f>IF(F193=0, "-", F185/F193)</f>
        <v>1.4999999999999999E-2</v>
      </c>
      <c r="H185" s="65">
        <v>0</v>
      </c>
      <c r="I185" s="9">
        <f>IF(H193=0, "-", H185/H193)</f>
        <v>0</v>
      </c>
      <c r="J185" s="8" t="str">
        <f t="shared" si="16"/>
        <v>-</v>
      </c>
      <c r="K185" s="9" t="str">
        <f t="shared" si="17"/>
        <v>-</v>
      </c>
    </row>
    <row r="186" spans="1:11" x14ac:dyDescent="0.25">
      <c r="A186" s="7" t="s">
        <v>309</v>
      </c>
      <c r="B186" s="65">
        <v>2</v>
      </c>
      <c r="C186" s="34">
        <f>IF(B193=0, "-", B186/B193)</f>
        <v>9.0909090909090912E-2</v>
      </c>
      <c r="D186" s="65">
        <v>1</v>
      </c>
      <c r="E186" s="9">
        <f>IF(D193=0, "-", D186/D193)</f>
        <v>2.9411764705882353E-2</v>
      </c>
      <c r="F186" s="81">
        <v>6</v>
      </c>
      <c r="G186" s="34">
        <f>IF(F193=0, "-", F186/F193)</f>
        <v>0.03</v>
      </c>
      <c r="H186" s="65">
        <v>6</v>
      </c>
      <c r="I186" s="9">
        <f>IF(H193=0, "-", H186/H193)</f>
        <v>2.7027027027027029E-2</v>
      </c>
      <c r="J186" s="8">
        <f t="shared" si="16"/>
        <v>1</v>
      </c>
      <c r="K186" s="9">
        <f t="shared" si="17"/>
        <v>0</v>
      </c>
    </row>
    <row r="187" spans="1:11" x14ac:dyDescent="0.25">
      <c r="A187" s="7" t="s">
        <v>310</v>
      </c>
      <c r="B187" s="65">
        <v>0</v>
      </c>
      <c r="C187" s="34">
        <f>IF(B193=0, "-", B187/B193)</f>
        <v>0</v>
      </c>
      <c r="D187" s="65">
        <v>0</v>
      </c>
      <c r="E187" s="9">
        <f>IF(D193=0, "-", D187/D193)</f>
        <v>0</v>
      </c>
      <c r="F187" s="81">
        <v>2</v>
      </c>
      <c r="G187" s="34">
        <f>IF(F193=0, "-", F187/F193)</f>
        <v>0.01</v>
      </c>
      <c r="H187" s="65">
        <v>24</v>
      </c>
      <c r="I187" s="9">
        <f>IF(H193=0, "-", H187/H193)</f>
        <v>0.10810810810810811</v>
      </c>
      <c r="J187" s="8" t="str">
        <f t="shared" si="16"/>
        <v>-</v>
      </c>
      <c r="K187" s="9">
        <f t="shared" si="17"/>
        <v>-0.91666666666666663</v>
      </c>
    </row>
    <row r="188" spans="1:11" x14ac:dyDescent="0.25">
      <c r="A188" s="7" t="s">
        <v>311</v>
      </c>
      <c r="B188" s="65">
        <v>9</v>
      </c>
      <c r="C188" s="34">
        <f>IF(B193=0, "-", B188/B193)</f>
        <v>0.40909090909090912</v>
      </c>
      <c r="D188" s="65">
        <v>18</v>
      </c>
      <c r="E188" s="9">
        <f>IF(D193=0, "-", D188/D193)</f>
        <v>0.52941176470588236</v>
      </c>
      <c r="F188" s="81">
        <v>75</v>
      </c>
      <c r="G188" s="34">
        <f>IF(F193=0, "-", F188/F193)</f>
        <v>0.375</v>
      </c>
      <c r="H188" s="65">
        <v>125</v>
      </c>
      <c r="I188" s="9">
        <f>IF(H193=0, "-", H188/H193)</f>
        <v>0.56306306306306309</v>
      </c>
      <c r="J188" s="8">
        <f t="shared" si="16"/>
        <v>-0.5</v>
      </c>
      <c r="K188" s="9">
        <f t="shared" si="17"/>
        <v>-0.4</v>
      </c>
    </row>
    <row r="189" spans="1:11" x14ac:dyDescent="0.25">
      <c r="A189" s="7" t="s">
        <v>312</v>
      </c>
      <c r="B189" s="65">
        <v>2</v>
      </c>
      <c r="C189" s="34">
        <f>IF(B193=0, "-", B189/B193)</f>
        <v>9.0909090909090912E-2</v>
      </c>
      <c r="D189" s="65">
        <v>5</v>
      </c>
      <c r="E189" s="9">
        <f>IF(D193=0, "-", D189/D193)</f>
        <v>0.14705882352941177</v>
      </c>
      <c r="F189" s="81">
        <v>22</v>
      </c>
      <c r="G189" s="34">
        <f>IF(F193=0, "-", F189/F193)</f>
        <v>0.11</v>
      </c>
      <c r="H189" s="65">
        <v>16</v>
      </c>
      <c r="I189" s="9">
        <f>IF(H193=0, "-", H189/H193)</f>
        <v>7.2072072072072071E-2</v>
      </c>
      <c r="J189" s="8">
        <f t="shared" si="16"/>
        <v>-0.6</v>
      </c>
      <c r="K189" s="9">
        <f t="shared" si="17"/>
        <v>0.375</v>
      </c>
    </row>
    <row r="190" spans="1:11" x14ac:dyDescent="0.25">
      <c r="A190" s="7" t="s">
        <v>313</v>
      </c>
      <c r="B190" s="65">
        <v>5</v>
      </c>
      <c r="C190" s="34">
        <f>IF(B193=0, "-", B190/B193)</f>
        <v>0.22727272727272727</v>
      </c>
      <c r="D190" s="65">
        <v>1</v>
      </c>
      <c r="E190" s="9">
        <f>IF(D193=0, "-", D190/D193)</f>
        <v>2.9411764705882353E-2</v>
      </c>
      <c r="F190" s="81">
        <v>36</v>
      </c>
      <c r="G190" s="34">
        <f>IF(F193=0, "-", F190/F193)</f>
        <v>0.18</v>
      </c>
      <c r="H190" s="65">
        <v>19</v>
      </c>
      <c r="I190" s="9">
        <f>IF(H193=0, "-", H190/H193)</f>
        <v>8.5585585585585586E-2</v>
      </c>
      <c r="J190" s="8">
        <f t="shared" si="16"/>
        <v>4</v>
      </c>
      <c r="K190" s="9">
        <f t="shared" si="17"/>
        <v>0.89473684210526316</v>
      </c>
    </row>
    <row r="191" spans="1:11" x14ac:dyDescent="0.25">
      <c r="A191" s="7" t="s">
        <v>314</v>
      </c>
      <c r="B191" s="65">
        <v>4</v>
      </c>
      <c r="C191" s="34">
        <f>IF(B193=0, "-", B191/B193)</f>
        <v>0.18181818181818182</v>
      </c>
      <c r="D191" s="65">
        <v>9</v>
      </c>
      <c r="E191" s="9">
        <f>IF(D193=0, "-", D191/D193)</f>
        <v>0.26470588235294118</v>
      </c>
      <c r="F191" s="81">
        <v>49</v>
      </c>
      <c r="G191" s="34">
        <f>IF(F193=0, "-", F191/F193)</f>
        <v>0.245</v>
      </c>
      <c r="H191" s="65">
        <v>32</v>
      </c>
      <c r="I191" s="9">
        <f>IF(H193=0, "-", H191/H193)</f>
        <v>0.14414414414414414</v>
      </c>
      <c r="J191" s="8">
        <f t="shared" si="16"/>
        <v>-0.55555555555555558</v>
      </c>
      <c r="K191" s="9">
        <f t="shared" si="17"/>
        <v>0.53125</v>
      </c>
    </row>
    <row r="192" spans="1:11" x14ac:dyDescent="0.25">
      <c r="A192" s="2"/>
      <c r="B192" s="68"/>
      <c r="C192" s="33"/>
      <c r="D192" s="68"/>
      <c r="E192" s="6"/>
      <c r="F192" s="82"/>
      <c r="G192" s="33"/>
      <c r="H192" s="68"/>
      <c r="I192" s="6"/>
      <c r="J192" s="5"/>
      <c r="K192" s="6"/>
    </row>
    <row r="193" spans="1:11" s="43" customFormat="1" ht="13" x14ac:dyDescent="0.3">
      <c r="A193" s="162" t="s">
        <v>603</v>
      </c>
      <c r="B193" s="71">
        <f>SUM(B184:B192)</f>
        <v>22</v>
      </c>
      <c r="C193" s="40">
        <f>B193/35968</f>
        <v>6.1165480427046262E-4</v>
      </c>
      <c r="D193" s="71">
        <f>SUM(D184:D192)</f>
        <v>34</v>
      </c>
      <c r="E193" s="41">
        <f>D193/28945</f>
        <v>1.1746415615823112E-3</v>
      </c>
      <c r="F193" s="77">
        <f>SUM(F184:F192)</f>
        <v>200</v>
      </c>
      <c r="G193" s="42">
        <f>F193/278028</f>
        <v>7.1935200771145347E-4</v>
      </c>
      <c r="H193" s="71">
        <f>SUM(H184:H192)</f>
        <v>222</v>
      </c>
      <c r="I193" s="41">
        <f>H193/255800</f>
        <v>8.6786551993745117E-4</v>
      </c>
      <c r="J193" s="37">
        <f>IF(D193=0, "-", IF((B193-D193)/D193&lt;10, (B193-D193)/D193, "&gt;999%"))</f>
        <v>-0.35294117647058826</v>
      </c>
      <c r="K193" s="38">
        <f>IF(H193=0, "-", IF((F193-H193)/H193&lt;10, (F193-H193)/H193, "&gt;999%"))</f>
        <v>-9.90990990990991E-2</v>
      </c>
    </row>
    <row r="194" spans="1:11" x14ac:dyDescent="0.25">
      <c r="B194" s="83"/>
      <c r="D194" s="83"/>
      <c r="F194" s="83"/>
      <c r="H194" s="83"/>
    </row>
    <row r="195" spans="1:11" s="43" customFormat="1" ht="13" x14ac:dyDescent="0.3">
      <c r="A195" s="162" t="s">
        <v>602</v>
      </c>
      <c r="B195" s="71">
        <v>549</v>
      </c>
      <c r="C195" s="40">
        <f>B195/35968</f>
        <v>1.5263567615658363E-2</v>
      </c>
      <c r="D195" s="71">
        <v>410</v>
      </c>
      <c r="E195" s="41">
        <f>D195/28945</f>
        <v>1.4164795301433754E-2</v>
      </c>
      <c r="F195" s="77">
        <v>3999</v>
      </c>
      <c r="G195" s="42">
        <f>F195/278028</f>
        <v>1.4383443394190513E-2</v>
      </c>
      <c r="H195" s="71">
        <v>3127</v>
      </c>
      <c r="I195" s="41">
        <f>H195/255800</f>
        <v>1.2224394057857701E-2</v>
      </c>
      <c r="J195" s="37">
        <f>IF(D195=0, "-", IF((B195-D195)/D195&lt;10, (B195-D195)/D195, "&gt;999%"))</f>
        <v>0.33902439024390246</v>
      </c>
      <c r="K195" s="38">
        <f>IF(H195=0, "-", IF((F195-H195)/H195&lt;10, (F195-H195)/H195, "&gt;999%"))</f>
        <v>0.27886152862168212</v>
      </c>
    </row>
    <row r="196" spans="1:11" x14ac:dyDescent="0.25">
      <c r="B196" s="83"/>
      <c r="D196" s="83"/>
      <c r="F196" s="83"/>
      <c r="H196" s="83"/>
    </row>
    <row r="197" spans="1:11" ht="15.5" x14ac:dyDescent="0.35">
      <c r="A197" s="164" t="s">
        <v>121</v>
      </c>
      <c r="B197" s="196" t="s">
        <v>1</v>
      </c>
      <c r="C197" s="200"/>
      <c r="D197" s="200"/>
      <c r="E197" s="197"/>
      <c r="F197" s="196" t="s">
        <v>14</v>
      </c>
      <c r="G197" s="200"/>
      <c r="H197" s="200"/>
      <c r="I197" s="197"/>
      <c r="J197" s="196" t="s">
        <v>15</v>
      </c>
      <c r="K197" s="197"/>
    </row>
    <row r="198" spans="1:11" ht="13" x14ac:dyDescent="0.3">
      <c r="A198" s="22"/>
      <c r="B198" s="196">
        <f>VALUE(RIGHT($B$2, 4))</f>
        <v>2023</v>
      </c>
      <c r="C198" s="197"/>
      <c r="D198" s="196">
        <f>B198-1</f>
        <v>2022</v>
      </c>
      <c r="E198" s="204"/>
      <c r="F198" s="196">
        <f>B198</f>
        <v>2023</v>
      </c>
      <c r="G198" s="204"/>
      <c r="H198" s="196">
        <f>D198</f>
        <v>2022</v>
      </c>
      <c r="I198" s="204"/>
      <c r="J198" s="140" t="s">
        <v>4</v>
      </c>
      <c r="K198" s="141" t="s">
        <v>2</v>
      </c>
    </row>
    <row r="199" spans="1:11" ht="13" x14ac:dyDescent="0.3">
      <c r="A199" s="163" t="s">
        <v>152</v>
      </c>
      <c r="B199" s="61" t="s">
        <v>12</v>
      </c>
      <c r="C199" s="62" t="s">
        <v>13</v>
      </c>
      <c r="D199" s="61" t="s">
        <v>12</v>
      </c>
      <c r="E199" s="63" t="s">
        <v>13</v>
      </c>
      <c r="F199" s="62" t="s">
        <v>12</v>
      </c>
      <c r="G199" s="62" t="s">
        <v>13</v>
      </c>
      <c r="H199" s="61" t="s">
        <v>12</v>
      </c>
      <c r="I199" s="63" t="s">
        <v>13</v>
      </c>
      <c r="J199" s="61"/>
      <c r="K199" s="63"/>
    </row>
    <row r="200" spans="1:11" x14ac:dyDescent="0.25">
      <c r="A200" s="7" t="s">
        <v>315</v>
      </c>
      <c r="B200" s="65">
        <v>30</v>
      </c>
      <c r="C200" s="34">
        <f>IF(B209=0, "-", B200/B209)</f>
        <v>0.14354066985645933</v>
      </c>
      <c r="D200" s="65">
        <v>23</v>
      </c>
      <c r="E200" s="9">
        <f>IF(D209=0, "-", D200/D209)</f>
        <v>0.1050228310502283</v>
      </c>
      <c r="F200" s="81">
        <v>261</v>
      </c>
      <c r="G200" s="34">
        <f>IF(F209=0, "-", F200/F209)</f>
        <v>0.15104166666666666</v>
      </c>
      <c r="H200" s="65">
        <v>140</v>
      </c>
      <c r="I200" s="9">
        <f>IF(H209=0, "-", H200/H209)</f>
        <v>0.12820512820512819</v>
      </c>
      <c r="J200" s="8">
        <f t="shared" ref="J200:J207" si="18">IF(D200=0, "-", IF((B200-D200)/D200&lt;10, (B200-D200)/D200, "&gt;999%"))</f>
        <v>0.30434782608695654</v>
      </c>
      <c r="K200" s="9">
        <f t="shared" ref="K200:K207" si="19">IF(H200=0, "-", IF((F200-H200)/H200&lt;10, (F200-H200)/H200, "&gt;999%"))</f>
        <v>0.86428571428571432</v>
      </c>
    </row>
    <row r="201" spans="1:11" x14ac:dyDescent="0.25">
      <c r="A201" s="7" t="s">
        <v>316</v>
      </c>
      <c r="B201" s="65">
        <v>8</v>
      </c>
      <c r="C201" s="34">
        <f>IF(B209=0, "-", B201/B209)</f>
        <v>3.8277511961722487E-2</v>
      </c>
      <c r="D201" s="65">
        <v>92</v>
      </c>
      <c r="E201" s="9">
        <f>IF(D209=0, "-", D201/D209)</f>
        <v>0.42009132420091322</v>
      </c>
      <c r="F201" s="81">
        <v>420</v>
      </c>
      <c r="G201" s="34">
        <f>IF(F209=0, "-", F201/F209)</f>
        <v>0.24305555555555555</v>
      </c>
      <c r="H201" s="65">
        <v>422</v>
      </c>
      <c r="I201" s="9">
        <f>IF(H209=0, "-", H201/H209)</f>
        <v>0.38644688644688646</v>
      </c>
      <c r="J201" s="8">
        <f t="shared" si="18"/>
        <v>-0.91304347826086951</v>
      </c>
      <c r="K201" s="9">
        <f t="shared" si="19"/>
        <v>-4.7393364928909956E-3</v>
      </c>
    </row>
    <row r="202" spans="1:11" x14ac:dyDescent="0.25">
      <c r="A202" s="7" t="s">
        <v>317</v>
      </c>
      <c r="B202" s="65">
        <v>43</v>
      </c>
      <c r="C202" s="34">
        <f>IF(B209=0, "-", B202/B209)</f>
        <v>0.20574162679425836</v>
      </c>
      <c r="D202" s="65">
        <v>20</v>
      </c>
      <c r="E202" s="9">
        <f>IF(D209=0, "-", D202/D209)</f>
        <v>9.1324200913242004E-2</v>
      </c>
      <c r="F202" s="81">
        <v>136</v>
      </c>
      <c r="G202" s="34">
        <f>IF(F209=0, "-", F202/F209)</f>
        <v>7.8703703703703706E-2</v>
      </c>
      <c r="H202" s="65">
        <v>106</v>
      </c>
      <c r="I202" s="9">
        <f>IF(H209=0, "-", H202/H209)</f>
        <v>9.7069597069597072E-2</v>
      </c>
      <c r="J202" s="8">
        <f t="shared" si="18"/>
        <v>1.1499999999999999</v>
      </c>
      <c r="K202" s="9">
        <f t="shared" si="19"/>
        <v>0.28301886792452829</v>
      </c>
    </row>
    <row r="203" spans="1:11" x14ac:dyDescent="0.25">
      <c r="A203" s="7" t="s">
        <v>318</v>
      </c>
      <c r="B203" s="65">
        <v>29</v>
      </c>
      <c r="C203" s="34">
        <f>IF(B209=0, "-", B203/B209)</f>
        <v>0.13875598086124402</v>
      </c>
      <c r="D203" s="65">
        <v>10</v>
      </c>
      <c r="E203" s="9">
        <f>IF(D209=0, "-", D203/D209)</f>
        <v>4.5662100456621002E-2</v>
      </c>
      <c r="F203" s="81">
        <v>100</v>
      </c>
      <c r="G203" s="34">
        <f>IF(F209=0, "-", F203/F209)</f>
        <v>5.7870370370370371E-2</v>
      </c>
      <c r="H203" s="65">
        <v>73</v>
      </c>
      <c r="I203" s="9">
        <f>IF(H209=0, "-", H203/H209)</f>
        <v>6.6849816849816848E-2</v>
      </c>
      <c r="J203" s="8">
        <f t="shared" si="18"/>
        <v>1.9</v>
      </c>
      <c r="K203" s="9">
        <f t="shared" si="19"/>
        <v>0.36986301369863012</v>
      </c>
    </row>
    <row r="204" spans="1:11" x14ac:dyDescent="0.25">
      <c r="A204" s="7" t="s">
        <v>319</v>
      </c>
      <c r="B204" s="65">
        <v>0</v>
      </c>
      <c r="C204" s="34">
        <f>IF(B209=0, "-", B204/B209)</f>
        <v>0</v>
      </c>
      <c r="D204" s="65">
        <v>0</v>
      </c>
      <c r="E204" s="9">
        <f>IF(D209=0, "-", D204/D209)</f>
        <v>0</v>
      </c>
      <c r="F204" s="81">
        <v>0</v>
      </c>
      <c r="G204" s="34">
        <f>IF(F209=0, "-", F204/F209)</f>
        <v>0</v>
      </c>
      <c r="H204" s="65">
        <v>2</v>
      </c>
      <c r="I204" s="9">
        <f>IF(H209=0, "-", H204/H209)</f>
        <v>1.8315018315018315E-3</v>
      </c>
      <c r="J204" s="8" t="str">
        <f t="shared" si="18"/>
        <v>-</v>
      </c>
      <c r="K204" s="9">
        <f t="shared" si="19"/>
        <v>-1</v>
      </c>
    </row>
    <row r="205" spans="1:11" x14ac:dyDescent="0.25">
      <c r="A205" s="7" t="s">
        <v>320</v>
      </c>
      <c r="B205" s="65">
        <v>13</v>
      </c>
      <c r="C205" s="34">
        <f>IF(B209=0, "-", B205/B209)</f>
        <v>6.2200956937799042E-2</v>
      </c>
      <c r="D205" s="65">
        <v>20</v>
      </c>
      <c r="E205" s="9">
        <f>IF(D209=0, "-", D205/D209)</f>
        <v>9.1324200913242004E-2</v>
      </c>
      <c r="F205" s="81">
        <v>125</v>
      </c>
      <c r="G205" s="34">
        <f>IF(F209=0, "-", F205/F209)</f>
        <v>7.2337962962962965E-2</v>
      </c>
      <c r="H205" s="65">
        <v>20</v>
      </c>
      <c r="I205" s="9">
        <f>IF(H209=0, "-", H205/H209)</f>
        <v>1.8315018315018316E-2</v>
      </c>
      <c r="J205" s="8">
        <f t="shared" si="18"/>
        <v>-0.35</v>
      </c>
      <c r="K205" s="9">
        <f t="shared" si="19"/>
        <v>5.25</v>
      </c>
    </row>
    <row r="206" spans="1:11" x14ac:dyDescent="0.25">
      <c r="A206" s="7" t="s">
        <v>321</v>
      </c>
      <c r="B206" s="65">
        <v>53</v>
      </c>
      <c r="C206" s="34">
        <f>IF(B209=0, "-", B206/B209)</f>
        <v>0.25358851674641147</v>
      </c>
      <c r="D206" s="65">
        <v>28</v>
      </c>
      <c r="E206" s="9">
        <f>IF(D209=0, "-", D206/D209)</f>
        <v>0.12785388127853881</v>
      </c>
      <c r="F206" s="81">
        <v>428</v>
      </c>
      <c r="G206" s="34">
        <f>IF(F209=0, "-", F206/F209)</f>
        <v>0.24768518518518517</v>
      </c>
      <c r="H206" s="65">
        <v>302</v>
      </c>
      <c r="I206" s="9">
        <f>IF(H209=0, "-", H206/H209)</f>
        <v>0.27655677655677657</v>
      </c>
      <c r="J206" s="8">
        <f t="shared" si="18"/>
        <v>0.8928571428571429</v>
      </c>
      <c r="K206" s="9">
        <f t="shared" si="19"/>
        <v>0.41721854304635764</v>
      </c>
    </row>
    <row r="207" spans="1:11" x14ac:dyDescent="0.25">
      <c r="A207" s="7" t="s">
        <v>322</v>
      </c>
      <c r="B207" s="65">
        <v>33</v>
      </c>
      <c r="C207" s="34">
        <f>IF(B209=0, "-", B207/B209)</f>
        <v>0.15789473684210525</v>
      </c>
      <c r="D207" s="65">
        <v>26</v>
      </c>
      <c r="E207" s="9">
        <f>IF(D209=0, "-", D207/D209)</f>
        <v>0.11872146118721461</v>
      </c>
      <c r="F207" s="81">
        <v>258</v>
      </c>
      <c r="G207" s="34">
        <f>IF(F209=0, "-", F207/F209)</f>
        <v>0.14930555555555555</v>
      </c>
      <c r="H207" s="65">
        <v>27</v>
      </c>
      <c r="I207" s="9">
        <f>IF(H209=0, "-", H207/H209)</f>
        <v>2.4725274725274724E-2</v>
      </c>
      <c r="J207" s="8">
        <f t="shared" si="18"/>
        <v>0.26923076923076922</v>
      </c>
      <c r="K207" s="9">
        <f t="shared" si="19"/>
        <v>8.5555555555555554</v>
      </c>
    </row>
    <row r="208" spans="1:11" x14ac:dyDescent="0.25">
      <c r="A208" s="2"/>
      <c r="B208" s="68"/>
      <c r="C208" s="33"/>
      <c r="D208" s="68"/>
      <c r="E208" s="6"/>
      <c r="F208" s="82"/>
      <c r="G208" s="33"/>
      <c r="H208" s="68"/>
      <c r="I208" s="6"/>
      <c r="J208" s="5"/>
      <c r="K208" s="6"/>
    </row>
    <row r="209" spans="1:11" s="43" customFormat="1" ht="13" x14ac:dyDescent="0.3">
      <c r="A209" s="162" t="s">
        <v>601</v>
      </c>
      <c r="B209" s="71">
        <f>SUM(B200:B208)</f>
        <v>209</v>
      </c>
      <c r="C209" s="40">
        <f>B209/35968</f>
        <v>5.8107206405693954E-3</v>
      </c>
      <c r="D209" s="71">
        <f>SUM(D200:D208)</f>
        <v>219</v>
      </c>
      <c r="E209" s="41">
        <f>D209/28945</f>
        <v>7.5660735878390053E-3</v>
      </c>
      <c r="F209" s="77">
        <f>SUM(F200:F208)</f>
        <v>1728</v>
      </c>
      <c r="G209" s="42">
        <f>F209/278028</f>
        <v>6.2152013466269581E-3</v>
      </c>
      <c r="H209" s="71">
        <f>SUM(H200:H208)</f>
        <v>1092</v>
      </c>
      <c r="I209" s="41">
        <f>H209/255800</f>
        <v>4.268960125097733E-3</v>
      </c>
      <c r="J209" s="37">
        <f>IF(D209=0, "-", IF((B209-D209)/D209&lt;10, (B209-D209)/D209, "&gt;999%"))</f>
        <v>-4.5662100456621002E-2</v>
      </c>
      <c r="K209" s="38">
        <f>IF(H209=0, "-", IF((F209-H209)/H209&lt;10, (F209-H209)/H209, "&gt;999%"))</f>
        <v>0.58241758241758246</v>
      </c>
    </row>
    <row r="210" spans="1:11" x14ac:dyDescent="0.25">
      <c r="B210" s="83"/>
      <c r="D210" s="83"/>
      <c r="F210" s="83"/>
      <c r="H210" s="83"/>
    </row>
    <row r="211" spans="1:11" ht="13" x14ac:dyDescent="0.3">
      <c r="A211" s="163" t="s">
        <v>153</v>
      </c>
      <c r="B211" s="61" t="s">
        <v>12</v>
      </c>
      <c r="C211" s="62" t="s">
        <v>13</v>
      </c>
      <c r="D211" s="61" t="s">
        <v>12</v>
      </c>
      <c r="E211" s="63" t="s">
        <v>13</v>
      </c>
      <c r="F211" s="62" t="s">
        <v>12</v>
      </c>
      <c r="G211" s="62" t="s">
        <v>13</v>
      </c>
      <c r="H211" s="61" t="s">
        <v>12</v>
      </c>
      <c r="I211" s="63" t="s">
        <v>13</v>
      </c>
      <c r="J211" s="61"/>
      <c r="K211" s="63"/>
    </row>
    <row r="212" spans="1:11" x14ac:dyDescent="0.25">
      <c r="A212" s="7" t="s">
        <v>323</v>
      </c>
      <c r="B212" s="65">
        <v>0</v>
      </c>
      <c r="C212" s="34">
        <f>IF(B230=0, "-", B212/B230)</f>
        <v>0</v>
      </c>
      <c r="D212" s="65">
        <v>0</v>
      </c>
      <c r="E212" s="9">
        <f>IF(D230=0, "-", D212/D230)</f>
        <v>0</v>
      </c>
      <c r="F212" s="81">
        <v>0</v>
      </c>
      <c r="G212" s="34">
        <f>IF(F230=0, "-", F212/F230)</f>
        <v>0</v>
      </c>
      <c r="H212" s="65">
        <v>1</v>
      </c>
      <c r="I212" s="9">
        <f>IF(H230=0, "-", H212/H230)</f>
        <v>1.221001221001221E-3</v>
      </c>
      <c r="J212" s="8" t="str">
        <f t="shared" ref="J212:J228" si="20">IF(D212=0, "-", IF((B212-D212)/D212&lt;10, (B212-D212)/D212, "&gt;999%"))</f>
        <v>-</v>
      </c>
      <c r="K212" s="9">
        <f t="shared" ref="K212:K228" si="21">IF(H212=0, "-", IF((F212-H212)/H212&lt;10, (F212-H212)/H212, "&gt;999%"))</f>
        <v>-1</v>
      </c>
    </row>
    <row r="213" spans="1:11" x14ac:dyDescent="0.25">
      <c r="A213" s="7" t="s">
        <v>324</v>
      </c>
      <c r="B213" s="65">
        <v>11</v>
      </c>
      <c r="C213" s="34">
        <f>IF(B230=0, "-", B213/B230)</f>
        <v>8.0882352941176475E-2</v>
      </c>
      <c r="D213" s="65">
        <v>1</v>
      </c>
      <c r="E213" s="9">
        <f>IF(D230=0, "-", D213/D230)</f>
        <v>1.1235955056179775E-2</v>
      </c>
      <c r="F213" s="81">
        <v>58</v>
      </c>
      <c r="G213" s="34">
        <f>IF(F230=0, "-", F213/F230)</f>
        <v>5.9003051881993895E-2</v>
      </c>
      <c r="H213" s="65">
        <v>63</v>
      </c>
      <c r="I213" s="9">
        <f>IF(H230=0, "-", H213/H230)</f>
        <v>7.6923076923076927E-2</v>
      </c>
      <c r="J213" s="8" t="str">
        <f t="shared" si="20"/>
        <v>&gt;999%</v>
      </c>
      <c r="K213" s="9">
        <f t="shared" si="21"/>
        <v>-7.9365079365079361E-2</v>
      </c>
    </row>
    <row r="214" spans="1:11" x14ac:dyDescent="0.25">
      <c r="A214" s="7" t="s">
        <v>325</v>
      </c>
      <c r="B214" s="65">
        <v>4</v>
      </c>
      <c r="C214" s="34">
        <f>IF(B230=0, "-", B214/B230)</f>
        <v>2.9411764705882353E-2</v>
      </c>
      <c r="D214" s="65">
        <v>1</v>
      </c>
      <c r="E214" s="9">
        <f>IF(D230=0, "-", D214/D230)</f>
        <v>1.1235955056179775E-2</v>
      </c>
      <c r="F214" s="81">
        <v>39</v>
      </c>
      <c r="G214" s="34">
        <f>IF(F230=0, "-", F214/F230)</f>
        <v>3.9674465920651068E-2</v>
      </c>
      <c r="H214" s="65">
        <v>18</v>
      </c>
      <c r="I214" s="9">
        <f>IF(H230=0, "-", H214/H230)</f>
        <v>2.197802197802198E-2</v>
      </c>
      <c r="J214" s="8">
        <f t="shared" si="20"/>
        <v>3</v>
      </c>
      <c r="K214" s="9">
        <f t="shared" si="21"/>
        <v>1.1666666666666667</v>
      </c>
    </row>
    <row r="215" spans="1:11" x14ac:dyDescent="0.25">
      <c r="A215" s="7" t="s">
        <v>326</v>
      </c>
      <c r="B215" s="65">
        <v>46</v>
      </c>
      <c r="C215" s="34">
        <f>IF(B230=0, "-", B215/B230)</f>
        <v>0.33823529411764708</v>
      </c>
      <c r="D215" s="65">
        <v>46</v>
      </c>
      <c r="E215" s="9">
        <f>IF(D230=0, "-", D215/D230)</f>
        <v>0.5168539325842697</v>
      </c>
      <c r="F215" s="81">
        <v>257</v>
      </c>
      <c r="G215" s="34">
        <f>IF(F230=0, "-", F215/F230)</f>
        <v>0.26144455747711087</v>
      </c>
      <c r="H215" s="65">
        <v>302</v>
      </c>
      <c r="I215" s="9">
        <f>IF(H230=0, "-", H215/H230)</f>
        <v>0.36874236874236876</v>
      </c>
      <c r="J215" s="8">
        <f t="shared" si="20"/>
        <v>0</v>
      </c>
      <c r="K215" s="9">
        <f t="shared" si="21"/>
        <v>-0.1490066225165563</v>
      </c>
    </row>
    <row r="216" spans="1:11" x14ac:dyDescent="0.25">
      <c r="A216" s="7" t="s">
        <v>327</v>
      </c>
      <c r="B216" s="65">
        <v>1</v>
      </c>
      <c r="C216" s="34">
        <f>IF(B230=0, "-", B216/B230)</f>
        <v>7.3529411764705881E-3</v>
      </c>
      <c r="D216" s="65">
        <v>4</v>
      </c>
      <c r="E216" s="9">
        <f>IF(D230=0, "-", D216/D230)</f>
        <v>4.49438202247191E-2</v>
      </c>
      <c r="F216" s="81">
        <v>19</v>
      </c>
      <c r="G216" s="34">
        <f>IF(F230=0, "-", F216/F230)</f>
        <v>1.9328585961342827E-2</v>
      </c>
      <c r="H216" s="65">
        <v>26</v>
      </c>
      <c r="I216" s="9">
        <f>IF(H230=0, "-", H216/H230)</f>
        <v>3.1746031746031744E-2</v>
      </c>
      <c r="J216" s="8">
        <f t="shared" si="20"/>
        <v>-0.75</v>
      </c>
      <c r="K216" s="9">
        <f t="shared" si="21"/>
        <v>-0.26923076923076922</v>
      </c>
    </row>
    <row r="217" spans="1:11" x14ac:dyDescent="0.25">
      <c r="A217" s="7" t="s">
        <v>328</v>
      </c>
      <c r="B217" s="65">
        <v>17</v>
      </c>
      <c r="C217" s="34">
        <f>IF(B230=0, "-", B217/B230)</f>
        <v>0.125</v>
      </c>
      <c r="D217" s="65">
        <v>5</v>
      </c>
      <c r="E217" s="9">
        <f>IF(D230=0, "-", D217/D230)</f>
        <v>5.6179775280898875E-2</v>
      </c>
      <c r="F217" s="81">
        <v>72</v>
      </c>
      <c r="G217" s="34">
        <f>IF(F230=0, "-", F217/F230)</f>
        <v>7.3245167853509666E-2</v>
      </c>
      <c r="H217" s="65">
        <v>52</v>
      </c>
      <c r="I217" s="9">
        <f>IF(H230=0, "-", H217/H230)</f>
        <v>6.3492063492063489E-2</v>
      </c>
      <c r="J217" s="8">
        <f t="shared" si="20"/>
        <v>2.4</v>
      </c>
      <c r="K217" s="9">
        <f t="shared" si="21"/>
        <v>0.38461538461538464</v>
      </c>
    </row>
    <row r="218" spans="1:11" x14ac:dyDescent="0.25">
      <c r="A218" s="7" t="s">
        <v>329</v>
      </c>
      <c r="B218" s="65">
        <v>1</v>
      </c>
      <c r="C218" s="34">
        <f>IF(B230=0, "-", B218/B230)</f>
        <v>7.3529411764705881E-3</v>
      </c>
      <c r="D218" s="65">
        <v>3</v>
      </c>
      <c r="E218" s="9">
        <f>IF(D230=0, "-", D218/D230)</f>
        <v>3.3707865168539325E-2</v>
      </c>
      <c r="F218" s="81">
        <v>17</v>
      </c>
      <c r="G218" s="34">
        <f>IF(F230=0, "-", F218/F230)</f>
        <v>1.7293997965412006E-2</v>
      </c>
      <c r="H218" s="65">
        <v>14</v>
      </c>
      <c r="I218" s="9">
        <f>IF(H230=0, "-", H218/H230)</f>
        <v>1.7094017094017096E-2</v>
      </c>
      <c r="J218" s="8">
        <f t="shared" si="20"/>
        <v>-0.66666666666666663</v>
      </c>
      <c r="K218" s="9">
        <f t="shared" si="21"/>
        <v>0.21428571428571427</v>
      </c>
    </row>
    <row r="219" spans="1:11" x14ac:dyDescent="0.25">
      <c r="A219" s="7" t="s">
        <v>330</v>
      </c>
      <c r="B219" s="65">
        <v>4</v>
      </c>
      <c r="C219" s="34">
        <f>IF(B230=0, "-", B219/B230)</f>
        <v>2.9411764705882353E-2</v>
      </c>
      <c r="D219" s="65">
        <v>1</v>
      </c>
      <c r="E219" s="9">
        <f>IF(D230=0, "-", D219/D230)</f>
        <v>1.1235955056179775E-2</v>
      </c>
      <c r="F219" s="81">
        <v>17</v>
      </c>
      <c r="G219" s="34">
        <f>IF(F230=0, "-", F219/F230)</f>
        <v>1.7293997965412006E-2</v>
      </c>
      <c r="H219" s="65">
        <v>15</v>
      </c>
      <c r="I219" s="9">
        <f>IF(H230=0, "-", H219/H230)</f>
        <v>1.8315018315018316E-2</v>
      </c>
      <c r="J219" s="8">
        <f t="shared" si="20"/>
        <v>3</v>
      </c>
      <c r="K219" s="9">
        <f t="shared" si="21"/>
        <v>0.13333333333333333</v>
      </c>
    </row>
    <row r="220" spans="1:11" x14ac:dyDescent="0.25">
      <c r="A220" s="7" t="s">
        <v>331</v>
      </c>
      <c r="B220" s="65">
        <v>0</v>
      </c>
      <c r="C220" s="34">
        <f>IF(B230=0, "-", B220/B230)</f>
        <v>0</v>
      </c>
      <c r="D220" s="65">
        <v>0</v>
      </c>
      <c r="E220" s="9">
        <f>IF(D230=0, "-", D220/D230)</f>
        <v>0</v>
      </c>
      <c r="F220" s="81">
        <v>0</v>
      </c>
      <c r="G220" s="34">
        <f>IF(F230=0, "-", F220/F230)</f>
        <v>0</v>
      </c>
      <c r="H220" s="65">
        <v>4</v>
      </c>
      <c r="I220" s="9">
        <f>IF(H230=0, "-", H220/H230)</f>
        <v>4.884004884004884E-3</v>
      </c>
      <c r="J220" s="8" t="str">
        <f t="shared" si="20"/>
        <v>-</v>
      </c>
      <c r="K220" s="9">
        <f t="shared" si="21"/>
        <v>-1</v>
      </c>
    </row>
    <row r="221" spans="1:11" x14ac:dyDescent="0.25">
      <c r="A221" s="7" t="s">
        <v>332</v>
      </c>
      <c r="B221" s="65">
        <v>0</v>
      </c>
      <c r="C221" s="34">
        <f>IF(B230=0, "-", B221/B230)</f>
        <v>0</v>
      </c>
      <c r="D221" s="65">
        <v>0</v>
      </c>
      <c r="E221" s="9">
        <f>IF(D230=0, "-", D221/D230)</f>
        <v>0</v>
      </c>
      <c r="F221" s="81">
        <v>0</v>
      </c>
      <c r="G221" s="34">
        <f>IF(F230=0, "-", F221/F230)</f>
        <v>0</v>
      </c>
      <c r="H221" s="65">
        <v>4</v>
      </c>
      <c r="I221" s="9">
        <f>IF(H230=0, "-", H221/H230)</f>
        <v>4.884004884004884E-3</v>
      </c>
      <c r="J221" s="8" t="str">
        <f t="shared" si="20"/>
        <v>-</v>
      </c>
      <c r="K221" s="9">
        <f t="shared" si="21"/>
        <v>-1</v>
      </c>
    </row>
    <row r="222" spans="1:11" x14ac:dyDescent="0.25">
      <c r="A222" s="7" t="s">
        <v>333</v>
      </c>
      <c r="B222" s="65">
        <v>2</v>
      </c>
      <c r="C222" s="34">
        <f>IF(B230=0, "-", B222/B230)</f>
        <v>1.4705882352941176E-2</v>
      </c>
      <c r="D222" s="65">
        <v>0</v>
      </c>
      <c r="E222" s="9">
        <f>IF(D230=0, "-", D222/D230)</f>
        <v>0</v>
      </c>
      <c r="F222" s="81">
        <v>39</v>
      </c>
      <c r="G222" s="34">
        <f>IF(F230=0, "-", F222/F230)</f>
        <v>3.9674465920651068E-2</v>
      </c>
      <c r="H222" s="65">
        <v>0</v>
      </c>
      <c r="I222" s="9">
        <f>IF(H230=0, "-", H222/H230)</f>
        <v>0</v>
      </c>
      <c r="J222" s="8" t="str">
        <f t="shared" si="20"/>
        <v>-</v>
      </c>
      <c r="K222" s="9" t="str">
        <f t="shared" si="21"/>
        <v>-</v>
      </c>
    </row>
    <row r="223" spans="1:11" x14ac:dyDescent="0.25">
      <c r="A223" s="7" t="s">
        <v>334</v>
      </c>
      <c r="B223" s="65">
        <v>0</v>
      </c>
      <c r="C223" s="34">
        <f>IF(B230=0, "-", B223/B230)</f>
        <v>0</v>
      </c>
      <c r="D223" s="65">
        <v>0</v>
      </c>
      <c r="E223" s="9">
        <f>IF(D230=0, "-", D223/D230)</f>
        <v>0</v>
      </c>
      <c r="F223" s="81">
        <v>0</v>
      </c>
      <c r="G223" s="34">
        <f>IF(F230=0, "-", F223/F230)</f>
        <v>0</v>
      </c>
      <c r="H223" s="65">
        <v>8</v>
      </c>
      <c r="I223" s="9">
        <f>IF(H230=0, "-", H223/H230)</f>
        <v>9.768009768009768E-3</v>
      </c>
      <c r="J223" s="8" t="str">
        <f t="shared" si="20"/>
        <v>-</v>
      </c>
      <c r="K223" s="9">
        <f t="shared" si="21"/>
        <v>-1</v>
      </c>
    </row>
    <row r="224" spans="1:11" x14ac:dyDescent="0.25">
      <c r="A224" s="7" t="s">
        <v>335</v>
      </c>
      <c r="B224" s="65">
        <v>27</v>
      </c>
      <c r="C224" s="34">
        <f>IF(B230=0, "-", B224/B230)</f>
        <v>0.19852941176470587</v>
      </c>
      <c r="D224" s="65">
        <v>12</v>
      </c>
      <c r="E224" s="9">
        <f>IF(D230=0, "-", D224/D230)</f>
        <v>0.1348314606741573</v>
      </c>
      <c r="F224" s="81">
        <v>210</v>
      </c>
      <c r="G224" s="34">
        <f>IF(F230=0, "-", F224/F230)</f>
        <v>0.21363173957273651</v>
      </c>
      <c r="H224" s="65">
        <v>153</v>
      </c>
      <c r="I224" s="9">
        <f>IF(H230=0, "-", H224/H230)</f>
        <v>0.18681318681318682</v>
      </c>
      <c r="J224" s="8">
        <f t="shared" si="20"/>
        <v>1.25</v>
      </c>
      <c r="K224" s="9">
        <f t="shared" si="21"/>
        <v>0.37254901960784315</v>
      </c>
    </row>
    <row r="225" spans="1:11" x14ac:dyDescent="0.25">
      <c r="A225" s="7" t="s">
        <v>336</v>
      </c>
      <c r="B225" s="65">
        <v>4</v>
      </c>
      <c r="C225" s="34">
        <f>IF(B230=0, "-", B225/B230)</f>
        <v>2.9411764705882353E-2</v>
      </c>
      <c r="D225" s="65">
        <v>10</v>
      </c>
      <c r="E225" s="9">
        <f>IF(D230=0, "-", D225/D230)</f>
        <v>0.11235955056179775</v>
      </c>
      <c r="F225" s="81">
        <v>52</v>
      </c>
      <c r="G225" s="34">
        <f>IF(F230=0, "-", F225/F230)</f>
        <v>5.2899287894201424E-2</v>
      </c>
      <c r="H225" s="65">
        <v>68</v>
      </c>
      <c r="I225" s="9">
        <f>IF(H230=0, "-", H225/H230)</f>
        <v>8.3028083028083025E-2</v>
      </c>
      <c r="J225" s="8">
        <f t="shared" si="20"/>
        <v>-0.6</v>
      </c>
      <c r="K225" s="9">
        <f t="shared" si="21"/>
        <v>-0.23529411764705882</v>
      </c>
    </row>
    <row r="226" spans="1:11" x14ac:dyDescent="0.25">
      <c r="A226" s="7" t="s">
        <v>337</v>
      </c>
      <c r="B226" s="65">
        <v>4</v>
      </c>
      <c r="C226" s="34">
        <f>IF(B230=0, "-", B226/B230)</f>
        <v>2.9411764705882353E-2</v>
      </c>
      <c r="D226" s="65">
        <v>3</v>
      </c>
      <c r="E226" s="9">
        <f>IF(D230=0, "-", D226/D230)</f>
        <v>3.3707865168539325E-2</v>
      </c>
      <c r="F226" s="81">
        <v>47</v>
      </c>
      <c r="G226" s="34">
        <f>IF(F230=0, "-", F226/F230)</f>
        <v>4.7812817904374368E-2</v>
      </c>
      <c r="H226" s="65">
        <v>31</v>
      </c>
      <c r="I226" s="9">
        <f>IF(H230=0, "-", H226/H230)</f>
        <v>3.7851037851037848E-2</v>
      </c>
      <c r="J226" s="8">
        <f t="shared" si="20"/>
        <v>0.33333333333333331</v>
      </c>
      <c r="K226" s="9">
        <f t="shared" si="21"/>
        <v>0.5161290322580645</v>
      </c>
    </row>
    <row r="227" spans="1:11" x14ac:dyDescent="0.25">
      <c r="A227" s="7" t="s">
        <v>338</v>
      </c>
      <c r="B227" s="65">
        <v>12</v>
      </c>
      <c r="C227" s="34">
        <f>IF(B230=0, "-", B227/B230)</f>
        <v>8.8235294117647065E-2</v>
      </c>
      <c r="D227" s="65">
        <v>3</v>
      </c>
      <c r="E227" s="9">
        <f>IF(D230=0, "-", D227/D230)</f>
        <v>3.3707865168539325E-2</v>
      </c>
      <c r="F227" s="81">
        <v>84</v>
      </c>
      <c r="G227" s="34">
        <f>IF(F230=0, "-", F227/F230)</f>
        <v>8.5452695829094608E-2</v>
      </c>
      <c r="H227" s="65">
        <v>32</v>
      </c>
      <c r="I227" s="9">
        <f>IF(H230=0, "-", H227/H230)</f>
        <v>3.9072039072039072E-2</v>
      </c>
      <c r="J227" s="8">
        <f t="shared" si="20"/>
        <v>3</v>
      </c>
      <c r="K227" s="9">
        <f t="shared" si="21"/>
        <v>1.625</v>
      </c>
    </row>
    <row r="228" spans="1:11" x14ac:dyDescent="0.25">
      <c r="A228" s="7" t="s">
        <v>339</v>
      </c>
      <c r="B228" s="65">
        <v>3</v>
      </c>
      <c r="C228" s="34">
        <f>IF(B230=0, "-", B228/B230)</f>
        <v>2.2058823529411766E-2</v>
      </c>
      <c r="D228" s="65">
        <v>0</v>
      </c>
      <c r="E228" s="9">
        <f>IF(D230=0, "-", D228/D230)</f>
        <v>0</v>
      </c>
      <c r="F228" s="81">
        <v>72</v>
      </c>
      <c r="G228" s="34">
        <f>IF(F230=0, "-", F228/F230)</f>
        <v>7.3245167853509666E-2</v>
      </c>
      <c r="H228" s="65">
        <v>28</v>
      </c>
      <c r="I228" s="9">
        <f>IF(H230=0, "-", H228/H230)</f>
        <v>3.4188034188034191E-2</v>
      </c>
      <c r="J228" s="8" t="str">
        <f t="shared" si="20"/>
        <v>-</v>
      </c>
      <c r="K228" s="9">
        <f t="shared" si="21"/>
        <v>1.5714285714285714</v>
      </c>
    </row>
    <row r="229" spans="1:11" x14ac:dyDescent="0.25">
      <c r="A229" s="2"/>
      <c r="B229" s="68"/>
      <c r="C229" s="33"/>
      <c r="D229" s="68"/>
      <c r="E229" s="6"/>
      <c r="F229" s="82"/>
      <c r="G229" s="33"/>
      <c r="H229" s="68"/>
      <c r="I229" s="6"/>
      <c r="J229" s="5"/>
      <c r="K229" s="6"/>
    </row>
    <row r="230" spans="1:11" s="43" customFormat="1" ht="13" x14ac:dyDescent="0.3">
      <c r="A230" s="162" t="s">
        <v>600</v>
      </c>
      <c r="B230" s="71">
        <f>SUM(B212:B229)</f>
        <v>136</v>
      </c>
      <c r="C230" s="40">
        <f>B230/35968</f>
        <v>3.7811387900355872E-3</v>
      </c>
      <c r="D230" s="71">
        <f>SUM(D212:D229)</f>
        <v>89</v>
      </c>
      <c r="E230" s="41">
        <f>D230/28945</f>
        <v>3.074797028847815E-3</v>
      </c>
      <c r="F230" s="77">
        <f>SUM(F212:F229)</f>
        <v>983</v>
      </c>
      <c r="G230" s="42">
        <f>F230/278028</f>
        <v>3.535615117901794E-3</v>
      </c>
      <c r="H230" s="71">
        <f>SUM(H212:H229)</f>
        <v>819</v>
      </c>
      <c r="I230" s="41">
        <f>H230/255800</f>
        <v>3.2017200938232993E-3</v>
      </c>
      <c r="J230" s="37">
        <f>IF(D230=0, "-", IF((B230-D230)/D230&lt;10, (B230-D230)/D230, "&gt;999%"))</f>
        <v>0.5280898876404494</v>
      </c>
      <c r="K230" s="38">
        <f>IF(H230=0, "-", IF((F230-H230)/H230&lt;10, (F230-H230)/H230, "&gt;999%"))</f>
        <v>0.20024420024420025</v>
      </c>
    </row>
    <row r="231" spans="1:11" x14ac:dyDescent="0.25">
      <c r="B231" s="83"/>
      <c r="D231" s="83"/>
      <c r="F231" s="83"/>
      <c r="H231" s="83"/>
    </row>
    <row r="232" spans="1:11" ht="13" x14ac:dyDescent="0.3">
      <c r="A232" s="163" t="s">
        <v>154</v>
      </c>
      <c r="B232" s="61" t="s">
        <v>12</v>
      </c>
      <c r="C232" s="62" t="s">
        <v>13</v>
      </c>
      <c r="D232" s="61" t="s">
        <v>12</v>
      </c>
      <c r="E232" s="63" t="s">
        <v>13</v>
      </c>
      <c r="F232" s="62" t="s">
        <v>12</v>
      </c>
      <c r="G232" s="62" t="s">
        <v>13</v>
      </c>
      <c r="H232" s="61" t="s">
        <v>12</v>
      </c>
      <c r="I232" s="63" t="s">
        <v>13</v>
      </c>
      <c r="J232" s="61"/>
      <c r="K232" s="63"/>
    </row>
    <row r="233" spans="1:11" x14ac:dyDescent="0.25">
      <c r="A233" s="7" t="s">
        <v>340</v>
      </c>
      <c r="B233" s="65">
        <v>4</v>
      </c>
      <c r="C233" s="34">
        <f>IF(B245=0, "-", B233/B245)</f>
        <v>7.5471698113207544E-2</v>
      </c>
      <c r="D233" s="65">
        <v>1</v>
      </c>
      <c r="E233" s="9">
        <f>IF(D245=0, "-", D233/D245)</f>
        <v>8.3333333333333329E-2</v>
      </c>
      <c r="F233" s="81">
        <v>19</v>
      </c>
      <c r="G233" s="34">
        <f>IF(F245=0, "-", F233/F245)</f>
        <v>5.459770114942529E-2</v>
      </c>
      <c r="H233" s="65">
        <v>21</v>
      </c>
      <c r="I233" s="9">
        <f>IF(H245=0, "-", H233/H245)</f>
        <v>7.2916666666666671E-2</v>
      </c>
      <c r="J233" s="8">
        <f t="shared" ref="J233:J243" si="22">IF(D233=0, "-", IF((B233-D233)/D233&lt;10, (B233-D233)/D233, "&gt;999%"))</f>
        <v>3</v>
      </c>
      <c r="K233" s="9">
        <f t="shared" ref="K233:K243" si="23">IF(H233=0, "-", IF((F233-H233)/H233&lt;10, (F233-H233)/H233, "&gt;999%"))</f>
        <v>-9.5238095238095233E-2</v>
      </c>
    </row>
    <row r="234" spans="1:11" x14ac:dyDescent="0.25">
      <c r="A234" s="7" t="s">
        <v>341</v>
      </c>
      <c r="B234" s="65">
        <v>0</v>
      </c>
      <c r="C234" s="34">
        <f>IF(B245=0, "-", B234/B245)</f>
        <v>0</v>
      </c>
      <c r="D234" s="65">
        <v>0</v>
      </c>
      <c r="E234" s="9">
        <f>IF(D245=0, "-", D234/D245)</f>
        <v>0</v>
      </c>
      <c r="F234" s="81">
        <v>0</v>
      </c>
      <c r="G234" s="34">
        <f>IF(F245=0, "-", F234/F245)</f>
        <v>0</v>
      </c>
      <c r="H234" s="65">
        <v>1</v>
      </c>
      <c r="I234" s="9">
        <f>IF(H245=0, "-", H234/H245)</f>
        <v>3.472222222222222E-3</v>
      </c>
      <c r="J234" s="8" t="str">
        <f t="shared" si="22"/>
        <v>-</v>
      </c>
      <c r="K234" s="9">
        <f t="shared" si="23"/>
        <v>-1</v>
      </c>
    </row>
    <row r="235" spans="1:11" x14ac:dyDescent="0.25">
      <c r="A235" s="7" t="s">
        <v>342</v>
      </c>
      <c r="B235" s="65">
        <v>1</v>
      </c>
      <c r="C235" s="34">
        <f>IF(B245=0, "-", B235/B245)</f>
        <v>1.8867924528301886E-2</v>
      </c>
      <c r="D235" s="65">
        <v>3</v>
      </c>
      <c r="E235" s="9">
        <f>IF(D245=0, "-", D235/D245)</f>
        <v>0.25</v>
      </c>
      <c r="F235" s="81">
        <v>24</v>
      </c>
      <c r="G235" s="34">
        <f>IF(F245=0, "-", F235/F245)</f>
        <v>6.8965517241379309E-2</v>
      </c>
      <c r="H235" s="65">
        <v>23</v>
      </c>
      <c r="I235" s="9">
        <f>IF(H245=0, "-", H235/H245)</f>
        <v>7.9861111111111105E-2</v>
      </c>
      <c r="J235" s="8">
        <f t="shared" si="22"/>
        <v>-0.66666666666666663</v>
      </c>
      <c r="K235" s="9">
        <f t="shared" si="23"/>
        <v>4.3478260869565216E-2</v>
      </c>
    </row>
    <row r="236" spans="1:11" x14ac:dyDescent="0.25">
      <c r="A236" s="7" t="s">
        <v>343</v>
      </c>
      <c r="B236" s="65">
        <v>2</v>
      </c>
      <c r="C236" s="34">
        <f>IF(B245=0, "-", B236/B245)</f>
        <v>3.7735849056603772E-2</v>
      </c>
      <c r="D236" s="65">
        <v>1</v>
      </c>
      <c r="E236" s="9">
        <f>IF(D245=0, "-", D236/D245)</f>
        <v>8.3333333333333329E-2</v>
      </c>
      <c r="F236" s="81">
        <v>15</v>
      </c>
      <c r="G236" s="34">
        <f>IF(F245=0, "-", F236/F245)</f>
        <v>4.3103448275862072E-2</v>
      </c>
      <c r="H236" s="65">
        <v>16</v>
      </c>
      <c r="I236" s="9">
        <f>IF(H245=0, "-", H236/H245)</f>
        <v>5.5555555555555552E-2</v>
      </c>
      <c r="J236" s="8">
        <f t="shared" si="22"/>
        <v>1</v>
      </c>
      <c r="K236" s="9">
        <f t="shared" si="23"/>
        <v>-6.25E-2</v>
      </c>
    </row>
    <row r="237" spans="1:11" x14ac:dyDescent="0.25">
      <c r="A237" s="7" t="s">
        <v>344</v>
      </c>
      <c r="B237" s="65">
        <v>7</v>
      </c>
      <c r="C237" s="34">
        <f>IF(B245=0, "-", B237/B245)</f>
        <v>0.13207547169811321</v>
      </c>
      <c r="D237" s="65">
        <v>0</v>
      </c>
      <c r="E237" s="9">
        <f>IF(D245=0, "-", D237/D245)</f>
        <v>0</v>
      </c>
      <c r="F237" s="81">
        <v>55</v>
      </c>
      <c r="G237" s="34">
        <f>IF(F245=0, "-", F237/F245)</f>
        <v>0.15804597701149425</v>
      </c>
      <c r="H237" s="65">
        <v>47</v>
      </c>
      <c r="I237" s="9">
        <f>IF(H245=0, "-", H237/H245)</f>
        <v>0.16319444444444445</v>
      </c>
      <c r="J237" s="8" t="str">
        <f t="shared" si="22"/>
        <v>-</v>
      </c>
      <c r="K237" s="9">
        <f t="shared" si="23"/>
        <v>0.1702127659574468</v>
      </c>
    </row>
    <row r="238" spans="1:11" x14ac:dyDescent="0.25">
      <c r="A238" s="7" t="s">
        <v>345</v>
      </c>
      <c r="B238" s="65">
        <v>6</v>
      </c>
      <c r="C238" s="34">
        <f>IF(B245=0, "-", B238/B245)</f>
        <v>0.11320754716981132</v>
      </c>
      <c r="D238" s="65">
        <v>1</v>
      </c>
      <c r="E238" s="9">
        <f>IF(D245=0, "-", D238/D245)</f>
        <v>8.3333333333333329E-2</v>
      </c>
      <c r="F238" s="81">
        <v>28</v>
      </c>
      <c r="G238" s="34">
        <f>IF(F245=0, "-", F238/F245)</f>
        <v>8.0459770114942528E-2</v>
      </c>
      <c r="H238" s="65">
        <v>11</v>
      </c>
      <c r="I238" s="9">
        <f>IF(H245=0, "-", H238/H245)</f>
        <v>3.8194444444444448E-2</v>
      </c>
      <c r="J238" s="8">
        <f t="shared" si="22"/>
        <v>5</v>
      </c>
      <c r="K238" s="9">
        <f t="shared" si="23"/>
        <v>1.5454545454545454</v>
      </c>
    </row>
    <row r="239" spans="1:11" x14ac:dyDescent="0.25">
      <c r="A239" s="7" t="s">
        <v>346</v>
      </c>
      <c r="B239" s="65">
        <v>0</v>
      </c>
      <c r="C239" s="34">
        <f>IF(B245=0, "-", B239/B245)</f>
        <v>0</v>
      </c>
      <c r="D239" s="65">
        <v>3</v>
      </c>
      <c r="E239" s="9">
        <f>IF(D245=0, "-", D239/D245)</f>
        <v>0.25</v>
      </c>
      <c r="F239" s="81">
        <v>6</v>
      </c>
      <c r="G239" s="34">
        <f>IF(F245=0, "-", F239/F245)</f>
        <v>1.7241379310344827E-2</v>
      </c>
      <c r="H239" s="65">
        <v>8</v>
      </c>
      <c r="I239" s="9">
        <f>IF(H245=0, "-", H239/H245)</f>
        <v>2.7777777777777776E-2</v>
      </c>
      <c r="J239" s="8">
        <f t="shared" si="22"/>
        <v>-1</v>
      </c>
      <c r="K239" s="9">
        <f t="shared" si="23"/>
        <v>-0.25</v>
      </c>
    </row>
    <row r="240" spans="1:11" x14ac:dyDescent="0.25">
      <c r="A240" s="7" t="s">
        <v>347</v>
      </c>
      <c r="B240" s="65">
        <v>0</v>
      </c>
      <c r="C240" s="34">
        <f>IF(B245=0, "-", B240/B245)</f>
        <v>0</v>
      </c>
      <c r="D240" s="65">
        <v>0</v>
      </c>
      <c r="E240" s="9">
        <f>IF(D245=0, "-", D240/D245)</f>
        <v>0</v>
      </c>
      <c r="F240" s="81">
        <v>32</v>
      </c>
      <c r="G240" s="34">
        <f>IF(F245=0, "-", F240/F245)</f>
        <v>9.1954022988505746E-2</v>
      </c>
      <c r="H240" s="65">
        <v>14</v>
      </c>
      <c r="I240" s="9">
        <f>IF(H245=0, "-", H240/H245)</f>
        <v>4.8611111111111112E-2</v>
      </c>
      <c r="J240" s="8" t="str">
        <f t="shared" si="22"/>
        <v>-</v>
      </c>
      <c r="K240" s="9">
        <f t="shared" si="23"/>
        <v>1.2857142857142858</v>
      </c>
    </row>
    <row r="241" spans="1:11" x14ac:dyDescent="0.25">
      <c r="A241" s="7" t="s">
        <v>348</v>
      </c>
      <c r="B241" s="65">
        <v>2</v>
      </c>
      <c r="C241" s="34">
        <f>IF(B245=0, "-", B241/B245)</f>
        <v>3.7735849056603772E-2</v>
      </c>
      <c r="D241" s="65">
        <v>0</v>
      </c>
      <c r="E241" s="9">
        <f>IF(D245=0, "-", D241/D245)</f>
        <v>0</v>
      </c>
      <c r="F241" s="81">
        <v>7</v>
      </c>
      <c r="G241" s="34">
        <f>IF(F245=0, "-", F241/F245)</f>
        <v>2.0114942528735632E-2</v>
      </c>
      <c r="H241" s="65">
        <v>0</v>
      </c>
      <c r="I241" s="9">
        <f>IF(H245=0, "-", H241/H245)</f>
        <v>0</v>
      </c>
      <c r="J241" s="8" t="str">
        <f t="shared" si="22"/>
        <v>-</v>
      </c>
      <c r="K241" s="9" t="str">
        <f t="shared" si="23"/>
        <v>-</v>
      </c>
    </row>
    <row r="242" spans="1:11" x14ac:dyDescent="0.25">
      <c r="A242" s="7" t="s">
        <v>349</v>
      </c>
      <c r="B242" s="65">
        <v>0</v>
      </c>
      <c r="C242" s="34">
        <f>IF(B245=0, "-", B242/B245)</f>
        <v>0</v>
      </c>
      <c r="D242" s="65">
        <v>0</v>
      </c>
      <c r="E242" s="9">
        <f>IF(D245=0, "-", D242/D245)</f>
        <v>0</v>
      </c>
      <c r="F242" s="81">
        <v>0</v>
      </c>
      <c r="G242" s="34">
        <f>IF(F245=0, "-", F242/F245)</f>
        <v>0</v>
      </c>
      <c r="H242" s="65">
        <v>3</v>
      </c>
      <c r="I242" s="9">
        <f>IF(H245=0, "-", H242/H245)</f>
        <v>1.0416666666666666E-2</v>
      </c>
      <c r="J242" s="8" t="str">
        <f t="shared" si="22"/>
        <v>-</v>
      </c>
      <c r="K242" s="9">
        <f t="shared" si="23"/>
        <v>-1</v>
      </c>
    </row>
    <row r="243" spans="1:11" x14ac:dyDescent="0.25">
      <c r="A243" s="7" t="s">
        <v>350</v>
      </c>
      <c r="B243" s="65">
        <v>31</v>
      </c>
      <c r="C243" s="34">
        <f>IF(B245=0, "-", B243/B245)</f>
        <v>0.58490566037735847</v>
      </c>
      <c r="D243" s="65">
        <v>3</v>
      </c>
      <c r="E243" s="9">
        <f>IF(D245=0, "-", D243/D245)</f>
        <v>0.25</v>
      </c>
      <c r="F243" s="81">
        <v>162</v>
      </c>
      <c r="G243" s="34">
        <f>IF(F245=0, "-", F243/F245)</f>
        <v>0.46551724137931033</v>
      </c>
      <c r="H243" s="65">
        <v>144</v>
      </c>
      <c r="I243" s="9">
        <f>IF(H245=0, "-", H243/H245)</f>
        <v>0.5</v>
      </c>
      <c r="J243" s="8">
        <f t="shared" si="22"/>
        <v>9.3333333333333339</v>
      </c>
      <c r="K243" s="9">
        <f t="shared" si="23"/>
        <v>0.125</v>
      </c>
    </row>
    <row r="244" spans="1:11" x14ac:dyDescent="0.25">
      <c r="A244" s="2"/>
      <c r="B244" s="68"/>
      <c r="C244" s="33"/>
      <c r="D244" s="68"/>
      <c r="E244" s="6"/>
      <c r="F244" s="82"/>
      <c r="G244" s="33"/>
      <c r="H244" s="68"/>
      <c r="I244" s="6"/>
      <c r="J244" s="5"/>
      <c r="K244" s="6"/>
    </row>
    <row r="245" spans="1:11" s="43" customFormat="1" ht="13" x14ac:dyDescent="0.3">
      <c r="A245" s="162" t="s">
        <v>599</v>
      </c>
      <c r="B245" s="71">
        <f>SUM(B233:B244)</f>
        <v>53</v>
      </c>
      <c r="C245" s="40">
        <f>B245/35968</f>
        <v>1.4735320284697509E-3</v>
      </c>
      <c r="D245" s="71">
        <f>SUM(D233:D244)</f>
        <v>12</v>
      </c>
      <c r="E245" s="41">
        <f>D245/28945</f>
        <v>4.1457937467610984E-4</v>
      </c>
      <c r="F245" s="77">
        <f>SUM(F233:F244)</f>
        <v>348</v>
      </c>
      <c r="G245" s="42">
        <f>F245/278028</f>
        <v>1.251672493417929E-3</v>
      </c>
      <c r="H245" s="71">
        <f>SUM(H233:H244)</f>
        <v>288</v>
      </c>
      <c r="I245" s="41">
        <f>H245/255800</f>
        <v>1.125879593432369E-3</v>
      </c>
      <c r="J245" s="37">
        <f>IF(D245=0, "-", IF((B245-D245)/D245&lt;10, (B245-D245)/D245, "&gt;999%"))</f>
        <v>3.4166666666666665</v>
      </c>
      <c r="K245" s="38">
        <f>IF(H245=0, "-", IF((F245-H245)/H245&lt;10, (F245-H245)/H245, "&gt;999%"))</f>
        <v>0.20833333333333334</v>
      </c>
    </row>
    <row r="246" spans="1:11" x14ac:dyDescent="0.25">
      <c r="B246" s="83"/>
      <c r="D246" s="83"/>
      <c r="F246" s="83"/>
      <c r="H246" s="83"/>
    </row>
    <row r="247" spans="1:11" s="43" customFormat="1" ht="13" x14ac:dyDescent="0.3">
      <c r="A247" s="162" t="s">
        <v>598</v>
      </c>
      <c r="B247" s="71">
        <v>398</v>
      </c>
      <c r="C247" s="40">
        <f>B247/35968</f>
        <v>1.1065391459074734E-2</v>
      </c>
      <c r="D247" s="71">
        <v>320</v>
      </c>
      <c r="E247" s="41">
        <f>D247/28945</f>
        <v>1.1055449991362929E-2</v>
      </c>
      <c r="F247" s="77">
        <v>3059</v>
      </c>
      <c r="G247" s="42">
        <f>F247/278028</f>
        <v>1.1002488957946682E-2</v>
      </c>
      <c r="H247" s="71">
        <v>2199</v>
      </c>
      <c r="I247" s="41">
        <f>H247/255800</f>
        <v>8.5965598123534017E-3</v>
      </c>
      <c r="J247" s="37">
        <f>IF(D247=0, "-", IF((B247-D247)/D247&lt;10, (B247-D247)/D247, "&gt;999%"))</f>
        <v>0.24374999999999999</v>
      </c>
      <c r="K247" s="38">
        <f>IF(H247=0, "-", IF((F247-H247)/H247&lt;10, (F247-H247)/H247, "&gt;999%"))</f>
        <v>0.39108685766257389</v>
      </c>
    </row>
    <row r="248" spans="1:11" x14ac:dyDescent="0.25">
      <c r="B248" s="83"/>
      <c r="D248" s="83"/>
      <c r="F248" s="83"/>
      <c r="H248" s="83"/>
    </row>
    <row r="249" spans="1:11" ht="13" x14ac:dyDescent="0.3">
      <c r="A249" s="27" t="s">
        <v>596</v>
      </c>
      <c r="B249" s="71">
        <f>B253-B251</f>
        <v>4883</v>
      </c>
      <c r="C249" s="40">
        <f>B249/35968</f>
        <v>0.13575956405693951</v>
      </c>
      <c r="D249" s="71">
        <f>D253-D251</f>
        <v>3604</v>
      </c>
      <c r="E249" s="41">
        <f>D249/28945</f>
        <v>0.124512005527725</v>
      </c>
      <c r="F249" s="77">
        <f>F253-F251</f>
        <v>35871</v>
      </c>
      <c r="G249" s="42">
        <f>F249/278028</f>
        <v>0.12901937934308774</v>
      </c>
      <c r="H249" s="71">
        <f>H253-H251</f>
        <v>39470</v>
      </c>
      <c r="I249" s="41">
        <f>H249/255800</f>
        <v>0.15430023455824862</v>
      </c>
      <c r="J249" s="37">
        <f>IF(D249=0, "-", IF((B249-D249)/D249&lt;10, (B249-D249)/D249, "&gt;999%"))</f>
        <v>0.35488346281908989</v>
      </c>
      <c r="K249" s="38">
        <f>IF(H249=0, "-", IF((F249-H249)/H249&lt;10, (F249-H249)/H249, "&gt;999%"))</f>
        <v>-9.1183177096529011E-2</v>
      </c>
    </row>
    <row r="250" spans="1:11" ht="13" x14ac:dyDescent="0.3">
      <c r="A250" s="27"/>
      <c r="B250" s="71"/>
      <c r="C250" s="40"/>
      <c r="D250" s="71"/>
      <c r="E250" s="41"/>
      <c r="F250" s="77"/>
      <c r="G250" s="42"/>
      <c r="H250" s="71"/>
      <c r="I250" s="41"/>
      <c r="J250" s="37"/>
      <c r="K250" s="38"/>
    </row>
    <row r="251" spans="1:11" ht="13" x14ac:dyDescent="0.3">
      <c r="A251" s="27" t="s">
        <v>597</v>
      </c>
      <c r="B251" s="71">
        <v>2326</v>
      </c>
      <c r="C251" s="40">
        <f>B251/35968</f>
        <v>6.466859430604982E-2</v>
      </c>
      <c r="D251" s="71">
        <v>1769</v>
      </c>
      <c r="E251" s="41">
        <f>D251/28945</f>
        <v>6.1115909483503199E-2</v>
      </c>
      <c r="F251" s="77">
        <v>17988</v>
      </c>
      <c r="G251" s="42">
        <f>F251/278028</f>
        <v>6.4698519573568133E-2</v>
      </c>
      <c r="H251" s="71">
        <v>13542</v>
      </c>
      <c r="I251" s="41">
        <f>H251/255800</f>
        <v>5.2939796716184519E-2</v>
      </c>
      <c r="J251" s="37">
        <f>IF(D251=0, "-", IF((B251-D251)/D251&lt;10, (B251-D251)/D251, "&gt;999%"))</f>
        <v>0.31486715658564163</v>
      </c>
      <c r="K251" s="38">
        <f>IF(H251=0, "-", IF((F251-H251)/H251&lt;10, (F251-H251)/H251, "&gt;999%"))</f>
        <v>0.32831191847585289</v>
      </c>
    </row>
    <row r="252" spans="1:11" ht="13" x14ac:dyDescent="0.3">
      <c r="A252" s="27"/>
      <c r="B252" s="71"/>
      <c r="C252" s="40"/>
      <c r="D252" s="71"/>
      <c r="E252" s="41"/>
      <c r="F252" s="77"/>
      <c r="G252" s="42"/>
      <c r="H252" s="71"/>
      <c r="I252" s="41"/>
      <c r="J252" s="37"/>
      <c r="K252" s="38"/>
    </row>
    <row r="253" spans="1:11" ht="13" x14ac:dyDescent="0.3">
      <c r="A253" s="27" t="s">
        <v>595</v>
      </c>
      <c r="B253" s="71">
        <v>7209</v>
      </c>
      <c r="C253" s="40">
        <f>B253/35968</f>
        <v>0.20042815836298933</v>
      </c>
      <c r="D253" s="71">
        <v>5373</v>
      </c>
      <c r="E253" s="41">
        <f>D253/28945</f>
        <v>0.18562791501122819</v>
      </c>
      <c r="F253" s="77">
        <v>53859</v>
      </c>
      <c r="G253" s="42">
        <f>F253/278028</f>
        <v>0.19371789891665589</v>
      </c>
      <c r="H253" s="71">
        <v>53012</v>
      </c>
      <c r="I253" s="41">
        <f>H253/255800</f>
        <v>0.20724003127443316</v>
      </c>
      <c r="J253" s="37">
        <f>IF(D253=0, "-", IF((B253-D253)/D253&lt;10, (B253-D253)/D253, "&gt;999%"))</f>
        <v>0.34170854271356782</v>
      </c>
      <c r="K253" s="38">
        <f>IF(H253=0, "-", IF((F253-H253)/H253&lt;10, (F253-H253)/H253, "&gt;999%"))</f>
        <v>1.5977514525013205E-2</v>
      </c>
    </row>
  </sheetData>
  <mergeCells count="58">
    <mergeCell ref="B1:K1"/>
    <mergeCell ref="B2:K2"/>
    <mergeCell ref="B197:E197"/>
    <mergeCell ref="F197:I197"/>
    <mergeCell ref="J197:K197"/>
    <mergeCell ref="B198:C198"/>
    <mergeCell ref="D198:E198"/>
    <mergeCell ref="F198:G198"/>
    <mergeCell ref="H198:I198"/>
    <mergeCell ref="B168:E168"/>
    <mergeCell ref="F168:I168"/>
    <mergeCell ref="J168:K168"/>
    <mergeCell ref="B169:C169"/>
    <mergeCell ref="D169:E169"/>
    <mergeCell ref="F169:G169"/>
    <mergeCell ref="H169:I169"/>
    <mergeCell ref="B143:E143"/>
    <mergeCell ref="F143:I143"/>
    <mergeCell ref="J143:K143"/>
    <mergeCell ref="B144:C144"/>
    <mergeCell ref="D144:E144"/>
    <mergeCell ref="F144:G144"/>
    <mergeCell ref="H144:I144"/>
    <mergeCell ref="B116:E116"/>
    <mergeCell ref="F116:I116"/>
    <mergeCell ref="J116:K116"/>
    <mergeCell ref="B117:C117"/>
    <mergeCell ref="D117:E117"/>
    <mergeCell ref="F117:G117"/>
    <mergeCell ref="H117:I117"/>
    <mergeCell ref="B79:E79"/>
    <mergeCell ref="F79:I79"/>
    <mergeCell ref="J79:K79"/>
    <mergeCell ref="B80:C80"/>
    <mergeCell ref="D80:E80"/>
    <mergeCell ref="F80:G80"/>
    <mergeCell ref="H80:I80"/>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53" max="16383" man="1"/>
    <brk id="114" max="16383" man="1"/>
    <brk id="166" max="16383" man="1"/>
    <brk id="230" max="16383" man="1"/>
    <brk id="25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2"/>
  <sheetViews>
    <sheetView tabSelected="1"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649</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6</v>
      </c>
      <c r="C7" s="39">
        <f>IF(B52=0, "-", B7/B52)</f>
        <v>8.3229296712442784E-4</v>
      </c>
      <c r="D7" s="65">
        <v>8</v>
      </c>
      <c r="E7" s="21">
        <f>IF(D52=0, "-", D7/D52)</f>
        <v>1.48892611204169E-3</v>
      </c>
      <c r="F7" s="81">
        <v>43</v>
      </c>
      <c r="G7" s="39">
        <f>IF(F52=0, "-", F7/F52)</f>
        <v>7.9838095768580925E-4</v>
      </c>
      <c r="H7" s="65">
        <v>62</v>
      </c>
      <c r="I7" s="21">
        <f>IF(H52=0, "-", H7/H52)</f>
        <v>1.1695465177695616E-3</v>
      </c>
      <c r="J7" s="20">
        <f t="shared" ref="J7:J50" si="0">IF(D7=0, "-", IF((B7-D7)/D7&lt;10, (B7-D7)/D7, "&gt;999%"))</f>
        <v>-0.25</v>
      </c>
      <c r="K7" s="21">
        <f t="shared" ref="K7:K50" si="1">IF(H7=0, "-", IF((F7-H7)/H7&lt;10, (F7-H7)/H7, "&gt;999%"))</f>
        <v>-0.30645161290322581</v>
      </c>
    </row>
    <row r="8" spans="1:11" x14ac:dyDescent="0.25">
      <c r="A8" s="7" t="s">
        <v>32</v>
      </c>
      <c r="B8" s="65">
        <v>0</v>
      </c>
      <c r="C8" s="39">
        <f>IF(B52=0, "-", B8/B52)</f>
        <v>0</v>
      </c>
      <c r="D8" s="65">
        <v>0</v>
      </c>
      <c r="E8" s="21">
        <f>IF(D52=0, "-", D8/D52)</f>
        <v>0</v>
      </c>
      <c r="F8" s="81">
        <v>0</v>
      </c>
      <c r="G8" s="39">
        <f>IF(F52=0, "-", F8/F52)</f>
        <v>0</v>
      </c>
      <c r="H8" s="65">
        <v>1</v>
      </c>
      <c r="I8" s="21">
        <f>IF(H52=0, "-", H8/H52)</f>
        <v>1.8863653512412285E-5</v>
      </c>
      <c r="J8" s="20" t="str">
        <f t="shared" si="0"/>
        <v>-</v>
      </c>
      <c r="K8" s="21">
        <f t="shared" si="1"/>
        <v>-1</v>
      </c>
    </row>
    <row r="9" spans="1:11" x14ac:dyDescent="0.25">
      <c r="A9" s="7" t="s">
        <v>33</v>
      </c>
      <c r="B9" s="65">
        <v>4</v>
      </c>
      <c r="C9" s="39">
        <f>IF(B52=0, "-", B9/B52)</f>
        <v>5.548619780829519E-4</v>
      </c>
      <c r="D9" s="65">
        <v>1</v>
      </c>
      <c r="E9" s="21">
        <f>IF(D52=0, "-", D9/D52)</f>
        <v>1.8611576400521124E-4</v>
      </c>
      <c r="F9" s="81">
        <v>19</v>
      </c>
      <c r="G9" s="39">
        <f>IF(F52=0, "-", F9/F52)</f>
        <v>3.52772981303032E-4</v>
      </c>
      <c r="H9" s="65">
        <v>21</v>
      </c>
      <c r="I9" s="21">
        <f>IF(H52=0, "-", H9/H52)</f>
        <v>3.9613672376065796E-4</v>
      </c>
      <c r="J9" s="20">
        <f t="shared" si="0"/>
        <v>3</v>
      </c>
      <c r="K9" s="21">
        <f t="shared" si="1"/>
        <v>-9.5238095238095233E-2</v>
      </c>
    </row>
    <row r="10" spans="1:11" x14ac:dyDescent="0.25">
      <c r="A10" s="7" t="s">
        <v>34</v>
      </c>
      <c r="B10" s="65">
        <v>259</v>
      </c>
      <c r="C10" s="39">
        <f>IF(B52=0, "-", B10/B52)</f>
        <v>3.5927313080871132E-2</v>
      </c>
      <c r="D10" s="65">
        <v>188</v>
      </c>
      <c r="E10" s="21">
        <f>IF(D52=0, "-", D10/D52)</f>
        <v>3.498976363297971E-2</v>
      </c>
      <c r="F10" s="81">
        <v>1966</v>
      </c>
      <c r="G10" s="39">
        <f>IF(F52=0, "-", F10/F52)</f>
        <v>3.6502720065355834E-2</v>
      </c>
      <c r="H10" s="65">
        <v>1355</v>
      </c>
      <c r="I10" s="21">
        <f>IF(H52=0, "-", H10/H52)</f>
        <v>2.5560250509318646E-2</v>
      </c>
      <c r="J10" s="20">
        <f t="shared" si="0"/>
        <v>0.37765957446808512</v>
      </c>
      <c r="K10" s="21">
        <f t="shared" si="1"/>
        <v>0.45092250922509225</v>
      </c>
    </row>
    <row r="11" spans="1:11" x14ac:dyDescent="0.25">
      <c r="A11" s="7" t="s">
        <v>35</v>
      </c>
      <c r="B11" s="65">
        <v>2</v>
      </c>
      <c r="C11" s="39">
        <f>IF(B52=0, "-", B11/B52)</f>
        <v>2.7743098904147595E-4</v>
      </c>
      <c r="D11" s="65">
        <v>4</v>
      </c>
      <c r="E11" s="21">
        <f>IF(D52=0, "-", D11/D52)</f>
        <v>7.4446305602084498E-4</v>
      </c>
      <c r="F11" s="81">
        <v>28</v>
      </c>
      <c r="G11" s="39">
        <f>IF(F52=0, "-", F11/F52)</f>
        <v>5.1987597244657351E-4</v>
      </c>
      <c r="H11" s="65">
        <v>28</v>
      </c>
      <c r="I11" s="21">
        <f>IF(H52=0, "-", H11/H52)</f>
        <v>5.2818229834754391E-4</v>
      </c>
      <c r="J11" s="20">
        <f t="shared" si="0"/>
        <v>-0.5</v>
      </c>
      <c r="K11" s="21">
        <f t="shared" si="1"/>
        <v>0</v>
      </c>
    </row>
    <row r="12" spans="1:11" x14ac:dyDescent="0.25">
      <c r="A12" s="7" t="s">
        <v>36</v>
      </c>
      <c r="B12" s="65">
        <v>282</v>
      </c>
      <c r="C12" s="39">
        <f>IF(B52=0, "-", B12/B52)</f>
        <v>3.9117769454848107E-2</v>
      </c>
      <c r="D12" s="65">
        <v>346</v>
      </c>
      <c r="E12" s="21">
        <f>IF(D52=0, "-", D12/D52)</f>
        <v>6.4396054345803089E-2</v>
      </c>
      <c r="F12" s="81">
        <v>2564</v>
      </c>
      <c r="G12" s="39">
        <f>IF(F52=0, "-", F12/F52)</f>
        <v>4.760578547689337E-2</v>
      </c>
      <c r="H12" s="65">
        <v>2525</v>
      </c>
      <c r="I12" s="21">
        <f>IF(H52=0, "-", H12/H52)</f>
        <v>4.7630725118841019E-2</v>
      </c>
      <c r="J12" s="20">
        <f t="shared" si="0"/>
        <v>-0.18497109826589594</v>
      </c>
      <c r="K12" s="21">
        <f t="shared" si="1"/>
        <v>1.5445544554455445E-2</v>
      </c>
    </row>
    <row r="13" spans="1:11" x14ac:dyDescent="0.25">
      <c r="A13" s="7" t="s">
        <v>39</v>
      </c>
      <c r="B13" s="65">
        <v>17</v>
      </c>
      <c r="C13" s="39">
        <f>IF(B52=0, "-", B13/B52)</f>
        <v>2.3581634068525455E-3</v>
      </c>
      <c r="D13" s="65">
        <v>5</v>
      </c>
      <c r="E13" s="21">
        <f>IF(D52=0, "-", D13/D52)</f>
        <v>9.3057882002605622E-4</v>
      </c>
      <c r="F13" s="81">
        <v>72</v>
      </c>
      <c r="G13" s="39">
        <f>IF(F52=0, "-", F13/F52)</f>
        <v>1.3368239291483318E-3</v>
      </c>
      <c r="H13" s="65">
        <v>52</v>
      </c>
      <c r="I13" s="21">
        <f>IF(H52=0, "-", H13/H52)</f>
        <v>9.8090998264543884E-4</v>
      </c>
      <c r="J13" s="20">
        <f t="shared" si="0"/>
        <v>2.4</v>
      </c>
      <c r="K13" s="21">
        <f t="shared" si="1"/>
        <v>0.38461538461538464</v>
      </c>
    </row>
    <row r="14" spans="1:11" x14ac:dyDescent="0.25">
      <c r="A14" s="7" t="s">
        <v>40</v>
      </c>
      <c r="B14" s="65">
        <v>0</v>
      </c>
      <c r="C14" s="39">
        <f>IF(B52=0, "-", B14/B52)</f>
        <v>0</v>
      </c>
      <c r="D14" s="65">
        <v>1</v>
      </c>
      <c r="E14" s="21">
        <f>IF(D52=0, "-", D14/D52)</f>
        <v>1.8611576400521124E-4</v>
      </c>
      <c r="F14" s="81">
        <v>7</v>
      </c>
      <c r="G14" s="39">
        <f>IF(F52=0, "-", F14/F52)</f>
        <v>1.2996899311164338E-4</v>
      </c>
      <c r="H14" s="65">
        <v>49</v>
      </c>
      <c r="I14" s="21">
        <f>IF(H52=0, "-", H14/H52)</f>
        <v>9.2431902210820193E-4</v>
      </c>
      <c r="J14" s="20">
        <f t="shared" si="0"/>
        <v>-1</v>
      </c>
      <c r="K14" s="21">
        <f t="shared" si="1"/>
        <v>-0.8571428571428571</v>
      </c>
    </row>
    <row r="15" spans="1:11" x14ac:dyDescent="0.25">
      <c r="A15" s="7" t="s">
        <v>41</v>
      </c>
      <c r="B15" s="65">
        <v>17</v>
      </c>
      <c r="C15" s="39">
        <f>IF(B52=0, "-", B15/B52)</f>
        <v>2.3581634068525455E-3</v>
      </c>
      <c r="D15" s="65">
        <v>1</v>
      </c>
      <c r="E15" s="21">
        <f>IF(D52=0, "-", D15/D52)</f>
        <v>1.8611576400521124E-4</v>
      </c>
      <c r="F15" s="81">
        <v>59</v>
      </c>
      <c r="G15" s="39">
        <f>IF(F52=0, "-", F15/F52)</f>
        <v>1.0954529419409942E-3</v>
      </c>
      <c r="H15" s="65">
        <v>16</v>
      </c>
      <c r="I15" s="21">
        <f>IF(H52=0, "-", H15/H52)</f>
        <v>3.0181845619859656E-4</v>
      </c>
      <c r="J15" s="20" t="str">
        <f t="shared" si="0"/>
        <v>&gt;999%</v>
      </c>
      <c r="K15" s="21">
        <f t="shared" si="1"/>
        <v>2.6875</v>
      </c>
    </row>
    <row r="16" spans="1:11" x14ac:dyDescent="0.25">
      <c r="A16" s="7" t="s">
        <v>42</v>
      </c>
      <c r="B16" s="65">
        <v>64</v>
      </c>
      <c r="C16" s="39">
        <f>IF(B52=0, "-", B16/B52)</f>
        <v>8.8777916493272303E-3</v>
      </c>
      <c r="D16" s="65">
        <v>2</v>
      </c>
      <c r="E16" s="21">
        <f>IF(D52=0, "-", D16/D52)</f>
        <v>3.7223152801042249E-4</v>
      </c>
      <c r="F16" s="81">
        <v>245</v>
      </c>
      <c r="G16" s="39">
        <f>IF(F52=0, "-", F16/F52)</f>
        <v>4.5489147589075178E-3</v>
      </c>
      <c r="H16" s="65">
        <v>24</v>
      </c>
      <c r="I16" s="21">
        <f>IF(H52=0, "-", H16/H52)</f>
        <v>4.5272768429789481E-4</v>
      </c>
      <c r="J16" s="20" t="str">
        <f t="shared" si="0"/>
        <v>&gt;999%</v>
      </c>
      <c r="K16" s="21">
        <f t="shared" si="1"/>
        <v>9.2083333333333339</v>
      </c>
    </row>
    <row r="17" spans="1:11" x14ac:dyDescent="0.25">
      <c r="A17" s="7" t="s">
        <v>45</v>
      </c>
      <c r="B17" s="65">
        <v>7</v>
      </c>
      <c r="C17" s="39">
        <f>IF(B52=0, "-", B17/B52)</f>
        <v>9.7100846164516576E-4</v>
      </c>
      <c r="D17" s="65">
        <v>0</v>
      </c>
      <c r="E17" s="21">
        <f>IF(D52=0, "-", D17/D52)</f>
        <v>0</v>
      </c>
      <c r="F17" s="81">
        <v>55</v>
      </c>
      <c r="G17" s="39">
        <f>IF(F52=0, "-", F17/F52)</f>
        <v>1.0211849458771978E-3</v>
      </c>
      <c r="H17" s="65">
        <v>47</v>
      </c>
      <c r="I17" s="21">
        <f>IF(H52=0, "-", H17/H52)</f>
        <v>8.8659171508337733E-4</v>
      </c>
      <c r="J17" s="20" t="str">
        <f t="shared" si="0"/>
        <v>-</v>
      </c>
      <c r="K17" s="21">
        <f t="shared" si="1"/>
        <v>0.1702127659574468</v>
      </c>
    </row>
    <row r="18" spans="1:11" x14ac:dyDescent="0.25">
      <c r="A18" s="7" t="s">
        <v>46</v>
      </c>
      <c r="B18" s="65">
        <v>14</v>
      </c>
      <c r="C18" s="39">
        <f>IF(B52=0, "-", B18/B52)</f>
        <v>1.9420169232903315E-3</v>
      </c>
      <c r="D18" s="65">
        <v>3</v>
      </c>
      <c r="E18" s="21">
        <f>IF(D52=0, "-", D18/D52)</f>
        <v>5.5834729201563373E-4</v>
      </c>
      <c r="F18" s="81">
        <v>187</v>
      </c>
      <c r="G18" s="39">
        <f>IF(F52=0, "-", F18/F52)</f>
        <v>3.4720288159824728E-3</v>
      </c>
      <c r="H18" s="65">
        <v>107</v>
      </c>
      <c r="I18" s="21">
        <f>IF(H52=0, "-", H18/H52)</f>
        <v>2.0184109258281143E-3</v>
      </c>
      <c r="J18" s="20">
        <f t="shared" si="0"/>
        <v>3.6666666666666665</v>
      </c>
      <c r="K18" s="21">
        <f t="shared" si="1"/>
        <v>0.74766355140186913</v>
      </c>
    </row>
    <row r="19" spans="1:11" x14ac:dyDescent="0.25">
      <c r="A19" s="7" t="s">
        <v>48</v>
      </c>
      <c r="B19" s="65">
        <v>8</v>
      </c>
      <c r="C19" s="39">
        <f>IF(B52=0, "-", B19/B52)</f>
        <v>1.1097239561659038E-3</v>
      </c>
      <c r="D19" s="65">
        <v>95</v>
      </c>
      <c r="E19" s="21">
        <f>IF(D52=0, "-", D19/D52)</f>
        <v>1.7680997580495069E-2</v>
      </c>
      <c r="F19" s="81">
        <v>478</v>
      </c>
      <c r="G19" s="39">
        <f>IF(F52=0, "-", F19/F52)</f>
        <v>8.8750255296236469E-3</v>
      </c>
      <c r="H19" s="65">
        <v>492</v>
      </c>
      <c r="I19" s="21">
        <f>IF(H52=0, "-", H19/H52)</f>
        <v>9.2809175281068444E-3</v>
      </c>
      <c r="J19" s="20">
        <f t="shared" si="0"/>
        <v>-0.91578947368421049</v>
      </c>
      <c r="K19" s="21">
        <f t="shared" si="1"/>
        <v>-2.8455284552845527E-2</v>
      </c>
    </row>
    <row r="20" spans="1:11" x14ac:dyDescent="0.25">
      <c r="A20" s="7" t="s">
        <v>52</v>
      </c>
      <c r="B20" s="65">
        <v>3</v>
      </c>
      <c r="C20" s="39">
        <f>IF(B52=0, "-", B20/B52)</f>
        <v>4.1614648356221392E-4</v>
      </c>
      <c r="D20" s="65">
        <v>9</v>
      </c>
      <c r="E20" s="21">
        <f>IF(D52=0, "-", D20/D52)</f>
        <v>1.6750418760469012E-3</v>
      </c>
      <c r="F20" s="81">
        <v>62</v>
      </c>
      <c r="G20" s="39">
        <f>IF(F52=0, "-", F20/F52)</f>
        <v>1.1511539389888411E-3</v>
      </c>
      <c r="H20" s="65">
        <v>75</v>
      </c>
      <c r="I20" s="21">
        <f>IF(H52=0, "-", H20/H52)</f>
        <v>1.4147740134309212E-3</v>
      </c>
      <c r="J20" s="20">
        <f t="shared" si="0"/>
        <v>-0.66666666666666663</v>
      </c>
      <c r="K20" s="21">
        <f t="shared" si="1"/>
        <v>-0.17333333333333334</v>
      </c>
    </row>
    <row r="21" spans="1:11" x14ac:dyDescent="0.25">
      <c r="A21" s="7" t="s">
        <v>53</v>
      </c>
      <c r="B21" s="65">
        <v>16</v>
      </c>
      <c r="C21" s="39">
        <f>IF(B52=0, "-", B21/B52)</f>
        <v>2.2194479123318076E-3</v>
      </c>
      <c r="D21" s="65">
        <v>0</v>
      </c>
      <c r="E21" s="21">
        <f>IF(D52=0, "-", D21/D52)</f>
        <v>0</v>
      </c>
      <c r="F21" s="81">
        <v>87</v>
      </c>
      <c r="G21" s="39">
        <f>IF(F52=0, "-", F21/F52)</f>
        <v>1.6153289143875675E-3</v>
      </c>
      <c r="H21" s="65">
        <v>0</v>
      </c>
      <c r="I21" s="21">
        <f>IF(H52=0, "-", H21/H52)</f>
        <v>0</v>
      </c>
      <c r="J21" s="20" t="str">
        <f t="shared" si="0"/>
        <v>-</v>
      </c>
      <c r="K21" s="21" t="str">
        <f t="shared" si="1"/>
        <v>-</v>
      </c>
    </row>
    <row r="22" spans="1:11" x14ac:dyDescent="0.25">
      <c r="A22" s="7" t="s">
        <v>55</v>
      </c>
      <c r="B22" s="65">
        <v>77</v>
      </c>
      <c r="C22" s="39">
        <f>IF(B52=0, "-", B22/B52)</f>
        <v>1.0681093078096823E-2</v>
      </c>
      <c r="D22" s="65">
        <v>20</v>
      </c>
      <c r="E22" s="21">
        <f>IF(D52=0, "-", D22/D52)</f>
        <v>3.7223152801042249E-3</v>
      </c>
      <c r="F22" s="81">
        <v>335</v>
      </c>
      <c r="G22" s="39">
        <f>IF(F52=0, "-", F22/F52)</f>
        <v>6.2199446703429329E-3</v>
      </c>
      <c r="H22" s="65">
        <v>356</v>
      </c>
      <c r="I22" s="21">
        <f>IF(H52=0, "-", H22/H52)</f>
        <v>6.715460650418773E-3</v>
      </c>
      <c r="J22" s="20">
        <f t="shared" si="0"/>
        <v>2.85</v>
      </c>
      <c r="K22" s="21">
        <f t="shared" si="1"/>
        <v>-5.8988764044943819E-2</v>
      </c>
    </row>
    <row r="23" spans="1:11" x14ac:dyDescent="0.25">
      <c r="A23" s="7" t="s">
        <v>56</v>
      </c>
      <c r="B23" s="65">
        <v>616</v>
      </c>
      <c r="C23" s="39">
        <f>IF(B52=0, "-", B23/B52)</f>
        <v>8.5448744624774586E-2</v>
      </c>
      <c r="D23" s="65">
        <v>682</v>
      </c>
      <c r="E23" s="21">
        <f>IF(D52=0, "-", D23/D52)</f>
        <v>0.12693095105155405</v>
      </c>
      <c r="F23" s="81">
        <v>6085</v>
      </c>
      <c r="G23" s="39">
        <f>IF(F52=0, "-", F23/F52)</f>
        <v>0.11298018901204998</v>
      </c>
      <c r="H23" s="65">
        <v>6543</v>
      </c>
      <c r="I23" s="21">
        <f>IF(H52=0, "-", H23/H52)</f>
        <v>0.12342488493171358</v>
      </c>
      <c r="J23" s="20">
        <f t="shared" si="0"/>
        <v>-9.6774193548387094E-2</v>
      </c>
      <c r="K23" s="21">
        <f t="shared" si="1"/>
        <v>-6.9998471649090635E-2</v>
      </c>
    </row>
    <row r="24" spans="1:11" x14ac:dyDescent="0.25">
      <c r="A24" s="7" t="s">
        <v>62</v>
      </c>
      <c r="B24" s="65">
        <v>1</v>
      </c>
      <c r="C24" s="39">
        <f>IF(B52=0, "-", B24/B52)</f>
        <v>1.3871549452073797E-4</v>
      </c>
      <c r="D24" s="65">
        <v>3</v>
      </c>
      <c r="E24" s="21">
        <f>IF(D52=0, "-", D24/D52)</f>
        <v>5.5834729201563373E-4</v>
      </c>
      <c r="F24" s="81">
        <v>33</v>
      </c>
      <c r="G24" s="39">
        <f>IF(F52=0, "-", F24/F52)</f>
        <v>6.1271096752631875E-4</v>
      </c>
      <c r="H24" s="65">
        <v>35</v>
      </c>
      <c r="I24" s="21">
        <f>IF(H52=0, "-", H24/H52)</f>
        <v>6.6022787293442992E-4</v>
      </c>
      <c r="J24" s="20">
        <f t="shared" si="0"/>
        <v>-0.66666666666666663</v>
      </c>
      <c r="K24" s="21">
        <f t="shared" si="1"/>
        <v>-5.7142857142857141E-2</v>
      </c>
    </row>
    <row r="25" spans="1:11" x14ac:dyDescent="0.25">
      <c r="A25" s="7" t="s">
        <v>65</v>
      </c>
      <c r="B25" s="65">
        <v>996</v>
      </c>
      <c r="C25" s="39">
        <f>IF(B52=0, "-", B25/B52)</f>
        <v>0.13816063254265501</v>
      </c>
      <c r="D25" s="65">
        <v>922</v>
      </c>
      <c r="E25" s="21">
        <f>IF(D52=0, "-", D25/D52)</f>
        <v>0.17159873441280477</v>
      </c>
      <c r="F25" s="81">
        <v>8234</v>
      </c>
      <c r="G25" s="39">
        <f>IF(F52=0, "-", F25/F52)</f>
        <v>0.15288066989732449</v>
      </c>
      <c r="H25" s="65">
        <v>8388</v>
      </c>
      <c r="I25" s="21">
        <f>IF(H52=0, "-", H25/H52)</f>
        <v>0.15822832566211423</v>
      </c>
      <c r="J25" s="20">
        <f t="shared" si="0"/>
        <v>8.0260303687635579E-2</v>
      </c>
      <c r="K25" s="21">
        <f t="shared" si="1"/>
        <v>-1.8359561278016214E-2</v>
      </c>
    </row>
    <row r="26" spans="1:11" x14ac:dyDescent="0.25">
      <c r="A26" s="7" t="s">
        <v>66</v>
      </c>
      <c r="B26" s="65">
        <v>6</v>
      </c>
      <c r="C26" s="39">
        <f>IF(B52=0, "-", B26/B52)</f>
        <v>8.3229296712442784E-4</v>
      </c>
      <c r="D26" s="65">
        <v>1</v>
      </c>
      <c r="E26" s="21">
        <f>IF(D52=0, "-", D26/D52)</f>
        <v>1.8611576400521124E-4</v>
      </c>
      <c r="F26" s="81">
        <v>28</v>
      </c>
      <c r="G26" s="39">
        <f>IF(F52=0, "-", F26/F52)</f>
        <v>5.1987597244657351E-4</v>
      </c>
      <c r="H26" s="65">
        <v>11</v>
      </c>
      <c r="I26" s="21">
        <f>IF(H52=0, "-", H26/H52)</f>
        <v>2.0750018863653513E-4</v>
      </c>
      <c r="J26" s="20">
        <f t="shared" si="0"/>
        <v>5</v>
      </c>
      <c r="K26" s="21">
        <f t="shared" si="1"/>
        <v>1.5454545454545454</v>
      </c>
    </row>
    <row r="27" spans="1:11" x14ac:dyDescent="0.25">
      <c r="A27" s="7" t="s">
        <v>68</v>
      </c>
      <c r="B27" s="65">
        <v>14</v>
      </c>
      <c r="C27" s="39">
        <f>IF(B52=0, "-", B27/B52)</f>
        <v>1.9420169232903315E-3</v>
      </c>
      <c r="D27" s="65">
        <v>0</v>
      </c>
      <c r="E27" s="21">
        <f>IF(D52=0, "-", D27/D52)</f>
        <v>0</v>
      </c>
      <c r="F27" s="81">
        <v>136</v>
      </c>
      <c r="G27" s="39">
        <f>IF(F52=0, "-", F27/F52)</f>
        <v>2.525111866169071E-3</v>
      </c>
      <c r="H27" s="65">
        <v>96</v>
      </c>
      <c r="I27" s="21">
        <f>IF(H52=0, "-", H27/H52)</f>
        <v>1.8109107371915793E-3</v>
      </c>
      <c r="J27" s="20" t="str">
        <f t="shared" si="0"/>
        <v>-</v>
      </c>
      <c r="K27" s="21">
        <f t="shared" si="1"/>
        <v>0.41666666666666669</v>
      </c>
    </row>
    <row r="28" spans="1:11" x14ac:dyDescent="0.25">
      <c r="A28" s="7" t="s">
        <v>69</v>
      </c>
      <c r="B28" s="65">
        <v>57</v>
      </c>
      <c r="C28" s="39">
        <f>IF(B52=0, "-", B28/B52)</f>
        <v>7.9067831876820649E-3</v>
      </c>
      <c r="D28" s="65">
        <v>27</v>
      </c>
      <c r="E28" s="21">
        <f>IF(D52=0, "-", D28/D52)</f>
        <v>5.0251256281407036E-3</v>
      </c>
      <c r="F28" s="81">
        <v>627</v>
      </c>
      <c r="G28" s="39">
        <f>IF(F52=0, "-", F28/F52)</f>
        <v>1.1641508383000055E-2</v>
      </c>
      <c r="H28" s="65">
        <v>303</v>
      </c>
      <c r="I28" s="21">
        <f>IF(H52=0, "-", H28/H52)</f>
        <v>5.715687014260922E-3</v>
      </c>
      <c r="J28" s="20">
        <f t="shared" si="0"/>
        <v>1.1111111111111112</v>
      </c>
      <c r="K28" s="21">
        <f t="shared" si="1"/>
        <v>1.0693069306930694</v>
      </c>
    </row>
    <row r="29" spans="1:11" x14ac:dyDescent="0.25">
      <c r="A29" s="7" t="s">
        <v>70</v>
      </c>
      <c r="B29" s="65">
        <v>2</v>
      </c>
      <c r="C29" s="39">
        <f>IF(B52=0, "-", B29/B52)</f>
        <v>2.7743098904147595E-4</v>
      </c>
      <c r="D29" s="65">
        <v>0</v>
      </c>
      <c r="E29" s="21">
        <f>IF(D52=0, "-", D29/D52)</f>
        <v>0</v>
      </c>
      <c r="F29" s="81">
        <v>39</v>
      </c>
      <c r="G29" s="39">
        <f>IF(F52=0, "-", F29/F52)</f>
        <v>7.2411296162201298E-4</v>
      </c>
      <c r="H29" s="65">
        <v>12</v>
      </c>
      <c r="I29" s="21">
        <f>IF(H52=0, "-", H29/H52)</f>
        <v>2.2636384214894741E-4</v>
      </c>
      <c r="J29" s="20" t="str">
        <f t="shared" si="0"/>
        <v>-</v>
      </c>
      <c r="K29" s="21">
        <f t="shared" si="1"/>
        <v>2.25</v>
      </c>
    </row>
    <row r="30" spans="1:11" x14ac:dyDescent="0.25">
      <c r="A30" s="7" t="s">
        <v>73</v>
      </c>
      <c r="B30" s="65">
        <v>0</v>
      </c>
      <c r="C30" s="39">
        <f>IF(B52=0, "-", B30/B52)</f>
        <v>0</v>
      </c>
      <c r="D30" s="65">
        <v>9</v>
      </c>
      <c r="E30" s="21">
        <f>IF(D52=0, "-", D30/D52)</f>
        <v>1.6750418760469012E-3</v>
      </c>
      <c r="F30" s="81">
        <v>13</v>
      </c>
      <c r="G30" s="39">
        <f>IF(F52=0, "-", F30/F52)</f>
        <v>2.4137098720733769E-4</v>
      </c>
      <c r="H30" s="65">
        <v>55</v>
      </c>
      <c r="I30" s="21">
        <f>IF(H52=0, "-", H30/H52)</f>
        <v>1.0375009431826756E-3</v>
      </c>
      <c r="J30" s="20">
        <f t="shared" si="0"/>
        <v>-1</v>
      </c>
      <c r="K30" s="21">
        <f t="shared" si="1"/>
        <v>-0.76363636363636367</v>
      </c>
    </row>
    <row r="31" spans="1:11" x14ac:dyDescent="0.25">
      <c r="A31" s="7" t="s">
        <v>74</v>
      </c>
      <c r="B31" s="65">
        <v>334</v>
      </c>
      <c r="C31" s="39">
        <f>IF(B52=0, "-", B31/B52)</f>
        <v>4.6330975169926479E-2</v>
      </c>
      <c r="D31" s="65">
        <v>321</v>
      </c>
      <c r="E31" s="21">
        <f>IF(D52=0, "-", D31/D52)</f>
        <v>5.9743160245672805E-2</v>
      </c>
      <c r="F31" s="81">
        <v>4145</v>
      </c>
      <c r="G31" s="39">
        <f>IF(F52=0, "-", F31/F52)</f>
        <v>7.6960210921108815E-2</v>
      </c>
      <c r="H31" s="65">
        <v>4092</v>
      </c>
      <c r="I31" s="21">
        <f>IF(H52=0, "-", H31/H52)</f>
        <v>7.7190070172791073E-2</v>
      </c>
      <c r="J31" s="20">
        <f t="shared" si="0"/>
        <v>4.0498442367601244E-2</v>
      </c>
      <c r="K31" s="21">
        <f t="shared" si="1"/>
        <v>1.2952101661779082E-2</v>
      </c>
    </row>
    <row r="32" spans="1:11" x14ac:dyDescent="0.25">
      <c r="A32" s="7" t="s">
        <v>75</v>
      </c>
      <c r="B32" s="65">
        <v>0</v>
      </c>
      <c r="C32" s="39">
        <f>IF(B52=0, "-", B32/B52)</f>
        <v>0</v>
      </c>
      <c r="D32" s="65">
        <v>0</v>
      </c>
      <c r="E32" s="21">
        <f>IF(D52=0, "-", D32/D52)</f>
        <v>0</v>
      </c>
      <c r="F32" s="81">
        <v>32</v>
      </c>
      <c r="G32" s="39">
        <f>IF(F52=0, "-", F32/F52)</f>
        <v>5.9414396851036966E-4</v>
      </c>
      <c r="H32" s="65">
        <v>14</v>
      </c>
      <c r="I32" s="21">
        <f>IF(H52=0, "-", H32/H52)</f>
        <v>2.6409114917377196E-4</v>
      </c>
      <c r="J32" s="20" t="str">
        <f t="shared" si="0"/>
        <v>-</v>
      </c>
      <c r="K32" s="21">
        <f t="shared" si="1"/>
        <v>1.2857142857142858</v>
      </c>
    </row>
    <row r="33" spans="1:11" x14ac:dyDescent="0.25">
      <c r="A33" s="7" t="s">
        <v>76</v>
      </c>
      <c r="B33" s="65">
        <v>178</v>
      </c>
      <c r="C33" s="39">
        <f>IF(B52=0, "-", B33/B52)</f>
        <v>2.4691358024691357E-2</v>
      </c>
      <c r="D33" s="65">
        <v>270</v>
      </c>
      <c r="E33" s="21">
        <f>IF(D52=0, "-", D33/D52)</f>
        <v>5.0251256281407038E-2</v>
      </c>
      <c r="F33" s="81">
        <v>2100</v>
      </c>
      <c r="G33" s="39">
        <f>IF(F52=0, "-", F33/F52)</f>
        <v>3.899069793349301E-2</v>
      </c>
      <c r="H33" s="65">
        <v>2368</v>
      </c>
      <c r="I33" s="21">
        <f>IF(H52=0, "-", H33/H52)</f>
        <v>4.466913151739229E-2</v>
      </c>
      <c r="J33" s="20">
        <f t="shared" si="0"/>
        <v>-0.34074074074074073</v>
      </c>
      <c r="K33" s="21">
        <f t="shared" si="1"/>
        <v>-0.11317567567567567</v>
      </c>
    </row>
    <row r="34" spans="1:11" x14ac:dyDescent="0.25">
      <c r="A34" s="7" t="s">
        <v>78</v>
      </c>
      <c r="B34" s="65">
        <v>13</v>
      </c>
      <c r="C34" s="39">
        <f>IF(B52=0, "-", B34/B52)</f>
        <v>1.8033014287695936E-3</v>
      </c>
      <c r="D34" s="65">
        <v>24</v>
      </c>
      <c r="E34" s="21">
        <f>IF(D52=0, "-", D34/D52)</f>
        <v>4.4667783361250699E-3</v>
      </c>
      <c r="F34" s="81">
        <v>108</v>
      </c>
      <c r="G34" s="39">
        <f>IF(F52=0, "-", F34/F52)</f>
        <v>2.0052358937224977E-3</v>
      </c>
      <c r="H34" s="65">
        <v>171</v>
      </c>
      <c r="I34" s="21">
        <f>IF(H52=0, "-", H34/H52)</f>
        <v>3.2256847506225007E-3</v>
      </c>
      <c r="J34" s="20">
        <f t="shared" si="0"/>
        <v>-0.45833333333333331</v>
      </c>
      <c r="K34" s="21">
        <f t="shared" si="1"/>
        <v>-0.36842105263157893</v>
      </c>
    </row>
    <row r="35" spans="1:11" x14ac:dyDescent="0.25">
      <c r="A35" s="7" t="s">
        <v>79</v>
      </c>
      <c r="B35" s="65">
        <v>863</v>
      </c>
      <c r="C35" s="39">
        <f>IF(B52=0, "-", B35/B52)</f>
        <v>0.11971147177139686</v>
      </c>
      <c r="D35" s="65">
        <v>293</v>
      </c>
      <c r="E35" s="21">
        <f>IF(D52=0, "-", D35/D52)</f>
        <v>5.4531918853526894E-2</v>
      </c>
      <c r="F35" s="81">
        <v>4448</v>
      </c>
      <c r="G35" s="39">
        <f>IF(F52=0, "-", F35/F52)</f>
        <v>8.258601162294138E-2</v>
      </c>
      <c r="H35" s="65">
        <v>3410</v>
      </c>
      <c r="I35" s="21">
        <f>IF(H52=0, "-", H35/H52)</f>
        <v>6.4325058477325892E-2</v>
      </c>
      <c r="J35" s="20">
        <f t="shared" si="0"/>
        <v>1.9453924914675769</v>
      </c>
      <c r="K35" s="21">
        <f t="shared" si="1"/>
        <v>0.30439882697947213</v>
      </c>
    </row>
    <row r="36" spans="1:11" x14ac:dyDescent="0.25">
      <c r="A36" s="7" t="s">
        <v>80</v>
      </c>
      <c r="B36" s="65">
        <v>119</v>
      </c>
      <c r="C36" s="39">
        <f>IF(B52=0, "-", B36/B52)</f>
        <v>1.6507143847967819E-2</v>
      </c>
      <c r="D36" s="65">
        <v>77</v>
      </c>
      <c r="E36" s="21">
        <f>IF(D52=0, "-", D36/D52)</f>
        <v>1.4330913828401265E-2</v>
      </c>
      <c r="F36" s="81">
        <v>662</v>
      </c>
      <c r="G36" s="39">
        <f>IF(F52=0, "-", F36/F52)</f>
        <v>1.2291353348558272E-2</v>
      </c>
      <c r="H36" s="65">
        <v>628</v>
      </c>
      <c r="I36" s="21">
        <f>IF(H52=0, "-", H36/H52)</f>
        <v>1.1846374405794915E-2</v>
      </c>
      <c r="J36" s="20">
        <f t="shared" si="0"/>
        <v>0.54545454545454541</v>
      </c>
      <c r="K36" s="21">
        <f t="shared" si="1"/>
        <v>5.4140127388535034E-2</v>
      </c>
    </row>
    <row r="37" spans="1:11" x14ac:dyDescent="0.25">
      <c r="A37" s="7" t="s">
        <v>81</v>
      </c>
      <c r="B37" s="65">
        <v>0</v>
      </c>
      <c r="C37" s="39">
        <f>IF(B52=0, "-", B37/B52)</f>
        <v>0</v>
      </c>
      <c r="D37" s="65">
        <v>24</v>
      </c>
      <c r="E37" s="21">
        <f>IF(D52=0, "-", D37/D52)</f>
        <v>4.4667783361250699E-3</v>
      </c>
      <c r="F37" s="81">
        <v>1</v>
      </c>
      <c r="G37" s="39">
        <f>IF(F52=0, "-", F37/F52)</f>
        <v>1.8566999015949052E-5</v>
      </c>
      <c r="H37" s="65">
        <v>312</v>
      </c>
      <c r="I37" s="21">
        <f>IF(H52=0, "-", H37/H52)</f>
        <v>5.885459895872633E-3</v>
      </c>
      <c r="J37" s="20">
        <f t="shared" si="0"/>
        <v>-1</v>
      </c>
      <c r="K37" s="21">
        <f t="shared" si="1"/>
        <v>-0.99679487179487181</v>
      </c>
    </row>
    <row r="38" spans="1:11" x14ac:dyDescent="0.25">
      <c r="A38" s="7" t="s">
        <v>82</v>
      </c>
      <c r="B38" s="65">
        <v>19</v>
      </c>
      <c r="C38" s="39">
        <f>IF(B52=0, "-", B38/B52)</f>
        <v>2.6355943958940213E-3</v>
      </c>
      <c r="D38" s="65">
        <v>25</v>
      </c>
      <c r="E38" s="21">
        <f>IF(D52=0, "-", D38/D52)</f>
        <v>4.6528941001302811E-3</v>
      </c>
      <c r="F38" s="81">
        <v>196</v>
      </c>
      <c r="G38" s="39">
        <f>IF(F52=0, "-", F38/F52)</f>
        <v>3.6391318071260143E-3</v>
      </c>
      <c r="H38" s="65">
        <v>94</v>
      </c>
      <c r="I38" s="21">
        <f>IF(H52=0, "-", H38/H52)</f>
        <v>1.7731834301667547E-3</v>
      </c>
      <c r="J38" s="20">
        <f t="shared" si="0"/>
        <v>-0.24</v>
      </c>
      <c r="K38" s="21">
        <f t="shared" si="1"/>
        <v>1.0851063829787233</v>
      </c>
    </row>
    <row r="39" spans="1:11" x14ac:dyDescent="0.25">
      <c r="A39" s="7" t="s">
        <v>83</v>
      </c>
      <c r="B39" s="65">
        <v>10</v>
      </c>
      <c r="C39" s="39">
        <f>IF(B52=0, "-", B39/B52)</f>
        <v>1.3871549452073796E-3</v>
      </c>
      <c r="D39" s="65">
        <v>0</v>
      </c>
      <c r="E39" s="21">
        <f>IF(D52=0, "-", D39/D52)</f>
        <v>0</v>
      </c>
      <c r="F39" s="81">
        <v>160</v>
      </c>
      <c r="G39" s="39">
        <f>IF(F52=0, "-", F39/F52)</f>
        <v>2.9707198425518483E-3</v>
      </c>
      <c r="H39" s="65">
        <v>48</v>
      </c>
      <c r="I39" s="21">
        <f>IF(H52=0, "-", H39/H52)</f>
        <v>9.0545536859578963E-4</v>
      </c>
      <c r="J39" s="20" t="str">
        <f t="shared" si="0"/>
        <v>-</v>
      </c>
      <c r="K39" s="21">
        <f t="shared" si="1"/>
        <v>2.3333333333333335</v>
      </c>
    </row>
    <row r="40" spans="1:11" x14ac:dyDescent="0.25">
      <c r="A40" s="7" t="s">
        <v>84</v>
      </c>
      <c r="B40" s="65">
        <v>36</v>
      </c>
      <c r="C40" s="39">
        <f>IF(B52=0, "-", B40/B52)</f>
        <v>4.9937578027465668E-3</v>
      </c>
      <c r="D40" s="65">
        <v>46</v>
      </c>
      <c r="E40" s="21">
        <f>IF(D52=0, "-", D40/D52)</f>
        <v>8.5613251442397172E-3</v>
      </c>
      <c r="F40" s="81">
        <v>644</v>
      </c>
      <c r="G40" s="39">
        <f>IF(F52=0, "-", F40/F52)</f>
        <v>1.195714736627119E-2</v>
      </c>
      <c r="H40" s="65">
        <v>363</v>
      </c>
      <c r="I40" s="21">
        <f>IF(H52=0, "-", H40/H52)</f>
        <v>6.8475062250056588E-3</v>
      </c>
      <c r="J40" s="20">
        <f t="shared" si="0"/>
        <v>-0.21739130434782608</v>
      </c>
      <c r="K40" s="21">
        <f t="shared" si="1"/>
        <v>0.77410468319559234</v>
      </c>
    </row>
    <row r="41" spans="1:11" x14ac:dyDescent="0.25">
      <c r="A41" s="7" t="s">
        <v>85</v>
      </c>
      <c r="B41" s="65">
        <v>63</v>
      </c>
      <c r="C41" s="39">
        <f>IF(B52=0, "-", B41/B52)</f>
        <v>8.7390761548064924E-3</v>
      </c>
      <c r="D41" s="65">
        <v>17</v>
      </c>
      <c r="E41" s="21">
        <f>IF(D52=0, "-", D41/D52)</f>
        <v>3.1639679880885912E-3</v>
      </c>
      <c r="F41" s="81">
        <v>437</v>
      </c>
      <c r="G41" s="39">
        <f>IF(F52=0, "-", F41/F52)</f>
        <v>8.1137785699697366E-3</v>
      </c>
      <c r="H41" s="65">
        <v>354</v>
      </c>
      <c r="I41" s="21">
        <f>IF(H52=0, "-", H41/H52)</f>
        <v>6.6777333433939486E-3</v>
      </c>
      <c r="J41" s="20">
        <f t="shared" si="0"/>
        <v>2.7058823529411766</v>
      </c>
      <c r="K41" s="21">
        <f t="shared" si="1"/>
        <v>0.2344632768361582</v>
      </c>
    </row>
    <row r="42" spans="1:11" x14ac:dyDescent="0.25">
      <c r="A42" s="7" t="s">
        <v>87</v>
      </c>
      <c r="B42" s="65">
        <v>3</v>
      </c>
      <c r="C42" s="39">
        <f>IF(B52=0, "-", B42/B52)</f>
        <v>4.1614648356221392E-4</v>
      </c>
      <c r="D42" s="65">
        <v>0</v>
      </c>
      <c r="E42" s="21">
        <f>IF(D52=0, "-", D42/D52)</f>
        <v>0</v>
      </c>
      <c r="F42" s="81">
        <v>25</v>
      </c>
      <c r="G42" s="39">
        <f>IF(F52=0, "-", F42/F52)</f>
        <v>4.6417497539872628E-4</v>
      </c>
      <c r="H42" s="65">
        <v>35</v>
      </c>
      <c r="I42" s="21">
        <f>IF(H52=0, "-", H42/H52)</f>
        <v>6.6022787293442992E-4</v>
      </c>
      <c r="J42" s="20" t="str">
        <f t="shared" si="0"/>
        <v>-</v>
      </c>
      <c r="K42" s="21">
        <f t="shared" si="1"/>
        <v>-0.2857142857142857</v>
      </c>
    </row>
    <row r="43" spans="1:11" x14ac:dyDescent="0.25">
      <c r="A43" s="7" t="s">
        <v>88</v>
      </c>
      <c r="B43" s="65">
        <v>0</v>
      </c>
      <c r="C43" s="39">
        <f>IF(B52=0, "-", B43/B52)</f>
        <v>0</v>
      </c>
      <c r="D43" s="65">
        <v>0</v>
      </c>
      <c r="E43" s="21">
        <f>IF(D52=0, "-", D43/D52)</f>
        <v>0</v>
      </c>
      <c r="F43" s="81">
        <v>4</v>
      </c>
      <c r="G43" s="39">
        <f>IF(F52=0, "-", F43/F52)</f>
        <v>7.4267996063796208E-5</v>
      </c>
      <c r="H43" s="65">
        <v>4</v>
      </c>
      <c r="I43" s="21">
        <f>IF(H52=0, "-", H43/H52)</f>
        <v>7.545461404964914E-5</v>
      </c>
      <c r="J43" s="20" t="str">
        <f t="shared" si="0"/>
        <v>-</v>
      </c>
      <c r="K43" s="21">
        <f t="shared" si="1"/>
        <v>0</v>
      </c>
    </row>
    <row r="44" spans="1:11" x14ac:dyDescent="0.25">
      <c r="A44" s="7" t="s">
        <v>91</v>
      </c>
      <c r="B44" s="65">
        <v>106</v>
      </c>
      <c r="C44" s="39">
        <f>IF(B52=0, "-", B44/B52)</f>
        <v>1.4703842419198225E-2</v>
      </c>
      <c r="D44" s="65">
        <v>38</v>
      </c>
      <c r="E44" s="21">
        <f>IF(D52=0, "-", D44/D52)</f>
        <v>7.0723990321980273E-3</v>
      </c>
      <c r="F44" s="81">
        <v>685</v>
      </c>
      <c r="G44" s="39">
        <f>IF(F52=0, "-", F44/F52)</f>
        <v>1.27183943259251E-2</v>
      </c>
      <c r="H44" s="65">
        <v>565</v>
      </c>
      <c r="I44" s="21">
        <f>IF(H52=0, "-", H44/H52)</f>
        <v>1.0657964234512941E-2</v>
      </c>
      <c r="J44" s="20">
        <f t="shared" si="0"/>
        <v>1.7894736842105263</v>
      </c>
      <c r="K44" s="21">
        <f t="shared" si="1"/>
        <v>0.21238938053097345</v>
      </c>
    </row>
    <row r="45" spans="1:11" x14ac:dyDescent="0.25">
      <c r="A45" s="7" t="s">
        <v>93</v>
      </c>
      <c r="B45" s="65">
        <v>144</v>
      </c>
      <c r="C45" s="39">
        <f>IF(B52=0, "-", B45/B52)</f>
        <v>1.9975031210986267E-2</v>
      </c>
      <c r="D45" s="65">
        <v>243</v>
      </c>
      <c r="E45" s="21">
        <f>IF(D52=0, "-", D45/D52)</f>
        <v>4.5226130653266333E-2</v>
      </c>
      <c r="F45" s="81">
        <v>1939</v>
      </c>
      <c r="G45" s="39">
        <f>IF(F52=0, "-", F45/F52)</f>
        <v>3.6001411091925214E-2</v>
      </c>
      <c r="H45" s="65">
        <v>1688</v>
      </c>
      <c r="I45" s="21">
        <f>IF(H52=0, "-", H45/H52)</f>
        <v>3.1841847128951932E-2</v>
      </c>
      <c r="J45" s="20">
        <f t="shared" si="0"/>
        <v>-0.40740740740740738</v>
      </c>
      <c r="K45" s="21">
        <f t="shared" si="1"/>
        <v>0.14869668246445497</v>
      </c>
    </row>
    <row r="46" spans="1:11" x14ac:dyDescent="0.25">
      <c r="A46" s="7" t="s">
        <v>94</v>
      </c>
      <c r="B46" s="65">
        <v>171</v>
      </c>
      <c r="C46" s="39">
        <f>IF(B52=0, "-", B46/B52)</f>
        <v>2.3720349563046191E-2</v>
      </c>
      <c r="D46" s="65">
        <v>170</v>
      </c>
      <c r="E46" s="21">
        <f>IF(D52=0, "-", D46/D52)</f>
        <v>3.163967988088591E-2</v>
      </c>
      <c r="F46" s="81">
        <v>1329</v>
      </c>
      <c r="G46" s="39">
        <f>IF(F52=0, "-", F46/F52)</f>
        <v>2.4675541692196289E-2</v>
      </c>
      <c r="H46" s="65">
        <v>2653</v>
      </c>
      <c r="I46" s="21">
        <f>IF(H52=0, "-", H46/H52)</f>
        <v>5.0045272768429787E-2</v>
      </c>
      <c r="J46" s="20">
        <f t="shared" si="0"/>
        <v>5.8823529411764705E-3</v>
      </c>
      <c r="K46" s="21">
        <f t="shared" si="1"/>
        <v>-0.49905767056162836</v>
      </c>
    </row>
    <row r="47" spans="1:11" x14ac:dyDescent="0.25">
      <c r="A47" s="7" t="s">
        <v>95</v>
      </c>
      <c r="B47" s="65">
        <v>642</v>
      </c>
      <c r="C47" s="39">
        <f>IF(B52=0, "-", B47/B52)</f>
        <v>8.9055347482313779E-2</v>
      </c>
      <c r="D47" s="65">
        <v>465</v>
      </c>
      <c r="E47" s="21">
        <f>IF(D52=0, "-", D47/D52)</f>
        <v>8.6543830262423224E-2</v>
      </c>
      <c r="F47" s="81">
        <v>5068</v>
      </c>
      <c r="G47" s="39">
        <f>IF(F52=0, "-", F47/F52)</f>
        <v>9.4097551012829794E-2</v>
      </c>
      <c r="H47" s="65">
        <v>3043</v>
      </c>
      <c r="I47" s="21">
        <f>IF(H52=0, "-", H47/H52)</f>
        <v>5.7402097638270581E-2</v>
      </c>
      <c r="J47" s="20">
        <f t="shared" si="0"/>
        <v>0.38064516129032255</v>
      </c>
      <c r="K47" s="21">
        <f t="shared" si="1"/>
        <v>0.66546171541242194</v>
      </c>
    </row>
    <row r="48" spans="1:11" x14ac:dyDescent="0.25">
      <c r="A48" s="7" t="s">
        <v>96</v>
      </c>
      <c r="B48" s="65">
        <v>1761</v>
      </c>
      <c r="C48" s="39">
        <f>IF(B52=0, "-", B48/B52)</f>
        <v>0.24427798585101956</v>
      </c>
      <c r="D48" s="65">
        <v>732</v>
      </c>
      <c r="E48" s="21">
        <f>IF(D52=0, "-", D48/D52)</f>
        <v>0.13623673925181462</v>
      </c>
      <c r="F48" s="81">
        <v>8391</v>
      </c>
      <c r="G48" s="39">
        <f>IF(F52=0, "-", F48/F52)</f>
        <v>0.15579568874282851</v>
      </c>
      <c r="H48" s="65">
        <v>10419</v>
      </c>
      <c r="I48" s="21">
        <f>IF(H52=0, "-", H48/H52)</f>
        <v>0.19654040594582359</v>
      </c>
      <c r="J48" s="20">
        <f t="shared" si="0"/>
        <v>1.4057377049180328</v>
      </c>
      <c r="K48" s="21">
        <f t="shared" si="1"/>
        <v>-0.19464439965447738</v>
      </c>
    </row>
    <row r="49" spans="1:11" x14ac:dyDescent="0.25">
      <c r="A49" s="7" t="s">
        <v>98</v>
      </c>
      <c r="B49" s="65">
        <v>268</v>
      </c>
      <c r="C49" s="39">
        <f>IF(B52=0, "-", B49/B52)</f>
        <v>3.7175752531557776E-2</v>
      </c>
      <c r="D49" s="65">
        <v>289</v>
      </c>
      <c r="E49" s="21">
        <f>IF(D52=0, "-", D49/D52)</f>
        <v>5.3787455797506052E-2</v>
      </c>
      <c r="F49" s="81">
        <v>1970</v>
      </c>
      <c r="G49" s="39">
        <f>IF(F52=0, "-", F49/F52)</f>
        <v>3.6576988061419631E-2</v>
      </c>
      <c r="H49" s="65">
        <v>1942</v>
      </c>
      <c r="I49" s="21">
        <f>IF(H52=0, "-", H49/H52)</f>
        <v>3.6633215121104658E-2</v>
      </c>
      <c r="J49" s="20">
        <f t="shared" si="0"/>
        <v>-7.2664359861591699E-2</v>
      </c>
      <c r="K49" s="21">
        <f t="shared" si="1"/>
        <v>1.4418125643666324E-2</v>
      </c>
    </row>
    <row r="50" spans="1:11" x14ac:dyDescent="0.25">
      <c r="A50" s="7" t="s">
        <v>99</v>
      </c>
      <c r="B50" s="65">
        <v>11</v>
      </c>
      <c r="C50" s="39">
        <f>IF(B52=0, "-", B50/B52)</f>
        <v>1.5258704397281176E-3</v>
      </c>
      <c r="D50" s="65">
        <v>12</v>
      </c>
      <c r="E50" s="21">
        <f>IF(D52=0, "-", D50/D52)</f>
        <v>2.2333891680625349E-3</v>
      </c>
      <c r="F50" s="81">
        <v>113</v>
      </c>
      <c r="G50" s="39">
        <f>IF(F52=0, "-", F50/F52)</f>
        <v>2.0980708888022428E-3</v>
      </c>
      <c r="H50" s="65">
        <v>156</v>
      </c>
      <c r="I50" s="21">
        <f>IF(H52=0, "-", H50/H52)</f>
        <v>2.9427299479363165E-3</v>
      </c>
      <c r="J50" s="20">
        <f t="shared" si="0"/>
        <v>-8.3333333333333329E-2</v>
      </c>
      <c r="K50" s="21">
        <f t="shared" si="1"/>
        <v>-0.27564102564102566</v>
      </c>
    </row>
    <row r="51" spans="1:11" x14ac:dyDescent="0.25">
      <c r="A51" s="2"/>
      <c r="B51" s="68"/>
      <c r="C51" s="33"/>
      <c r="D51" s="68"/>
      <c r="E51" s="6"/>
      <c r="F51" s="82"/>
      <c r="G51" s="33"/>
      <c r="H51" s="68"/>
      <c r="I51" s="6"/>
      <c r="J51" s="5"/>
      <c r="K51" s="6"/>
    </row>
    <row r="52" spans="1:11" s="43" customFormat="1" ht="13" x14ac:dyDescent="0.3">
      <c r="A52" s="162" t="s">
        <v>595</v>
      </c>
      <c r="B52" s="71">
        <f>SUM(B7:B51)</f>
        <v>7209</v>
      </c>
      <c r="C52" s="40">
        <v>1</v>
      </c>
      <c r="D52" s="71">
        <f>SUM(D7:D51)</f>
        <v>5373</v>
      </c>
      <c r="E52" s="41">
        <v>1</v>
      </c>
      <c r="F52" s="77">
        <f>SUM(F7:F51)</f>
        <v>53859</v>
      </c>
      <c r="G52" s="42">
        <v>1</v>
      </c>
      <c r="H52" s="71">
        <f>SUM(H7:H51)</f>
        <v>53012</v>
      </c>
      <c r="I52" s="41">
        <v>1</v>
      </c>
      <c r="J52" s="37">
        <f>IF(D52=0, "-", (B52-D52)/D52)</f>
        <v>0.34170854271356782</v>
      </c>
      <c r="K52" s="38">
        <f>IF(H52=0, "-", (F52-H52)/H52)</f>
        <v>1.5977514525013205E-2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2023-10-03T18:58:03Z</cp:lastPrinted>
  <dcterms:created xsi:type="dcterms:W3CDTF">2005-07-19T06:26:52Z</dcterms:created>
  <dcterms:modified xsi:type="dcterms:W3CDTF">2023-10-03T18:58:39Z</dcterms:modified>
</cp:coreProperties>
</file>