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VFACTS\June Output\Standard Reports ready\"/>
    </mc:Choice>
  </mc:AlternateContent>
  <xr:revisionPtr revIDLastSave="0" documentId="13_ncr:1_{BCF63269-3D66-4C25-B578-E26EB2682B6E}" xr6:coauthVersionLast="44" xr6:coauthVersionMax="44" xr10:uidLastSave="{00000000-0000-0000-0000-000000000000}"/>
  <bookViews>
    <workbookView xWindow="1020" yWindow="285" windowWidth="23400" windowHeight="14430" xr2:uid="{B551A51A-CA2E-48A0-B1F3-F6D682E4C763}"/>
  </bookViews>
  <sheets>
    <sheet name="Retail Sales By State" sheetId="1" r:id="rId1"/>
    <sheet name="Total Market Segmentation" sheetId="2" r:id="rId2"/>
    <sheet name="Retail Sales By Marque" sheetId="3" r:id="rId3"/>
    <sheet name="Retail Share By Marque" sheetId="4" r:id="rId4"/>
    <sheet name="Retail Sales By Buyer Type" sheetId="5" r:id="rId5"/>
    <sheet name="Retail Sales By Buyer Type Fuel" sheetId="6" r:id="rId6"/>
    <sheet name="Retail Sales By Country Of Orig" sheetId="7" r:id="rId7"/>
    <sheet name="Segment Model Passenger" sheetId="8" r:id="rId8"/>
    <sheet name="Marque Passenger" sheetId="9" r:id="rId9"/>
    <sheet name="Segment Model SUV" sheetId="10" r:id="rId10"/>
    <sheet name="Marque SUV" sheetId="11" r:id="rId11"/>
    <sheet name="Segment Model Light Commercial" sheetId="12" r:id="rId12"/>
    <sheet name="Marque Light Commercial" sheetId="13" r:id="rId13"/>
    <sheet name="Segment Model Heavy Commercial" sheetId="14" r:id="rId14"/>
    <sheet name="Marque Heavy Commercial" sheetId="15" r:id="rId15"/>
    <sheet name="Retail Sales By Marque &amp; Model" sheetId="16" r:id="rId16"/>
  </sheets>
  <definedNames>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47" i="16" l="1"/>
  <c r="D347" i="16"/>
  <c r="H347" i="16" s="1"/>
  <c r="C347" i="16"/>
  <c r="B347" i="16"/>
  <c r="G347" i="16" s="1"/>
  <c r="I345" i="16"/>
  <c r="H345" i="16"/>
  <c r="J345" i="16" s="1"/>
  <c r="G345" i="16"/>
  <c r="I344" i="16"/>
  <c r="H344" i="16"/>
  <c r="J344" i="16" s="1"/>
  <c r="G344" i="16"/>
  <c r="I341" i="16"/>
  <c r="H341" i="16"/>
  <c r="J341" i="16" s="1"/>
  <c r="G341" i="16"/>
  <c r="J340" i="16"/>
  <c r="I340" i="16"/>
  <c r="H340" i="16"/>
  <c r="G340" i="16"/>
  <c r="I339" i="16"/>
  <c r="H339" i="16"/>
  <c r="J339" i="16" s="1"/>
  <c r="G339" i="16"/>
  <c r="J336" i="16"/>
  <c r="H336" i="16"/>
  <c r="G336" i="16"/>
  <c r="I336" i="16" s="1"/>
  <c r="I335" i="16"/>
  <c r="H335" i="16"/>
  <c r="J335" i="16" s="1"/>
  <c r="G335" i="16"/>
  <c r="J334" i="16"/>
  <c r="I334" i="16"/>
  <c r="H334" i="16"/>
  <c r="G334" i="16"/>
  <c r="I333" i="16"/>
  <c r="H333" i="16"/>
  <c r="J333" i="16" s="1"/>
  <c r="G333" i="16"/>
  <c r="J332" i="16"/>
  <c r="H332" i="16"/>
  <c r="G332" i="16"/>
  <c r="I332" i="16" s="1"/>
  <c r="J331" i="16"/>
  <c r="I331" i="16"/>
  <c r="H331" i="16"/>
  <c r="G331" i="16"/>
  <c r="J330" i="16"/>
  <c r="H330" i="16"/>
  <c r="G330" i="16"/>
  <c r="I330" i="16" s="1"/>
  <c r="I329" i="16"/>
  <c r="H329" i="16"/>
  <c r="J329" i="16" s="1"/>
  <c r="G329" i="16"/>
  <c r="J328" i="16"/>
  <c r="I328" i="16"/>
  <c r="H328" i="16"/>
  <c r="G328" i="16"/>
  <c r="I327" i="16"/>
  <c r="H327" i="16"/>
  <c r="J327" i="16" s="1"/>
  <c r="G327" i="16"/>
  <c r="J326" i="16"/>
  <c r="I326" i="16"/>
  <c r="H326" i="16"/>
  <c r="G326" i="16"/>
  <c r="I325" i="16"/>
  <c r="H325" i="16"/>
  <c r="J325" i="16" s="1"/>
  <c r="G325" i="16"/>
  <c r="J324" i="16"/>
  <c r="I324" i="16"/>
  <c r="H324" i="16"/>
  <c r="G324" i="16"/>
  <c r="I323" i="16"/>
  <c r="H323" i="16"/>
  <c r="J323" i="16" s="1"/>
  <c r="G323" i="16"/>
  <c r="J322" i="16"/>
  <c r="I322" i="16"/>
  <c r="H322" i="16"/>
  <c r="G322" i="16"/>
  <c r="I321" i="16"/>
  <c r="H321" i="16"/>
  <c r="J321" i="16" s="1"/>
  <c r="G321" i="16"/>
  <c r="J318" i="16"/>
  <c r="I318" i="16"/>
  <c r="H318" i="16"/>
  <c r="G318" i="16"/>
  <c r="I317" i="16"/>
  <c r="H317" i="16"/>
  <c r="J317" i="16" s="1"/>
  <c r="G317" i="16"/>
  <c r="J314" i="16"/>
  <c r="I314" i="16"/>
  <c r="H314" i="16"/>
  <c r="G314" i="16"/>
  <c r="I313" i="16"/>
  <c r="H313" i="16"/>
  <c r="J313" i="16" s="1"/>
  <c r="G313" i="16"/>
  <c r="J312" i="16"/>
  <c r="I312" i="16"/>
  <c r="H312" i="16"/>
  <c r="G312" i="16"/>
  <c r="I311" i="16"/>
  <c r="H311" i="16"/>
  <c r="J311" i="16" s="1"/>
  <c r="G311" i="16"/>
  <c r="J310" i="16"/>
  <c r="I310" i="16"/>
  <c r="H310" i="16"/>
  <c r="G310" i="16"/>
  <c r="I309" i="16"/>
  <c r="H309" i="16"/>
  <c r="J309" i="16" s="1"/>
  <c r="G309" i="16"/>
  <c r="J308" i="16"/>
  <c r="I308" i="16"/>
  <c r="H308" i="16"/>
  <c r="G308" i="16"/>
  <c r="I307" i="16"/>
  <c r="H307" i="16"/>
  <c r="J307" i="16" s="1"/>
  <c r="G307" i="16"/>
  <c r="J306" i="16"/>
  <c r="I306" i="16"/>
  <c r="H306" i="16"/>
  <c r="G306" i="16"/>
  <c r="I305" i="16"/>
  <c r="H305" i="16"/>
  <c r="J305" i="16" s="1"/>
  <c r="G305" i="16"/>
  <c r="J304" i="16"/>
  <c r="I304" i="16"/>
  <c r="H304" i="16"/>
  <c r="G304" i="16"/>
  <c r="I303" i="16"/>
  <c r="H303" i="16"/>
  <c r="J303" i="16" s="1"/>
  <c r="G303" i="16"/>
  <c r="J302" i="16"/>
  <c r="I302" i="16"/>
  <c r="H302" i="16"/>
  <c r="G302" i="16"/>
  <c r="I301" i="16"/>
  <c r="H301" i="16"/>
  <c r="J301" i="16" s="1"/>
  <c r="G301" i="16"/>
  <c r="J300" i="16"/>
  <c r="I300" i="16"/>
  <c r="H300" i="16"/>
  <c r="G300" i="16"/>
  <c r="I299" i="16"/>
  <c r="H299" i="16"/>
  <c r="J299" i="16" s="1"/>
  <c r="G299" i="16"/>
  <c r="J298" i="16"/>
  <c r="I298" i="16"/>
  <c r="H298" i="16"/>
  <c r="G298" i="16"/>
  <c r="I297" i="16"/>
  <c r="H297" i="16"/>
  <c r="J297" i="16" s="1"/>
  <c r="G297" i="16"/>
  <c r="J296" i="16"/>
  <c r="I296" i="16"/>
  <c r="H296" i="16"/>
  <c r="G296" i="16"/>
  <c r="I295" i="16"/>
  <c r="H295" i="16"/>
  <c r="J295" i="16" s="1"/>
  <c r="G295" i="16"/>
  <c r="J294" i="16"/>
  <c r="I294" i="16"/>
  <c r="H294" i="16"/>
  <c r="G294" i="16"/>
  <c r="I291" i="16"/>
  <c r="H291" i="16"/>
  <c r="J291" i="16" s="1"/>
  <c r="G291" i="16"/>
  <c r="J290" i="16"/>
  <c r="I290" i="16"/>
  <c r="H290" i="16"/>
  <c r="G290" i="16"/>
  <c r="I289" i="16"/>
  <c r="H289" i="16"/>
  <c r="J289" i="16" s="1"/>
  <c r="G289" i="16"/>
  <c r="J288" i="16"/>
  <c r="I288" i="16"/>
  <c r="H288" i="16"/>
  <c r="G288" i="16"/>
  <c r="I287" i="16"/>
  <c r="H287" i="16"/>
  <c r="J287" i="16" s="1"/>
  <c r="G287" i="16"/>
  <c r="J286" i="16"/>
  <c r="I286" i="16"/>
  <c r="H286" i="16"/>
  <c r="G286" i="16"/>
  <c r="I285" i="16"/>
  <c r="H285" i="16"/>
  <c r="J285" i="16" s="1"/>
  <c r="G285" i="16"/>
  <c r="J284" i="16"/>
  <c r="I284" i="16"/>
  <c r="H284" i="16"/>
  <c r="G284" i="16"/>
  <c r="I281" i="16"/>
  <c r="H281" i="16"/>
  <c r="J281" i="16" s="1"/>
  <c r="G281" i="16"/>
  <c r="J280" i="16"/>
  <c r="I280" i="16"/>
  <c r="H280" i="16"/>
  <c r="G280" i="16"/>
  <c r="I279" i="16"/>
  <c r="H279" i="16"/>
  <c r="J279" i="16" s="1"/>
  <c r="G279" i="16"/>
  <c r="J278" i="16"/>
  <c r="I278" i="16"/>
  <c r="H278" i="16"/>
  <c r="G278" i="16"/>
  <c r="J277" i="16"/>
  <c r="I277" i="16"/>
  <c r="H277" i="16"/>
  <c r="G277" i="16"/>
  <c r="J276" i="16"/>
  <c r="I276" i="16"/>
  <c r="H276" i="16"/>
  <c r="G276" i="16"/>
  <c r="J275" i="16"/>
  <c r="I275" i="16"/>
  <c r="H275" i="16"/>
  <c r="G275" i="16"/>
  <c r="J274" i="16"/>
  <c r="I274" i="16"/>
  <c r="H274" i="16"/>
  <c r="G274" i="16"/>
  <c r="J273" i="16"/>
  <c r="I273" i="16"/>
  <c r="H273" i="16"/>
  <c r="G273" i="16"/>
  <c r="J270" i="16"/>
  <c r="I270" i="16"/>
  <c r="H270" i="16"/>
  <c r="G270" i="16"/>
  <c r="J269" i="16"/>
  <c r="I269" i="16"/>
  <c r="H269" i="16"/>
  <c r="G269" i="16"/>
  <c r="J266" i="16"/>
  <c r="I266" i="16"/>
  <c r="H266" i="16"/>
  <c r="G266" i="16"/>
  <c r="J265" i="16"/>
  <c r="I265" i="16"/>
  <c r="H265" i="16"/>
  <c r="G265" i="16"/>
  <c r="J264" i="16"/>
  <c r="I264" i="16"/>
  <c r="H264" i="16"/>
  <c r="G264" i="16"/>
  <c r="J261" i="16"/>
  <c r="I261" i="16"/>
  <c r="H261" i="16"/>
  <c r="G261" i="16"/>
  <c r="J260" i="16"/>
  <c r="I260" i="16"/>
  <c r="H260" i="16"/>
  <c r="G260" i="16"/>
  <c r="J259" i="16"/>
  <c r="I259" i="16"/>
  <c r="H259" i="16"/>
  <c r="G259" i="16"/>
  <c r="J258" i="16"/>
  <c r="I258" i="16"/>
  <c r="H258" i="16"/>
  <c r="G258" i="16"/>
  <c r="J257" i="16"/>
  <c r="I257" i="16"/>
  <c r="H257" i="16"/>
  <c r="G257" i="16"/>
  <c r="J256" i="16"/>
  <c r="I256" i="16"/>
  <c r="H256" i="16"/>
  <c r="G256" i="16"/>
  <c r="J253" i="16"/>
  <c r="I253" i="16"/>
  <c r="H253" i="16"/>
  <c r="G253" i="16"/>
  <c r="J252" i="16"/>
  <c r="I252" i="16"/>
  <c r="H252" i="16"/>
  <c r="G252" i="16"/>
  <c r="J251" i="16"/>
  <c r="I251" i="16"/>
  <c r="H251" i="16"/>
  <c r="G251" i="16"/>
  <c r="J248" i="16"/>
  <c r="I248" i="16"/>
  <c r="H248" i="16"/>
  <c r="G248" i="16"/>
  <c r="J247" i="16"/>
  <c r="I247" i="16"/>
  <c r="H247" i="16"/>
  <c r="G247" i="16"/>
  <c r="J246" i="16"/>
  <c r="I246" i="16"/>
  <c r="H246" i="16"/>
  <c r="G246" i="16"/>
  <c r="J245" i="16"/>
  <c r="I245" i="16"/>
  <c r="H245" i="16"/>
  <c r="G245" i="16"/>
  <c r="J244" i="16"/>
  <c r="I244" i="16"/>
  <c r="H244" i="16"/>
  <c r="G244" i="16"/>
  <c r="J243" i="16"/>
  <c r="I243" i="16"/>
  <c r="H243" i="16"/>
  <c r="G243" i="16"/>
  <c r="J242" i="16"/>
  <c r="I242" i="16"/>
  <c r="H242" i="16"/>
  <c r="G242" i="16"/>
  <c r="J241" i="16"/>
  <c r="I241" i="16"/>
  <c r="H241" i="16"/>
  <c r="G241" i="16"/>
  <c r="J240" i="16"/>
  <c r="I240" i="16"/>
  <c r="H240" i="16"/>
  <c r="G240" i="16"/>
  <c r="J237" i="16"/>
  <c r="I237" i="16"/>
  <c r="H237" i="16"/>
  <c r="G237" i="16"/>
  <c r="J236" i="16"/>
  <c r="I236" i="16"/>
  <c r="H236" i="16"/>
  <c r="G236" i="16"/>
  <c r="J235" i="16"/>
  <c r="I235" i="16"/>
  <c r="H235" i="16"/>
  <c r="G235" i="16"/>
  <c r="J234" i="16"/>
  <c r="I234" i="16"/>
  <c r="H234" i="16"/>
  <c r="G234" i="16"/>
  <c r="J233" i="16"/>
  <c r="I233" i="16"/>
  <c r="H233" i="16"/>
  <c r="G233" i="16"/>
  <c r="J232" i="16"/>
  <c r="I232" i="16"/>
  <c r="H232" i="16"/>
  <c r="G232" i="16"/>
  <c r="J231" i="16"/>
  <c r="I231" i="16"/>
  <c r="H231" i="16"/>
  <c r="G231" i="16"/>
  <c r="J230" i="16"/>
  <c r="I230" i="16"/>
  <c r="H230" i="16"/>
  <c r="G230" i="16"/>
  <c r="J229" i="16"/>
  <c r="I229" i="16"/>
  <c r="H229" i="16"/>
  <c r="G229" i="16"/>
  <c r="J228" i="16"/>
  <c r="I228" i="16"/>
  <c r="H228" i="16"/>
  <c r="G228" i="16"/>
  <c r="J225" i="16"/>
  <c r="I225" i="16"/>
  <c r="H225" i="16"/>
  <c r="G225" i="16"/>
  <c r="J224" i="16"/>
  <c r="I224" i="16"/>
  <c r="H224" i="16"/>
  <c r="G224" i="16"/>
  <c r="J221" i="16"/>
  <c r="I221" i="16"/>
  <c r="H221" i="16"/>
  <c r="G221" i="16"/>
  <c r="J220" i="16"/>
  <c r="I220" i="16"/>
  <c r="H220" i="16"/>
  <c r="G220" i="16"/>
  <c r="J219" i="16"/>
  <c r="I219" i="16"/>
  <c r="H219" i="16"/>
  <c r="G219" i="16"/>
  <c r="J216" i="16"/>
  <c r="I216" i="16"/>
  <c r="H216" i="16"/>
  <c r="G216" i="16"/>
  <c r="J215" i="16"/>
  <c r="I215" i="16"/>
  <c r="H215" i="16"/>
  <c r="G215" i="16"/>
  <c r="J214" i="16"/>
  <c r="I214" i="16"/>
  <c r="H214" i="16"/>
  <c r="G214" i="16"/>
  <c r="J213" i="16"/>
  <c r="I213" i="16"/>
  <c r="H213" i="16"/>
  <c r="G213" i="16"/>
  <c r="J212" i="16"/>
  <c r="I212" i="16"/>
  <c r="H212" i="16"/>
  <c r="G212" i="16"/>
  <c r="J209" i="16"/>
  <c r="I209" i="16"/>
  <c r="H209" i="16"/>
  <c r="G209" i="16"/>
  <c r="J208" i="16"/>
  <c r="I208" i="16"/>
  <c r="H208" i="16"/>
  <c r="G208" i="16"/>
  <c r="J205" i="16"/>
  <c r="I205" i="16"/>
  <c r="H205" i="16"/>
  <c r="G205" i="16"/>
  <c r="J204" i="16"/>
  <c r="I204" i="16"/>
  <c r="H204" i="16"/>
  <c r="G204" i="16"/>
  <c r="J203" i="16"/>
  <c r="I203" i="16"/>
  <c r="H203" i="16"/>
  <c r="G203" i="16"/>
  <c r="J202" i="16"/>
  <c r="I202" i="16"/>
  <c r="H202" i="16"/>
  <c r="G202" i="16"/>
  <c r="J201" i="16"/>
  <c r="I201" i="16"/>
  <c r="H201" i="16"/>
  <c r="G201" i="16"/>
  <c r="J200" i="16"/>
  <c r="I200" i="16"/>
  <c r="H200" i="16"/>
  <c r="G200" i="16"/>
  <c r="J199" i="16"/>
  <c r="I199" i="16"/>
  <c r="H199" i="16"/>
  <c r="G199" i="16"/>
  <c r="J198" i="16"/>
  <c r="I198" i="16"/>
  <c r="H198" i="16"/>
  <c r="G198" i="16"/>
  <c r="J197" i="16"/>
  <c r="I197" i="16"/>
  <c r="H197" i="16"/>
  <c r="G197" i="16"/>
  <c r="J196" i="16"/>
  <c r="I196" i="16"/>
  <c r="H196" i="16"/>
  <c r="G196" i="16"/>
  <c r="J195" i="16"/>
  <c r="I195" i="16"/>
  <c r="H195" i="16"/>
  <c r="G195" i="16"/>
  <c r="J194" i="16"/>
  <c r="I194" i="16"/>
  <c r="H194" i="16"/>
  <c r="G194" i="16"/>
  <c r="J193" i="16"/>
  <c r="I193" i="16"/>
  <c r="H193" i="16"/>
  <c r="G193" i="16"/>
  <c r="J190" i="16"/>
  <c r="I190" i="16"/>
  <c r="H190" i="16"/>
  <c r="G190" i="16"/>
  <c r="J189" i="16"/>
  <c r="I189" i="16"/>
  <c r="H189" i="16"/>
  <c r="G189" i="16"/>
  <c r="J188" i="16"/>
  <c r="I188" i="16"/>
  <c r="H188" i="16"/>
  <c r="G188" i="16"/>
  <c r="J187" i="16"/>
  <c r="I187" i="16"/>
  <c r="H187" i="16"/>
  <c r="G187" i="16"/>
  <c r="J186" i="16"/>
  <c r="I186" i="16"/>
  <c r="H186" i="16"/>
  <c r="G186" i="16"/>
  <c r="J185" i="16"/>
  <c r="I185" i="16"/>
  <c r="H185" i="16"/>
  <c r="G185" i="16"/>
  <c r="J184" i="16"/>
  <c r="I184" i="16"/>
  <c r="H184" i="16"/>
  <c r="G184" i="16"/>
  <c r="J183" i="16"/>
  <c r="I183" i="16"/>
  <c r="H183" i="16"/>
  <c r="G183" i="16"/>
  <c r="J182" i="16"/>
  <c r="I182" i="16"/>
  <c r="H182" i="16"/>
  <c r="G182" i="16"/>
  <c r="J181" i="16"/>
  <c r="I181" i="16"/>
  <c r="H181" i="16"/>
  <c r="G181" i="16"/>
  <c r="J180" i="16"/>
  <c r="I180" i="16"/>
  <c r="H180" i="16"/>
  <c r="G180" i="16"/>
  <c r="J179" i="16"/>
  <c r="I179" i="16"/>
  <c r="H179" i="16"/>
  <c r="G179" i="16"/>
  <c r="J176" i="16"/>
  <c r="I176" i="16"/>
  <c r="H176" i="16"/>
  <c r="G176" i="16"/>
  <c r="J175" i="16"/>
  <c r="I175" i="16"/>
  <c r="H175" i="16"/>
  <c r="G175" i="16"/>
  <c r="J172" i="16"/>
  <c r="I172" i="16"/>
  <c r="H172" i="16"/>
  <c r="G172" i="16"/>
  <c r="J171" i="16"/>
  <c r="I171" i="16"/>
  <c r="H171" i="16"/>
  <c r="G171" i="16"/>
  <c r="J170" i="16"/>
  <c r="I170" i="16"/>
  <c r="H170" i="16"/>
  <c r="G170" i="16"/>
  <c r="J169" i="16"/>
  <c r="I169" i="16"/>
  <c r="H169" i="16"/>
  <c r="G169" i="16"/>
  <c r="J168" i="16"/>
  <c r="I168" i="16"/>
  <c r="H168" i="16"/>
  <c r="G168" i="16"/>
  <c r="J167" i="16"/>
  <c r="I167" i="16"/>
  <c r="H167" i="16"/>
  <c r="G167" i="16"/>
  <c r="J166" i="16"/>
  <c r="I166" i="16"/>
  <c r="H166" i="16"/>
  <c r="G166" i="16"/>
  <c r="J165" i="16"/>
  <c r="I165" i="16"/>
  <c r="H165" i="16"/>
  <c r="G165" i="16"/>
  <c r="J164" i="16"/>
  <c r="I164" i="16"/>
  <c r="H164" i="16"/>
  <c r="G164" i="16"/>
  <c r="J161" i="16"/>
  <c r="I161" i="16"/>
  <c r="H161" i="16"/>
  <c r="G161" i="16"/>
  <c r="J160" i="16"/>
  <c r="I160" i="16"/>
  <c r="H160" i="16"/>
  <c r="G160" i="16"/>
  <c r="J159" i="16"/>
  <c r="I159" i="16"/>
  <c r="H159" i="16"/>
  <c r="G159" i="16"/>
  <c r="J158" i="16"/>
  <c r="I158" i="16"/>
  <c r="H158" i="16"/>
  <c r="G158" i="16"/>
  <c r="J157" i="16"/>
  <c r="I157" i="16"/>
  <c r="H157" i="16"/>
  <c r="G157" i="16"/>
  <c r="J156" i="16"/>
  <c r="I156" i="16"/>
  <c r="H156" i="16"/>
  <c r="G156" i="16"/>
  <c r="J153" i="16"/>
  <c r="I153" i="16"/>
  <c r="H153" i="16"/>
  <c r="G153" i="16"/>
  <c r="J152" i="16"/>
  <c r="I152" i="16"/>
  <c r="H152" i="16"/>
  <c r="G152" i="16"/>
  <c r="J151" i="16"/>
  <c r="I151" i="16"/>
  <c r="H151" i="16"/>
  <c r="G151" i="16"/>
  <c r="J150" i="16"/>
  <c r="I150" i="16"/>
  <c r="H150" i="16"/>
  <c r="G150" i="16"/>
  <c r="J149" i="16"/>
  <c r="I149" i="16"/>
  <c r="H149" i="16"/>
  <c r="G149" i="16"/>
  <c r="J148" i="16"/>
  <c r="I148" i="16"/>
  <c r="H148" i="16"/>
  <c r="G148" i="16"/>
  <c r="J145" i="16"/>
  <c r="I145" i="16"/>
  <c r="H145" i="16"/>
  <c r="G145" i="16"/>
  <c r="J144" i="16"/>
  <c r="I144" i="16"/>
  <c r="H144" i="16"/>
  <c r="G144" i="16"/>
  <c r="J143" i="16"/>
  <c r="I143" i="16"/>
  <c r="H143" i="16"/>
  <c r="G143" i="16"/>
  <c r="J142" i="16"/>
  <c r="I142" i="16"/>
  <c r="H142" i="16"/>
  <c r="G142" i="16"/>
  <c r="J141" i="16"/>
  <c r="I141" i="16"/>
  <c r="H141" i="16"/>
  <c r="G141" i="16"/>
  <c r="J140" i="16"/>
  <c r="I140" i="16"/>
  <c r="H140" i="16"/>
  <c r="G140" i="16"/>
  <c r="J139" i="16"/>
  <c r="I139" i="16"/>
  <c r="H139" i="16"/>
  <c r="G139" i="16"/>
  <c r="J138" i="16"/>
  <c r="I138" i="16"/>
  <c r="H138" i="16"/>
  <c r="G138" i="16"/>
  <c r="J137" i="16"/>
  <c r="I137" i="16"/>
  <c r="H137" i="16"/>
  <c r="G137" i="16"/>
  <c r="J136" i="16"/>
  <c r="I136" i="16"/>
  <c r="H136" i="16"/>
  <c r="G136" i="16"/>
  <c r="J133" i="16"/>
  <c r="I133" i="16"/>
  <c r="H133" i="16"/>
  <c r="G133" i="16"/>
  <c r="J132" i="16"/>
  <c r="I132" i="16"/>
  <c r="H132" i="16"/>
  <c r="G132" i="16"/>
  <c r="J129" i="16"/>
  <c r="I129" i="16"/>
  <c r="H129" i="16"/>
  <c r="G129" i="16"/>
  <c r="J128" i="16"/>
  <c r="I128" i="16"/>
  <c r="H128" i="16"/>
  <c r="G128" i="16"/>
  <c r="J127" i="16"/>
  <c r="I127" i="16"/>
  <c r="H127" i="16"/>
  <c r="G127" i="16"/>
  <c r="J126" i="16"/>
  <c r="I126" i="16"/>
  <c r="H126" i="16"/>
  <c r="G126" i="16"/>
  <c r="J125" i="16"/>
  <c r="I125" i="16"/>
  <c r="H125" i="16"/>
  <c r="G125" i="16"/>
  <c r="J124" i="16"/>
  <c r="I124" i="16"/>
  <c r="H124" i="16"/>
  <c r="G124" i="16"/>
  <c r="J121" i="16"/>
  <c r="I121" i="16"/>
  <c r="H121" i="16"/>
  <c r="G121" i="16"/>
  <c r="J120" i="16"/>
  <c r="I120" i="16"/>
  <c r="H120" i="16"/>
  <c r="G120" i="16"/>
  <c r="J119" i="16"/>
  <c r="I119" i="16"/>
  <c r="H119" i="16"/>
  <c r="G119" i="16"/>
  <c r="J118" i="16"/>
  <c r="I118" i="16"/>
  <c r="H118" i="16"/>
  <c r="G118" i="16"/>
  <c r="J115" i="16"/>
  <c r="I115" i="16"/>
  <c r="H115" i="16"/>
  <c r="G115" i="16"/>
  <c r="J114" i="16"/>
  <c r="I114" i="16"/>
  <c r="H114" i="16"/>
  <c r="G114" i="16"/>
  <c r="J113" i="16"/>
  <c r="I113" i="16"/>
  <c r="H113" i="16"/>
  <c r="G113" i="16"/>
  <c r="J112" i="16"/>
  <c r="I112" i="16"/>
  <c r="H112" i="16"/>
  <c r="G112" i="16"/>
  <c r="J109" i="16"/>
  <c r="I109" i="16"/>
  <c r="H109" i="16"/>
  <c r="G109" i="16"/>
  <c r="J108" i="16"/>
  <c r="I108" i="16"/>
  <c r="H108" i="16"/>
  <c r="G108" i="16"/>
  <c r="J107" i="16"/>
  <c r="I107" i="16"/>
  <c r="H107" i="16"/>
  <c r="G107" i="16"/>
  <c r="J106" i="16"/>
  <c r="I106" i="16"/>
  <c r="H106" i="16"/>
  <c r="G106" i="16"/>
  <c r="J105" i="16"/>
  <c r="I105" i="16"/>
  <c r="H105" i="16"/>
  <c r="G105" i="16"/>
  <c r="J104" i="16"/>
  <c r="I104" i="16"/>
  <c r="H104" i="16"/>
  <c r="G104" i="16"/>
  <c r="J103" i="16"/>
  <c r="I103" i="16"/>
  <c r="H103" i="16"/>
  <c r="G103" i="16"/>
  <c r="J102" i="16"/>
  <c r="I102" i="16"/>
  <c r="H102" i="16"/>
  <c r="G102" i="16"/>
  <c r="J101" i="16"/>
  <c r="I101" i="16"/>
  <c r="H101" i="16"/>
  <c r="G101" i="16"/>
  <c r="J100" i="16"/>
  <c r="I100" i="16"/>
  <c r="H100" i="16"/>
  <c r="G100" i="16"/>
  <c r="J99" i="16"/>
  <c r="I99" i="16"/>
  <c r="H99" i="16"/>
  <c r="G99" i="16"/>
  <c r="J98" i="16"/>
  <c r="I98" i="16"/>
  <c r="H98" i="16"/>
  <c r="G98" i="16"/>
  <c r="J95" i="16"/>
  <c r="I95" i="16"/>
  <c r="H95" i="16"/>
  <c r="G95" i="16"/>
  <c r="J94" i="16"/>
  <c r="I94" i="16"/>
  <c r="H94" i="16"/>
  <c r="G94" i="16"/>
  <c r="J93" i="16"/>
  <c r="I93" i="16"/>
  <c r="H93" i="16"/>
  <c r="G93" i="16"/>
  <c r="J92" i="16"/>
  <c r="I92" i="16"/>
  <c r="H92" i="16"/>
  <c r="G92" i="16"/>
  <c r="J91" i="16"/>
  <c r="I91" i="16"/>
  <c r="H91" i="16"/>
  <c r="G91" i="16"/>
  <c r="J90" i="16"/>
  <c r="I90" i="16"/>
  <c r="H90" i="16"/>
  <c r="G90" i="16"/>
  <c r="J89" i="16"/>
  <c r="I89" i="16"/>
  <c r="H89" i="16"/>
  <c r="G89" i="16"/>
  <c r="J86" i="16"/>
  <c r="I86" i="16"/>
  <c r="H86" i="16"/>
  <c r="G86" i="16"/>
  <c r="J85" i="16"/>
  <c r="I85" i="16"/>
  <c r="H85" i="16"/>
  <c r="G85" i="16"/>
  <c r="J84" i="16"/>
  <c r="I84" i="16"/>
  <c r="H84" i="16"/>
  <c r="G84" i="16"/>
  <c r="J83" i="16"/>
  <c r="I83" i="16"/>
  <c r="H83" i="16"/>
  <c r="G83" i="16"/>
  <c r="J82" i="16"/>
  <c r="I82" i="16"/>
  <c r="H82" i="16"/>
  <c r="G82" i="16"/>
  <c r="J81" i="16"/>
  <c r="I81" i="16"/>
  <c r="H81" i="16"/>
  <c r="G81" i="16"/>
  <c r="J80" i="16"/>
  <c r="I80" i="16"/>
  <c r="H80" i="16"/>
  <c r="G80" i="16"/>
  <c r="J79" i="16"/>
  <c r="I79" i="16"/>
  <c r="H79" i="16"/>
  <c r="G79" i="16"/>
  <c r="J78" i="16"/>
  <c r="I78" i="16"/>
  <c r="H78" i="16"/>
  <c r="G78" i="16"/>
  <c r="J77" i="16"/>
  <c r="I77" i="16"/>
  <c r="H77" i="16"/>
  <c r="G77" i="16"/>
  <c r="J74" i="16"/>
  <c r="I74" i="16"/>
  <c r="H74" i="16"/>
  <c r="G74" i="16"/>
  <c r="J73" i="16"/>
  <c r="I73" i="16"/>
  <c r="H73" i="16"/>
  <c r="G73" i="16"/>
  <c r="J72" i="16"/>
  <c r="I72" i="16"/>
  <c r="H72" i="16"/>
  <c r="G72" i="16"/>
  <c r="J71" i="16"/>
  <c r="I71" i="16"/>
  <c r="H71" i="16"/>
  <c r="G71" i="16"/>
  <c r="J68" i="16"/>
  <c r="I68" i="16"/>
  <c r="H68" i="16"/>
  <c r="G68" i="16"/>
  <c r="J67" i="16"/>
  <c r="I67" i="16"/>
  <c r="H67" i="16"/>
  <c r="G67" i="16"/>
  <c r="J66" i="16"/>
  <c r="I66" i="16"/>
  <c r="H66" i="16"/>
  <c r="G66" i="16"/>
  <c r="J63" i="16"/>
  <c r="I63" i="16"/>
  <c r="H63" i="16"/>
  <c r="G63" i="16"/>
  <c r="J62" i="16"/>
  <c r="I62" i="16"/>
  <c r="H62" i="16"/>
  <c r="G62" i="16"/>
  <c r="J61" i="16"/>
  <c r="I61" i="16"/>
  <c r="H61" i="16"/>
  <c r="G61" i="16"/>
  <c r="J60" i="16"/>
  <c r="I60" i="16"/>
  <c r="H60" i="16"/>
  <c r="G60" i="16"/>
  <c r="J57" i="16"/>
  <c r="I57" i="16"/>
  <c r="H57" i="16"/>
  <c r="G57" i="16"/>
  <c r="J56" i="16"/>
  <c r="I56" i="16"/>
  <c r="H56" i="16"/>
  <c r="G56" i="16"/>
  <c r="J55" i="16"/>
  <c r="I55" i="16"/>
  <c r="H55" i="16"/>
  <c r="G55" i="16"/>
  <c r="J54" i="16"/>
  <c r="I54" i="16"/>
  <c r="H54" i="16"/>
  <c r="G54" i="16"/>
  <c r="J53" i="16"/>
  <c r="I53" i="16"/>
  <c r="H53" i="16"/>
  <c r="G53" i="16"/>
  <c r="J52" i="16"/>
  <c r="I52" i="16"/>
  <c r="H52" i="16"/>
  <c r="G52" i="16"/>
  <c r="J51" i="16"/>
  <c r="I51" i="16"/>
  <c r="H51" i="16"/>
  <c r="G51" i="16"/>
  <c r="J50" i="16"/>
  <c r="I50" i="16"/>
  <c r="H50" i="16"/>
  <c r="G50" i="16"/>
  <c r="J49" i="16"/>
  <c r="I49" i="16"/>
  <c r="H49" i="16"/>
  <c r="G49" i="16"/>
  <c r="J48" i="16"/>
  <c r="I48" i="16"/>
  <c r="H48" i="16"/>
  <c r="G48" i="16"/>
  <c r="J47" i="16"/>
  <c r="I47" i="16"/>
  <c r="H47" i="16"/>
  <c r="G47" i="16"/>
  <c r="J44" i="16"/>
  <c r="I44" i="16"/>
  <c r="H44" i="16"/>
  <c r="G44" i="16"/>
  <c r="J43" i="16"/>
  <c r="I43" i="16"/>
  <c r="H43" i="16"/>
  <c r="G43" i="16"/>
  <c r="J40" i="16"/>
  <c r="I40" i="16"/>
  <c r="H40" i="16"/>
  <c r="G40" i="16"/>
  <c r="J39" i="16"/>
  <c r="I39" i="16"/>
  <c r="H39" i="16"/>
  <c r="G39" i="16"/>
  <c r="J36" i="16"/>
  <c r="I36" i="16"/>
  <c r="H36" i="16"/>
  <c r="G36" i="16"/>
  <c r="J35" i="16"/>
  <c r="I35" i="16"/>
  <c r="H35" i="16"/>
  <c r="G35" i="16"/>
  <c r="J32" i="16"/>
  <c r="I32" i="16"/>
  <c r="H32" i="16"/>
  <c r="G32" i="16"/>
  <c r="J31" i="16"/>
  <c r="I31" i="16"/>
  <c r="H31" i="16"/>
  <c r="G31" i="16"/>
  <c r="J28" i="16"/>
  <c r="I28" i="16"/>
  <c r="H28" i="16"/>
  <c r="G28" i="16"/>
  <c r="J27" i="16"/>
  <c r="I27" i="16"/>
  <c r="H27" i="16"/>
  <c r="G27" i="16"/>
  <c r="J26" i="16"/>
  <c r="I26" i="16"/>
  <c r="H26" i="16"/>
  <c r="G26" i="16"/>
  <c r="J25" i="16"/>
  <c r="I25" i="16"/>
  <c r="H25" i="16"/>
  <c r="G25" i="16"/>
  <c r="J24" i="16"/>
  <c r="I24" i="16"/>
  <c r="H24" i="16"/>
  <c r="G24" i="16"/>
  <c r="J23" i="16"/>
  <c r="I23" i="16"/>
  <c r="H23" i="16"/>
  <c r="G23" i="16"/>
  <c r="J22" i="16"/>
  <c r="I22" i="16"/>
  <c r="H22" i="16"/>
  <c r="G22" i="16"/>
  <c r="J21" i="16"/>
  <c r="I21" i="16"/>
  <c r="H21" i="16"/>
  <c r="G21" i="16"/>
  <c r="J20" i="16"/>
  <c r="I20" i="16"/>
  <c r="H20" i="16"/>
  <c r="G20" i="16"/>
  <c r="J19" i="16"/>
  <c r="I19" i="16"/>
  <c r="H19" i="16"/>
  <c r="G19" i="16"/>
  <c r="J18" i="16"/>
  <c r="I18" i="16"/>
  <c r="H18" i="16"/>
  <c r="G18" i="16"/>
  <c r="J17" i="16"/>
  <c r="I17" i="16"/>
  <c r="H17" i="16"/>
  <c r="G17" i="16"/>
  <c r="J16" i="16"/>
  <c r="I16" i="16"/>
  <c r="H16" i="16"/>
  <c r="G16" i="16"/>
  <c r="J13" i="16"/>
  <c r="I13" i="16"/>
  <c r="H13" i="16"/>
  <c r="G13" i="16"/>
  <c r="J12" i="16"/>
  <c r="I12" i="16"/>
  <c r="H12" i="16"/>
  <c r="G12" i="16"/>
  <c r="J11" i="16"/>
  <c r="I11" i="16"/>
  <c r="H11" i="16"/>
  <c r="G11" i="16"/>
  <c r="J10" i="16"/>
  <c r="I10" i="16"/>
  <c r="H10" i="16"/>
  <c r="G10" i="16"/>
  <c r="J9" i="16"/>
  <c r="I9" i="16"/>
  <c r="H9" i="16"/>
  <c r="G9" i="16"/>
  <c r="J8" i="16"/>
  <c r="I8" i="16"/>
  <c r="H8" i="16"/>
  <c r="G8" i="16"/>
  <c r="D5" i="16"/>
  <c r="B5" i="16"/>
  <c r="C5" i="16" s="1"/>
  <c r="E5" i="16" s="1"/>
  <c r="K21" i="15"/>
  <c r="J21" i="15"/>
  <c r="H21" i="15"/>
  <c r="F21" i="15"/>
  <c r="D21" i="15"/>
  <c r="E17" i="15" s="1"/>
  <c r="B21" i="15"/>
  <c r="C17" i="15" s="1"/>
  <c r="K19" i="15"/>
  <c r="J19" i="15"/>
  <c r="I19" i="15"/>
  <c r="G19" i="15"/>
  <c r="K18" i="15"/>
  <c r="J18" i="15"/>
  <c r="I18" i="15"/>
  <c r="G18" i="15"/>
  <c r="E18" i="15"/>
  <c r="C18" i="15"/>
  <c r="K17" i="15"/>
  <c r="J17" i="15"/>
  <c r="I17" i="15"/>
  <c r="G17" i="15"/>
  <c r="K16" i="15"/>
  <c r="J16" i="15"/>
  <c r="I16" i="15"/>
  <c r="G16" i="15"/>
  <c r="E16" i="15"/>
  <c r="C16" i="15"/>
  <c r="K15" i="15"/>
  <c r="J15" i="15"/>
  <c r="I15" i="15"/>
  <c r="G15" i="15"/>
  <c r="K14" i="15"/>
  <c r="J14" i="15"/>
  <c r="I14" i="15"/>
  <c r="G14" i="15"/>
  <c r="E14" i="15"/>
  <c r="C14" i="15"/>
  <c r="K13" i="15"/>
  <c r="J13" i="15"/>
  <c r="I13" i="15"/>
  <c r="G13" i="15"/>
  <c r="K12" i="15"/>
  <c r="J12" i="15"/>
  <c r="I12" i="15"/>
  <c r="G12" i="15"/>
  <c r="E12" i="15"/>
  <c r="C12" i="15"/>
  <c r="K11" i="15"/>
  <c r="J11" i="15"/>
  <c r="I11" i="15"/>
  <c r="G11" i="15"/>
  <c r="K10" i="15"/>
  <c r="J10" i="15"/>
  <c r="I10" i="15"/>
  <c r="G10" i="15"/>
  <c r="E10" i="15"/>
  <c r="C10" i="15"/>
  <c r="K9" i="15"/>
  <c r="J9" i="15"/>
  <c r="I9" i="15"/>
  <c r="G9" i="15"/>
  <c r="K8" i="15"/>
  <c r="J8" i="15"/>
  <c r="I8" i="15"/>
  <c r="G8" i="15"/>
  <c r="E8" i="15"/>
  <c r="C8" i="15"/>
  <c r="K7" i="15"/>
  <c r="J7" i="15"/>
  <c r="I7" i="15"/>
  <c r="G7" i="15"/>
  <c r="F5" i="15"/>
  <c r="B5" i="15"/>
  <c r="D5" i="15" s="1"/>
  <c r="H5" i="15" s="1"/>
  <c r="K37" i="14"/>
  <c r="J37" i="14"/>
  <c r="I37" i="14"/>
  <c r="G37" i="14"/>
  <c r="E37" i="14"/>
  <c r="C37" i="14"/>
  <c r="H35" i="14"/>
  <c r="I30" i="14" s="1"/>
  <c r="F35" i="14"/>
  <c r="G35" i="14" s="1"/>
  <c r="D35" i="14"/>
  <c r="E35" i="14" s="1"/>
  <c r="B35" i="14"/>
  <c r="C35" i="14" s="1"/>
  <c r="K33" i="14"/>
  <c r="J33" i="14"/>
  <c r="G33" i="14"/>
  <c r="C33" i="14"/>
  <c r="K32" i="14"/>
  <c r="J32" i="14"/>
  <c r="I32" i="14"/>
  <c r="G32" i="14"/>
  <c r="K31" i="14"/>
  <c r="J31" i="14"/>
  <c r="G31" i="14"/>
  <c r="E31" i="14"/>
  <c r="C31" i="14"/>
  <c r="K30" i="14"/>
  <c r="J30" i="14"/>
  <c r="G30" i="14"/>
  <c r="C30" i="14"/>
  <c r="K29" i="14"/>
  <c r="J29" i="14"/>
  <c r="G29" i="14"/>
  <c r="C29" i="14"/>
  <c r="K28" i="14"/>
  <c r="J28" i="14"/>
  <c r="I28" i="14"/>
  <c r="G28" i="14"/>
  <c r="K27" i="14"/>
  <c r="J27" i="14"/>
  <c r="G27" i="14"/>
  <c r="E27" i="14"/>
  <c r="C27" i="14"/>
  <c r="K26" i="14"/>
  <c r="J26" i="14"/>
  <c r="G26" i="14"/>
  <c r="C26" i="14"/>
  <c r="K23" i="14"/>
  <c r="H23" i="14"/>
  <c r="I23" i="14" s="1"/>
  <c r="F23" i="14"/>
  <c r="G23" i="14" s="1"/>
  <c r="D23" i="14"/>
  <c r="E23" i="14" s="1"/>
  <c r="C23" i="14"/>
  <c r="B23" i="14"/>
  <c r="C20" i="14" s="1"/>
  <c r="K21" i="14"/>
  <c r="J21" i="14"/>
  <c r="I21" i="14"/>
  <c r="G21" i="14"/>
  <c r="K20" i="14"/>
  <c r="J20" i="14"/>
  <c r="E20" i="14"/>
  <c r="K19" i="14"/>
  <c r="J19" i="14"/>
  <c r="I19" i="14"/>
  <c r="G19" i="14"/>
  <c r="H16" i="14"/>
  <c r="I16" i="14" s="1"/>
  <c r="G16" i="14"/>
  <c r="F16" i="14"/>
  <c r="K16" i="14" s="1"/>
  <c r="D16" i="14"/>
  <c r="E12" i="14" s="1"/>
  <c r="B16" i="14"/>
  <c r="C16" i="14" s="1"/>
  <c r="K14" i="14"/>
  <c r="J14" i="14"/>
  <c r="I14" i="14"/>
  <c r="G14" i="14"/>
  <c r="K13" i="14"/>
  <c r="J13" i="14"/>
  <c r="E13" i="14"/>
  <c r="C13" i="14"/>
  <c r="K12" i="14"/>
  <c r="J12" i="14"/>
  <c r="I12" i="14"/>
  <c r="K11" i="14"/>
  <c r="J11" i="14"/>
  <c r="E11" i="14"/>
  <c r="C11" i="14"/>
  <c r="K10" i="14"/>
  <c r="J10" i="14"/>
  <c r="I10" i="14"/>
  <c r="G10" i="14"/>
  <c r="K9" i="14"/>
  <c r="J9" i="14"/>
  <c r="E9" i="14"/>
  <c r="C9" i="14"/>
  <c r="K8" i="14"/>
  <c r="J8" i="14"/>
  <c r="I8" i="14"/>
  <c r="K7" i="14"/>
  <c r="J7" i="14"/>
  <c r="E7" i="14"/>
  <c r="C7" i="14"/>
  <c r="B5" i="14"/>
  <c r="F5" i="14" s="1"/>
  <c r="H25" i="13"/>
  <c r="I21" i="13" s="1"/>
  <c r="F25" i="13"/>
  <c r="G21" i="13" s="1"/>
  <c r="D25" i="13"/>
  <c r="E22" i="13" s="1"/>
  <c r="B25" i="13"/>
  <c r="J25" i="13" s="1"/>
  <c r="K23" i="13"/>
  <c r="J23" i="13"/>
  <c r="E23" i="13"/>
  <c r="C23" i="13"/>
  <c r="K22" i="13"/>
  <c r="J22" i="13"/>
  <c r="I22" i="13"/>
  <c r="G22" i="13"/>
  <c r="K21" i="13"/>
  <c r="J21" i="13"/>
  <c r="E21" i="13"/>
  <c r="C21" i="13"/>
  <c r="K20" i="13"/>
  <c r="J20" i="13"/>
  <c r="I20" i="13"/>
  <c r="G20" i="13"/>
  <c r="E20" i="13"/>
  <c r="C20" i="13"/>
  <c r="K19" i="13"/>
  <c r="J19" i="13"/>
  <c r="E19" i="13"/>
  <c r="C19" i="13"/>
  <c r="K18" i="13"/>
  <c r="J18" i="13"/>
  <c r="I18" i="13"/>
  <c r="G18" i="13"/>
  <c r="E18" i="13"/>
  <c r="K17" i="13"/>
  <c r="J17" i="13"/>
  <c r="E17" i="13"/>
  <c r="C17" i="13"/>
  <c r="K16" i="13"/>
  <c r="J16" i="13"/>
  <c r="I16" i="13"/>
  <c r="G16" i="13"/>
  <c r="E16" i="13"/>
  <c r="C16" i="13"/>
  <c r="K15" i="13"/>
  <c r="J15" i="13"/>
  <c r="E15" i="13"/>
  <c r="C15" i="13"/>
  <c r="K14" i="13"/>
  <c r="J14" i="13"/>
  <c r="I14" i="13"/>
  <c r="G14" i="13"/>
  <c r="E14" i="13"/>
  <c r="K13" i="13"/>
  <c r="J13" i="13"/>
  <c r="E13" i="13"/>
  <c r="C13" i="13"/>
  <c r="K12" i="13"/>
  <c r="J12" i="13"/>
  <c r="I12" i="13"/>
  <c r="G12" i="13"/>
  <c r="E12" i="13"/>
  <c r="C12" i="13"/>
  <c r="K11" i="13"/>
  <c r="J11" i="13"/>
  <c r="E11" i="13"/>
  <c r="C11" i="13"/>
  <c r="K10" i="13"/>
  <c r="J10" i="13"/>
  <c r="I10" i="13"/>
  <c r="G10" i="13"/>
  <c r="E10" i="13"/>
  <c r="K9" i="13"/>
  <c r="J9" i="13"/>
  <c r="E9" i="13"/>
  <c r="C9" i="13"/>
  <c r="K8" i="13"/>
  <c r="J8" i="13"/>
  <c r="I8" i="13"/>
  <c r="G8" i="13"/>
  <c r="E8" i="13"/>
  <c r="C8" i="13"/>
  <c r="K7" i="13"/>
  <c r="J7" i="13"/>
  <c r="E7" i="13"/>
  <c r="C7" i="13"/>
  <c r="B5" i="13"/>
  <c r="F5" i="13" s="1"/>
  <c r="K67" i="12"/>
  <c r="J67" i="12"/>
  <c r="I67" i="12"/>
  <c r="G67" i="12"/>
  <c r="E67" i="12"/>
  <c r="C67" i="12"/>
  <c r="K65" i="12"/>
  <c r="H65" i="12"/>
  <c r="I60" i="12" s="1"/>
  <c r="F65" i="12"/>
  <c r="G65" i="12" s="1"/>
  <c r="D65" i="12"/>
  <c r="E65" i="12" s="1"/>
  <c r="B65" i="12"/>
  <c r="K63" i="12"/>
  <c r="J63" i="12"/>
  <c r="I63" i="12"/>
  <c r="G63" i="12"/>
  <c r="K62" i="12"/>
  <c r="J62" i="12"/>
  <c r="E62" i="12"/>
  <c r="K61" i="12"/>
  <c r="J61" i="12"/>
  <c r="I61" i="12"/>
  <c r="G61" i="12"/>
  <c r="K60" i="12"/>
  <c r="J60" i="12"/>
  <c r="E60" i="12"/>
  <c r="C60" i="12"/>
  <c r="K59" i="12"/>
  <c r="J59" i="12"/>
  <c r="I59" i="12"/>
  <c r="G59" i="12"/>
  <c r="K58" i="12"/>
  <c r="J58" i="12"/>
  <c r="E58" i="12"/>
  <c r="K57" i="12"/>
  <c r="J57" i="12"/>
  <c r="I57" i="12"/>
  <c r="G57" i="12"/>
  <c r="K56" i="12"/>
  <c r="J56" i="12"/>
  <c r="E56" i="12"/>
  <c r="K55" i="12"/>
  <c r="J55" i="12"/>
  <c r="I55" i="12"/>
  <c r="G55" i="12"/>
  <c r="K54" i="12"/>
  <c r="J54" i="12"/>
  <c r="I54" i="12"/>
  <c r="E54" i="12"/>
  <c r="K53" i="12"/>
  <c r="J53" i="12"/>
  <c r="I53" i="12"/>
  <c r="G53" i="12"/>
  <c r="K52" i="12"/>
  <c r="J52" i="12"/>
  <c r="I52" i="12"/>
  <c r="E52" i="12"/>
  <c r="C52" i="12"/>
  <c r="K51" i="12"/>
  <c r="J51" i="12"/>
  <c r="I51" i="12"/>
  <c r="G51" i="12"/>
  <c r="K50" i="12"/>
  <c r="J50" i="12"/>
  <c r="I50" i="12"/>
  <c r="E50" i="12"/>
  <c r="K49" i="12"/>
  <c r="J49" i="12"/>
  <c r="I49" i="12"/>
  <c r="G49" i="12"/>
  <c r="K48" i="12"/>
  <c r="J48" i="12"/>
  <c r="I48" i="12"/>
  <c r="E48" i="12"/>
  <c r="C48" i="12"/>
  <c r="H45" i="12"/>
  <c r="I45" i="12" s="1"/>
  <c r="F45" i="12"/>
  <c r="G45" i="12" s="1"/>
  <c r="D45" i="12"/>
  <c r="B45" i="12"/>
  <c r="C45" i="12" s="1"/>
  <c r="K43" i="12"/>
  <c r="J43" i="12"/>
  <c r="G43" i="12"/>
  <c r="C43" i="12"/>
  <c r="K42" i="12"/>
  <c r="J42" i="12"/>
  <c r="G42" i="12"/>
  <c r="C42" i="12"/>
  <c r="K41" i="12"/>
  <c r="J41" i="12"/>
  <c r="C41" i="12"/>
  <c r="K40" i="12"/>
  <c r="J40" i="12"/>
  <c r="I40" i="12"/>
  <c r="G40" i="12"/>
  <c r="C40" i="12"/>
  <c r="K39" i="12"/>
  <c r="J39" i="12"/>
  <c r="G39" i="12"/>
  <c r="C39" i="12"/>
  <c r="K38" i="12"/>
  <c r="J38" i="12"/>
  <c r="I38" i="12"/>
  <c r="G38" i="12"/>
  <c r="C38" i="12"/>
  <c r="K37" i="12"/>
  <c r="J37" i="12"/>
  <c r="C37" i="12"/>
  <c r="K36" i="12"/>
  <c r="J36" i="12"/>
  <c r="I36" i="12"/>
  <c r="G36" i="12"/>
  <c r="C36" i="12"/>
  <c r="H33" i="12"/>
  <c r="I33" i="12" s="1"/>
  <c r="G33" i="12"/>
  <c r="F33" i="12"/>
  <c r="D33" i="12"/>
  <c r="E29" i="12" s="1"/>
  <c r="B33" i="12"/>
  <c r="C33" i="12" s="1"/>
  <c r="K31" i="12"/>
  <c r="J31" i="12"/>
  <c r="I31" i="12"/>
  <c r="G31" i="12"/>
  <c r="K30" i="12"/>
  <c r="J30" i="12"/>
  <c r="E30" i="12"/>
  <c r="C30" i="12"/>
  <c r="K29" i="12"/>
  <c r="J29" i="12"/>
  <c r="I29" i="12"/>
  <c r="K28" i="12"/>
  <c r="J28" i="12"/>
  <c r="E28" i="12"/>
  <c r="C28" i="12"/>
  <c r="K27" i="12"/>
  <c r="J27" i="12"/>
  <c r="I27" i="12"/>
  <c r="G27" i="12"/>
  <c r="K26" i="12"/>
  <c r="J26" i="12"/>
  <c r="E26" i="12"/>
  <c r="C26" i="12"/>
  <c r="K25" i="12"/>
  <c r="J25" i="12"/>
  <c r="I25" i="12"/>
  <c r="K24" i="12"/>
  <c r="J24" i="12"/>
  <c r="E24" i="12"/>
  <c r="C24" i="12"/>
  <c r="I21" i="12"/>
  <c r="H21" i="12"/>
  <c r="F21" i="12"/>
  <c r="G21" i="12" s="1"/>
  <c r="D21" i="12"/>
  <c r="E21" i="12" s="1"/>
  <c r="B21" i="12"/>
  <c r="C21" i="12" s="1"/>
  <c r="K19" i="12"/>
  <c r="J19" i="12"/>
  <c r="G19" i="12"/>
  <c r="C19" i="12"/>
  <c r="K18" i="12"/>
  <c r="J18" i="12"/>
  <c r="I18" i="12"/>
  <c r="G18" i="12"/>
  <c r="K17" i="12"/>
  <c r="J17" i="12"/>
  <c r="G17" i="12"/>
  <c r="E17" i="12"/>
  <c r="C17" i="12"/>
  <c r="H14" i="12"/>
  <c r="I14" i="12" s="1"/>
  <c r="F14" i="12"/>
  <c r="G14" i="12" s="1"/>
  <c r="E14" i="12"/>
  <c r="D14" i="12"/>
  <c r="J14" i="12" s="1"/>
  <c r="B14" i="12"/>
  <c r="C14" i="12" s="1"/>
  <c r="K12" i="12"/>
  <c r="J12" i="12"/>
  <c r="G12" i="12"/>
  <c r="E12" i="12"/>
  <c r="C12" i="12"/>
  <c r="H9" i="12"/>
  <c r="I9" i="12" s="1"/>
  <c r="F9" i="12"/>
  <c r="G9" i="12" s="1"/>
  <c r="E9" i="12"/>
  <c r="D9" i="12"/>
  <c r="J9" i="12" s="1"/>
  <c r="B9" i="12"/>
  <c r="C9" i="12" s="1"/>
  <c r="K7" i="12"/>
  <c r="J7" i="12"/>
  <c r="G7" i="12"/>
  <c r="E7" i="12"/>
  <c r="C7" i="12"/>
  <c r="B5" i="12"/>
  <c r="D5" i="12" s="1"/>
  <c r="H5" i="12" s="1"/>
  <c r="J32" i="11"/>
  <c r="H32" i="11"/>
  <c r="I9" i="11" s="1"/>
  <c r="F32" i="11"/>
  <c r="D32" i="11"/>
  <c r="E29" i="11" s="1"/>
  <c r="B32" i="11"/>
  <c r="K30" i="11"/>
  <c r="J30" i="11"/>
  <c r="E30" i="11"/>
  <c r="C30" i="11"/>
  <c r="K29" i="11"/>
  <c r="J29" i="11"/>
  <c r="G29" i="11"/>
  <c r="C29" i="11"/>
  <c r="K28" i="11"/>
  <c r="J28" i="11"/>
  <c r="E28" i="11"/>
  <c r="C28" i="11"/>
  <c r="K27" i="11"/>
  <c r="J27" i="11"/>
  <c r="G27" i="11"/>
  <c r="E27" i="11"/>
  <c r="C27" i="11"/>
  <c r="K26" i="11"/>
  <c r="J26" i="11"/>
  <c r="E26" i="11"/>
  <c r="C26" i="11"/>
  <c r="K25" i="11"/>
  <c r="J25" i="11"/>
  <c r="G25" i="11"/>
  <c r="E25" i="11"/>
  <c r="C25" i="11"/>
  <c r="K24" i="11"/>
  <c r="J24" i="11"/>
  <c r="E24" i="11"/>
  <c r="C24" i="11"/>
  <c r="K23" i="11"/>
  <c r="J23" i="11"/>
  <c r="E23" i="11"/>
  <c r="C23" i="11"/>
  <c r="K22" i="11"/>
  <c r="J22" i="11"/>
  <c r="E22" i="11"/>
  <c r="C22" i="11"/>
  <c r="K21" i="11"/>
  <c r="J21" i="11"/>
  <c r="E21" i="11"/>
  <c r="C21" i="11"/>
  <c r="K20" i="11"/>
  <c r="J20" i="11"/>
  <c r="E20" i="11"/>
  <c r="C20" i="11"/>
  <c r="K19" i="11"/>
  <c r="J19" i="11"/>
  <c r="I19" i="11"/>
  <c r="G19" i="11"/>
  <c r="E19" i="11"/>
  <c r="C19" i="11"/>
  <c r="K18" i="11"/>
  <c r="J18" i="11"/>
  <c r="E18" i="11"/>
  <c r="C18" i="11"/>
  <c r="K17" i="11"/>
  <c r="J17" i="11"/>
  <c r="G17" i="11"/>
  <c r="E17" i="11"/>
  <c r="C17" i="11"/>
  <c r="K16" i="11"/>
  <c r="J16" i="11"/>
  <c r="E16" i="11"/>
  <c r="C16" i="11"/>
  <c r="K15" i="11"/>
  <c r="J15" i="11"/>
  <c r="I15" i="11"/>
  <c r="G15" i="11"/>
  <c r="E15" i="11"/>
  <c r="C15" i="11"/>
  <c r="K14" i="11"/>
  <c r="J14" i="11"/>
  <c r="E14" i="11"/>
  <c r="C14" i="11"/>
  <c r="K13" i="11"/>
  <c r="J13" i="11"/>
  <c r="G13" i="11"/>
  <c r="E13" i="11"/>
  <c r="C13" i="11"/>
  <c r="K12" i="11"/>
  <c r="J12" i="11"/>
  <c r="E12" i="11"/>
  <c r="C12" i="11"/>
  <c r="K11" i="11"/>
  <c r="J11" i="11"/>
  <c r="G11" i="11"/>
  <c r="E11" i="11"/>
  <c r="C11" i="11"/>
  <c r="K10" i="11"/>
  <c r="J10" i="11"/>
  <c r="E10" i="11"/>
  <c r="C10" i="11"/>
  <c r="K9" i="11"/>
  <c r="J9" i="11"/>
  <c r="G9" i="11"/>
  <c r="E9" i="11"/>
  <c r="C9" i="11"/>
  <c r="K8" i="11"/>
  <c r="J8" i="11"/>
  <c r="E8" i="11"/>
  <c r="C8" i="11"/>
  <c r="K7" i="11"/>
  <c r="J7" i="11"/>
  <c r="I7" i="11"/>
  <c r="G7" i="11"/>
  <c r="E7" i="11"/>
  <c r="C7" i="11"/>
  <c r="F5" i="11"/>
  <c r="B5" i="11"/>
  <c r="D5" i="11" s="1"/>
  <c r="H5" i="11" s="1"/>
  <c r="K151" i="10"/>
  <c r="J151" i="10"/>
  <c r="I151" i="10"/>
  <c r="G151" i="10"/>
  <c r="E151" i="10"/>
  <c r="C151" i="10"/>
  <c r="K149" i="10"/>
  <c r="J149" i="10"/>
  <c r="I149" i="10"/>
  <c r="G149" i="10"/>
  <c r="E149" i="10"/>
  <c r="C149" i="10"/>
  <c r="H147" i="10"/>
  <c r="I147" i="10" s="1"/>
  <c r="F147" i="10"/>
  <c r="K147" i="10" s="1"/>
  <c r="D147" i="10"/>
  <c r="E147" i="10" s="1"/>
  <c r="C147" i="10"/>
  <c r="B147" i="10"/>
  <c r="J147" i="10" s="1"/>
  <c r="K145" i="10"/>
  <c r="J145" i="10"/>
  <c r="I145" i="10"/>
  <c r="G145" i="10"/>
  <c r="E145" i="10"/>
  <c r="C145" i="10"/>
  <c r="K143" i="10"/>
  <c r="J143" i="10"/>
  <c r="H143" i="10"/>
  <c r="I143" i="10" s="1"/>
  <c r="F143" i="10"/>
  <c r="D143" i="10"/>
  <c r="E139" i="10" s="1"/>
  <c r="B143" i="10"/>
  <c r="K141" i="10"/>
  <c r="J141" i="10"/>
  <c r="I141" i="10"/>
  <c r="K140" i="10"/>
  <c r="J140" i="10"/>
  <c r="E140" i="10"/>
  <c r="C140" i="10"/>
  <c r="K139" i="10"/>
  <c r="J139" i="10"/>
  <c r="I139" i="10"/>
  <c r="K138" i="10"/>
  <c r="J138" i="10"/>
  <c r="E138" i="10"/>
  <c r="C138" i="10"/>
  <c r="I135" i="10"/>
  <c r="H135" i="10"/>
  <c r="F135" i="10"/>
  <c r="G135" i="10" s="1"/>
  <c r="D135" i="10"/>
  <c r="B135" i="10"/>
  <c r="C135" i="10" s="1"/>
  <c r="K133" i="10"/>
  <c r="J133" i="10"/>
  <c r="G133" i="10"/>
  <c r="C133" i="10"/>
  <c r="K132" i="10"/>
  <c r="J132" i="10"/>
  <c r="I132" i="10"/>
  <c r="G132" i="10"/>
  <c r="C132" i="10"/>
  <c r="H130" i="10"/>
  <c r="F130" i="10"/>
  <c r="B130" i="10"/>
  <c r="D130" i="10" s="1"/>
  <c r="K127" i="10"/>
  <c r="J127" i="10"/>
  <c r="I127" i="10"/>
  <c r="G127" i="10"/>
  <c r="E127" i="10"/>
  <c r="C127" i="10"/>
  <c r="I125" i="10"/>
  <c r="H125" i="10"/>
  <c r="F125" i="10"/>
  <c r="G125" i="10" s="1"/>
  <c r="E125" i="10"/>
  <c r="D125" i="10"/>
  <c r="B125" i="10"/>
  <c r="C125" i="10" s="1"/>
  <c r="K123" i="10"/>
  <c r="J123" i="10"/>
  <c r="G123" i="10"/>
  <c r="C123" i="10"/>
  <c r="K122" i="10"/>
  <c r="J122" i="10"/>
  <c r="I122" i="10"/>
  <c r="G122" i="10"/>
  <c r="K121" i="10"/>
  <c r="J121" i="10"/>
  <c r="G121" i="10"/>
  <c r="C121" i="10"/>
  <c r="K120" i="10"/>
  <c r="J120" i="10"/>
  <c r="I120" i="10"/>
  <c r="G120" i="10"/>
  <c r="C120" i="10"/>
  <c r="K119" i="10"/>
  <c r="J119" i="10"/>
  <c r="G119" i="10"/>
  <c r="E119" i="10"/>
  <c r="C119" i="10"/>
  <c r="K118" i="10"/>
  <c r="J118" i="10"/>
  <c r="I118" i="10"/>
  <c r="G118" i="10"/>
  <c r="C118" i="10"/>
  <c r="K117" i="10"/>
  <c r="J117" i="10"/>
  <c r="G117" i="10"/>
  <c r="E117" i="10"/>
  <c r="C117" i="10"/>
  <c r="I114" i="10"/>
  <c r="H114" i="10"/>
  <c r="F114" i="10"/>
  <c r="G114" i="10" s="1"/>
  <c r="E114" i="10"/>
  <c r="D114" i="10"/>
  <c r="B114" i="10"/>
  <c r="C114" i="10" s="1"/>
  <c r="K112" i="10"/>
  <c r="J112" i="10"/>
  <c r="G112" i="10"/>
  <c r="C112" i="10"/>
  <c r="K111" i="10"/>
  <c r="J111" i="10"/>
  <c r="I111" i="10"/>
  <c r="G111" i="10"/>
  <c r="C111" i="10"/>
  <c r="K110" i="10"/>
  <c r="J110" i="10"/>
  <c r="G110" i="10"/>
  <c r="E110" i="10"/>
  <c r="C110" i="10"/>
  <c r="K109" i="10"/>
  <c r="J109" i="10"/>
  <c r="I109" i="10"/>
  <c r="G109" i="10"/>
  <c r="C109" i="10"/>
  <c r="K108" i="10"/>
  <c r="J108" i="10"/>
  <c r="G108" i="10"/>
  <c r="E108" i="10"/>
  <c r="C108" i="10"/>
  <c r="K107" i="10"/>
  <c r="J107" i="10"/>
  <c r="I107" i="10"/>
  <c r="G107" i="10"/>
  <c r="C107" i="10"/>
  <c r="K106" i="10"/>
  <c r="J106" i="10"/>
  <c r="G106" i="10"/>
  <c r="E106" i="10"/>
  <c r="C106" i="10"/>
  <c r="K105" i="10"/>
  <c r="J105" i="10"/>
  <c r="I105" i="10"/>
  <c r="G105" i="10"/>
  <c r="C105" i="10"/>
  <c r="K104" i="10"/>
  <c r="J104" i="10"/>
  <c r="G104" i="10"/>
  <c r="C104" i="10"/>
  <c r="K103" i="10"/>
  <c r="J103" i="10"/>
  <c r="I103" i="10"/>
  <c r="G103" i="10"/>
  <c r="C103" i="10"/>
  <c r="K102" i="10"/>
  <c r="J102" i="10"/>
  <c r="G102" i="10"/>
  <c r="E102" i="10"/>
  <c r="C102" i="10"/>
  <c r="K101" i="10"/>
  <c r="J101" i="10"/>
  <c r="I101" i="10"/>
  <c r="G101" i="10"/>
  <c r="C101" i="10"/>
  <c r="K100" i="10"/>
  <c r="J100" i="10"/>
  <c r="G100" i="10"/>
  <c r="E100" i="10"/>
  <c r="C100" i="10"/>
  <c r="K99" i="10"/>
  <c r="J99" i="10"/>
  <c r="I99" i="10"/>
  <c r="G99" i="10"/>
  <c r="C99" i="10"/>
  <c r="K98" i="10"/>
  <c r="J98" i="10"/>
  <c r="G98" i="10"/>
  <c r="E98" i="10"/>
  <c r="C98" i="10"/>
  <c r="K97" i="10"/>
  <c r="J97" i="10"/>
  <c r="I97" i="10"/>
  <c r="G97" i="10"/>
  <c r="C97" i="10"/>
  <c r="K96" i="10"/>
  <c r="J96" i="10"/>
  <c r="G96" i="10"/>
  <c r="E96" i="10"/>
  <c r="C96" i="10"/>
  <c r="K95" i="10"/>
  <c r="J95" i="10"/>
  <c r="I95" i="10"/>
  <c r="G95" i="10"/>
  <c r="C95" i="10"/>
  <c r="K94" i="10"/>
  <c r="J94" i="10"/>
  <c r="G94" i="10"/>
  <c r="E94" i="10"/>
  <c r="C94" i="10"/>
  <c r="K93" i="10"/>
  <c r="J93" i="10"/>
  <c r="I93" i="10"/>
  <c r="G93" i="10"/>
  <c r="C93" i="10"/>
  <c r="K92" i="10"/>
  <c r="J92" i="10"/>
  <c r="G92" i="10"/>
  <c r="E92" i="10"/>
  <c r="C92" i="10"/>
  <c r="K91" i="10"/>
  <c r="J91" i="10"/>
  <c r="I91" i="10"/>
  <c r="G91" i="10"/>
  <c r="C91" i="10"/>
  <c r="K90" i="10"/>
  <c r="J90" i="10"/>
  <c r="G90" i="10"/>
  <c r="E90" i="10"/>
  <c r="C90" i="10"/>
  <c r="B88" i="10"/>
  <c r="F88" i="10" s="1"/>
  <c r="K85" i="10"/>
  <c r="J85" i="10"/>
  <c r="I85" i="10"/>
  <c r="G85" i="10"/>
  <c r="E85" i="10"/>
  <c r="C85" i="10"/>
  <c r="J83" i="10"/>
  <c r="H83" i="10"/>
  <c r="I79" i="10" s="1"/>
  <c r="G83" i="10"/>
  <c r="F83" i="10"/>
  <c r="G78" i="10" s="1"/>
  <c r="D83" i="10"/>
  <c r="E83" i="10" s="1"/>
  <c r="B83" i="10"/>
  <c r="C83" i="10" s="1"/>
  <c r="K81" i="10"/>
  <c r="J81" i="10"/>
  <c r="I81" i="10"/>
  <c r="G81" i="10"/>
  <c r="E81" i="10"/>
  <c r="C81" i="10"/>
  <c r="K80" i="10"/>
  <c r="J80" i="10"/>
  <c r="I80" i="10"/>
  <c r="E80" i="10"/>
  <c r="C80" i="10"/>
  <c r="K79" i="10"/>
  <c r="J79" i="10"/>
  <c r="E79" i="10"/>
  <c r="C79" i="10"/>
  <c r="K78" i="10"/>
  <c r="J78" i="10"/>
  <c r="I78" i="10"/>
  <c r="C78" i="10"/>
  <c r="K77" i="10"/>
  <c r="J77" i="10"/>
  <c r="I77" i="10"/>
  <c r="G77" i="10"/>
  <c r="E77" i="10"/>
  <c r="C77" i="10"/>
  <c r="K76" i="10"/>
  <c r="J76" i="10"/>
  <c r="I76" i="10"/>
  <c r="E76" i="10"/>
  <c r="C76" i="10"/>
  <c r="K75" i="10"/>
  <c r="J75" i="10"/>
  <c r="E75" i="10"/>
  <c r="C75" i="10"/>
  <c r="K74" i="10"/>
  <c r="J74" i="10"/>
  <c r="I74" i="10"/>
  <c r="C74" i="10"/>
  <c r="K73" i="10"/>
  <c r="J73" i="10"/>
  <c r="I73" i="10"/>
  <c r="G73" i="10"/>
  <c r="E73" i="10"/>
  <c r="C73" i="10"/>
  <c r="I70" i="10"/>
  <c r="H70" i="10"/>
  <c r="K70" i="10" s="1"/>
  <c r="F70" i="10"/>
  <c r="G65" i="10" s="1"/>
  <c r="E70" i="10"/>
  <c r="D70" i="10"/>
  <c r="E65" i="10" s="1"/>
  <c r="B70" i="10"/>
  <c r="C70" i="10" s="1"/>
  <c r="K68" i="10"/>
  <c r="J68" i="10"/>
  <c r="I68" i="10"/>
  <c r="G68" i="10"/>
  <c r="E68" i="10"/>
  <c r="C68" i="10"/>
  <c r="K67" i="10"/>
  <c r="J67" i="10"/>
  <c r="I67" i="10"/>
  <c r="E67" i="10"/>
  <c r="C67" i="10"/>
  <c r="K66" i="10"/>
  <c r="J66" i="10"/>
  <c r="E66" i="10"/>
  <c r="C66" i="10"/>
  <c r="K65" i="10"/>
  <c r="J65" i="10"/>
  <c r="I65" i="10"/>
  <c r="C65" i="10"/>
  <c r="K64" i="10"/>
  <c r="J64" i="10"/>
  <c r="I64" i="10"/>
  <c r="G64" i="10"/>
  <c r="E64" i="10"/>
  <c r="C64" i="10"/>
  <c r="K63" i="10"/>
  <c r="J63" i="10"/>
  <c r="I63" i="10"/>
  <c r="E63" i="10"/>
  <c r="C63" i="10"/>
  <c r="K62" i="10"/>
  <c r="J62" i="10"/>
  <c r="I62" i="10"/>
  <c r="E62" i="10"/>
  <c r="C62" i="10"/>
  <c r="K61" i="10"/>
  <c r="J61" i="10"/>
  <c r="I61" i="10"/>
  <c r="E61" i="10"/>
  <c r="C61" i="10"/>
  <c r="K60" i="10"/>
  <c r="J60" i="10"/>
  <c r="I60" i="10"/>
  <c r="G60" i="10"/>
  <c r="E60" i="10"/>
  <c r="C60" i="10"/>
  <c r="K59" i="10"/>
  <c r="J59" i="10"/>
  <c r="I59" i="10"/>
  <c r="E59" i="10"/>
  <c r="C59" i="10"/>
  <c r="K58" i="10"/>
  <c r="J58" i="10"/>
  <c r="I58" i="10"/>
  <c r="E58" i="10"/>
  <c r="C58" i="10"/>
  <c r="K57" i="10"/>
  <c r="J57" i="10"/>
  <c r="I57" i="10"/>
  <c r="E57" i="10"/>
  <c r="C57" i="10"/>
  <c r="K56" i="10"/>
  <c r="J56" i="10"/>
  <c r="I56" i="10"/>
  <c r="G56" i="10"/>
  <c r="E56" i="10"/>
  <c r="C56" i="10"/>
  <c r="K55" i="10"/>
  <c r="J55" i="10"/>
  <c r="I55" i="10"/>
  <c r="E55" i="10"/>
  <c r="C55" i="10"/>
  <c r="B53" i="10"/>
  <c r="F53" i="10" s="1"/>
  <c r="K50" i="10"/>
  <c r="J50" i="10"/>
  <c r="I50" i="10"/>
  <c r="G50" i="10"/>
  <c r="E50" i="10"/>
  <c r="C50" i="10"/>
  <c r="I48" i="10"/>
  <c r="H48" i="10"/>
  <c r="K48" i="10" s="1"/>
  <c r="F48" i="10"/>
  <c r="G43" i="10" s="1"/>
  <c r="E48" i="10"/>
  <c r="D48" i="10"/>
  <c r="B48" i="10"/>
  <c r="C46" i="10" s="1"/>
  <c r="K46" i="10"/>
  <c r="J46" i="10"/>
  <c r="I46" i="10"/>
  <c r="G46" i="10"/>
  <c r="E46" i="10"/>
  <c r="K45" i="10"/>
  <c r="J45" i="10"/>
  <c r="I45" i="10"/>
  <c r="E45" i="10"/>
  <c r="C45" i="10"/>
  <c r="K44" i="10"/>
  <c r="J44" i="10"/>
  <c r="I44" i="10"/>
  <c r="E44" i="10"/>
  <c r="K43" i="10"/>
  <c r="J43" i="10"/>
  <c r="I43" i="10"/>
  <c r="E43" i="10"/>
  <c r="C43" i="10"/>
  <c r="K42" i="10"/>
  <c r="J42" i="10"/>
  <c r="I42" i="10"/>
  <c r="G42" i="10"/>
  <c r="E42" i="10"/>
  <c r="K41" i="10"/>
  <c r="J41" i="10"/>
  <c r="I41" i="10"/>
  <c r="E41" i="10"/>
  <c r="C41" i="10"/>
  <c r="K40" i="10"/>
  <c r="J40" i="10"/>
  <c r="I40" i="10"/>
  <c r="E40" i="10"/>
  <c r="K37" i="10"/>
  <c r="I37" i="10"/>
  <c r="H37" i="10"/>
  <c r="I35" i="10" s="1"/>
  <c r="F37" i="10"/>
  <c r="G34" i="10" s="1"/>
  <c r="E37" i="10"/>
  <c r="D37" i="10"/>
  <c r="E34" i="10" s="1"/>
  <c r="B37" i="10"/>
  <c r="C33" i="10" s="1"/>
  <c r="K35" i="10"/>
  <c r="J35" i="10"/>
  <c r="G35" i="10"/>
  <c r="E35" i="10"/>
  <c r="K34" i="10"/>
  <c r="J34" i="10"/>
  <c r="I34" i="10"/>
  <c r="K33" i="10"/>
  <c r="J33" i="10"/>
  <c r="I33" i="10"/>
  <c r="G33" i="10"/>
  <c r="E33" i="10"/>
  <c r="K32" i="10"/>
  <c r="J32" i="10"/>
  <c r="I32" i="10"/>
  <c r="E32" i="10"/>
  <c r="C32" i="10"/>
  <c r="K31" i="10"/>
  <c r="J31" i="10"/>
  <c r="I31" i="10"/>
  <c r="G31" i="10"/>
  <c r="E31" i="10"/>
  <c r="K30" i="10"/>
  <c r="J30" i="10"/>
  <c r="I30" i="10"/>
  <c r="E30" i="10"/>
  <c r="K29" i="10"/>
  <c r="J29" i="10"/>
  <c r="I29" i="10"/>
  <c r="G29" i="10"/>
  <c r="E29" i="10"/>
  <c r="K28" i="10"/>
  <c r="J28" i="10"/>
  <c r="I28" i="10"/>
  <c r="E28" i="10"/>
  <c r="C28" i="10"/>
  <c r="K27" i="10"/>
  <c r="J27" i="10"/>
  <c r="I27" i="10"/>
  <c r="G27" i="10"/>
  <c r="E27" i="10"/>
  <c r="K26" i="10"/>
  <c r="J26" i="10"/>
  <c r="I26" i="10"/>
  <c r="G26" i="10"/>
  <c r="E26" i="10"/>
  <c r="K25" i="10"/>
  <c r="J25" i="10"/>
  <c r="I25" i="10"/>
  <c r="G25" i="10"/>
  <c r="E25" i="10"/>
  <c r="K24" i="10"/>
  <c r="J24" i="10"/>
  <c r="I24" i="10"/>
  <c r="G24" i="10"/>
  <c r="E24" i="10"/>
  <c r="C24" i="10"/>
  <c r="K23" i="10"/>
  <c r="J23" i="10"/>
  <c r="I23" i="10"/>
  <c r="G23" i="10"/>
  <c r="E23" i="10"/>
  <c r="F21" i="10"/>
  <c r="D21" i="10"/>
  <c r="H21" i="10" s="1"/>
  <c r="B21" i="10"/>
  <c r="K18" i="10"/>
  <c r="J18" i="10"/>
  <c r="I18" i="10"/>
  <c r="G18" i="10"/>
  <c r="E18" i="10"/>
  <c r="C18" i="10"/>
  <c r="K16" i="10"/>
  <c r="H16" i="10"/>
  <c r="I16" i="10" s="1"/>
  <c r="G16" i="10"/>
  <c r="F16" i="10"/>
  <c r="D16" i="10"/>
  <c r="J16" i="10" s="1"/>
  <c r="C16" i="10"/>
  <c r="B16" i="10"/>
  <c r="C12" i="10" s="1"/>
  <c r="K14" i="10"/>
  <c r="J14" i="10"/>
  <c r="I14" i="10"/>
  <c r="G14" i="10"/>
  <c r="C14" i="10"/>
  <c r="K13" i="10"/>
  <c r="J13" i="10"/>
  <c r="G13" i="10"/>
  <c r="K12" i="10"/>
  <c r="J12" i="10"/>
  <c r="I12" i="10"/>
  <c r="G12" i="10"/>
  <c r="K11" i="10"/>
  <c r="J11" i="10"/>
  <c r="I11" i="10"/>
  <c r="G11" i="10"/>
  <c r="E11" i="10"/>
  <c r="C11" i="10"/>
  <c r="K10" i="10"/>
  <c r="J10" i="10"/>
  <c r="I10" i="10"/>
  <c r="G10" i="10"/>
  <c r="C10" i="10"/>
  <c r="K9" i="10"/>
  <c r="J9" i="10"/>
  <c r="I9" i="10"/>
  <c r="G9" i="10"/>
  <c r="K8" i="10"/>
  <c r="J8" i="10"/>
  <c r="I8" i="10"/>
  <c r="G8" i="10"/>
  <c r="C8" i="10"/>
  <c r="K7" i="10"/>
  <c r="J7" i="10"/>
  <c r="I7" i="10"/>
  <c r="G7" i="10"/>
  <c r="E7" i="10"/>
  <c r="C7" i="10"/>
  <c r="D5" i="10"/>
  <c r="H5" i="10" s="1"/>
  <c r="B5" i="10"/>
  <c r="F5" i="10" s="1"/>
  <c r="J32" i="9"/>
  <c r="H32" i="9"/>
  <c r="I28" i="9" s="1"/>
  <c r="F32" i="9"/>
  <c r="G28" i="9" s="1"/>
  <c r="D32" i="9"/>
  <c r="B32" i="9"/>
  <c r="K30" i="9"/>
  <c r="J30" i="9"/>
  <c r="G30" i="9"/>
  <c r="E30" i="9"/>
  <c r="C30" i="9"/>
  <c r="K29" i="9"/>
  <c r="J29" i="9"/>
  <c r="E29" i="9"/>
  <c r="C29" i="9"/>
  <c r="K28" i="9"/>
  <c r="J28" i="9"/>
  <c r="E28" i="9"/>
  <c r="C28" i="9"/>
  <c r="K27" i="9"/>
  <c r="J27" i="9"/>
  <c r="I27" i="9"/>
  <c r="G27" i="9"/>
  <c r="E27" i="9"/>
  <c r="C27" i="9"/>
  <c r="K26" i="9"/>
  <c r="J26" i="9"/>
  <c r="G26" i="9"/>
  <c r="E26" i="9"/>
  <c r="C26" i="9"/>
  <c r="K25" i="9"/>
  <c r="J25" i="9"/>
  <c r="G25" i="9"/>
  <c r="E25" i="9"/>
  <c r="C25" i="9"/>
  <c r="K24" i="9"/>
  <c r="J24" i="9"/>
  <c r="G24" i="9"/>
  <c r="E24" i="9"/>
  <c r="C24" i="9"/>
  <c r="K23" i="9"/>
  <c r="J23" i="9"/>
  <c r="I23" i="9"/>
  <c r="G23" i="9"/>
  <c r="E23" i="9"/>
  <c r="C23" i="9"/>
  <c r="K22" i="9"/>
  <c r="J22" i="9"/>
  <c r="G22" i="9"/>
  <c r="E22" i="9"/>
  <c r="C22" i="9"/>
  <c r="K21" i="9"/>
  <c r="J21" i="9"/>
  <c r="G21" i="9"/>
  <c r="E21" i="9"/>
  <c r="C21" i="9"/>
  <c r="K20" i="9"/>
  <c r="J20" i="9"/>
  <c r="G20" i="9"/>
  <c r="E20" i="9"/>
  <c r="C20" i="9"/>
  <c r="K19" i="9"/>
  <c r="J19" i="9"/>
  <c r="I19" i="9"/>
  <c r="G19" i="9"/>
  <c r="E19" i="9"/>
  <c r="C19" i="9"/>
  <c r="K18" i="9"/>
  <c r="J18" i="9"/>
  <c r="G18" i="9"/>
  <c r="E18" i="9"/>
  <c r="C18" i="9"/>
  <c r="K17" i="9"/>
  <c r="J17" i="9"/>
  <c r="I17" i="9"/>
  <c r="G17" i="9"/>
  <c r="E17" i="9"/>
  <c r="C17" i="9"/>
  <c r="K16" i="9"/>
  <c r="J16" i="9"/>
  <c r="G16" i="9"/>
  <c r="E16" i="9"/>
  <c r="C16" i="9"/>
  <c r="K15" i="9"/>
  <c r="J15" i="9"/>
  <c r="I15" i="9"/>
  <c r="G15" i="9"/>
  <c r="E15" i="9"/>
  <c r="C15" i="9"/>
  <c r="K14" i="9"/>
  <c r="J14" i="9"/>
  <c r="G14" i="9"/>
  <c r="E14" i="9"/>
  <c r="C14" i="9"/>
  <c r="K13" i="9"/>
  <c r="J13" i="9"/>
  <c r="I13" i="9"/>
  <c r="G13" i="9"/>
  <c r="E13" i="9"/>
  <c r="C13" i="9"/>
  <c r="K12" i="9"/>
  <c r="J12" i="9"/>
  <c r="G12" i="9"/>
  <c r="E12" i="9"/>
  <c r="C12" i="9"/>
  <c r="K11" i="9"/>
  <c r="J11" i="9"/>
  <c r="I11" i="9"/>
  <c r="G11" i="9"/>
  <c r="E11" i="9"/>
  <c r="C11" i="9"/>
  <c r="K10" i="9"/>
  <c r="J10" i="9"/>
  <c r="I10" i="9"/>
  <c r="G10" i="9"/>
  <c r="E10" i="9"/>
  <c r="C10" i="9"/>
  <c r="K9" i="9"/>
  <c r="J9" i="9"/>
  <c r="I9" i="9"/>
  <c r="G9" i="9"/>
  <c r="E9" i="9"/>
  <c r="C9" i="9"/>
  <c r="K8" i="9"/>
  <c r="J8" i="9"/>
  <c r="G8" i="9"/>
  <c r="E8" i="9"/>
  <c r="C8" i="9"/>
  <c r="K7" i="9"/>
  <c r="J7" i="9"/>
  <c r="I7" i="9"/>
  <c r="G7" i="9"/>
  <c r="E7" i="9"/>
  <c r="C7" i="9"/>
  <c r="B5" i="9"/>
  <c r="F5" i="9" s="1"/>
  <c r="K170" i="8"/>
  <c r="J170" i="8"/>
  <c r="I170" i="8"/>
  <c r="G170" i="8"/>
  <c r="E170" i="8"/>
  <c r="C170" i="8"/>
  <c r="K168" i="8"/>
  <c r="J168" i="8"/>
  <c r="I168" i="8"/>
  <c r="G168" i="8"/>
  <c r="E168" i="8"/>
  <c r="C168" i="8"/>
  <c r="H166" i="8"/>
  <c r="K166" i="8" s="1"/>
  <c r="G166" i="8"/>
  <c r="F166" i="8"/>
  <c r="D166" i="8"/>
  <c r="E166" i="8" s="1"/>
  <c r="C166" i="8"/>
  <c r="B166" i="8"/>
  <c r="J166" i="8" s="1"/>
  <c r="K164" i="8"/>
  <c r="J164" i="8"/>
  <c r="I164" i="8"/>
  <c r="G164" i="8"/>
  <c r="E164" i="8"/>
  <c r="C164" i="8"/>
  <c r="J162" i="8"/>
  <c r="H162" i="8"/>
  <c r="K162" i="8" s="1"/>
  <c r="G162" i="8"/>
  <c r="F162" i="8"/>
  <c r="D162" i="8"/>
  <c r="E162" i="8" s="1"/>
  <c r="C162" i="8"/>
  <c r="B162" i="8"/>
  <c r="C160" i="8" s="1"/>
  <c r="K160" i="8"/>
  <c r="J160" i="8"/>
  <c r="G160" i="8"/>
  <c r="K159" i="8"/>
  <c r="J159" i="8"/>
  <c r="G159" i="8"/>
  <c r="E159" i="8"/>
  <c r="C159" i="8"/>
  <c r="I156" i="8"/>
  <c r="H156" i="8"/>
  <c r="K156" i="8" s="1"/>
  <c r="F156" i="8"/>
  <c r="G151" i="8" s="1"/>
  <c r="E156" i="8"/>
  <c r="D156" i="8"/>
  <c r="E151" i="8" s="1"/>
  <c r="B156" i="8"/>
  <c r="C156" i="8" s="1"/>
  <c r="K154" i="8"/>
  <c r="J154" i="8"/>
  <c r="I154" i="8"/>
  <c r="G154" i="8"/>
  <c r="E154" i="8"/>
  <c r="C154" i="8"/>
  <c r="K153" i="8"/>
  <c r="J153" i="8"/>
  <c r="I153" i="8"/>
  <c r="E153" i="8"/>
  <c r="C153" i="8"/>
  <c r="K152" i="8"/>
  <c r="J152" i="8"/>
  <c r="E152" i="8"/>
  <c r="C152" i="8"/>
  <c r="K151" i="8"/>
  <c r="J151" i="8"/>
  <c r="I151" i="8"/>
  <c r="C151" i="8"/>
  <c r="K150" i="8"/>
  <c r="J150" i="8"/>
  <c r="I150" i="8"/>
  <c r="G150" i="8"/>
  <c r="E150" i="8"/>
  <c r="C150" i="8"/>
  <c r="D148" i="8"/>
  <c r="H148" i="8" s="1"/>
  <c r="B148" i="8"/>
  <c r="F148" i="8" s="1"/>
  <c r="K145" i="8"/>
  <c r="J145" i="8"/>
  <c r="I145" i="8"/>
  <c r="G145" i="8"/>
  <c r="E145" i="8"/>
  <c r="C145" i="8"/>
  <c r="J143" i="8"/>
  <c r="H143" i="8"/>
  <c r="K143" i="8" s="1"/>
  <c r="G143" i="8"/>
  <c r="F143" i="8"/>
  <c r="D143" i="8"/>
  <c r="E143" i="8" s="1"/>
  <c r="C143" i="8"/>
  <c r="B143" i="8"/>
  <c r="C140" i="8" s="1"/>
  <c r="K141" i="8"/>
  <c r="J141" i="8"/>
  <c r="G141" i="8"/>
  <c r="K140" i="8"/>
  <c r="J140" i="8"/>
  <c r="G140" i="8"/>
  <c r="E140" i="8"/>
  <c r="I137" i="8"/>
  <c r="H137" i="8"/>
  <c r="K137" i="8" s="1"/>
  <c r="F137" i="8"/>
  <c r="G132" i="8" s="1"/>
  <c r="E137" i="8"/>
  <c r="D137" i="8"/>
  <c r="E132" i="8" s="1"/>
  <c r="B137" i="8"/>
  <c r="C137" i="8" s="1"/>
  <c r="K135" i="8"/>
  <c r="J135" i="8"/>
  <c r="I135" i="8"/>
  <c r="G135" i="8"/>
  <c r="E135" i="8"/>
  <c r="C135" i="8"/>
  <c r="K134" i="8"/>
  <c r="J134" i="8"/>
  <c r="I134" i="8"/>
  <c r="E134" i="8"/>
  <c r="C134" i="8"/>
  <c r="K133" i="8"/>
  <c r="J133" i="8"/>
  <c r="E133" i="8"/>
  <c r="C133" i="8"/>
  <c r="K132" i="8"/>
  <c r="J132" i="8"/>
  <c r="I132" i="8"/>
  <c r="C132" i="8"/>
  <c r="K131" i="8"/>
  <c r="J131" i="8"/>
  <c r="I131" i="8"/>
  <c r="G131" i="8"/>
  <c r="E131" i="8"/>
  <c r="C131" i="8"/>
  <c r="K130" i="8"/>
  <c r="J130" i="8"/>
  <c r="I130" i="8"/>
  <c r="E130" i="8"/>
  <c r="C130" i="8"/>
  <c r="K129" i="8"/>
  <c r="J129" i="8"/>
  <c r="E129" i="8"/>
  <c r="C129" i="8"/>
  <c r="K128" i="8"/>
  <c r="J128" i="8"/>
  <c r="I128" i="8"/>
  <c r="C128" i="8"/>
  <c r="B126" i="8"/>
  <c r="F126" i="8" s="1"/>
  <c r="K123" i="8"/>
  <c r="J123" i="8"/>
  <c r="I123" i="8"/>
  <c r="G123" i="8"/>
  <c r="E123" i="8"/>
  <c r="C123" i="8"/>
  <c r="K121" i="8"/>
  <c r="J121" i="8"/>
  <c r="I121" i="8"/>
  <c r="H121" i="8"/>
  <c r="I119" i="8" s="1"/>
  <c r="F121" i="8"/>
  <c r="G121" i="8" s="1"/>
  <c r="E121" i="8"/>
  <c r="D121" i="8"/>
  <c r="B121" i="8"/>
  <c r="C119" i="8" s="1"/>
  <c r="K119" i="8"/>
  <c r="J119" i="8"/>
  <c r="G119" i="8"/>
  <c r="E119" i="8"/>
  <c r="F117" i="8"/>
  <c r="D117" i="8"/>
  <c r="H117" i="8" s="1"/>
  <c r="B117" i="8"/>
  <c r="K114" i="8"/>
  <c r="J114" i="8"/>
  <c r="I114" i="8"/>
  <c r="G114" i="8"/>
  <c r="E114" i="8"/>
  <c r="C114" i="8"/>
  <c r="K112" i="8"/>
  <c r="H112" i="8"/>
  <c r="I112" i="8" s="1"/>
  <c r="G112" i="8"/>
  <c r="F112" i="8"/>
  <c r="G109" i="8" s="1"/>
  <c r="D112" i="8"/>
  <c r="J112" i="8" s="1"/>
  <c r="C112" i="8"/>
  <c r="B112" i="8"/>
  <c r="C108" i="8" s="1"/>
  <c r="K110" i="8"/>
  <c r="J110" i="8"/>
  <c r="I110" i="8"/>
  <c r="G110" i="8"/>
  <c r="C110" i="8"/>
  <c r="K109" i="8"/>
  <c r="J109" i="8"/>
  <c r="K108" i="8"/>
  <c r="J108" i="8"/>
  <c r="I108" i="8"/>
  <c r="G108" i="8"/>
  <c r="H105" i="8"/>
  <c r="G105" i="8"/>
  <c r="F105" i="8"/>
  <c r="D105" i="8"/>
  <c r="E105" i="8" s="1"/>
  <c r="C105" i="8"/>
  <c r="B105" i="8"/>
  <c r="C103" i="8" s="1"/>
  <c r="K103" i="8"/>
  <c r="J103" i="8"/>
  <c r="G103" i="8"/>
  <c r="K102" i="8"/>
  <c r="J102" i="8"/>
  <c r="G102" i="8"/>
  <c r="E102" i="8"/>
  <c r="C102" i="8"/>
  <c r="D100" i="8"/>
  <c r="H100" i="8" s="1"/>
  <c r="B100" i="8"/>
  <c r="F100" i="8" s="1"/>
  <c r="K97" i="8"/>
  <c r="J97" i="8"/>
  <c r="I97" i="8"/>
  <c r="G97" i="8"/>
  <c r="E97" i="8"/>
  <c r="C97" i="8"/>
  <c r="H95" i="8"/>
  <c r="G95" i="8"/>
  <c r="F95" i="8"/>
  <c r="G90" i="8" s="1"/>
  <c r="D95" i="8"/>
  <c r="E95" i="8" s="1"/>
  <c r="C95" i="8"/>
  <c r="B95" i="8"/>
  <c r="C93" i="8" s="1"/>
  <c r="K93" i="8"/>
  <c r="J93" i="8"/>
  <c r="G93" i="8"/>
  <c r="K92" i="8"/>
  <c r="J92" i="8"/>
  <c r="G92" i="8"/>
  <c r="E92" i="8"/>
  <c r="C92" i="8"/>
  <c r="K91" i="8"/>
  <c r="J91" i="8"/>
  <c r="G91" i="8"/>
  <c r="E91" i="8"/>
  <c r="C91" i="8"/>
  <c r="K90" i="8"/>
  <c r="J90" i="8"/>
  <c r="E90" i="8"/>
  <c r="C90" i="8"/>
  <c r="K89" i="8"/>
  <c r="J89" i="8"/>
  <c r="G89" i="8"/>
  <c r="E89" i="8"/>
  <c r="K88" i="8"/>
  <c r="J88" i="8"/>
  <c r="G88" i="8"/>
  <c r="E88" i="8"/>
  <c r="C88" i="8"/>
  <c r="K87" i="8"/>
  <c r="J87" i="8"/>
  <c r="G87" i="8"/>
  <c r="E87" i="8"/>
  <c r="C87" i="8"/>
  <c r="K84" i="8"/>
  <c r="H84" i="8"/>
  <c r="I84" i="8" s="1"/>
  <c r="G84" i="8"/>
  <c r="F84" i="8"/>
  <c r="G81" i="8" s="1"/>
  <c r="D84" i="8"/>
  <c r="C84" i="8"/>
  <c r="B84" i="8"/>
  <c r="C80" i="8" s="1"/>
  <c r="K82" i="8"/>
  <c r="J82" i="8"/>
  <c r="I82" i="8"/>
  <c r="G82" i="8"/>
  <c r="C82" i="8"/>
  <c r="K81" i="8"/>
  <c r="J81" i="8"/>
  <c r="I81" i="8"/>
  <c r="C81" i="8"/>
  <c r="K80" i="8"/>
  <c r="J80" i="8"/>
  <c r="I80" i="8"/>
  <c r="G80" i="8"/>
  <c r="K79" i="8"/>
  <c r="J79" i="8"/>
  <c r="I79" i="8"/>
  <c r="G79" i="8"/>
  <c r="C79" i="8"/>
  <c r="K78" i="8"/>
  <c r="J78" i="8"/>
  <c r="I78" i="8"/>
  <c r="G78" i="8"/>
  <c r="C78" i="8"/>
  <c r="H76" i="8"/>
  <c r="F76" i="8"/>
  <c r="B76" i="8"/>
  <c r="D76" i="8" s="1"/>
  <c r="K73" i="8"/>
  <c r="J73" i="8"/>
  <c r="I73" i="8"/>
  <c r="G73" i="8"/>
  <c r="E73" i="8"/>
  <c r="C73" i="8"/>
  <c r="H71" i="8"/>
  <c r="F71" i="8"/>
  <c r="G65" i="8" s="1"/>
  <c r="E71" i="8"/>
  <c r="D71" i="8"/>
  <c r="E66" i="8" s="1"/>
  <c r="B71" i="8"/>
  <c r="C71" i="8" s="1"/>
  <c r="K69" i="8"/>
  <c r="J69" i="8"/>
  <c r="G69" i="8"/>
  <c r="E69" i="8"/>
  <c r="C69" i="8"/>
  <c r="K68" i="8"/>
  <c r="J68" i="8"/>
  <c r="I68" i="8"/>
  <c r="E68" i="8"/>
  <c r="C68" i="8"/>
  <c r="K67" i="8"/>
  <c r="J67" i="8"/>
  <c r="E67" i="8"/>
  <c r="C67" i="8"/>
  <c r="K66" i="8"/>
  <c r="J66" i="8"/>
  <c r="I66" i="8"/>
  <c r="C66" i="8"/>
  <c r="K65" i="8"/>
  <c r="J65" i="8"/>
  <c r="I65" i="8"/>
  <c r="E65" i="8"/>
  <c r="C65" i="8"/>
  <c r="K64" i="8"/>
  <c r="J64" i="8"/>
  <c r="I64" i="8"/>
  <c r="E64" i="8"/>
  <c r="C64" i="8"/>
  <c r="K63" i="8"/>
  <c r="J63" i="8"/>
  <c r="E63" i="8"/>
  <c r="C63" i="8"/>
  <c r="J60" i="8"/>
  <c r="I60" i="8"/>
  <c r="H60" i="8"/>
  <c r="I58" i="8" s="1"/>
  <c r="F60" i="8"/>
  <c r="G60" i="8" s="1"/>
  <c r="D60" i="8"/>
  <c r="E57" i="8" s="1"/>
  <c r="B60" i="8"/>
  <c r="K58" i="8"/>
  <c r="J58" i="8"/>
  <c r="G58" i="8"/>
  <c r="K57" i="8"/>
  <c r="J57" i="8"/>
  <c r="I57" i="8"/>
  <c r="G57" i="8"/>
  <c r="K56" i="8"/>
  <c r="J56" i="8"/>
  <c r="I56" i="8"/>
  <c r="G56" i="8"/>
  <c r="E56" i="8"/>
  <c r="K55" i="8"/>
  <c r="J55" i="8"/>
  <c r="I55" i="8"/>
  <c r="G55" i="8"/>
  <c r="E55" i="8"/>
  <c r="C55" i="8"/>
  <c r="K54" i="8"/>
  <c r="J54" i="8"/>
  <c r="G54" i="8"/>
  <c r="E54" i="8"/>
  <c r="K53" i="8"/>
  <c r="J53" i="8"/>
  <c r="I53" i="8"/>
  <c r="G53" i="8"/>
  <c r="K52" i="8"/>
  <c r="J52" i="8"/>
  <c r="I52" i="8"/>
  <c r="G52" i="8"/>
  <c r="E52" i="8"/>
  <c r="K51" i="8"/>
  <c r="J51" i="8"/>
  <c r="I51" i="8"/>
  <c r="G51" i="8"/>
  <c r="E51" i="8"/>
  <c r="C51" i="8"/>
  <c r="K50" i="8"/>
  <c r="J50" i="8"/>
  <c r="G50" i="8"/>
  <c r="E50" i="8"/>
  <c r="K49" i="8"/>
  <c r="J49" i="8"/>
  <c r="I49" i="8"/>
  <c r="G49" i="8"/>
  <c r="K48" i="8"/>
  <c r="J48" i="8"/>
  <c r="I48" i="8"/>
  <c r="G48" i="8"/>
  <c r="E48" i="8"/>
  <c r="K47" i="8"/>
  <c r="J47" i="8"/>
  <c r="I47" i="8"/>
  <c r="G47" i="8"/>
  <c r="E47" i="8"/>
  <c r="C47" i="8"/>
  <c r="K46" i="8"/>
  <c r="J46" i="8"/>
  <c r="G46" i="8"/>
  <c r="E46" i="8"/>
  <c r="C46" i="8"/>
  <c r="K45" i="8"/>
  <c r="J45" i="8"/>
  <c r="I45" i="8"/>
  <c r="G45" i="8"/>
  <c r="K44" i="8"/>
  <c r="J44" i="8"/>
  <c r="I44" i="8"/>
  <c r="G44" i="8"/>
  <c r="E44" i="8"/>
  <c r="C44" i="8"/>
  <c r="B42" i="8"/>
  <c r="F42" i="8" s="1"/>
  <c r="K39" i="8"/>
  <c r="J39" i="8"/>
  <c r="I39" i="8"/>
  <c r="G39" i="8"/>
  <c r="E39" i="8"/>
  <c r="C39" i="8"/>
  <c r="J37" i="8"/>
  <c r="H37" i="8"/>
  <c r="K37" i="8" s="1"/>
  <c r="G37" i="8"/>
  <c r="F37" i="8"/>
  <c r="D37" i="8"/>
  <c r="E37" i="8" s="1"/>
  <c r="C37" i="8"/>
  <c r="B37" i="8"/>
  <c r="C35" i="8" s="1"/>
  <c r="K35" i="8"/>
  <c r="J35" i="8"/>
  <c r="I35" i="8"/>
  <c r="G35" i="8"/>
  <c r="J32" i="8"/>
  <c r="I32" i="8"/>
  <c r="H32" i="8"/>
  <c r="G32" i="8"/>
  <c r="F32" i="8"/>
  <c r="G27" i="8" s="1"/>
  <c r="D32" i="8"/>
  <c r="E32" i="8" s="1"/>
  <c r="C32" i="8"/>
  <c r="B32" i="8"/>
  <c r="K30" i="8"/>
  <c r="J30" i="8"/>
  <c r="I30" i="8"/>
  <c r="G30" i="8"/>
  <c r="K29" i="8"/>
  <c r="J29" i="8"/>
  <c r="I29" i="8"/>
  <c r="E29" i="8"/>
  <c r="C29" i="8"/>
  <c r="K28" i="8"/>
  <c r="J28" i="8"/>
  <c r="I28" i="8"/>
  <c r="G28" i="8"/>
  <c r="E28" i="8"/>
  <c r="C28" i="8"/>
  <c r="K27" i="8"/>
  <c r="J27" i="8"/>
  <c r="E27" i="8"/>
  <c r="C27" i="8"/>
  <c r="K26" i="8"/>
  <c r="J26" i="8"/>
  <c r="I26" i="8"/>
  <c r="E26" i="8"/>
  <c r="K25" i="8"/>
  <c r="J25" i="8"/>
  <c r="I25" i="8"/>
  <c r="G25" i="8"/>
  <c r="E25" i="8"/>
  <c r="C25" i="8"/>
  <c r="K24" i="8"/>
  <c r="J24" i="8"/>
  <c r="I24" i="8"/>
  <c r="E24" i="8"/>
  <c r="C24" i="8"/>
  <c r="K23" i="8"/>
  <c r="J23" i="8"/>
  <c r="E23" i="8"/>
  <c r="C23" i="8"/>
  <c r="K22" i="8"/>
  <c r="J22" i="8"/>
  <c r="I22" i="8"/>
  <c r="G22" i="8"/>
  <c r="E22" i="8"/>
  <c r="C22" i="8"/>
  <c r="K21" i="8"/>
  <c r="J21" i="8"/>
  <c r="I21" i="8"/>
  <c r="G21" i="8"/>
  <c r="E21" i="8"/>
  <c r="C21" i="8"/>
  <c r="K20" i="8"/>
  <c r="J20" i="8"/>
  <c r="I20" i="8"/>
  <c r="G20" i="8"/>
  <c r="E20" i="8"/>
  <c r="C20" i="8"/>
  <c r="K19" i="8"/>
  <c r="J19" i="8"/>
  <c r="I19" i="8"/>
  <c r="E19" i="8"/>
  <c r="C19" i="8"/>
  <c r="K18" i="8"/>
  <c r="J18" i="8"/>
  <c r="I18" i="8"/>
  <c r="G18" i="8"/>
  <c r="E18" i="8"/>
  <c r="C18" i="8"/>
  <c r="B16" i="8"/>
  <c r="F16" i="8" s="1"/>
  <c r="K13" i="8"/>
  <c r="J13" i="8"/>
  <c r="I13" i="8"/>
  <c r="G13" i="8"/>
  <c r="E13" i="8"/>
  <c r="C13" i="8"/>
  <c r="H11" i="8"/>
  <c r="K11" i="8" s="1"/>
  <c r="G11" i="8"/>
  <c r="F11" i="8"/>
  <c r="E11" i="8"/>
  <c r="D11" i="8"/>
  <c r="B11" i="8"/>
  <c r="C8" i="8" s="1"/>
  <c r="K9" i="8"/>
  <c r="J9" i="8"/>
  <c r="I9" i="8"/>
  <c r="G9" i="8"/>
  <c r="E9" i="8"/>
  <c r="K8" i="8"/>
  <c r="J8" i="8"/>
  <c r="G8" i="8"/>
  <c r="E8" i="8"/>
  <c r="K7" i="8"/>
  <c r="J7" i="8"/>
  <c r="G7" i="8"/>
  <c r="E7" i="8"/>
  <c r="C7" i="8"/>
  <c r="H5" i="8"/>
  <c r="D5" i="8"/>
  <c r="B5" i="8"/>
  <c r="F5" i="8" s="1"/>
  <c r="E41" i="7"/>
  <c r="D41" i="7"/>
  <c r="C41" i="7"/>
  <c r="B41" i="7"/>
  <c r="H39" i="7"/>
  <c r="J39" i="7" s="1"/>
  <c r="G39" i="7"/>
  <c r="I39" i="7" s="1"/>
  <c r="J38" i="7"/>
  <c r="H38" i="7"/>
  <c r="G38" i="7"/>
  <c r="I38" i="7" s="1"/>
  <c r="H37" i="7"/>
  <c r="J37" i="7" s="1"/>
  <c r="G37" i="7"/>
  <c r="I37" i="7" s="1"/>
  <c r="J36" i="7"/>
  <c r="H36" i="7"/>
  <c r="G36" i="7"/>
  <c r="I36" i="7" s="1"/>
  <c r="J35" i="7"/>
  <c r="I35" i="7"/>
  <c r="H35" i="7"/>
  <c r="G35" i="7"/>
  <c r="J34" i="7"/>
  <c r="H34" i="7"/>
  <c r="G34" i="7"/>
  <c r="I34" i="7" s="1"/>
  <c r="I33" i="7"/>
  <c r="H33" i="7"/>
  <c r="J33" i="7" s="1"/>
  <c r="G33" i="7"/>
  <c r="J32" i="7"/>
  <c r="I32" i="7"/>
  <c r="H32" i="7"/>
  <c r="G32" i="7"/>
  <c r="I31" i="7"/>
  <c r="H31" i="7"/>
  <c r="J31" i="7" s="1"/>
  <c r="G31" i="7"/>
  <c r="J30" i="7"/>
  <c r="H30" i="7"/>
  <c r="G30" i="7"/>
  <c r="I30" i="7" s="1"/>
  <c r="I29" i="7"/>
  <c r="H29" i="7"/>
  <c r="J29" i="7" s="1"/>
  <c r="G29" i="7"/>
  <c r="J28" i="7"/>
  <c r="H28" i="7"/>
  <c r="G28" i="7"/>
  <c r="I28" i="7" s="1"/>
  <c r="I27" i="7"/>
  <c r="H27" i="7"/>
  <c r="J27" i="7" s="1"/>
  <c r="G27" i="7"/>
  <c r="J26" i="7"/>
  <c r="H26" i="7"/>
  <c r="G26" i="7"/>
  <c r="I26" i="7" s="1"/>
  <c r="I25" i="7"/>
  <c r="H25" i="7"/>
  <c r="J25" i="7" s="1"/>
  <c r="G25" i="7"/>
  <c r="J24" i="7"/>
  <c r="H24" i="7"/>
  <c r="G24" i="7"/>
  <c r="I24" i="7" s="1"/>
  <c r="I23" i="7"/>
  <c r="H23" i="7"/>
  <c r="J23" i="7" s="1"/>
  <c r="G23" i="7"/>
  <c r="J22" i="7"/>
  <c r="I22" i="7"/>
  <c r="H22" i="7"/>
  <c r="G22" i="7"/>
  <c r="I21" i="7"/>
  <c r="H21" i="7"/>
  <c r="J21" i="7" s="1"/>
  <c r="G21" i="7"/>
  <c r="J20" i="7"/>
  <c r="H20" i="7"/>
  <c r="G20" i="7"/>
  <c r="I20" i="7" s="1"/>
  <c r="I19" i="7"/>
  <c r="H19" i="7"/>
  <c r="J19" i="7" s="1"/>
  <c r="G19" i="7"/>
  <c r="J18" i="7"/>
  <c r="H18" i="7"/>
  <c r="G18" i="7"/>
  <c r="I18" i="7" s="1"/>
  <c r="I17" i="7"/>
  <c r="H17" i="7"/>
  <c r="J17" i="7" s="1"/>
  <c r="G17" i="7"/>
  <c r="J16" i="7"/>
  <c r="I16" i="7"/>
  <c r="H16" i="7"/>
  <c r="G16" i="7"/>
  <c r="I15" i="7"/>
  <c r="H15" i="7"/>
  <c r="J15" i="7" s="1"/>
  <c r="G15" i="7"/>
  <c r="J11" i="7"/>
  <c r="E11" i="7"/>
  <c r="D11" i="7"/>
  <c r="D42" i="7" s="1"/>
  <c r="C11" i="7"/>
  <c r="I11" i="7" s="1"/>
  <c r="B11" i="7"/>
  <c r="B42" i="7" s="1"/>
  <c r="J9" i="7"/>
  <c r="I9" i="7"/>
  <c r="H9" i="7"/>
  <c r="G9" i="7"/>
  <c r="D5" i="7"/>
  <c r="B5" i="7"/>
  <c r="C5" i="7" s="1"/>
  <c r="E5" i="7" s="1"/>
  <c r="J39" i="6"/>
  <c r="E39" i="6"/>
  <c r="D39" i="6"/>
  <c r="H39" i="6" s="1"/>
  <c r="C39" i="6"/>
  <c r="B39" i="6"/>
  <c r="G39" i="6" s="1"/>
  <c r="J37" i="6"/>
  <c r="H37" i="6"/>
  <c r="G37" i="6"/>
  <c r="I37" i="6" s="1"/>
  <c r="I35" i="6"/>
  <c r="H35" i="6"/>
  <c r="J35" i="6" s="1"/>
  <c r="G35" i="6"/>
  <c r="J34" i="6"/>
  <c r="H34" i="6"/>
  <c r="G34" i="6"/>
  <c r="I34" i="6" s="1"/>
  <c r="I31" i="6"/>
  <c r="H31" i="6"/>
  <c r="J31" i="6" s="1"/>
  <c r="G31" i="6"/>
  <c r="J30" i="6"/>
  <c r="H30" i="6"/>
  <c r="G30" i="6"/>
  <c r="I30" i="6" s="1"/>
  <c r="I27" i="6"/>
  <c r="H27" i="6"/>
  <c r="J27" i="6" s="1"/>
  <c r="G27" i="6"/>
  <c r="J26" i="6"/>
  <c r="H26" i="6"/>
  <c r="G26" i="6"/>
  <c r="I26" i="6" s="1"/>
  <c r="I25" i="6"/>
  <c r="H25" i="6"/>
  <c r="J25" i="6" s="1"/>
  <c r="G25" i="6"/>
  <c r="J22" i="6"/>
  <c r="H22" i="6"/>
  <c r="G22" i="6"/>
  <c r="I22" i="6" s="1"/>
  <c r="I21" i="6"/>
  <c r="H21" i="6"/>
  <c r="J21" i="6" s="1"/>
  <c r="G21" i="6"/>
  <c r="J20" i="6"/>
  <c r="H20" i="6"/>
  <c r="G20" i="6"/>
  <c r="I20" i="6" s="1"/>
  <c r="I17" i="6"/>
  <c r="H17" i="6"/>
  <c r="J17" i="6" s="1"/>
  <c r="G17" i="6"/>
  <c r="J16" i="6"/>
  <c r="H16" i="6"/>
  <c r="G16" i="6"/>
  <c r="I16" i="6" s="1"/>
  <c r="I15" i="6"/>
  <c r="H15" i="6"/>
  <c r="J15" i="6" s="1"/>
  <c r="G15" i="6"/>
  <c r="J14" i="6"/>
  <c r="H14" i="6"/>
  <c r="G14" i="6"/>
  <c r="I14" i="6" s="1"/>
  <c r="I11" i="6"/>
  <c r="H11" i="6"/>
  <c r="J11" i="6" s="1"/>
  <c r="G11" i="6"/>
  <c r="J10" i="6"/>
  <c r="H10" i="6"/>
  <c r="G10" i="6"/>
  <c r="I10" i="6" s="1"/>
  <c r="J9" i="6"/>
  <c r="I9" i="6"/>
  <c r="H9" i="6"/>
  <c r="G9" i="6"/>
  <c r="J8" i="6"/>
  <c r="I8" i="6"/>
  <c r="H8" i="6"/>
  <c r="G8" i="6"/>
  <c r="D5" i="6"/>
  <c r="B5" i="6"/>
  <c r="C5" i="6" s="1"/>
  <c r="E5" i="6" s="1"/>
  <c r="E33" i="5"/>
  <c r="D33" i="5"/>
  <c r="H33" i="5" s="1"/>
  <c r="J33" i="5" s="1"/>
  <c r="C33" i="5"/>
  <c r="I33" i="5" s="1"/>
  <c r="B33" i="5"/>
  <c r="G33" i="5" s="1"/>
  <c r="J31" i="5"/>
  <c r="H31" i="5"/>
  <c r="G31" i="5"/>
  <c r="I31" i="5" s="1"/>
  <c r="I29" i="5"/>
  <c r="H29" i="5"/>
  <c r="J29" i="5" s="1"/>
  <c r="G29" i="5"/>
  <c r="J28" i="5"/>
  <c r="H28" i="5"/>
  <c r="G28" i="5"/>
  <c r="I28" i="5" s="1"/>
  <c r="I27" i="5"/>
  <c r="H27" i="5"/>
  <c r="J27" i="5" s="1"/>
  <c r="G27" i="5"/>
  <c r="J26" i="5"/>
  <c r="H26" i="5"/>
  <c r="G26" i="5"/>
  <c r="I26" i="5" s="1"/>
  <c r="I25" i="5"/>
  <c r="G25" i="5"/>
  <c r="E25" i="5"/>
  <c r="D25" i="5"/>
  <c r="C25" i="5"/>
  <c r="B25" i="5"/>
  <c r="I23" i="5"/>
  <c r="H23" i="5"/>
  <c r="J23" i="5" s="1"/>
  <c r="G23" i="5"/>
  <c r="J22" i="5"/>
  <c r="H22" i="5"/>
  <c r="G22" i="5"/>
  <c r="I22" i="5" s="1"/>
  <c r="I21" i="5"/>
  <c r="H21" i="5"/>
  <c r="J21" i="5" s="1"/>
  <c r="G21" i="5"/>
  <c r="J20" i="5"/>
  <c r="H20" i="5"/>
  <c r="G20" i="5"/>
  <c r="I20" i="5" s="1"/>
  <c r="E19" i="5"/>
  <c r="D19" i="5"/>
  <c r="C19" i="5"/>
  <c r="G19" i="5" s="1"/>
  <c r="I19" i="5" s="1"/>
  <c r="B19" i="5"/>
  <c r="I17" i="5"/>
  <c r="H17" i="5"/>
  <c r="J17" i="5" s="1"/>
  <c r="G17" i="5"/>
  <c r="J16" i="5"/>
  <c r="H16" i="5"/>
  <c r="G16" i="5"/>
  <c r="I16" i="5" s="1"/>
  <c r="I15" i="5"/>
  <c r="H15" i="5"/>
  <c r="J15" i="5" s="1"/>
  <c r="G15" i="5"/>
  <c r="J14" i="5"/>
  <c r="H14" i="5"/>
  <c r="G14" i="5"/>
  <c r="I14" i="5" s="1"/>
  <c r="E13" i="5"/>
  <c r="D13" i="5"/>
  <c r="C13" i="5"/>
  <c r="G13" i="5" s="1"/>
  <c r="I13" i="5" s="1"/>
  <c r="B13" i="5"/>
  <c r="I11" i="5"/>
  <c r="H11" i="5"/>
  <c r="J11" i="5" s="1"/>
  <c r="G11" i="5"/>
  <c r="J10" i="5"/>
  <c r="H10" i="5"/>
  <c r="G10" i="5"/>
  <c r="I10" i="5" s="1"/>
  <c r="I9" i="5"/>
  <c r="H9" i="5"/>
  <c r="J9" i="5" s="1"/>
  <c r="G9" i="5"/>
  <c r="J8" i="5"/>
  <c r="H8" i="5"/>
  <c r="G8" i="5"/>
  <c r="I8" i="5" s="1"/>
  <c r="E7" i="5"/>
  <c r="D7" i="5"/>
  <c r="C7" i="5"/>
  <c r="G7" i="5" s="1"/>
  <c r="I7" i="5" s="1"/>
  <c r="B7" i="5"/>
  <c r="D5" i="5"/>
  <c r="B5" i="5"/>
  <c r="C5" i="5" s="1"/>
  <c r="E5" i="5" s="1"/>
  <c r="E48" i="4"/>
  <c r="D48" i="4"/>
  <c r="C48" i="4"/>
  <c r="B48" i="4"/>
  <c r="H46" i="4"/>
  <c r="G46" i="4"/>
  <c r="H45" i="4"/>
  <c r="G45" i="4"/>
  <c r="H44" i="4"/>
  <c r="G44" i="4"/>
  <c r="H43" i="4"/>
  <c r="G43" i="4"/>
  <c r="H42" i="4"/>
  <c r="G42" i="4"/>
  <c r="H41" i="4"/>
  <c r="G41" i="4"/>
  <c r="H40" i="4"/>
  <c r="G40" i="4"/>
  <c r="H39" i="4"/>
  <c r="G39" i="4"/>
  <c r="H38" i="4"/>
  <c r="G38" i="4"/>
  <c r="H37" i="4"/>
  <c r="G37" i="4"/>
  <c r="H36" i="4"/>
  <c r="G36" i="4"/>
  <c r="H35" i="4"/>
  <c r="G35" i="4"/>
  <c r="H34" i="4"/>
  <c r="G34" i="4"/>
  <c r="H33" i="4"/>
  <c r="G33" i="4"/>
  <c r="H32" i="4"/>
  <c r="G32" i="4"/>
  <c r="H31" i="4"/>
  <c r="G31" i="4"/>
  <c r="H30" i="4"/>
  <c r="G30" i="4"/>
  <c r="H29" i="4"/>
  <c r="G29" i="4"/>
  <c r="H28" i="4"/>
  <c r="G28" i="4"/>
  <c r="H27" i="4"/>
  <c r="G27" i="4"/>
  <c r="H26" i="4"/>
  <c r="G26" i="4"/>
  <c r="H25" i="4"/>
  <c r="G25" i="4"/>
  <c r="H24" i="4"/>
  <c r="G24" i="4"/>
  <c r="H23" i="4"/>
  <c r="G23" i="4"/>
  <c r="H22" i="4"/>
  <c r="G22" i="4"/>
  <c r="H21" i="4"/>
  <c r="G21" i="4"/>
  <c r="H20" i="4"/>
  <c r="G20" i="4"/>
  <c r="H19" i="4"/>
  <c r="G19" i="4"/>
  <c r="H18" i="4"/>
  <c r="G18" i="4"/>
  <c r="H17" i="4"/>
  <c r="G17" i="4"/>
  <c r="H16" i="4"/>
  <c r="G16" i="4"/>
  <c r="H15" i="4"/>
  <c r="G15" i="4"/>
  <c r="H14" i="4"/>
  <c r="G14" i="4"/>
  <c r="H13" i="4"/>
  <c r="G13" i="4"/>
  <c r="H12" i="4"/>
  <c r="G12" i="4"/>
  <c r="H11" i="4"/>
  <c r="G11" i="4"/>
  <c r="H10" i="4"/>
  <c r="G10" i="4"/>
  <c r="H9" i="4"/>
  <c r="H48" i="4" s="1"/>
  <c r="G9" i="4"/>
  <c r="H8" i="4"/>
  <c r="G8" i="4"/>
  <c r="H7" i="4"/>
  <c r="G7" i="4"/>
  <c r="H6" i="4"/>
  <c r="G6" i="4"/>
  <c r="E5" i="4"/>
  <c r="C5" i="4"/>
  <c r="B5" i="4"/>
  <c r="D5" i="4" s="1"/>
  <c r="E48" i="3"/>
  <c r="D48" i="3"/>
  <c r="C48" i="3"/>
  <c r="B48" i="3"/>
  <c r="I46" i="3"/>
  <c r="H46" i="3"/>
  <c r="J46" i="3" s="1"/>
  <c r="G46" i="3"/>
  <c r="J45" i="3"/>
  <c r="I45" i="3"/>
  <c r="H45" i="3"/>
  <c r="G45" i="3"/>
  <c r="I44" i="3"/>
  <c r="H44" i="3"/>
  <c r="J44" i="3" s="1"/>
  <c r="G44" i="3"/>
  <c r="J43" i="3"/>
  <c r="H43" i="3"/>
  <c r="G43" i="3"/>
  <c r="I43" i="3" s="1"/>
  <c r="I42" i="3"/>
  <c r="H42" i="3"/>
  <c r="J42" i="3" s="1"/>
  <c r="G42" i="3"/>
  <c r="J41" i="3"/>
  <c r="H41" i="3"/>
  <c r="G41" i="3"/>
  <c r="I41" i="3" s="1"/>
  <c r="I40" i="3"/>
  <c r="H40" i="3"/>
  <c r="J40" i="3" s="1"/>
  <c r="G40" i="3"/>
  <c r="H39" i="3"/>
  <c r="J39" i="3" s="1"/>
  <c r="G39" i="3"/>
  <c r="I39" i="3" s="1"/>
  <c r="I38" i="3"/>
  <c r="H38" i="3"/>
  <c r="J38" i="3" s="1"/>
  <c r="G38" i="3"/>
  <c r="H37" i="3"/>
  <c r="J37" i="3" s="1"/>
  <c r="G37" i="3"/>
  <c r="I37" i="3" s="1"/>
  <c r="I36" i="3"/>
  <c r="H36" i="3"/>
  <c r="J36" i="3" s="1"/>
  <c r="G36" i="3"/>
  <c r="H35" i="3"/>
  <c r="J35" i="3" s="1"/>
  <c r="G35" i="3"/>
  <c r="I35" i="3" s="1"/>
  <c r="I34" i="3"/>
  <c r="H34" i="3"/>
  <c r="J34" i="3" s="1"/>
  <c r="G34" i="3"/>
  <c r="J33" i="3"/>
  <c r="I33" i="3"/>
  <c r="H33" i="3"/>
  <c r="G33" i="3"/>
  <c r="I32" i="3"/>
  <c r="H32" i="3"/>
  <c r="J32" i="3" s="1"/>
  <c r="G32" i="3"/>
  <c r="H31" i="3"/>
  <c r="J31" i="3" s="1"/>
  <c r="G31" i="3"/>
  <c r="I31" i="3" s="1"/>
  <c r="I30" i="3"/>
  <c r="H30" i="3"/>
  <c r="J30" i="3" s="1"/>
  <c r="G30" i="3"/>
  <c r="J29" i="3"/>
  <c r="H29" i="3"/>
  <c r="G29" i="3"/>
  <c r="I29" i="3" s="1"/>
  <c r="I28" i="3"/>
  <c r="H28" i="3"/>
  <c r="J28" i="3" s="1"/>
  <c r="G28" i="3"/>
  <c r="I27" i="3"/>
  <c r="H27" i="3"/>
  <c r="J27" i="3" s="1"/>
  <c r="G27" i="3"/>
  <c r="J26" i="3"/>
  <c r="I26" i="3"/>
  <c r="H26" i="3"/>
  <c r="G26" i="3"/>
  <c r="H25" i="3"/>
  <c r="J25" i="3" s="1"/>
  <c r="G25" i="3"/>
  <c r="I25" i="3" s="1"/>
  <c r="H24" i="3"/>
  <c r="J24" i="3" s="1"/>
  <c r="G24" i="3"/>
  <c r="I24" i="3" s="1"/>
  <c r="J23" i="3"/>
  <c r="H23" i="3"/>
  <c r="G23" i="3"/>
  <c r="I23" i="3" s="1"/>
  <c r="I22" i="3"/>
  <c r="H22" i="3"/>
  <c r="J22" i="3" s="1"/>
  <c r="G22" i="3"/>
  <c r="H21" i="3"/>
  <c r="J21" i="3" s="1"/>
  <c r="G21" i="3"/>
  <c r="I21" i="3" s="1"/>
  <c r="I20" i="3"/>
  <c r="H20" i="3"/>
  <c r="J20" i="3" s="1"/>
  <c r="G20" i="3"/>
  <c r="J19" i="3"/>
  <c r="H19" i="3"/>
  <c r="G19" i="3"/>
  <c r="I19" i="3" s="1"/>
  <c r="I18" i="3"/>
  <c r="H18" i="3"/>
  <c r="J18" i="3" s="1"/>
  <c r="G18" i="3"/>
  <c r="H17" i="3"/>
  <c r="J17" i="3" s="1"/>
  <c r="G17" i="3"/>
  <c r="I17" i="3" s="1"/>
  <c r="H16" i="3"/>
  <c r="J16" i="3" s="1"/>
  <c r="G16" i="3"/>
  <c r="I16" i="3" s="1"/>
  <c r="J15" i="3"/>
  <c r="H15" i="3"/>
  <c r="G15" i="3"/>
  <c r="I15" i="3" s="1"/>
  <c r="I14" i="3"/>
  <c r="H14" i="3"/>
  <c r="J14" i="3" s="1"/>
  <c r="G14" i="3"/>
  <c r="H13" i="3"/>
  <c r="J13" i="3" s="1"/>
  <c r="G13" i="3"/>
  <c r="I13" i="3" s="1"/>
  <c r="H12" i="3"/>
  <c r="J12" i="3" s="1"/>
  <c r="G12" i="3"/>
  <c r="I12" i="3" s="1"/>
  <c r="J11" i="3"/>
  <c r="I11" i="3"/>
  <c r="H11" i="3"/>
  <c r="G11" i="3"/>
  <c r="I10" i="3"/>
  <c r="H10" i="3"/>
  <c r="J10" i="3" s="1"/>
  <c r="G10" i="3"/>
  <c r="J9" i="3"/>
  <c r="I9" i="3"/>
  <c r="H9" i="3"/>
  <c r="G9" i="3"/>
  <c r="I8" i="3"/>
  <c r="H8" i="3"/>
  <c r="J8" i="3" s="1"/>
  <c r="G8" i="3"/>
  <c r="H7" i="3"/>
  <c r="J7" i="3" s="1"/>
  <c r="G7" i="3"/>
  <c r="I7" i="3" s="1"/>
  <c r="I6" i="3"/>
  <c r="H6" i="3"/>
  <c r="G6" i="3"/>
  <c r="G48" i="3" s="1"/>
  <c r="I48" i="3" s="1"/>
  <c r="B5" i="3"/>
  <c r="D5" i="3" s="1"/>
  <c r="E63" i="2"/>
  <c r="D62" i="2"/>
  <c r="C61" i="2"/>
  <c r="E60" i="2"/>
  <c r="E59" i="2"/>
  <c r="E58" i="2"/>
  <c r="B57" i="2"/>
  <c r="E55" i="2"/>
  <c r="C55" i="2"/>
  <c r="E54" i="2"/>
  <c r="C54" i="2"/>
  <c r="D53" i="2"/>
  <c r="E52" i="2"/>
  <c r="D52" i="2"/>
  <c r="H52" i="2" s="1"/>
  <c r="E51" i="2"/>
  <c r="E50" i="2"/>
  <c r="B48" i="2"/>
  <c r="E47" i="2"/>
  <c r="E46" i="2"/>
  <c r="D46" i="2"/>
  <c r="H46" i="2" s="1"/>
  <c r="E42" i="2"/>
  <c r="E41" i="2"/>
  <c r="E40" i="2"/>
  <c r="C39" i="2"/>
  <c r="H34" i="2"/>
  <c r="E34" i="2"/>
  <c r="E64" i="2" s="1"/>
  <c r="D34" i="2"/>
  <c r="D61" i="2" s="1"/>
  <c r="C34" i="2"/>
  <c r="C59" i="2" s="1"/>
  <c r="B34" i="2"/>
  <c r="B61" i="2" s="1"/>
  <c r="G61" i="2" s="1"/>
  <c r="H33" i="2"/>
  <c r="J33" i="2" s="1"/>
  <c r="G33" i="2"/>
  <c r="I33" i="2" s="1"/>
  <c r="H32" i="2"/>
  <c r="J32" i="2" s="1"/>
  <c r="G32" i="2"/>
  <c r="I32" i="2" s="1"/>
  <c r="H31" i="2"/>
  <c r="J31" i="2" s="1"/>
  <c r="G31" i="2"/>
  <c r="I31" i="2" s="1"/>
  <c r="H30" i="2"/>
  <c r="J30" i="2" s="1"/>
  <c r="G30" i="2"/>
  <c r="I30" i="2" s="1"/>
  <c r="H29" i="2"/>
  <c r="J29" i="2" s="1"/>
  <c r="G29" i="2"/>
  <c r="I29" i="2" s="1"/>
  <c r="H28" i="2"/>
  <c r="J28" i="2" s="1"/>
  <c r="G28" i="2"/>
  <c r="I28" i="2" s="1"/>
  <c r="H27" i="2"/>
  <c r="J27" i="2" s="1"/>
  <c r="G27" i="2"/>
  <c r="I27" i="2" s="1"/>
  <c r="H26" i="2"/>
  <c r="J26" i="2" s="1"/>
  <c r="G26" i="2"/>
  <c r="I26" i="2" s="1"/>
  <c r="H25" i="2"/>
  <c r="J25" i="2" s="1"/>
  <c r="G25" i="2"/>
  <c r="I25" i="2" s="1"/>
  <c r="H24" i="2"/>
  <c r="J24" i="2" s="1"/>
  <c r="G24" i="2"/>
  <c r="I24" i="2" s="1"/>
  <c r="H23" i="2"/>
  <c r="J23" i="2" s="1"/>
  <c r="G23" i="2"/>
  <c r="I23" i="2" s="1"/>
  <c r="H22" i="2"/>
  <c r="J22" i="2" s="1"/>
  <c r="G22" i="2"/>
  <c r="I22" i="2" s="1"/>
  <c r="H21" i="2"/>
  <c r="J21" i="2" s="1"/>
  <c r="G21" i="2"/>
  <c r="I21" i="2" s="1"/>
  <c r="H20" i="2"/>
  <c r="J20" i="2" s="1"/>
  <c r="G20" i="2"/>
  <c r="I20" i="2" s="1"/>
  <c r="I19" i="2"/>
  <c r="H19" i="2"/>
  <c r="J19" i="2" s="1"/>
  <c r="G19" i="2"/>
  <c r="H18" i="2"/>
  <c r="J18" i="2" s="1"/>
  <c r="G18" i="2"/>
  <c r="I18" i="2" s="1"/>
  <c r="I17" i="2"/>
  <c r="H17" i="2"/>
  <c r="J17" i="2" s="1"/>
  <c r="G17" i="2"/>
  <c r="H16" i="2"/>
  <c r="J16" i="2" s="1"/>
  <c r="G16" i="2"/>
  <c r="I16" i="2" s="1"/>
  <c r="I15" i="2"/>
  <c r="H15" i="2"/>
  <c r="J15" i="2" s="1"/>
  <c r="G15" i="2"/>
  <c r="H14" i="2"/>
  <c r="J14" i="2" s="1"/>
  <c r="G14" i="2"/>
  <c r="I14" i="2" s="1"/>
  <c r="H11" i="2"/>
  <c r="E11" i="2"/>
  <c r="E39" i="2" s="1"/>
  <c r="E43" i="2" s="1"/>
  <c r="D11" i="2"/>
  <c r="D41" i="2" s="1"/>
  <c r="H41" i="2" s="1"/>
  <c r="C11" i="2"/>
  <c r="C42" i="2" s="1"/>
  <c r="B11" i="2"/>
  <c r="B40" i="2" s="1"/>
  <c r="I10" i="2"/>
  <c r="H10" i="2"/>
  <c r="J10" i="2" s="1"/>
  <c r="G10" i="2"/>
  <c r="H9" i="2"/>
  <c r="J9" i="2" s="1"/>
  <c r="G9" i="2"/>
  <c r="I9" i="2" s="1"/>
  <c r="I8" i="2"/>
  <c r="H8" i="2"/>
  <c r="J8" i="2" s="1"/>
  <c r="G8" i="2"/>
  <c r="H7" i="2"/>
  <c r="J7" i="2" s="1"/>
  <c r="G7" i="2"/>
  <c r="I7" i="2" s="1"/>
  <c r="C6" i="2"/>
  <c r="C38" i="2" s="1"/>
  <c r="B6" i="2"/>
  <c r="B38" i="2" s="1"/>
  <c r="F24" i="1"/>
  <c r="E24" i="1"/>
  <c r="D24" i="1"/>
  <c r="C24" i="1"/>
  <c r="I22" i="1"/>
  <c r="K22" i="1" s="1"/>
  <c r="H22" i="1"/>
  <c r="J22" i="1" s="1"/>
  <c r="I21" i="1"/>
  <c r="K21" i="1" s="1"/>
  <c r="H21" i="1"/>
  <c r="J21" i="1" s="1"/>
  <c r="I20" i="1"/>
  <c r="K20" i="1" s="1"/>
  <c r="H20" i="1"/>
  <c r="J20" i="1" s="1"/>
  <c r="I19" i="1"/>
  <c r="K19" i="1" s="1"/>
  <c r="H19" i="1"/>
  <c r="J19" i="1" s="1"/>
  <c r="I18" i="1"/>
  <c r="K18" i="1" s="1"/>
  <c r="H18" i="1"/>
  <c r="J18" i="1" s="1"/>
  <c r="I17" i="1"/>
  <c r="K17" i="1" s="1"/>
  <c r="H17" i="1"/>
  <c r="J17" i="1" s="1"/>
  <c r="I16" i="1"/>
  <c r="K16" i="1" s="1"/>
  <c r="H16" i="1"/>
  <c r="J16" i="1" s="1"/>
  <c r="I15" i="1"/>
  <c r="I24" i="1" s="1"/>
  <c r="H15" i="1"/>
  <c r="J15" i="1" s="1"/>
  <c r="C13" i="1"/>
  <c r="E13" i="1" s="1"/>
  <c r="K24" i="1" l="1"/>
  <c r="G11" i="2"/>
  <c r="I11" i="2" s="1"/>
  <c r="G34" i="2"/>
  <c r="B39" i="2"/>
  <c r="D42" i="2"/>
  <c r="H42" i="2" s="1"/>
  <c r="C46" i="2"/>
  <c r="C53" i="2"/>
  <c r="B55" i="2"/>
  <c r="G55" i="2" s="1"/>
  <c r="D60" i="2"/>
  <c r="H60" i="2" s="1"/>
  <c r="C62" i="2"/>
  <c r="B64" i="2"/>
  <c r="G64" i="2" s="1"/>
  <c r="D6" i="2"/>
  <c r="D38" i="2" s="1"/>
  <c r="I34" i="2"/>
  <c r="D39" i="2"/>
  <c r="B41" i="2"/>
  <c r="D48" i="2"/>
  <c r="C50" i="2"/>
  <c r="C57" i="2"/>
  <c r="G57" i="2" s="1"/>
  <c r="B59" i="2"/>
  <c r="G59" i="2" s="1"/>
  <c r="E62" i="2"/>
  <c r="H62" i="2" s="1"/>
  <c r="D64" i="2"/>
  <c r="H64" i="2" s="1"/>
  <c r="J6" i="3"/>
  <c r="H48" i="3"/>
  <c r="G48" i="4"/>
  <c r="H41" i="7"/>
  <c r="J41" i="7" s="1"/>
  <c r="K15" i="1"/>
  <c r="E6" i="2"/>
  <c r="E38" i="2" s="1"/>
  <c r="J11" i="2"/>
  <c r="J34" i="2"/>
  <c r="C41" i="2"/>
  <c r="E48" i="2"/>
  <c r="D50" i="2"/>
  <c r="H50" i="2" s="1"/>
  <c r="B52" i="2"/>
  <c r="D57" i="2"/>
  <c r="I39" i="6"/>
  <c r="E42" i="7"/>
  <c r="H24" i="1"/>
  <c r="J24" i="1" s="1"/>
  <c r="B62" i="2"/>
  <c r="B58" i="2"/>
  <c r="B54" i="2"/>
  <c r="G54" i="2" s="1"/>
  <c r="B50" i="2"/>
  <c r="G50" i="2" s="1"/>
  <c r="B46" i="2"/>
  <c r="B47" i="2"/>
  <c r="B63" i="2"/>
  <c r="G63" i="2" s="1"/>
  <c r="D13" i="1"/>
  <c r="F13" i="1" s="1"/>
  <c r="C64" i="2"/>
  <c r="C60" i="2"/>
  <c r="C56" i="2"/>
  <c r="C52" i="2"/>
  <c r="C48" i="2"/>
  <c r="G48" i="2" s="1"/>
  <c r="C47" i="2"/>
  <c r="B49" i="2"/>
  <c r="D54" i="2"/>
  <c r="H54" i="2" s="1"/>
  <c r="B56" i="2"/>
  <c r="C63" i="2"/>
  <c r="B65" i="2"/>
  <c r="J48" i="3"/>
  <c r="D63" i="2"/>
  <c r="H63" i="2" s="1"/>
  <c r="D59" i="2"/>
  <c r="H59" i="2" s="1"/>
  <c r="D55" i="2"/>
  <c r="H55" i="2" s="1"/>
  <c r="D51" i="2"/>
  <c r="H51" i="2" s="1"/>
  <c r="D47" i="2"/>
  <c r="H47" i="2" s="1"/>
  <c r="C40" i="2"/>
  <c r="C43" i="2" s="1"/>
  <c r="C49" i="2"/>
  <c r="B51" i="2"/>
  <c r="G51" i="2" s="1"/>
  <c r="D56" i="2"/>
  <c r="H56" i="2" s="1"/>
  <c r="C58" i="2"/>
  <c r="C65" i="2"/>
  <c r="H7" i="5"/>
  <c r="J7" i="5" s="1"/>
  <c r="H13" i="5"/>
  <c r="J13" i="5" s="1"/>
  <c r="H19" i="5"/>
  <c r="J19" i="5" s="1"/>
  <c r="H25" i="5"/>
  <c r="J25" i="5" s="1"/>
  <c r="E65" i="2"/>
  <c r="E61" i="2"/>
  <c r="H61" i="2" s="1"/>
  <c r="E57" i="2"/>
  <c r="E53" i="2"/>
  <c r="H53" i="2" s="1"/>
  <c r="E49" i="2"/>
  <c r="D40" i="2"/>
  <c r="H40" i="2" s="1"/>
  <c r="B42" i="2"/>
  <c r="G42" i="2" s="1"/>
  <c r="D49" i="2"/>
  <c r="H49" i="2" s="1"/>
  <c r="C51" i="2"/>
  <c r="B53" i="2"/>
  <c r="G53" i="2" s="1"/>
  <c r="E56" i="2"/>
  <c r="D58" i="2"/>
  <c r="H58" i="2" s="1"/>
  <c r="B60" i="2"/>
  <c r="G60" i="2" s="1"/>
  <c r="D65" i="2"/>
  <c r="H65" i="2" s="1"/>
  <c r="C5" i="3"/>
  <c r="E5" i="3" s="1"/>
  <c r="H42" i="7"/>
  <c r="G41" i="7"/>
  <c r="I41" i="7" s="1"/>
  <c r="I8" i="8"/>
  <c r="I11" i="8"/>
  <c r="I37" i="8"/>
  <c r="K105" i="8"/>
  <c r="I105" i="8"/>
  <c r="I102" i="8"/>
  <c r="I103" i="8"/>
  <c r="J11" i="8"/>
  <c r="J84" i="8"/>
  <c r="E80" i="8"/>
  <c r="E81" i="8"/>
  <c r="E84" i="8"/>
  <c r="E82" i="8"/>
  <c r="E78" i="8"/>
  <c r="I7" i="8"/>
  <c r="C11" i="8"/>
  <c r="D16" i="8"/>
  <c r="H16" i="8" s="1"/>
  <c r="G24" i="8"/>
  <c r="I27" i="8"/>
  <c r="I23" i="8"/>
  <c r="D42" i="8"/>
  <c r="H42" i="8" s="1"/>
  <c r="C56" i="8"/>
  <c r="C52" i="8"/>
  <c r="C48" i="8"/>
  <c r="C57" i="8"/>
  <c r="C53" i="8"/>
  <c r="C49" i="8"/>
  <c r="C45" i="8"/>
  <c r="C58" i="8"/>
  <c r="C54" i="8"/>
  <c r="C50" i="8"/>
  <c r="C60" i="8"/>
  <c r="I90" i="8"/>
  <c r="K95" i="8"/>
  <c r="I91" i="8"/>
  <c r="I87" i="8"/>
  <c r="I95" i="8"/>
  <c r="I92" i="8"/>
  <c r="I88" i="8"/>
  <c r="I93" i="8"/>
  <c r="I89" i="8"/>
  <c r="G11" i="7"/>
  <c r="C9" i="8"/>
  <c r="H11" i="7"/>
  <c r="C42" i="7"/>
  <c r="G66" i="8"/>
  <c r="G67" i="8"/>
  <c r="G63" i="8"/>
  <c r="G68" i="8"/>
  <c r="G64" i="8"/>
  <c r="G71" i="8"/>
  <c r="G19" i="8"/>
  <c r="G23" i="8"/>
  <c r="G26" i="8"/>
  <c r="G29" i="8"/>
  <c r="C30" i="8"/>
  <c r="C26" i="8"/>
  <c r="K32" i="8"/>
  <c r="K71" i="8"/>
  <c r="E79" i="8"/>
  <c r="I141" i="8"/>
  <c r="I160" i="8"/>
  <c r="C62" i="12"/>
  <c r="C58" i="12"/>
  <c r="C54" i="12"/>
  <c r="C50" i="12"/>
  <c r="C63" i="12"/>
  <c r="C59" i="12"/>
  <c r="C55" i="12"/>
  <c r="C51" i="12"/>
  <c r="C65" i="12"/>
  <c r="C61" i="12"/>
  <c r="C57" i="12"/>
  <c r="C53" i="12"/>
  <c r="C49" i="12"/>
  <c r="J37" i="10"/>
  <c r="C139" i="10"/>
  <c r="C141" i="10"/>
  <c r="K60" i="8"/>
  <c r="I69" i="8"/>
  <c r="E110" i="8"/>
  <c r="E112" i="8"/>
  <c r="C121" i="8"/>
  <c r="D126" i="8"/>
  <c r="H126" i="8" s="1"/>
  <c r="G137" i="8"/>
  <c r="I140" i="8"/>
  <c r="I143" i="8"/>
  <c r="G156" i="8"/>
  <c r="I159" i="8"/>
  <c r="I162" i="8"/>
  <c r="I166" i="8"/>
  <c r="D5" i="9"/>
  <c r="H5" i="9" s="1"/>
  <c r="I14" i="9"/>
  <c r="I18" i="9"/>
  <c r="I22" i="9"/>
  <c r="I26" i="9"/>
  <c r="I30" i="9"/>
  <c r="K32" i="9"/>
  <c r="E10" i="10"/>
  <c r="E14" i="10"/>
  <c r="E16" i="10"/>
  <c r="C37" i="10"/>
  <c r="G48" i="10"/>
  <c r="G70" i="10"/>
  <c r="C143" i="10"/>
  <c r="I27" i="11"/>
  <c r="C56" i="12"/>
  <c r="J95" i="8"/>
  <c r="J105" i="8"/>
  <c r="C109" i="8"/>
  <c r="G130" i="8"/>
  <c r="G134" i="8"/>
  <c r="G153" i="8"/>
  <c r="G29" i="9"/>
  <c r="C9" i="10"/>
  <c r="C13" i="10"/>
  <c r="C23" i="10"/>
  <c r="C27" i="10"/>
  <c r="G28" i="10"/>
  <c r="C31" i="10"/>
  <c r="G32" i="10"/>
  <c r="C35" i="10"/>
  <c r="C40" i="10"/>
  <c r="G41" i="10"/>
  <c r="C44" i="10"/>
  <c r="G45" i="10"/>
  <c r="G55" i="10"/>
  <c r="G59" i="10"/>
  <c r="G63" i="10"/>
  <c r="G67" i="10"/>
  <c r="G76" i="10"/>
  <c r="G80" i="10"/>
  <c r="I83" i="10"/>
  <c r="E111" i="10"/>
  <c r="E107" i="10"/>
  <c r="E103" i="10"/>
  <c r="E99" i="10"/>
  <c r="E95" i="10"/>
  <c r="E91" i="10"/>
  <c r="E109" i="10"/>
  <c r="E105" i="10"/>
  <c r="E101" i="10"/>
  <c r="E97" i="10"/>
  <c r="E93" i="10"/>
  <c r="J114" i="10"/>
  <c r="E120" i="10"/>
  <c r="J125" i="10"/>
  <c r="E122" i="10"/>
  <c r="E118" i="10"/>
  <c r="G147" i="10"/>
  <c r="G30" i="11"/>
  <c r="G26" i="11"/>
  <c r="G22" i="11"/>
  <c r="G18" i="11"/>
  <c r="G14" i="11"/>
  <c r="G10" i="11"/>
  <c r="G28" i="11"/>
  <c r="G24" i="11"/>
  <c r="G20" i="11"/>
  <c r="G16" i="11"/>
  <c r="G12" i="11"/>
  <c r="G8" i="11"/>
  <c r="K21" i="12"/>
  <c r="I17" i="12"/>
  <c r="I19" i="12"/>
  <c r="E58" i="8"/>
  <c r="E60" i="8"/>
  <c r="I71" i="8"/>
  <c r="E109" i="8"/>
  <c r="I21" i="9"/>
  <c r="I25" i="9"/>
  <c r="I29" i="9"/>
  <c r="E9" i="10"/>
  <c r="E13" i="10"/>
  <c r="J135" i="10"/>
  <c r="E132" i="10"/>
  <c r="G140" i="10"/>
  <c r="G138" i="10"/>
  <c r="I29" i="11"/>
  <c r="I25" i="11"/>
  <c r="I21" i="11"/>
  <c r="I17" i="11"/>
  <c r="K32" i="11"/>
  <c r="I30" i="11"/>
  <c r="I26" i="11"/>
  <c r="I22" i="11"/>
  <c r="I18" i="11"/>
  <c r="I14" i="11"/>
  <c r="I10" i="11"/>
  <c r="I28" i="11"/>
  <c r="I24" i="11"/>
  <c r="I20" i="11"/>
  <c r="I16" i="11"/>
  <c r="I12" i="11"/>
  <c r="I8" i="11"/>
  <c r="E41" i="12"/>
  <c r="E37" i="12"/>
  <c r="E42" i="12"/>
  <c r="E38" i="12"/>
  <c r="E40" i="12"/>
  <c r="E36" i="12"/>
  <c r="J45" i="12"/>
  <c r="J65" i="12"/>
  <c r="J71" i="8"/>
  <c r="C89" i="8"/>
  <c r="G129" i="8"/>
  <c r="G133" i="8"/>
  <c r="J137" i="8"/>
  <c r="C141" i="8"/>
  <c r="G152" i="8"/>
  <c r="J156" i="8"/>
  <c r="C26" i="10"/>
  <c r="C30" i="10"/>
  <c r="C34" i="10"/>
  <c r="G40" i="10"/>
  <c r="G44" i="10"/>
  <c r="J48" i="10"/>
  <c r="G58" i="10"/>
  <c r="G62" i="10"/>
  <c r="G66" i="10"/>
  <c r="J70" i="10"/>
  <c r="G75" i="10"/>
  <c r="G79" i="10"/>
  <c r="K83" i="10"/>
  <c r="D88" i="10"/>
  <c r="H88" i="10" s="1"/>
  <c r="E121" i="10"/>
  <c r="E135" i="10"/>
  <c r="G139" i="10"/>
  <c r="G141" i="10"/>
  <c r="G143" i="10"/>
  <c r="I11" i="11"/>
  <c r="G21" i="11"/>
  <c r="K33" i="12"/>
  <c r="G29" i="12"/>
  <c r="G25" i="12"/>
  <c r="G30" i="12"/>
  <c r="G26" i="12"/>
  <c r="G28" i="12"/>
  <c r="G24" i="12"/>
  <c r="E45" i="12"/>
  <c r="I347" i="16"/>
  <c r="E30" i="8"/>
  <c r="E35" i="8"/>
  <c r="E45" i="8"/>
  <c r="I46" i="8"/>
  <c r="E49" i="8"/>
  <c r="I50" i="8"/>
  <c r="E53" i="8"/>
  <c r="I54" i="8"/>
  <c r="I63" i="8"/>
  <c r="I67" i="8"/>
  <c r="E93" i="8"/>
  <c r="E103" i="8"/>
  <c r="E108" i="8"/>
  <c r="I109" i="8"/>
  <c r="E128" i="8"/>
  <c r="I129" i="8"/>
  <c r="I133" i="8"/>
  <c r="E141" i="8"/>
  <c r="I152" i="8"/>
  <c r="E160" i="8"/>
  <c r="I8" i="9"/>
  <c r="I12" i="9"/>
  <c r="I16" i="9"/>
  <c r="I20" i="9"/>
  <c r="I24" i="9"/>
  <c r="E8" i="10"/>
  <c r="E12" i="10"/>
  <c r="I13" i="10"/>
  <c r="G37" i="10"/>
  <c r="C48" i="10"/>
  <c r="D53" i="10"/>
  <c r="H53" i="10" s="1"/>
  <c r="I66" i="10"/>
  <c r="E74" i="10"/>
  <c r="I75" i="10"/>
  <c r="E78" i="10"/>
  <c r="E104" i="10"/>
  <c r="E112" i="10"/>
  <c r="I112" i="10"/>
  <c r="I108" i="10"/>
  <c r="I104" i="10"/>
  <c r="I100" i="10"/>
  <c r="I96" i="10"/>
  <c r="I92" i="10"/>
  <c r="K114" i="10"/>
  <c r="I110" i="10"/>
  <c r="I106" i="10"/>
  <c r="I102" i="10"/>
  <c r="I98" i="10"/>
  <c r="I94" i="10"/>
  <c r="I90" i="10"/>
  <c r="E123" i="10"/>
  <c r="K125" i="10"/>
  <c r="I121" i="10"/>
  <c r="I117" i="10"/>
  <c r="I123" i="10"/>
  <c r="I119" i="10"/>
  <c r="G23" i="11"/>
  <c r="E39" i="12"/>
  <c r="G128" i="8"/>
  <c r="C25" i="10"/>
  <c r="C29" i="10"/>
  <c r="G30" i="10"/>
  <c r="C42" i="10"/>
  <c r="G57" i="10"/>
  <c r="G61" i="10"/>
  <c r="G74" i="10"/>
  <c r="E133" i="10"/>
  <c r="K135" i="10"/>
  <c r="I133" i="10"/>
  <c r="I13" i="11"/>
  <c r="I23" i="11"/>
  <c r="E43" i="12"/>
  <c r="J347" i="16"/>
  <c r="C122" i="10"/>
  <c r="F5" i="12"/>
  <c r="C18" i="12"/>
  <c r="C27" i="12"/>
  <c r="C31" i="12"/>
  <c r="G37" i="12"/>
  <c r="G41" i="12"/>
  <c r="G50" i="12"/>
  <c r="G54" i="12"/>
  <c r="G58" i="12"/>
  <c r="G62" i="12"/>
  <c r="G7" i="13"/>
  <c r="C10" i="13"/>
  <c r="G11" i="13"/>
  <c r="C14" i="13"/>
  <c r="G15" i="13"/>
  <c r="C18" i="13"/>
  <c r="G19" i="13"/>
  <c r="C22" i="13"/>
  <c r="G23" i="13"/>
  <c r="G7" i="14"/>
  <c r="C10" i="14"/>
  <c r="G11" i="14"/>
  <c r="C14" i="14"/>
  <c r="C19" i="14"/>
  <c r="G20" i="14"/>
  <c r="C28" i="14"/>
  <c r="C32" i="14"/>
  <c r="C7" i="15"/>
  <c r="C11" i="15"/>
  <c r="C15" i="15"/>
  <c r="C19" i="15"/>
  <c r="I138" i="10"/>
  <c r="E141" i="10"/>
  <c r="E143" i="10"/>
  <c r="K9" i="12"/>
  <c r="K14" i="12"/>
  <c r="E18" i="12"/>
  <c r="I24" i="12"/>
  <c r="E27" i="12"/>
  <c r="I28" i="12"/>
  <c r="E31" i="12"/>
  <c r="E33" i="12"/>
  <c r="I37" i="12"/>
  <c r="I41" i="12"/>
  <c r="K45" i="12"/>
  <c r="E49" i="12"/>
  <c r="E53" i="12"/>
  <c r="E57" i="12"/>
  <c r="I58" i="12"/>
  <c r="E61" i="12"/>
  <c r="I62" i="12"/>
  <c r="I65" i="12"/>
  <c r="I7" i="13"/>
  <c r="I11" i="13"/>
  <c r="I15" i="13"/>
  <c r="I19" i="13"/>
  <c r="I23" i="13"/>
  <c r="K25" i="13"/>
  <c r="I7" i="14"/>
  <c r="E10" i="14"/>
  <c r="I11" i="14"/>
  <c r="E14" i="14"/>
  <c r="E16" i="14"/>
  <c r="E19" i="14"/>
  <c r="I20" i="14"/>
  <c r="E28" i="14"/>
  <c r="I29" i="14"/>
  <c r="E32" i="14"/>
  <c r="I33" i="14"/>
  <c r="E7" i="15"/>
  <c r="E11" i="15"/>
  <c r="E15" i="15"/>
  <c r="E19" i="15"/>
  <c r="J23" i="14"/>
  <c r="D5" i="13"/>
  <c r="H5" i="13" s="1"/>
  <c r="D5" i="14"/>
  <c r="H5" i="14" s="1"/>
  <c r="I35" i="14"/>
  <c r="J21" i="12"/>
  <c r="C25" i="12"/>
  <c r="C29" i="12"/>
  <c r="G48" i="12"/>
  <c r="G52" i="12"/>
  <c r="G56" i="12"/>
  <c r="G60" i="12"/>
  <c r="G9" i="13"/>
  <c r="G13" i="13"/>
  <c r="G17" i="13"/>
  <c r="C8" i="14"/>
  <c r="G9" i="14"/>
  <c r="C12" i="14"/>
  <c r="G13" i="14"/>
  <c r="C21" i="14"/>
  <c r="J35" i="14"/>
  <c r="C9" i="15"/>
  <c r="C13" i="15"/>
  <c r="I140" i="10"/>
  <c r="I7" i="12"/>
  <c r="I12" i="12"/>
  <c r="E25" i="12"/>
  <c r="I26" i="12"/>
  <c r="I30" i="12"/>
  <c r="I39" i="12"/>
  <c r="I43" i="12"/>
  <c r="E51" i="12"/>
  <c r="E55" i="12"/>
  <c r="I56" i="12"/>
  <c r="E59" i="12"/>
  <c r="E63" i="12"/>
  <c r="I9" i="13"/>
  <c r="I13" i="13"/>
  <c r="I17" i="13"/>
  <c r="E8" i="14"/>
  <c r="I9" i="14"/>
  <c r="I13" i="14"/>
  <c r="E21" i="14"/>
  <c r="E26" i="14"/>
  <c r="I27" i="14"/>
  <c r="E30" i="14"/>
  <c r="I31" i="14"/>
  <c r="K35" i="14"/>
  <c r="E9" i="15"/>
  <c r="E13" i="15"/>
  <c r="J33" i="12"/>
  <c r="G8" i="14"/>
  <c r="G12" i="14"/>
  <c r="J16" i="14"/>
  <c r="E19" i="12"/>
  <c r="I42" i="12"/>
  <c r="I26" i="14"/>
  <c r="E29" i="14"/>
  <c r="E33" i="14"/>
  <c r="G41" i="2" l="1"/>
  <c r="G49" i="2"/>
  <c r="J42" i="7"/>
  <c r="D43" i="2"/>
  <c r="H43" i="2" s="1"/>
  <c r="H39" i="2"/>
  <c r="G47" i="2"/>
  <c r="G42" i="7"/>
  <c r="I42" i="7" s="1"/>
  <c r="B66" i="2"/>
  <c r="G46" i="2"/>
  <c r="D66" i="2"/>
  <c r="H57" i="2"/>
  <c r="C66" i="2"/>
  <c r="G65" i="2"/>
  <c r="G52" i="2"/>
  <c r="G40" i="2"/>
  <c r="G58" i="2"/>
  <c r="G39" i="2"/>
  <c r="B43" i="2"/>
  <c r="G43" i="2" s="1"/>
  <c r="G56" i="2"/>
  <c r="G62" i="2"/>
  <c r="E66" i="2"/>
  <c r="H48" i="2"/>
  <c r="H66" i="2" l="1"/>
  <c r="G66" i="2"/>
</calcChain>
</file>

<file path=xl/sharedStrings.xml><?xml version="1.0" encoding="utf-8"?>
<sst xmlns="http://schemas.openxmlformats.org/spreadsheetml/2006/main" count="1442" uniqueCount="482">
  <si>
    <t>VFACTS NT REPORT</t>
  </si>
  <si>
    <t>FEDERAL CHAMBER OF AUTOMOTIVE INDUSTRIES</t>
  </si>
  <si>
    <t>NEW VEHICLE SALES</t>
  </si>
  <si>
    <t>JUNE 2020</t>
  </si>
  <si>
    <t>Month</t>
  </si>
  <si>
    <t>YTD</t>
  </si>
  <si>
    <t>Variance +/- Vol. &amp; %</t>
  </si>
  <si>
    <t>Total Market</t>
  </si>
  <si>
    <t>MTH</t>
  </si>
  <si>
    <t>AUSTRALIAN CAPITAL TERRITORY</t>
  </si>
  <si>
    <t>NEW SOUTH WALES</t>
  </si>
  <si>
    <t>NORTHERN TERRITORY</t>
  </si>
  <si>
    <t>QUEENSLAND</t>
  </si>
  <si>
    <t>SOUTH AUSTRALIA</t>
  </si>
  <si>
    <t>TASMANIA</t>
  </si>
  <si>
    <t>VICTORIA</t>
  </si>
  <si>
    <t>WESTERN AUSTRALIA</t>
  </si>
  <si>
    <t>Total</t>
  </si>
  <si>
    <r>
      <t xml:space="preserve">Copyright © 2020 Federal Chamber of Automotive Industries (FCAI). No reproduction, distribution or transmission of the copyright materials contained in the VFACTS™ Reports in whole or in part is permitted without the prior permission of the FCAI. </t>
    </r>
    <r>
      <rPr>
        <b/>
        <sz val="8"/>
        <rFont val="Arial"/>
        <family val="2"/>
      </rPr>
      <t>Embargo applies until 12:00pm, Friday, 3 July 2020</t>
    </r>
    <r>
      <rPr>
        <sz val="8"/>
        <rFont val="Arial"/>
        <family val="2"/>
      </rPr>
      <t>.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For information on Report content and segmentation criteria, please visit www.fcai.com.au
For subscription enquiries email: vfacts@fcai.com.au
This report is compiled with the assistance of R. L. Polk Australia Pty Ltd in conjunction with the FCAI.</t>
    </r>
  </si>
  <si>
    <t>VFACTS</t>
  </si>
  <si>
    <t>TOTAL MARKET SEGMENTATION</t>
  </si>
  <si>
    <t>NT</t>
  </si>
  <si>
    <t>Volumes</t>
  </si>
  <si>
    <t>Passenger</t>
  </si>
  <si>
    <t>SUV</t>
  </si>
  <si>
    <t>Light Commercial</t>
  </si>
  <si>
    <t>Heavy Commercial</t>
  </si>
  <si>
    <t>Micro</t>
  </si>
  <si>
    <t>Light</t>
  </si>
  <si>
    <t>Small</t>
  </si>
  <si>
    <t>Medium</t>
  </si>
  <si>
    <t>Large</t>
  </si>
  <si>
    <t>Upper Large</t>
  </si>
  <si>
    <t>People Movers</t>
  </si>
  <si>
    <t>Sports</t>
  </si>
  <si>
    <t>SUV Light</t>
  </si>
  <si>
    <t>SUV Small</t>
  </si>
  <si>
    <t>SUV Medium</t>
  </si>
  <si>
    <t>SUV Large</t>
  </si>
  <si>
    <t>SUV Upper Large</t>
  </si>
  <si>
    <t>Light Buses &lt; 20 Seats</t>
  </si>
  <si>
    <t>Light Buses =&gt; 20 Seats</t>
  </si>
  <si>
    <t>Vans/CC &lt;= 2.5t</t>
  </si>
  <si>
    <t>Vans/CC 2.5-3.5t</t>
  </si>
  <si>
    <t>PU/CC 4X2</t>
  </si>
  <si>
    <t>PU/CC 4X4</t>
  </si>
  <si>
    <t>Percentage Mix</t>
  </si>
  <si>
    <t>Yr to Yr change +/-</t>
  </si>
  <si>
    <t>NEW VEHICLE SALES BY MARQUE</t>
  </si>
  <si>
    <t>Audi</t>
  </si>
  <si>
    <t>BMW</t>
  </si>
  <si>
    <t>Chrysler</t>
  </si>
  <si>
    <t>Citroen</t>
  </si>
  <si>
    <t>Fiat</t>
  </si>
  <si>
    <t>Fiat Professional</t>
  </si>
  <si>
    <t>Ford</t>
  </si>
  <si>
    <t>Great Wall</t>
  </si>
  <si>
    <t>Holden</t>
  </si>
  <si>
    <t>Honda</t>
  </si>
  <si>
    <t>Hyundai</t>
  </si>
  <si>
    <t>Isuzu Ute</t>
  </si>
  <si>
    <t>Jeep</t>
  </si>
  <si>
    <t>Kia</t>
  </si>
  <si>
    <t>Land Rover</t>
  </si>
  <si>
    <t>LDV</t>
  </si>
  <si>
    <t>Lexus</t>
  </si>
  <si>
    <t>Mazda</t>
  </si>
  <si>
    <t>Mercedes-Benz Cars</t>
  </si>
  <si>
    <t>Mercedes-Benz Vans</t>
  </si>
  <si>
    <t>MG</t>
  </si>
  <si>
    <t>MINI</t>
  </si>
  <si>
    <t>Mitsubishi</t>
  </si>
  <si>
    <t>Nissan</t>
  </si>
  <si>
    <t>RAM</t>
  </si>
  <si>
    <t>Renault</t>
  </si>
  <si>
    <t>Skoda</t>
  </si>
  <si>
    <t>Ssangyong</t>
  </si>
  <si>
    <t>Subaru</t>
  </si>
  <si>
    <t>Suzuki</t>
  </si>
  <si>
    <t>Toyota</t>
  </si>
  <si>
    <t>Volkswagen</t>
  </si>
  <si>
    <t>Volvo Car</t>
  </si>
  <si>
    <t>Fuso</t>
  </si>
  <si>
    <t>Hino</t>
  </si>
  <si>
    <t>Isuzu</t>
  </si>
  <si>
    <t>Kenworth</t>
  </si>
  <si>
    <t>Mack</t>
  </si>
  <si>
    <t>Mercedes-Benz Trucks</t>
  </si>
  <si>
    <t>UD Trucks</t>
  </si>
  <si>
    <t>Volvo Commercial</t>
  </si>
  <si>
    <t>NEW VEHICLE SALES SHARE BY MARQUE</t>
  </si>
  <si>
    <t>Variance +/- ppts.</t>
  </si>
  <si>
    <t>NEW VEHICLE SALES BY BUYER TYPE</t>
  </si>
  <si>
    <t>Private</t>
  </si>
  <si>
    <t>Business</t>
  </si>
  <si>
    <t>Gov't</t>
  </si>
  <si>
    <t>Rental</t>
  </si>
  <si>
    <t>Sub Total</t>
  </si>
  <si>
    <t>NEW VEHICLE SALES BY BUYER TYPE AND FUEL TYPE</t>
  </si>
  <si>
    <t>Passenger Private</t>
  </si>
  <si>
    <t>Diesel</t>
  </si>
  <si>
    <t>Electric/PHEV</t>
  </si>
  <si>
    <t>Hybrid</t>
  </si>
  <si>
    <t>Petrol</t>
  </si>
  <si>
    <t>Passenger Non-Private</t>
  </si>
  <si>
    <t>SUV Private</t>
  </si>
  <si>
    <t>SUV Non-Private</t>
  </si>
  <si>
    <t>Light Commercial Private</t>
  </si>
  <si>
    <t>Light Commercial Non-Private</t>
  </si>
  <si>
    <t>NEW VEHICLE SALES BY COUNTRY OF ORIGIN</t>
  </si>
  <si>
    <t>Locally Manufactured</t>
  </si>
  <si>
    <t>Total Locally Manufactured</t>
  </si>
  <si>
    <t>Imported</t>
  </si>
  <si>
    <t>Argentina</t>
  </si>
  <si>
    <t>Austria</t>
  </si>
  <si>
    <t>Belgium</t>
  </si>
  <si>
    <t>Canada</t>
  </si>
  <si>
    <t>China</t>
  </si>
  <si>
    <t>Czech Republic</t>
  </si>
  <si>
    <t>England</t>
  </si>
  <si>
    <t>Finland</t>
  </si>
  <si>
    <t>France</t>
  </si>
  <si>
    <t>Germany</t>
  </si>
  <si>
    <t>Hungary</t>
  </si>
  <si>
    <t>India</t>
  </si>
  <si>
    <t>Italy</t>
  </si>
  <si>
    <t>Japan</t>
  </si>
  <si>
    <t>Korea</t>
  </si>
  <si>
    <t>Mexico</t>
  </si>
  <si>
    <t>Poland</t>
  </si>
  <si>
    <t xml:space="preserve">Slovak Republic </t>
  </si>
  <si>
    <t>South Africa</t>
  </si>
  <si>
    <t>Spain</t>
  </si>
  <si>
    <t>Sweden</t>
  </si>
  <si>
    <t>Thailand</t>
  </si>
  <si>
    <t>Turkey</t>
  </si>
  <si>
    <t>USA</t>
  </si>
  <si>
    <t>Other</t>
  </si>
  <si>
    <t>Total Imported</t>
  </si>
  <si>
    <t>NEW VEHICLE SALES BY SEGMENT AND MODEL</t>
  </si>
  <si>
    <t>Year to Date</t>
  </si>
  <si>
    <t>Variance +/- %</t>
  </si>
  <si>
    <t>Volume</t>
  </si>
  <si>
    <t>Share</t>
  </si>
  <si>
    <t>Fiat 500/Abarth</t>
  </si>
  <si>
    <t>Kia Picanto</t>
  </si>
  <si>
    <t>Mitsubishi Mirage</t>
  </si>
  <si>
    <t>Total Micro</t>
  </si>
  <si>
    <t>Light &lt; $25K</t>
  </si>
  <si>
    <t>Honda City</t>
  </si>
  <si>
    <t>Honda Jazz</t>
  </si>
  <si>
    <t>Hyundai Accent</t>
  </si>
  <si>
    <t>Kia Rio</t>
  </si>
  <si>
    <t>Mazda2</t>
  </si>
  <si>
    <t>MG MG3</t>
  </si>
  <si>
    <t>Renault Clio</t>
  </si>
  <si>
    <t>Skoda Fabia</t>
  </si>
  <si>
    <t>Suzuki Baleno</t>
  </si>
  <si>
    <t>Suzuki Swift</t>
  </si>
  <si>
    <t>Toyota Prius C</t>
  </si>
  <si>
    <t>Toyota Yaris</t>
  </si>
  <si>
    <t>Volkswagen Polo</t>
  </si>
  <si>
    <t>Total Light &lt; $25K</t>
  </si>
  <si>
    <t>Light &gt; $25K</t>
  </si>
  <si>
    <t>MINI Hatch</t>
  </si>
  <si>
    <t>Total Light &gt; $25K</t>
  </si>
  <si>
    <t>Total Light</t>
  </si>
  <si>
    <t>Small &lt; $40K</t>
  </si>
  <si>
    <t>Ford Focus</t>
  </si>
  <si>
    <t>Holden Astra</t>
  </si>
  <si>
    <t>Honda Civic</t>
  </si>
  <si>
    <t>Hyundai Elantra</t>
  </si>
  <si>
    <t>Hyundai i30</t>
  </si>
  <si>
    <t>Hyundai Ioniq</t>
  </si>
  <si>
    <t>Kia Cerato</t>
  </si>
  <si>
    <t>Kia Soul</t>
  </si>
  <si>
    <t>Mazda3</t>
  </si>
  <si>
    <t>Mitsubishi Lancer</t>
  </si>
  <si>
    <t>Subaru Impreza</t>
  </si>
  <si>
    <t>Subaru WRX</t>
  </si>
  <si>
    <t>Toyota Corolla</t>
  </si>
  <si>
    <t>Toyota Prius</t>
  </si>
  <si>
    <t>Volkswagen Golf</t>
  </si>
  <si>
    <t>Total Small &lt; $40K</t>
  </si>
  <si>
    <t>Small &gt; $40K</t>
  </si>
  <si>
    <t>Audi A3</t>
  </si>
  <si>
    <t>BMW 1 Series</t>
  </si>
  <si>
    <t>BMW 2 Series Gran Coupe</t>
  </si>
  <si>
    <t>BMW i3</t>
  </si>
  <si>
    <t>Mercedes-Benz A-Class</t>
  </si>
  <si>
    <t>Mercedes-Benz B-Class</t>
  </si>
  <si>
    <t>Nissan Leaf</t>
  </si>
  <si>
    <t>Total Small &gt; $40K</t>
  </si>
  <si>
    <t>Total Small</t>
  </si>
  <si>
    <t>Medium &lt; $60K</t>
  </si>
  <si>
    <t>Mazda6</t>
  </si>
  <si>
    <t>Subaru Levorg</t>
  </si>
  <si>
    <t>Subaru Liberty</t>
  </si>
  <si>
    <t>Toyota Camry</t>
  </si>
  <si>
    <t>Volkswagen Passat</t>
  </si>
  <si>
    <t>Total Medium &lt; $60K</t>
  </si>
  <si>
    <t>Medium &gt; $60K</t>
  </si>
  <si>
    <t>Audi A5 Sportback</t>
  </si>
  <si>
    <t>BMW 3 Series</t>
  </si>
  <si>
    <t>BMW 4 Series Gran Coupe</t>
  </si>
  <si>
    <t>Lexus ES</t>
  </si>
  <si>
    <t>Lexus IS</t>
  </si>
  <si>
    <t>Mercedes-Benz C-Class</t>
  </si>
  <si>
    <t>Mercedes-Benz CLA-Class</t>
  </si>
  <si>
    <t>Total Medium &gt; $60K</t>
  </si>
  <si>
    <t>Total Medium</t>
  </si>
  <si>
    <t>Large &lt; $70K</t>
  </si>
  <si>
    <t>Holden Commodore</t>
  </si>
  <si>
    <t>Kia Stinger</t>
  </si>
  <si>
    <t>Total Large &lt; $70K</t>
  </si>
  <si>
    <t>Large &gt; $70K</t>
  </si>
  <si>
    <t>BMW 5 Series</t>
  </si>
  <si>
    <t>Lexus GS</t>
  </si>
  <si>
    <t>Mercedes-Benz E-Class</t>
  </si>
  <si>
    <t>Total Large &gt; $70K</t>
  </si>
  <si>
    <t>Total Large</t>
  </si>
  <si>
    <t>Upper Large &lt; $100K</t>
  </si>
  <si>
    <t>Chrysler 300</t>
  </si>
  <si>
    <t>Total Upper Large &lt; $100K</t>
  </si>
  <si>
    <t>Total Upper Large</t>
  </si>
  <si>
    <t>People Movers &lt; $60K</t>
  </si>
  <si>
    <t>Honda Odyssey</t>
  </si>
  <si>
    <t>Hyundai iMAX</t>
  </si>
  <si>
    <t>Kia Carnival</t>
  </si>
  <si>
    <t>LDV G10 Wagon</t>
  </si>
  <si>
    <t>Toyota Tarago</t>
  </si>
  <si>
    <t>Volkswagen Caddy</t>
  </si>
  <si>
    <t>Volkswagen Caravelle</t>
  </si>
  <si>
    <t>Volkswagen Multivan</t>
  </si>
  <si>
    <t>Total People Movers &lt; $60K</t>
  </si>
  <si>
    <t>People Movers &gt; $60K</t>
  </si>
  <si>
    <t>Mercedes-Benz V-Class</t>
  </si>
  <si>
    <t>Toyota Granvia</t>
  </si>
  <si>
    <t>Total People Movers &gt; $60K</t>
  </si>
  <si>
    <t>Total People Movers</t>
  </si>
  <si>
    <t>Sports &lt; $80K</t>
  </si>
  <si>
    <t>Ford Mustang</t>
  </si>
  <si>
    <t>Hyundai Veloster</t>
  </si>
  <si>
    <t>Mazda MX5</t>
  </si>
  <si>
    <t>Subaru BRZ</t>
  </si>
  <si>
    <t>Toyota 86</t>
  </si>
  <si>
    <t>Total Sports &lt; $80K</t>
  </si>
  <si>
    <t>Sports &gt; $80K</t>
  </si>
  <si>
    <t>Lexus RC</t>
  </si>
  <si>
    <t>Mercedes-Benz C-Class Cpe/Conv</t>
  </si>
  <si>
    <t>Total Sports &gt; $80K</t>
  </si>
  <si>
    <t>Total Sports</t>
  </si>
  <si>
    <t>Total Passenger &lt; $</t>
  </si>
  <si>
    <t>Total Passenger &gt; $</t>
  </si>
  <si>
    <t>Total Passenger</t>
  </si>
  <si>
    <t>NEW VEHICLE SALES BY MARQUE - PASSENGER</t>
  </si>
  <si>
    <t>Ford EcoSport</t>
  </si>
  <si>
    <t>Holden Trax</t>
  </si>
  <si>
    <t>Hyundai Venue</t>
  </si>
  <si>
    <t>Mazda CX-3</t>
  </si>
  <si>
    <t>Nissan Juke</t>
  </si>
  <si>
    <t>Suzuki Ignis</t>
  </si>
  <si>
    <t>Suzuki Jimny</t>
  </si>
  <si>
    <t>Volkswagen T-Cross</t>
  </si>
  <si>
    <t>Total SUV Light</t>
  </si>
  <si>
    <t>SUV Small &lt; $40K</t>
  </si>
  <si>
    <t>Honda HR-V</t>
  </si>
  <si>
    <t>Hyundai Kona</t>
  </si>
  <si>
    <t>Jeep Compass</t>
  </si>
  <si>
    <t>Kia Seltos</t>
  </si>
  <si>
    <t>Mazda CX-30</t>
  </si>
  <si>
    <t>MG ZS</t>
  </si>
  <si>
    <t>Mitsubishi ASX</t>
  </si>
  <si>
    <t>Mitsubishi Eclipse Cross</t>
  </si>
  <si>
    <t>Nissan Qashqai</t>
  </si>
  <si>
    <t>Subaru XV</t>
  </si>
  <si>
    <t>Suzuki S-Cross</t>
  </si>
  <si>
    <t>Suzuki Vitara</t>
  </si>
  <si>
    <t>Toyota C-HR</t>
  </si>
  <si>
    <t>Total SUV Small &lt; $40K</t>
  </si>
  <si>
    <t>SUV Small &gt; $40K</t>
  </si>
  <si>
    <t>Audi Q2</t>
  </si>
  <si>
    <t>Audi Q3</t>
  </si>
  <si>
    <t>BMW X1</t>
  </si>
  <si>
    <t>BMW X2</t>
  </si>
  <si>
    <t>Lexus UX</t>
  </si>
  <si>
    <t>Mercedes-Benz GLA-Class</t>
  </si>
  <si>
    <t>Volvo XC40</t>
  </si>
  <si>
    <t>Total SUV Small &gt; $40K</t>
  </si>
  <si>
    <t>Total SUV Small</t>
  </si>
  <si>
    <t>SUV Medium &lt; $60K</t>
  </si>
  <si>
    <t>Ford Escape</t>
  </si>
  <si>
    <t>Holden Equinox</t>
  </si>
  <si>
    <t>Honda CR-V</t>
  </si>
  <si>
    <t>Hyundai Tucson</t>
  </si>
  <si>
    <t>Jeep Cherokee</t>
  </si>
  <si>
    <t>Kia Sportage</t>
  </si>
  <si>
    <t>Mazda CX-5</t>
  </si>
  <si>
    <t>Mitsubishi Outlander</t>
  </si>
  <si>
    <t>Nissan X-Trail</t>
  </si>
  <si>
    <t>Renault Koleos</t>
  </si>
  <si>
    <t>Subaru Forester</t>
  </si>
  <si>
    <t>Suzuki Grand Vitara</t>
  </si>
  <si>
    <t>Toyota RAV4</t>
  </si>
  <si>
    <t>Volkswagen Tiguan</t>
  </si>
  <si>
    <t>Total SUV Medium &lt; $60K</t>
  </si>
  <si>
    <t>SUV Medium &gt; $60K</t>
  </si>
  <si>
    <t>BMW X3</t>
  </si>
  <si>
    <t>BMW X4</t>
  </si>
  <si>
    <t>Land Rover Discovery Sport</t>
  </si>
  <si>
    <t>Land Rover Range Rover Evoque</t>
  </si>
  <si>
    <t>Lexus NX</t>
  </si>
  <si>
    <t>Mercedes-Benz GLB-Class</t>
  </si>
  <si>
    <t>Mercedes-Benz GLC-Class</t>
  </si>
  <si>
    <t>Mercedes-Benz GLC-Class Coupe</t>
  </si>
  <si>
    <t>Volvo XC60</t>
  </si>
  <si>
    <t>Total SUV Medium &gt; $60K</t>
  </si>
  <si>
    <t>Total SUV Medium</t>
  </si>
  <si>
    <t>SUV Large &lt; $70K</t>
  </si>
  <si>
    <t>Ford Endura</t>
  </si>
  <si>
    <t>Ford Everest</t>
  </si>
  <si>
    <t>Holden Acadia</t>
  </si>
  <si>
    <t>Holden Captiva</t>
  </si>
  <si>
    <t>Holden Trailblazer</t>
  </si>
  <si>
    <t>Hyundai Santa Fe</t>
  </si>
  <si>
    <t>Isuzu Ute MU-X</t>
  </si>
  <si>
    <t>Jeep Grand Cherokee</t>
  </si>
  <si>
    <t>Jeep Wrangler</t>
  </si>
  <si>
    <t>Kia Sorento</t>
  </si>
  <si>
    <t>LDV D90</t>
  </si>
  <si>
    <t>Mazda CX-8</t>
  </si>
  <si>
    <t>Mazda CX-9</t>
  </si>
  <si>
    <t>Mitsubishi Pajero</t>
  </si>
  <si>
    <t>Mitsubishi Pajero Sport</t>
  </si>
  <si>
    <t>Nissan Pathfinder</t>
  </si>
  <si>
    <t>Skoda Kodiaq</t>
  </si>
  <si>
    <t>Subaru Outback</t>
  </si>
  <si>
    <t>Toyota Fortuner</t>
  </si>
  <si>
    <t>Toyota Kluger</t>
  </si>
  <si>
    <t>Toyota Prado</t>
  </si>
  <si>
    <t>Volkswagen Passat Alltrack</t>
  </si>
  <si>
    <t>Volkswagen Tiguan Allspace</t>
  </si>
  <si>
    <t>Total SUV Large &lt; $70K</t>
  </si>
  <si>
    <t>SUV Large &gt; $70K</t>
  </si>
  <si>
    <t>BMW X5</t>
  </si>
  <si>
    <t>Land Rover Range Rover Sport</t>
  </si>
  <si>
    <t>Land Rover Range Rover Velar</t>
  </si>
  <si>
    <t>Lexus RX</t>
  </si>
  <si>
    <t>Mercedes-Benz GLE-Class</t>
  </si>
  <si>
    <t>Mercedes-Benz GLE-Class Coupe</t>
  </si>
  <si>
    <t>Volkswagen Touareg</t>
  </si>
  <si>
    <t>Total SUV Large &gt; $70K</t>
  </si>
  <si>
    <t>Total SUV Large</t>
  </si>
  <si>
    <t>SUV Upper Large &lt; $100K</t>
  </si>
  <si>
    <t>Nissan Patrol Wagon</t>
  </si>
  <si>
    <t>Toyota Landcruiser Wagon</t>
  </si>
  <si>
    <t>Total SUV Upper Large &lt; $100K</t>
  </si>
  <si>
    <t>SUV Upper Large &gt; $100K</t>
  </si>
  <si>
    <t>Audi Q8</t>
  </si>
  <si>
    <t>BMW X7</t>
  </si>
  <si>
    <t>Land Rover Range Rover</t>
  </si>
  <si>
    <t>Lexus LX</t>
  </si>
  <si>
    <t>Total SUV Upper Large &gt; $100K</t>
  </si>
  <si>
    <t>Total SUV Upper Large</t>
  </si>
  <si>
    <t>Total SUV &lt; $</t>
  </si>
  <si>
    <t>Total SUV &gt; $</t>
  </si>
  <si>
    <t>Total SUV</t>
  </si>
  <si>
    <t>NEW VEHICLE SALES BY MARQUE - SUV</t>
  </si>
  <si>
    <t>Toyota Hiace Bus</t>
  </si>
  <si>
    <t>Total Light Buses &lt; 20 Seats</t>
  </si>
  <si>
    <t>Toyota Coaster</t>
  </si>
  <si>
    <t>Total Light Buses =&gt; 20 Seats</t>
  </si>
  <si>
    <t>Citroen Berlingo</t>
  </si>
  <si>
    <t>Renault Kangoo</t>
  </si>
  <si>
    <t>Volkswagen Caddy Van</t>
  </si>
  <si>
    <t>Total Vans/CC &lt;= 2.5t</t>
  </si>
  <si>
    <t>Ford Transit Custom</t>
  </si>
  <si>
    <t>Hyundai iLOAD</t>
  </si>
  <si>
    <t>LDV G10</t>
  </si>
  <si>
    <t>LDV V80</t>
  </si>
  <si>
    <t>Mercedes-Benz Vito</t>
  </si>
  <si>
    <t>Renault Trafic</t>
  </si>
  <si>
    <t>Toyota Hiace Van</t>
  </si>
  <si>
    <t>Volkswagen Transporter</t>
  </si>
  <si>
    <t>Total Vans/CC 2.5-3.5t</t>
  </si>
  <si>
    <t>Ford Ranger 4X2</t>
  </si>
  <si>
    <t>Great Wall Steed 4X2</t>
  </si>
  <si>
    <t>Holden Colorado 4X2</t>
  </si>
  <si>
    <t>Isuzu Ute D-Max 4X2</t>
  </si>
  <si>
    <t>Mazda BT-50 4X2</t>
  </si>
  <si>
    <t>Mitsubishi Triton 4X2</t>
  </si>
  <si>
    <t>Nissan Navara 4X2</t>
  </si>
  <si>
    <t>Toyota Hilux 4X2</t>
  </si>
  <si>
    <t>Total PU/CC 4X2</t>
  </si>
  <si>
    <t>Ford Ranger 4X4</t>
  </si>
  <si>
    <t>Great Wall Steed 4X4</t>
  </si>
  <si>
    <t>Holden Colorado 4X4</t>
  </si>
  <si>
    <t>Isuzu Ute D-Max 4X4</t>
  </si>
  <si>
    <t>Jeep Gladiator</t>
  </si>
  <si>
    <t>LDV T60 4X4</t>
  </si>
  <si>
    <t>Mazda BT-50 4X4</t>
  </si>
  <si>
    <t>Mercedes-Benz X-Class 4X4</t>
  </si>
  <si>
    <t>Mitsubishi Triton 4X4</t>
  </si>
  <si>
    <t>Nissan Navara 4X4</t>
  </si>
  <si>
    <t>RAM 1500 Express</t>
  </si>
  <si>
    <t>RAM 1500 Laramie</t>
  </si>
  <si>
    <t>Ssangyong Musso/Musso XLV 4X4</t>
  </si>
  <si>
    <t>Toyota Hilux 4X4</t>
  </si>
  <si>
    <t>Toyota Landcruiser PU/CC</t>
  </si>
  <si>
    <t>Volkswagen Amarok 4X4</t>
  </si>
  <si>
    <t>Total PU/CC 4X4</t>
  </si>
  <si>
    <t>Total Light Commercial</t>
  </si>
  <si>
    <t>NEW VEHICLE SALES BY MARQUE - LIGHT COMMERCIAL</t>
  </si>
  <si>
    <t>LD 3501-8000 kgs GVM</t>
  </si>
  <si>
    <t>Fiat Ducato</t>
  </si>
  <si>
    <t>Ford Transit Heavy</t>
  </si>
  <si>
    <t>Fuso Canter (LD)</t>
  </si>
  <si>
    <t>Hino (LD)</t>
  </si>
  <si>
    <t>Isuzu N-Series (LD)</t>
  </si>
  <si>
    <t>Mercedes-Benz Sprinter</t>
  </si>
  <si>
    <t>Renault Master</t>
  </si>
  <si>
    <t>Volkswagen Crafter</t>
  </si>
  <si>
    <t>Total LD 3501-8000 kgs GVM</t>
  </si>
  <si>
    <t>MD =&gt; 8001 GVM &amp; GCM &lt; 39001</t>
  </si>
  <si>
    <t>Fuso Fighter (MD)</t>
  </si>
  <si>
    <t>Hino (MD)</t>
  </si>
  <si>
    <t>Isuzu N-Series (MD)</t>
  </si>
  <si>
    <t>Total MD =&gt; 8001 GVM &amp; GCM &lt; 39001</t>
  </si>
  <si>
    <t>HD =&gt; 8001 GVM &amp; GCM &gt; 39000</t>
  </si>
  <si>
    <t>Fuso F-Series (HD)</t>
  </si>
  <si>
    <t>Hino (HD)</t>
  </si>
  <si>
    <t>Isuzu (HD)</t>
  </si>
  <si>
    <t>Mack (HD)</t>
  </si>
  <si>
    <t>Mercedes (HD)</t>
  </si>
  <si>
    <t>UD Trucks (HD)</t>
  </si>
  <si>
    <t>Volvo Truck (HD)</t>
  </si>
  <si>
    <t>Total HD =&gt; 8001 GVM &amp; GCM &gt; 39000</t>
  </si>
  <si>
    <t>Total Heavy Commercial</t>
  </si>
  <si>
    <t>NEW VEHICLE SALES BY MARQUE - HEAVY COMMERCIAL</t>
  </si>
  <si>
    <t>NEW VEHICLE SALES BY MARQUE &amp; MODEL</t>
  </si>
  <si>
    <t>Audi Total</t>
  </si>
  <si>
    <t>BMW Total</t>
  </si>
  <si>
    <t>Chrysler Total</t>
  </si>
  <si>
    <t>Citroen Total</t>
  </si>
  <si>
    <t>Fiat Total</t>
  </si>
  <si>
    <t>Fiat Professional Total</t>
  </si>
  <si>
    <t>Ford Total</t>
  </si>
  <si>
    <t>Fuso Total</t>
  </si>
  <si>
    <t>Great Wall Total</t>
  </si>
  <si>
    <t>Hino Total</t>
  </si>
  <si>
    <t>Holden Total</t>
  </si>
  <si>
    <t>Honda Total</t>
  </si>
  <si>
    <t>Hyundai Total</t>
  </si>
  <si>
    <t>Isuzu Total</t>
  </si>
  <si>
    <t>Isuzu Ute Total</t>
  </si>
  <si>
    <t>Jeep Total</t>
  </si>
  <si>
    <t>Kenworth Total</t>
  </si>
  <si>
    <t>Kia Total</t>
  </si>
  <si>
    <t>Land Rover Total</t>
  </si>
  <si>
    <t>LDV Total</t>
  </si>
  <si>
    <t>Lexus Total</t>
  </si>
  <si>
    <t>Mack Total</t>
  </si>
  <si>
    <t>Mazda Total</t>
  </si>
  <si>
    <t>Mercedes-Benz Cars Total</t>
  </si>
  <si>
    <t>Mercedes-Benz Trucks Total</t>
  </si>
  <si>
    <t>Mercedes-Benz Vans Total</t>
  </si>
  <si>
    <t>MG Total</t>
  </si>
  <si>
    <t>MINI Total</t>
  </si>
  <si>
    <t>Mitsubishi Total</t>
  </si>
  <si>
    <t>Nissan Total</t>
  </si>
  <si>
    <t>RAM Total</t>
  </si>
  <si>
    <t>Renault Total</t>
  </si>
  <si>
    <t>Skoda Total</t>
  </si>
  <si>
    <t>Ssangyong Total</t>
  </si>
  <si>
    <t>Subaru Total</t>
  </si>
  <si>
    <t>Suzuki Total</t>
  </si>
  <si>
    <t>Toyota Total</t>
  </si>
  <si>
    <t>UD Trucks Total</t>
  </si>
  <si>
    <t>Volkswagen Total</t>
  </si>
  <si>
    <t>Volvo Car Total</t>
  </si>
  <si>
    <t>Volvo Commercial Total</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</si>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</sst>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18" x14ac:knownFonts="1">
    <font>
      <sz val="11"/>
      <color theme="1"/>
      <name val="Calibri"/>
      <family val="2"/>
      <scheme val="minor"/>
    </font>
    <font>
      <sz val="10"/>
      <name val="Arial"/>
    </font>
    <font>
      <b/>
      <sz val="22"/>
      <color indexed="9"/>
      <name val="Arial"/>
      <family val="2"/>
    </font>
    <font>
      <b/>
      <sz val="14"/>
      <name val="Arial"/>
      <family val="2"/>
    </font>
    <font>
      <b/>
      <sz val="28"/>
      <name val="Arial"/>
      <family val="2"/>
    </font>
    <font>
      <sz val="28"/>
      <name val="Arial"/>
      <family val="2"/>
    </font>
    <font>
      <sz val="24"/>
      <name val="Arial"/>
      <family val="2"/>
    </font>
    <font>
      <b/>
      <sz val="24"/>
      <name val="Arial"/>
      <family val="2"/>
    </font>
    <font>
      <i/>
      <sz val="28"/>
      <name val="Arial"/>
      <family val="2"/>
    </font>
    <font>
      <i/>
      <sz val="24"/>
      <name val="Arial"/>
      <family val="2"/>
    </font>
    <font>
      <sz val="12"/>
      <name val="Arial"/>
      <family val="2"/>
    </font>
    <font>
      <b/>
      <sz val="10"/>
      <name val="Arial"/>
      <family val="2"/>
    </font>
    <font>
      <sz val="10"/>
      <name val="Arial"/>
      <family val="2"/>
    </font>
    <font>
      <b/>
      <sz val="12"/>
      <name val="Arial"/>
      <family val="2"/>
    </font>
    <font>
      <sz val="11"/>
      <name val="Arial"/>
      <family val="2"/>
    </font>
    <font>
      <sz val="8"/>
      <name val="Arial"/>
      <family val="2"/>
    </font>
    <font>
      <b/>
      <sz val="8"/>
      <name val="Arial"/>
      <family val="2"/>
    </font>
    <font>
      <sz val="16"/>
      <name val="Arial"/>
      <family val="2"/>
    </font>
  </fonts>
  <fills count="4">
    <fill>
      <patternFill patternType="none"/>
    </fill>
    <fill>
      <patternFill patternType="gray125"/>
    </fill>
    <fill>
      <patternFill patternType="solid">
        <fgColor indexed="8"/>
        <bgColor indexed="64"/>
      </patternFill>
    </fill>
    <fill>
      <patternFill patternType="solid">
        <fgColor indexed="22"/>
        <bgColor indexed="64"/>
      </patternFill>
    </fill>
  </fills>
  <borders count="15">
    <border>
      <left/>
      <right/>
      <top/>
      <bottom/>
      <diagonal/>
    </border>
    <border>
      <left style="hair">
        <color indexed="64"/>
      </left>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3">
    <xf numFmtId="0" fontId="0" fillId="0" borderId="0"/>
    <xf numFmtId="0" fontId="1" fillId="0" borderId="0"/>
    <xf numFmtId="9" fontId="12" fillId="0" borderId="0" applyFont="0" applyFill="0" applyBorder="0" applyAlignment="0" applyProtection="0"/>
  </cellStyleXfs>
  <cellXfs count="179">
    <xf numFmtId="0" fontId="0" fillId="0" borderId="0" xfId="0"/>
    <xf numFmtId="0" fontId="1" fillId="0" borderId="0" xfId="1"/>
    <xf numFmtId="0" fontId="3" fillId="0" borderId="0" xfId="1" applyFont="1" applyAlignment="1">
      <alignment horizontal="center"/>
    </xf>
    <xf numFmtId="0" fontId="3" fillId="0" borderId="0" xfId="1" applyFont="1"/>
    <xf numFmtId="0" fontId="6" fillId="0" borderId="0" xfId="1" applyFont="1" applyAlignment="1">
      <alignment vertical="center"/>
    </xf>
    <xf numFmtId="0" fontId="7" fillId="0" borderId="0" xfId="1" applyFont="1" applyAlignment="1">
      <alignment horizontal="center" vertical="center"/>
    </xf>
    <xf numFmtId="0" fontId="1" fillId="0" borderId="0" xfId="1" applyAlignment="1">
      <alignment vertical="center"/>
    </xf>
    <xf numFmtId="17" fontId="9" fillId="0" borderId="0" xfId="1" quotePrefix="1" applyNumberFormat="1" applyFont="1" applyAlignment="1">
      <alignment horizontal="center" vertical="center"/>
    </xf>
    <xf numFmtId="17" fontId="9" fillId="0" borderId="0" xfId="1" applyNumberFormat="1" applyFont="1" applyAlignment="1">
      <alignment horizontal="center" vertical="center"/>
    </xf>
    <xf numFmtId="0" fontId="10" fillId="0" borderId="0" xfId="1" applyFont="1"/>
    <xf numFmtId="0" fontId="1" fillId="0" borderId="2" xfId="1" applyBorder="1"/>
    <xf numFmtId="0" fontId="11" fillId="0" borderId="5" xfId="1" applyFont="1" applyBorder="1"/>
    <xf numFmtId="0" fontId="11" fillId="0" borderId="7" xfId="1" applyFont="1" applyBorder="1"/>
    <xf numFmtId="0" fontId="11" fillId="0" borderId="3" xfId="1" applyFont="1" applyBorder="1" applyAlignment="1">
      <alignment horizontal="center"/>
    </xf>
    <xf numFmtId="0" fontId="11" fillId="0" borderId="4" xfId="1" applyFont="1" applyBorder="1" applyAlignment="1">
      <alignment horizontal="center"/>
    </xf>
    <xf numFmtId="0" fontId="11" fillId="0" borderId="7" xfId="1" applyFont="1" applyBorder="1" applyAlignment="1">
      <alignment horizontal="center"/>
    </xf>
    <xf numFmtId="0" fontId="11" fillId="0" borderId="8" xfId="1" applyFont="1" applyBorder="1"/>
    <xf numFmtId="0" fontId="12" fillId="0" borderId="9" xfId="1" applyFont="1" applyBorder="1" applyAlignment="1">
      <alignment horizontal="center"/>
    </xf>
    <xf numFmtId="0" fontId="12" fillId="0" borderId="10" xfId="1" applyFont="1" applyBorder="1" applyAlignment="1">
      <alignment horizontal="center"/>
    </xf>
    <xf numFmtId="0" fontId="12" fillId="0" borderId="8" xfId="1" applyFont="1" applyBorder="1" applyAlignment="1">
      <alignment horizontal="center"/>
    </xf>
    <xf numFmtId="0" fontId="12" fillId="0" borderId="8" xfId="1" applyFont="1" applyBorder="1"/>
    <xf numFmtId="3" fontId="12" fillId="0" borderId="9" xfId="1" applyNumberFormat="1" applyFont="1" applyBorder="1" applyAlignment="1">
      <alignment horizontal="right"/>
    </xf>
    <xf numFmtId="3" fontId="12" fillId="0" borderId="10" xfId="1" applyNumberFormat="1" applyFont="1" applyBorder="1" applyAlignment="1">
      <alignment horizontal="right"/>
    </xf>
    <xf numFmtId="3" fontId="12" fillId="0" borderId="8" xfId="1" applyNumberFormat="1" applyFont="1" applyBorder="1" applyAlignment="1">
      <alignment horizontal="right"/>
    </xf>
    <xf numFmtId="164" fontId="12" fillId="0" borderId="9" xfId="2" applyNumberFormat="1" applyBorder="1" applyAlignment="1">
      <alignment horizontal="right"/>
    </xf>
    <xf numFmtId="164" fontId="12" fillId="0" borderId="10" xfId="2" applyNumberFormat="1" applyBorder="1" applyAlignment="1">
      <alignment horizontal="right"/>
    </xf>
    <xf numFmtId="3" fontId="12" fillId="0" borderId="9" xfId="1" applyNumberFormat="1" applyFont="1" applyBorder="1"/>
    <xf numFmtId="3" fontId="12" fillId="0" borderId="10" xfId="1" applyNumberFormat="1" applyFont="1" applyBorder="1"/>
    <xf numFmtId="3" fontId="12" fillId="0" borderId="8" xfId="1" applyNumberFormat="1" applyFont="1" applyBorder="1"/>
    <xf numFmtId="0" fontId="12" fillId="0" borderId="9" xfId="1" applyFont="1" applyBorder="1"/>
    <xf numFmtId="0" fontId="12" fillId="0" borderId="10" xfId="1" applyFont="1" applyBorder="1"/>
    <xf numFmtId="0" fontId="13" fillId="0" borderId="10" xfId="1" applyFont="1" applyBorder="1"/>
    <xf numFmtId="3" fontId="11" fillId="0" borderId="3" xfId="1" applyNumberFormat="1" applyFont="1" applyBorder="1" applyAlignment="1">
      <alignment horizontal="right"/>
    </xf>
    <xf numFmtId="3" fontId="11" fillId="0" borderId="4" xfId="1" applyNumberFormat="1" applyFont="1" applyBorder="1" applyAlignment="1">
      <alignment horizontal="right"/>
    </xf>
    <xf numFmtId="3" fontId="11" fillId="0" borderId="7" xfId="1" applyNumberFormat="1" applyFont="1" applyBorder="1" applyAlignment="1">
      <alignment horizontal="right"/>
    </xf>
    <xf numFmtId="164" fontId="11" fillId="0" borderId="3" xfId="2" applyNumberFormat="1" applyFont="1" applyBorder="1" applyAlignment="1">
      <alignment horizontal="right"/>
    </xf>
    <xf numFmtId="164" fontId="11" fillId="0" borderId="4" xfId="2" applyNumberFormat="1" applyFont="1" applyBorder="1" applyAlignment="1">
      <alignment horizontal="right"/>
    </xf>
    <xf numFmtId="0" fontId="13" fillId="0" borderId="0" xfId="1" applyFont="1"/>
    <xf numFmtId="0" fontId="11" fillId="0" borderId="0" xfId="1" applyFont="1"/>
    <xf numFmtId="0" fontId="11" fillId="0" borderId="11" xfId="1" applyFont="1" applyBorder="1"/>
    <xf numFmtId="3" fontId="11" fillId="0" borderId="11" xfId="1" applyNumberFormat="1" applyFont="1" applyBorder="1" applyAlignment="1">
      <alignment horizontal="right"/>
    </xf>
    <xf numFmtId="164" fontId="11" fillId="0" borderId="0" xfId="2" applyNumberFormat="1" applyFont="1" applyAlignment="1">
      <alignment horizontal="right"/>
    </xf>
    <xf numFmtId="3" fontId="11" fillId="0" borderId="0" xfId="1" applyNumberFormat="1" applyFont="1" applyAlignment="1">
      <alignment horizontal="right"/>
    </xf>
    <xf numFmtId="0" fontId="14" fillId="0" borderId="0" xfId="1" applyFont="1" applyAlignment="1">
      <alignment horizontal="left" indent="10"/>
    </xf>
    <xf numFmtId="0" fontId="12" fillId="0" borderId="0" xfId="1" applyFont="1"/>
    <xf numFmtId="0" fontId="10" fillId="3" borderId="0" xfId="1" applyFont="1" applyFill="1" applyAlignment="1">
      <alignment horizontal="center" vertical="center"/>
    </xf>
    <xf numFmtId="0" fontId="14" fillId="3" borderId="0" xfId="1" applyFont="1" applyFill="1" applyAlignment="1">
      <alignment horizontal="left" vertical="top" wrapText="1"/>
    </xf>
    <xf numFmtId="0" fontId="10" fillId="3" borderId="0" xfId="1" applyFont="1" applyFill="1" applyAlignment="1">
      <alignment horizontal="center" vertical="center" wrapText="1"/>
    </xf>
    <xf numFmtId="0" fontId="1" fillId="3" borderId="0" xfId="1" applyFill="1" applyAlignment="1">
      <alignment vertical="top" wrapText="1"/>
    </xf>
    <xf numFmtId="0" fontId="10" fillId="3" borderId="0" xfId="1" applyFont="1" applyFill="1" applyAlignment="1">
      <alignment horizontal="center" vertical="top"/>
    </xf>
    <xf numFmtId="0" fontId="14" fillId="3" borderId="0" xfId="1" applyFont="1" applyFill="1" applyAlignment="1">
      <alignment horizontal="left" vertical="center" wrapText="1" indent="1"/>
    </xf>
    <xf numFmtId="0" fontId="1" fillId="0" borderId="0" xfId="1" quotePrefix="1" applyAlignment="1">
      <alignment wrapText="1"/>
    </xf>
    <xf numFmtId="0" fontId="17" fillId="0" borderId="0" xfId="1" applyFont="1" applyAlignment="1">
      <alignment vertical="top" wrapText="1"/>
    </xf>
    <xf numFmtId="0" fontId="17" fillId="0" borderId="0" xfId="1" applyFont="1" applyAlignment="1">
      <alignment horizontal="center" wrapText="1"/>
    </xf>
    <xf numFmtId="0" fontId="17" fillId="0" borderId="0" xfId="1" applyFont="1" applyAlignment="1">
      <alignment horizontal="center"/>
    </xf>
    <xf numFmtId="3" fontId="1" fillId="0" borderId="9" xfId="1" applyNumberFormat="1" applyBorder="1" applyAlignment="1">
      <alignment horizontal="right"/>
    </xf>
    <xf numFmtId="3" fontId="1" fillId="0" borderId="10" xfId="1" applyNumberFormat="1" applyBorder="1" applyAlignment="1">
      <alignment horizontal="right"/>
    </xf>
    <xf numFmtId="3" fontId="1" fillId="0" borderId="8" xfId="1" applyNumberFormat="1" applyBorder="1" applyAlignment="1">
      <alignment horizontal="right"/>
    </xf>
    <xf numFmtId="165" fontId="1" fillId="0" borderId="9" xfId="2" applyNumberFormat="1" applyFont="1" applyBorder="1" applyAlignment="1">
      <alignment horizontal="right"/>
    </xf>
    <xf numFmtId="165" fontId="1" fillId="0" borderId="10" xfId="2" applyNumberFormat="1" applyFont="1" applyBorder="1" applyAlignment="1">
      <alignment horizontal="right"/>
    </xf>
    <xf numFmtId="165" fontId="11" fillId="0" borderId="3" xfId="2" applyNumberFormat="1" applyFont="1" applyBorder="1" applyAlignment="1">
      <alignment horizontal="right"/>
    </xf>
    <xf numFmtId="165" fontId="11" fillId="0" borderId="4" xfId="2" applyNumberFormat="1" applyFont="1" applyBorder="1" applyAlignment="1">
      <alignment horizontal="right"/>
    </xf>
    <xf numFmtId="0" fontId="12" fillId="0" borderId="12" xfId="1" applyFont="1" applyBorder="1"/>
    <xf numFmtId="3" fontId="1" fillId="0" borderId="13" xfId="1" applyNumberFormat="1" applyBorder="1" applyAlignment="1">
      <alignment horizontal="right"/>
    </xf>
    <xf numFmtId="3" fontId="1" fillId="0" borderId="14" xfId="1" applyNumberFormat="1" applyBorder="1" applyAlignment="1">
      <alignment horizontal="right"/>
    </xf>
    <xf numFmtId="3" fontId="1" fillId="0" borderId="12" xfId="1" applyNumberFormat="1" applyBorder="1" applyAlignment="1">
      <alignment horizontal="right"/>
    </xf>
    <xf numFmtId="165" fontId="1" fillId="0" borderId="13" xfId="2" applyNumberFormat="1" applyFont="1" applyBorder="1" applyAlignment="1">
      <alignment horizontal="right"/>
    </xf>
    <xf numFmtId="165" fontId="1" fillId="0" borderId="14" xfId="2" applyNumberFormat="1" applyFont="1" applyBorder="1" applyAlignment="1">
      <alignment horizontal="right"/>
    </xf>
    <xf numFmtId="165" fontId="1" fillId="0" borderId="9" xfId="1" applyNumberFormat="1" applyBorder="1" applyAlignment="1">
      <alignment horizontal="right"/>
    </xf>
    <xf numFmtId="165" fontId="1" fillId="0" borderId="10" xfId="1" applyNumberFormat="1" applyBorder="1" applyAlignment="1">
      <alignment horizontal="right"/>
    </xf>
    <xf numFmtId="165" fontId="1" fillId="0" borderId="8" xfId="1" applyNumberFormat="1" applyBorder="1" applyAlignment="1">
      <alignment horizontal="right"/>
    </xf>
    <xf numFmtId="165" fontId="11" fillId="0" borderId="3" xfId="1" applyNumberFormat="1" applyFont="1" applyBorder="1" applyAlignment="1">
      <alignment horizontal="right"/>
    </xf>
    <xf numFmtId="165" fontId="11" fillId="0" borderId="4" xfId="1" applyNumberFormat="1" applyFont="1" applyBorder="1" applyAlignment="1">
      <alignment horizontal="right"/>
    </xf>
    <xf numFmtId="165" fontId="11" fillId="0" borderId="7" xfId="1" applyNumberFormat="1" applyFont="1" applyBorder="1" applyAlignment="1">
      <alignment horizontal="right"/>
    </xf>
    <xf numFmtId="165" fontId="1" fillId="0" borderId="13" xfId="1" applyNumberFormat="1" applyBorder="1" applyAlignment="1">
      <alignment horizontal="right"/>
    </xf>
    <xf numFmtId="165" fontId="1" fillId="0" borderId="14" xfId="1" applyNumberFormat="1" applyBorder="1" applyAlignment="1">
      <alignment horizontal="right"/>
    </xf>
    <xf numFmtId="165" fontId="1" fillId="0" borderId="12" xfId="1" applyNumberFormat="1" applyBorder="1" applyAlignment="1">
      <alignment horizontal="right"/>
    </xf>
    <xf numFmtId="164" fontId="1" fillId="0" borderId="9" xfId="2" applyNumberFormat="1" applyFont="1" applyBorder="1" applyAlignment="1">
      <alignment horizontal="right"/>
    </xf>
    <xf numFmtId="164" fontId="1" fillId="0" borderId="10" xfId="2" applyNumberFormat="1" applyFont="1" applyBorder="1" applyAlignment="1">
      <alignment horizontal="right"/>
    </xf>
    <xf numFmtId="164" fontId="1" fillId="0" borderId="13" xfId="2" applyNumberFormat="1" applyFont="1" applyBorder="1" applyAlignment="1">
      <alignment horizontal="right"/>
    </xf>
    <xf numFmtId="164" fontId="1" fillId="0" borderId="14" xfId="2" applyNumberFormat="1" applyFont="1" applyBorder="1" applyAlignment="1">
      <alignment horizontal="right"/>
    </xf>
    <xf numFmtId="0" fontId="1" fillId="0" borderId="8" xfId="1" applyBorder="1"/>
    <xf numFmtId="3" fontId="1" fillId="0" borderId="9" xfId="1" applyNumberFormat="1" applyBorder="1"/>
    <xf numFmtId="3" fontId="1" fillId="0" borderId="10" xfId="1" applyNumberFormat="1" applyBorder="1"/>
    <xf numFmtId="3" fontId="1" fillId="0" borderId="8" xfId="1" applyNumberFormat="1" applyBorder="1"/>
    <xf numFmtId="0" fontId="1" fillId="0" borderId="9" xfId="1" applyBorder="1"/>
    <xf numFmtId="0" fontId="1" fillId="0" borderId="10" xfId="1" applyBorder="1"/>
    <xf numFmtId="0" fontId="11" fillId="0" borderId="2" xfId="1" applyFont="1" applyBorder="1"/>
    <xf numFmtId="165" fontId="0" fillId="0" borderId="9" xfId="2" applyNumberFormat="1" applyFont="1" applyBorder="1" applyAlignment="1">
      <alignment horizontal="right"/>
    </xf>
    <xf numFmtId="165" fontId="0" fillId="0" borderId="10" xfId="2" applyNumberFormat="1" applyFont="1" applyBorder="1" applyAlignment="1">
      <alignment horizontal="right"/>
    </xf>
    <xf numFmtId="2" fontId="0" fillId="0" borderId="8" xfId="2" applyNumberFormat="1" applyFont="1" applyBorder="1" applyAlignment="1">
      <alignment horizontal="right"/>
    </xf>
    <xf numFmtId="2" fontId="0" fillId="0" borderId="9" xfId="2" applyNumberFormat="1" applyFont="1" applyBorder="1" applyAlignment="1">
      <alignment horizontal="right"/>
    </xf>
    <xf numFmtId="2" fontId="0" fillId="0" borderId="10" xfId="2" applyNumberFormat="1" applyFont="1" applyBorder="1" applyAlignment="1">
      <alignment horizontal="right"/>
    </xf>
    <xf numFmtId="165" fontId="0" fillId="0" borderId="13" xfId="2" applyNumberFormat="1" applyFont="1" applyBorder="1" applyAlignment="1">
      <alignment horizontal="right"/>
    </xf>
    <xf numFmtId="165" fontId="0" fillId="0" borderId="14" xfId="2" applyNumberFormat="1" applyFont="1" applyBorder="1" applyAlignment="1">
      <alignment horizontal="right"/>
    </xf>
    <xf numFmtId="2" fontId="0" fillId="0" borderId="12" xfId="2" applyNumberFormat="1" applyFont="1" applyBorder="1" applyAlignment="1">
      <alignment horizontal="right"/>
    </xf>
    <xf numFmtId="2" fontId="0" fillId="0" borderId="13" xfId="2" applyNumberFormat="1" applyFont="1" applyBorder="1" applyAlignment="1">
      <alignment horizontal="right"/>
    </xf>
    <xf numFmtId="2" fontId="0" fillId="0" borderId="14" xfId="2" applyNumberFormat="1" applyFont="1" applyBorder="1" applyAlignment="1">
      <alignment horizontal="right"/>
    </xf>
    <xf numFmtId="165" fontId="0" fillId="0" borderId="9" xfId="2" applyNumberFormat="1" applyFont="1" applyBorder="1"/>
    <xf numFmtId="165" fontId="0" fillId="0" borderId="10" xfId="2" applyNumberFormat="1" applyFont="1" applyBorder="1"/>
    <xf numFmtId="2" fontId="0" fillId="0" borderId="8" xfId="2" applyNumberFormat="1" applyFont="1" applyBorder="1"/>
    <xf numFmtId="2" fontId="0" fillId="0" borderId="9" xfId="2" applyNumberFormat="1" applyFont="1" applyBorder="1"/>
    <xf numFmtId="2" fontId="0" fillId="0" borderId="10" xfId="2" applyNumberFormat="1" applyFont="1" applyBorder="1"/>
    <xf numFmtId="2" fontId="11" fillId="0" borderId="7" xfId="2" applyNumberFormat="1" applyFont="1" applyBorder="1" applyAlignment="1">
      <alignment horizontal="right"/>
    </xf>
    <xf numFmtId="2" fontId="11" fillId="0" borderId="3" xfId="2" applyNumberFormat="1" applyFont="1" applyBorder="1" applyAlignment="1">
      <alignment horizontal="right"/>
    </xf>
    <xf numFmtId="2" fontId="11" fillId="0" borderId="4" xfId="2" applyNumberFormat="1" applyFont="1" applyBorder="1" applyAlignment="1">
      <alignment horizontal="right"/>
    </xf>
    <xf numFmtId="3" fontId="1" fillId="0" borderId="9" xfId="1" applyNumberFormat="1" applyBorder="1" applyAlignment="1">
      <alignment horizontal="center"/>
    </xf>
    <xf numFmtId="3" fontId="1" fillId="0" borderId="10" xfId="1" applyNumberFormat="1" applyBorder="1" applyAlignment="1">
      <alignment horizontal="center"/>
    </xf>
    <xf numFmtId="3" fontId="1" fillId="0" borderId="8" xfId="1" applyNumberFormat="1" applyBorder="1" applyAlignment="1">
      <alignment horizontal="center"/>
    </xf>
    <xf numFmtId="0" fontId="1" fillId="0" borderId="9" xfId="1" applyBorder="1" applyAlignment="1">
      <alignment horizontal="center"/>
    </xf>
    <xf numFmtId="0" fontId="1" fillId="0" borderId="10" xfId="1" applyBorder="1" applyAlignment="1">
      <alignment horizontal="center"/>
    </xf>
    <xf numFmtId="0" fontId="11" fillId="0" borderId="8" xfId="1" applyFont="1" applyBorder="1" applyAlignment="1">
      <alignment horizontal="left"/>
    </xf>
    <xf numFmtId="3" fontId="11" fillId="0" borderId="9" xfId="1" applyNumberFormat="1" applyFont="1" applyBorder="1" applyAlignment="1">
      <alignment horizontal="right"/>
    </xf>
    <xf numFmtId="3" fontId="11" fillId="0" borderId="10" xfId="1" applyNumberFormat="1" applyFont="1" applyBorder="1" applyAlignment="1">
      <alignment horizontal="right"/>
    </xf>
    <xf numFmtId="3" fontId="11" fillId="0" borderId="8" xfId="1" applyNumberFormat="1" applyFont="1" applyBorder="1" applyAlignment="1">
      <alignment horizontal="right"/>
    </xf>
    <xf numFmtId="164" fontId="11" fillId="0" borderId="9" xfId="2" applyNumberFormat="1" applyFont="1" applyBorder="1" applyAlignment="1">
      <alignment horizontal="right"/>
    </xf>
    <xf numFmtId="164" fontId="11" fillId="0" borderId="10" xfId="2" applyNumberFormat="1" applyFont="1" applyBorder="1" applyAlignment="1">
      <alignment horizontal="right"/>
    </xf>
    <xf numFmtId="0" fontId="12" fillId="0" borderId="8" xfId="1" applyFont="1" applyBorder="1" applyAlignment="1">
      <alignment horizontal="left" indent="2"/>
    </xf>
    <xf numFmtId="164" fontId="0" fillId="0" borderId="9" xfId="2" applyNumberFormat="1" applyFont="1" applyBorder="1" applyAlignment="1">
      <alignment horizontal="right"/>
    </xf>
    <xf numFmtId="164" fontId="0" fillId="0" borderId="10" xfId="2" applyNumberFormat="1" applyFont="1" applyBorder="1" applyAlignment="1">
      <alignment horizontal="right"/>
    </xf>
    <xf numFmtId="0" fontId="11" fillId="0" borderId="8" xfId="1" applyFont="1" applyBorder="1" applyAlignment="1">
      <alignment wrapText="1"/>
    </xf>
    <xf numFmtId="3" fontId="11" fillId="0" borderId="6" xfId="1" applyNumberFormat="1" applyFont="1" applyBorder="1" applyAlignment="1">
      <alignment horizontal="right"/>
    </xf>
    <xf numFmtId="0" fontId="13" fillId="0" borderId="12" xfId="1" quotePrefix="1" applyFont="1" applyBorder="1"/>
    <xf numFmtId="0" fontId="11" fillId="0" borderId="12" xfId="1" quotePrefix="1" applyFont="1" applyBorder="1"/>
    <xf numFmtId="0" fontId="11" fillId="0" borderId="13" xfId="1" applyFont="1" applyBorder="1" applyAlignment="1">
      <alignment horizontal="center"/>
    </xf>
    <xf numFmtId="0" fontId="11" fillId="0" borderId="11" xfId="1" applyFont="1" applyBorder="1" applyAlignment="1">
      <alignment horizontal="center"/>
    </xf>
    <xf numFmtId="0" fontId="11" fillId="0" borderId="14" xfId="1" applyFont="1" applyBorder="1" applyAlignment="1">
      <alignment horizontal="center"/>
    </xf>
    <xf numFmtId="164" fontId="0" fillId="0" borderId="0" xfId="2" applyNumberFormat="1" applyFont="1" applyAlignment="1">
      <alignment horizontal="right"/>
    </xf>
    <xf numFmtId="3" fontId="1" fillId="0" borderId="0" xfId="1" applyNumberFormat="1" applyAlignment="1">
      <alignment horizontal="right"/>
    </xf>
    <xf numFmtId="0" fontId="1" fillId="0" borderId="5" xfId="1" applyBorder="1"/>
    <xf numFmtId="3" fontId="1" fillId="0" borderId="0" xfId="1" applyNumberFormat="1"/>
    <xf numFmtId="0" fontId="11" fillId="0" borderId="7" xfId="1" quotePrefix="1" applyFont="1" applyBorder="1"/>
    <xf numFmtId="164" fontId="11" fillId="0" borderId="6" xfId="2" applyNumberFormat="1" applyFont="1" applyBorder="1" applyAlignment="1">
      <alignment horizontal="right"/>
    </xf>
    <xf numFmtId="164" fontId="11" fillId="0" borderId="4" xfId="1" applyNumberFormat="1" applyFont="1" applyBorder="1" applyAlignment="1">
      <alignment horizontal="right"/>
    </xf>
    <xf numFmtId="164" fontId="11" fillId="0" borderId="6" xfId="1" applyNumberFormat="1" applyFont="1" applyBorder="1" applyAlignment="1">
      <alignment horizontal="right"/>
    </xf>
    <xf numFmtId="0" fontId="13" fillId="0" borderId="2" xfId="1" applyFont="1" applyBorder="1"/>
    <xf numFmtId="3" fontId="11" fillId="0" borderId="11" xfId="1" applyNumberFormat="1" applyFont="1" applyBorder="1" applyAlignment="1">
      <alignment horizontal="center"/>
    </xf>
    <xf numFmtId="3" fontId="11" fillId="0" borderId="13" xfId="1" applyNumberFormat="1" applyFont="1" applyBorder="1" applyAlignment="1">
      <alignment horizontal="center"/>
    </xf>
    <xf numFmtId="164" fontId="1" fillId="0" borderId="0" xfId="2" applyNumberFormat="1" applyFont="1" applyAlignment="1">
      <alignment horizontal="right"/>
    </xf>
    <xf numFmtId="3" fontId="12" fillId="0" borderId="9" xfId="1" applyNumberFormat="1" applyFont="1" applyBorder="1" applyAlignment="1">
      <alignment horizontal="center"/>
    </xf>
    <xf numFmtId="3" fontId="12" fillId="0" borderId="10" xfId="1" applyNumberFormat="1" applyFont="1" applyBorder="1" applyAlignment="1">
      <alignment horizontal="center"/>
    </xf>
    <xf numFmtId="3" fontId="12" fillId="0" borderId="8" xfId="1" applyNumberFormat="1" applyFont="1" applyBorder="1" applyAlignment="1">
      <alignment horizontal="center"/>
    </xf>
    <xf numFmtId="0" fontId="12" fillId="0" borderId="12" xfId="1" applyFont="1" applyBorder="1" applyAlignment="1">
      <alignment horizontal="left" indent="2"/>
    </xf>
    <xf numFmtId="0" fontId="11" fillId="0" borderId="7" xfId="1" applyFont="1" applyBorder="1" applyAlignment="1">
      <alignment horizontal="left"/>
    </xf>
    <xf numFmtId="0" fontId="11" fillId="0" borderId="12" xfId="1" applyFont="1" applyBorder="1"/>
    <xf numFmtId="3" fontId="11" fillId="0" borderId="13" xfId="1" applyNumberFormat="1" applyFont="1" applyBorder="1" applyAlignment="1">
      <alignment horizontal="right"/>
    </xf>
    <xf numFmtId="3" fontId="11" fillId="0" borderId="14" xfId="1" applyNumberFormat="1" applyFont="1" applyBorder="1" applyAlignment="1">
      <alignment horizontal="right"/>
    </xf>
    <xf numFmtId="3" fontId="11" fillId="0" borderId="12" xfId="1" applyNumberFormat="1" applyFont="1" applyBorder="1" applyAlignment="1">
      <alignment horizontal="right"/>
    </xf>
    <xf numFmtId="164" fontId="11" fillId="0" borderId="13" xfId="2" applyNumberFormat="1" applyFont="1" applyBorder="1" applyAlignment="1">
      <alignment horizontal="right"/>
    </xf>
    <xf numFmtId="164" fontId="11" fillId="0" borderId="14" xfId="2" applyNumberFormat="1" applyFont="1" applyBorder="1" applyAlignment="1">
      <alignment horizontal="right"/>
    </xf>
    <xf numFmtId="0" fontId="1" fillId="0" borderId="7" xfId="1" applyBorder="1"/>
    <xf numFmtId="3" fontId="1" fillId="0" borderId="3" xfId="1" applyNumberFormat="1" applyBorder="1"/>
    <xf numFmtId="3" fontId="1" fillId="0" borderId="4" xfId="1" applyNumberFormat="1" applyBorder="1"/>
    <xf numFmtId="3" fontId="1" fillId="0" borderId="7" xfId="1" applyNumberFormat="1" applyBorder="1"/>
    <xf numFmtId="0" fontId="1" fillId="0" borderId="3" xfId="1" applyBorder="1"/>
    <xf numFmtId="0" fontId="1" fillId="0" borderId="4" xfId="1" applyBorder="1"/>
    <xf numFmtId="0" fontId="1" fillId="0" borderId="0" xfId="1" applyAlignment="1">
      <alignment horizontal="center"/>
    </xf>
    <xf numFmtId="0" fontId="15" fillId="3" borderId="0" xfId="1" quotePrefix="1" applyFont="1" applyFill="1" applyAlignment="1">
      <alignment horizontal="left" vertical="top" wrapText="1"/>
    </xf>
    <xf numFmtId="0" fontId="1" fillId="0" borderId="0" xfId="1" applyAlignment="1">
      <alignment vertical="top" wrapText="1"/>
    </xf>
    <xf numFmtId="0" fontId="1" fillId="0" borderId="0" xfId="1" applyAlignment="1">
      <alignment wrapText="1"/>
    </xf>
    <xf numFmtId="0" fontId="2" fillId="2" borderId="1" xfId="1" quotePrefix="1" applyFont="1" applyFill="1" applyBorder="1" applyAlignment="1">
      <alignment horizontal="center" vertical="center"/>
    </xf>
    <xf numFmtId="0" fontId="2" fillId="2" borderId="0" xfId="1" applyFont="1" applyFill="1" applyAlignment="1">
      <alignment horizontal="center" vertical="center"/>
    </xf>
    <xf numFmtId="0" fontId="1" fillId="0" borderId="0" xfId="1"/>
    <xf numFmtId="0" fontId="3" fillId="0" borderId="0" xfId="1" applyFont="1" applyAlignment="1">
      <alignment horizontal="center"/>
    </xf>
    <xf numFmtId="0" fontId="3" fillId="0" borderId="0" xfId="1" applyFont="1"/>
    <xf numFmtId="0" fontId="4" fillId="0" borderId="0" xfId="1" applyFont="1" applyAlignment="1">
      <alignment horizontal="center" vertical="center"/>
    </xf>
    <xf numFmtId="0" fontId="5" fillId="0" borderId="0" xfId="1" applyFont="1" applyAlignment="1">
      <alignment vertical="center"/>
    </xf>
    <xf numFmtId="17" fontId="8" fillId="0" borderId="0" xfId="1" quotePrefix="1" applyNumberFormat="1" applyFont="1" applyAlignment="1">
      <alignment horizontal="center" vertical="center"/>
    </xf>
    <xf numFmtId="17" fontId="8" fillId="0" borderId="0" xfId="1" applyNumberFormat="1" applyFont="1" applyAlignment="1">
      <alignment horizontal="center" vertical="center"/>
    </xf>
    <xf numFmtId="0" fontId="8" fillId="0" borderId="0" xfId="1" applyFont="1" applyAlignment="1">
      <alignment vertical="center"/>
    </xf>
    <xf numFmtId="0" fontId="11" fillId="0" borderId="3" xfId="1" applyFont="1" applyBorder="1" applyAlignment="1">
      <alignment horizontal="center"/>
    </xf>
    <xf numFmtId="0" fontId="11" fillId="0" borderId="4" xfId="1" applyFont="1" applyBorder="1" applyAlignment="1">
      <alignment horizontal="center"/>
    </xf>
    <xf numFmtId="0" fontId="11" fillId="0" borderId="6" xfId="1" applyFont="1" applyBorder="1" applyAlignment="1">
      <alignment horizontal="center"/>
    </xf>
    <xf numFmtId="0" fontId="11" fillId="0" borderId="0" xfId="1" applyFont="1" applyAlignment="1">
      <alignment horizontal="center"/>
    </xf>
    <xf numFmtId="0" fontId="17" fillId="0" borderId="0" xfId="1" applyFont="1" applyAlignment="1">
      <alignment horizontal="center" wrapText="1"/>
    </xf>
    <xf numFmtId="0" fontId="17" fillId="0" borderId="0" xfId="1" applyFont="1" applyAlignment="1">
      <alignment horizontal="center"/>
    </xf>
    <xf numFmtId="0" fontId="17" fillId="0" borderId="0" xfId="1" quotePrefix="1" applyFont="1" applyAlignment="1">
      <alignment horizontal="center" wrapText="1"/>
    </xf>
    <xf numFmtId="0" fontId="12" fillId="0" borderId="0" xfId="1" applyFont="1" applyAlignment="1">
      <alignment horizontal="center"/>
    </xf>
    <xf numFmtId="0" fontId="11" fillId="0" borderId="4" xfId="1" applyFont="1" applyBorder="1"/>
  </cellXfs>
  <cellStyles count="3">
    <cellStyle name="Normal" xfId="0" builtinId="0"/>
    <cellStyle name="Normal 2 2" xfId="1" xr:uid="{BCCFABC1-D8B7-4A65-A6B1-128EB5DAC628}"/>
    <cellStyle name="Percent 2" xfId="2" xr:uid="{8FEA479D-D7A5-4303-877D-310865A91AB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82550</xdr:colOff>
      <xdr:row>1</xdr:row>
      <xdr:rowOff>641350</xdr:rowOff>
    </xdr:from>
    <xdr:to>
      <xdr:col>5</xdr:col>
      <xdr:colOff>501650</xdr:colOff>
      <xdr:row>1</xdr:row>
      <xdr:rowOff>2508250</xdr:rowOff>
    </xdr:to>
    <xdr:pic>
      <xdr:nvPicPr>
        <xdr:cNvPr id="2" name="Picture 1" descr="FCAI Logo">
          <a:extLst>
            <a:ext uri="{FF2B5EF4-FFF2-40B4-BE49-F238E27FC236}">
              <a16:creationId xmlns:a16="http://schemas.microsoft.com/office/drawing/2014/main" id="{AFA4E735-FAB5-495B-B514-C86142987FE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213100" y="1219200"/>
          <a:ext cx="179705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3" name="Rectangle 2">
          <a:extLst>
            <a:ext uri="{FF2B5EF4-FFF2-40B4-BE49-F238E27FC236}">
              <a16:creationId xmlns:a16="http://schemas.microsoft.com/office/drawing/2014/main" id="{3032A584-9DCF-4E9A-B5B9-87811B253E52}"/>
            </a:ext>
          </a:extLst>
        </xdr:cNvPr>
        <xdr:cNvSpPr>
          <a:spLocks noChangeArrowheads="1"/>
        </xdr:cNvSpPr>
      </xdr:nvSpPr>
      <xdr:spPr bwMode="auto">
        <a:xfrm>
          <a:off x="0" y="0"/>
          <a:ext cx="7988300" cy="1300480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02F421-66A3-448E-95CD-4ACB53F75661}">
  <sheetPr>
    <pageSetUpPr fitToPage="1"/>
  </sheetPr>
  <dimension ref="A1:O44"/>
  <sheetViews>
    <sheetView tabSelected="1" workbookViewId="0">
      <selection activeCell="M1" sqref="M1"/>
    </sheetView>
  </sheetViews>
  <sheetFormatPr defaultRowHeight="12.75" x14ac:dyDescent="0.2"/>
  <cols>
    <col min="1" max="1" width="2.7109375" style="1" customWidth="1"/>
    <col min="2" max="2" width="32.5703125" style="1" customWidth="1"/>
    <col min="3" max="4" width="9.5703125" style="1" bestFit="1" customWidth="1"/>
    <col min="5" max="6" width="10.140625" style="1" customWidth="1"/>
    <col min="7" max="7" width="1.7109375" style="1" customWidth="1"/>
    <col min="8" max="8" width="9" style="1" bestFit="1" customWidth="1"/>
    <col min="9" max="11" width="8.7109375" style="1"/>
    <col min="12" max="12" width="2.7109375" style="1" customWidth="1"/>
    <col min="13" max="14" width="8.7109375" style="1"/>
    <col min="15" max="17" width="8.5703125" style="1" customWidth="1"/>
    <col min="18" max="256" width="8.7109375" style="1"/>
    <col min="257" max="257" width="2.7109375" style="1" customWidth="1"/>
    <col min="258" max="258" width="32.5703125" style="1" customWidth="1"/>
    <col min="259" max="260" width="9.5703125" style="1" bestFit="1" customWidth="1"/>
    <col min="261" max="262" width="10.140625" style="1" customWidth="1"/>
    <col min="263" max="263" width="1.7109375" style="1" customWidth="1"/>
    <col min="264" max="264" width="9" style="1" bestFit="1" customWidth="1"/>
    <col min="265" max="267" width="8.7109375" style="1"/>
    <col min="268" max="268" width="2.7109375" style="1" customWidth="1"/>
    <col min="269" max="270" width="8.7109375" style="1"/>
    <col min="271" max="273" width="8.5703125" style="1" customWidth="1"/>
    <col min="274" max="512" width="8.7109375" style="1"/>
    <col min="513" max="513" width="2.7109375" style="1" customWidth="1"/>
    <col min="514" max="514" width="32.5703125" style="1" customWidth="1"/>
    <col min="515" max="516" width="9.5703125" style="1" bestFit="1" customWidth="1"/>
    <col min="517" max="518" width="10.140625" style="1" customWidth="1"/>
    <col min="519" max="519" width="1.7109375" style="1" customWidth="1"/>
    <col min="520" max="520" width="9" style="1" bestFit="1" customWidth="1"/>
    <col min="521" max="523" width="8.7109375" style="1"/>
    <col min="524" max="524" width="2.7109375" style="1" customWidth="1"/>
    <col min="525" max="526" width="8.7109375" style="1"/>
    <col min="527" max="529" width="8.5703125" style="1" customWidth="1"/>
    <col min="530" max="768" width="8.7109375" style="1"/>
    <col min="769" max="769" width="2.7109375" style="1" customWidth="1"/>
    <col min="770" max="770" width="32.5703125" style="1" customWidth="1"/>
    <col min="771" max="772" width="9.5703125" style="1" bestFit="1" customWidth="1"/>
    <col min="773" max="774" width="10.140625" style="1" customWidth="1"/>
    <col min="775" max="775" width="1.7109375" style="1" customWidth="1"/>
    <col min="776" max="776" width="9" style="1" bestFit="1" customWidth="1"/>
    <col min="777" max="779" width="8.7109375" style="1"/>
    <col min="780" max="780" width="2.7109375" style="1" customWidth="1"/>
    <col min="781" max="782" width="8.7109375" style="1"/>
    <col min="783" max="785" width="8.5703125" style="1" customWidth="1"/>
    <col min="786" max="1024" width="8.7109375" style="1"/>
    <col min="1025" max="1025" width="2.7109375" style="1" customWidth="1"/>
    <col min="1026" max="1026" width="32.5703125" style="1" customWidth="1"/>
    <col min="1027" max="1028" width="9.5703125" style="1" bestFit="1" customWidth="1"/>
    <col min="1029" max="1030" width="10.140625" style="1" customWidth="1"/>
    <col min="1031" max="1031" width="1.7109375" style="1" customWidth="1"/>
    <col min="1032" max="1032" width="9" style="1" bestFit="1" customWidth="1"/>
    <col min="1033" max="1035" width="8.7109375" style="1"/>
    <col min="1036" max="1036" width="2.7109375" style="1" customWidth="1"/>
    <col min="1037" max="1038" width="8.7109375" style="1"/>
    <col min="1039" max="1041" width="8.5703125" style="1" customWidth="1"/>
    <col min="1042" max="1280" width="8.7109375" style="1"/>
    <col min="1281" max="1281" width="2.7109375" style="1" customWidth="1"/>
    <col min="1282" max="1282" width="32.5703125" style="1" customWidth="1"/>
    <col min="1283" max="1284" width="9.5703125" style="1" bestFit="1" customWidth="1"/>
    <col min="1285" max="1286" width="10.140625" style="1" customWidth="1"/>
    <col min="1287" max="1287" width="1.7109375" style="1" customWidth="1"/>
    <col min="1288" max="1288" width="9" style="1" bestFit="1" customWidth="1"/>
    <col min="1289" max="1291" width="8.7109375" style="1"/>
    <col min="1292" max="1292" width="2.7109375" style="1" customWidth="1"/>
    <col min="1293" max="1294" width="8.7109375" style="1"/>
    <col min="1295" max="1297" width="8.5703125" style="1" customWidth="1"/>
    <col min="1298" max="1536" width="8.7109375" style="1"/>
    <col min="1537" max="1537" width="2.7109375" style="1" customWidth="1"/>
    <col min="1538" max="1538" width="32.5703125" style="1" customWidth="1"/>
    <col min="1539" max="1540" width="9.5703125" style="1" bestFit="1" customWidth="1"/>
    <col min="1541" max="1542" width="10.140625" style="1" customWidth="1"/>
    <col min="1543" max="1543" width="1.7109375" style="1" customWidth="1"/>
    <col min="1544" max="1544" width="9" style="1" bestFit="1" customWidth="1"/>
    <col min="1545" max="1547" width="8.7109375" style="1"/>
    <col min="1548" max="1548" width="2.7109375" style="1" customWidth="1"/>
    <col min="1549" max="1550" width="8.7109375" style="1"/>
    <col min="1551" max="1553" width="8.5703125" style="1" customWidth="1"/>
    <col min="1554" max="1792" width="8.7109375" style="1"/>
    <col min="1793" max="1793" width="2.7109375" style="1" customWidth="1"/>
    <col min="1794" max="1794" width="32.5703125" style="1" customWidth="1"/>
    <col min="1795" max="1796" width="9.5703125" style="1" bestFit="1" customWidth="1"/>
    <col min="1797" max="1798" width="10.140625" style="1" customWidth="1"/>
    <col min="1799" max="1799" width="1.7109375" style="1" customWidth="1"/>
    <col min="1800" max="1800" width="9" style="1" bestFit="1" customWidth="1"/>
    <col min="1801" max="1803" width="8.7109375" style="1"/>
    <col min="1804" max="1804" width="2.7109375" style="1" customWidth="1"/>
    <col min="1805" max="1806" width="8.7109375" style="1"/>
    <col min="1807" max="1809" width="8.5703125" style="1" customWidth="1"/>
    <col min="1810" max="2048" width="8.7109375" style="1"/>
    <col min="2049" max="2049" width="2.7109375" style="1" customWidth="1"/>
    <col min="2050" max="2050" width="32.5703125" style="1" customWidth="1"/>
    <col min="2051" max="2052" width="9.5703125" style="1" bestFit="1" customWidth="1"/>
    <col min="2053" max="2054" width="10.140625" style="1" customWidth="1"/>
    <col min="2055" max="2055" width="1.7109375" style="1" customWidth="1"/>
    <col min="2056" max="2056" width="9" style="1" bestFit="1" customWidth="1"/>
    <col min="2057" max="2059" width="8.7109375" style="1"/>
    <col min="2060" max="2060" width="2.7109375" style="1" customWidth="1"/>
    <col min="2061" max="2062" width="8.7109375" style="1"/>
    <col min="2063" max="2065" width="8.5703125" style="1" customWidth="1"/>
    <col min="2066" max="2304" width="8.7109375" style="1"/>
    <col min="2305" max="2305" width="2.7109375" style="1" customWidth="1"/>
    <col min="2306" max="2306" width="32.5703125" style="1" customWidth="1"/>
    <col min="2307" max="2308" width="9.5703125" style="1" bestFit="1" customWidth="1"/>
    <col min="2309" max="2310" width="10.140625" style="1" customWidth="1"/>
    <col min="2311" max="2311" width="1.7109375" style="1" customWidth="1"/>
    <col min="2312" max="2312" width="9" style="1" bestFit="1" customWidth="1"/>
    <col min="2313" max="2315" width="8.7109375" style="1"/>
    <col min="2316" max="2316" width="2.7109375" style="1" customWidth="1"/>
    <col min="2317" max="2318" width="8.7109375" style="1"/>
    <col min="2319" max="2321" width="8.5703125" style="1" customWidth="1"/>
    <col min="2322" max="2560" width="8.7109375" style="1"/>
    <col min="2561" max="2561" width="2.7109375" style="1" customWidth="1"/>
    <col min="2562" max="2562" width="32.5703125" style="1" customWidth="1"/>
    <col min="2563" max="2564" width="9.5703125" style="1" bestFit="1" customWidth="1"/>
    <col min="2565" max="2566" width="10.140625" style="1" customWidth="1"/>
    <col min="2567" max="2567" width="1.7109375" style="1" customWidth="1"/>
    <col min="2568" max="2568" width="9" style="1" bestFit="1" customWidth="1"/>
    <col min="2569" max="2571" width="8.7109375" style="1"/>
    <col min="2572" max="2572" width="2.7109375" style="1" customWidth="1"/>
    <col min="2573" max="2574" width="8.7109375" style="1"/>
    <col min="2575" max="2577" width="8.5703125" style="1" customWidth="1"/>
    <col min="2578" max="2816" width="8.7109375" style="1"/>
    <col min="2817" max="2817" width="2.7109375" style="1" customWidth="1"/>
    <col min="2818" max="2818" width="32.5703125" style="1" customWidth="1"/>
    <col min="2819" max="2820" width="9.5703125" style="1" bestFit="1" customWidth="1"/>
    <col min="2821" max="2822" width="10.140625" style="1" customWidth="1"/>
    <col min="2823" max="2823" width="1.7109375" style="1" customWidth="1"/>
    <col min="2824" max="2824" width="9" style="1" bestFit="1" customWidth="1"/>
    <col min="2825" max="2827" width="8.7109375" style="1"/>
    <col min="2828" max="2828" width="2.7109375" style="1" customWidth="1"/>
    <col min="2829" max="2830" width="8.7109375" style="1"/>
    <col min="2831" max="2833" width="8.5703125" style="1" customWidth="1"/>
    <col min="2834" max="3072" width="8.7109375" style="1"/>
    <col min="3073" max="3073" width="2.7109375" style="1" customWidth="1"/>
    <col min="3074" max="3074" width="32.5703125" style="1" customWidth="1"/>
    <col min="3075" max="3076" width="9.5703125" style="1" bestFit="1" customWidth="1"/>
    <col min="3077" max="3078" width="10.140625" style="1" customWidth="1"/>
    <col min="3079" max="3079" width="1.7109375" style="1" customWidth="1"/>
    <col min="3080" max="3080" width="9" style="1" bestFit="1" customWidth="1"/>
    <col min="3081" max="3083" width="8.7109375" style="1"/>
    <col min="3084" max="3084" width="2.7109375" style="1" customWidth="1"/>
    <col min="3085" max="3086" width="8.7109375" style="1"/>
    <col min="3087" max="3089" width="8.5703125" style="1" customWidth="1"/>
    <col min="3090" max="3328" width="8.7109375" style="1"/>
    <col min="3329" max="3329" width="2.7109375" style="1" customWidth="1"/>
    <col min="3330" max="3330" width="32.5703125" style="1" customWidth="1"/>
    <col min="3331" max="3332" width="9.5703125" style="1" bestFit="1" customWidth="1"/>
    <col min="3333" max="3334" width="10.140625" style="1" customWidth="1"/>
    <col min="3335" max="3335" width="1.7109375" style="1" customWidth="1"/>
    <col min="3336" max="3336" width="9" style="1" bestFit="1" customWidth="1"/>
    <col min="3337" max="3339" width="8.7109375" style="1"/>
    <col min="3340" max="3340" width="2.7109375" style="1" customWidth="1"/>
    <col min="3341" max="3342" width="8.7109375" style="1"/>
    <col min="3343" max="3345" width="8.5703125" style="1" customWidth="1"/>
    <col min="3346" max="3584" width="8.7109375" style="1"/>
    <col min="3585" max="3585" width="2.7109375" style="1" customWidth="1"/>
    <col min="3586" max="3586" width="32.5703125" style="1" customWidth="1"/>
    <col min="3587" max="3588" width="9.5703125" style="1" bestFit="1" customWidth="1"/>
    <col min="3589" max="3590" width="10.140625" style="1" customWidth="1"/>
    <col min="3591" max="3591" width="1.7109375" style="1" customWidth="1"/>
    <col min="3592" max="3592" width="9" style="1" bestFit="1" customWidth="1"/>
    <col min="3593" max="3595" width="8.7109375" style="1"/>
    <col min="3596" max="3596" width="2.7109375" style="1" customWidth="1"/>
    <col min="3597" max="3598" width="8.7109375" style="1"/>
    <col min="3599" max="3601" width="8.5703125" style="1" customWidth="1"/>
    <col min="3602" max="3840" width="8.7109375" style="1"/>
    <col min="3841" max="3841" width="2.7109375" style="1" customWidth="1"/>
    <col min="3842" max="3842" width="32.5703125" style="1" customWidth="1"/>
    <col min="3843" max="3844" width="9.5703125" style="1" bestFit="1" customWidth="1"/>
    <col min="3845" max="3846" width="10.140625" style="1" customWidth="1"/>
    <col min="3847" max="3847" width="1.7109375" style="1" customWidth="1"/>
    <col min="3848" max="3848" width="9" style="1" bestFit="1" customWidth="1"/>
    <col min="3849" max="3851" width="8.7109375" style="1"/>
    <col min="3852" max="3852" width="2.7109375" style="1" customWidth="1"/>
    <col min="3853" max="3854" width="8.7109375" style="1"/>
    <col min="3855" max="3857" width="8.5703125" style="1" customWidth="1"/>
    <col min="3858" max="4096" width="8.7109375" style="1"/>
    <col min="4097" max="4097" width="2.7109375" style="1" customWidth="1"/>
    <col min="4098" max="4098" width="32.5703125" style="1" customWidth="1"/>
    <col min="4099" max="4100" width="9.5703125" style="1" bestFit="1" customWidth="1"/>
    <col min="4101" max="4102" width="10.140625" style="1" customWidth="1"/>
    <col min="4103" max="4103" width="1.7109375" style="1" customWidth="1"/>
    <col min="4104" max="4104" width="9" style="1" bestFit="1" customWidth="1"/>
    <col min="4105" max="4107" width="8.7109375" style="1"/>
    <col min="4108" max="4108" width="2.7109375" style="1" customWidth="1"/>
    <col min="4109" max="4110" width="8.7109375" style="1"/>
    <col min="4111" max="4113" width="8.5703125" style="1" customWidth="1"/>
    <col min="4114" max="4352" width="8.7109375" style="1"/>
    <col min="4353" max="4353" width="2.7109375" style="1" customWidth="1"/>
    <col min="4354" max="4354" width="32.5703125" style="1" customWidth="1"/>
    <col min="4355" max="4356" width="9.5703125" style="1" bestFit="1" customWidth="1"/>
    <col min="4357" max="4358" width="10.140625" style="1" customWidth="1"/>
    <col min="4359" max="4359" width="1.7109375" style="1" customWidth="1"/>
    <col min="4360" max="4360" width="9" style="1" bestFit="1" customWidth="1"/>
    <col min="4361" max="4363" width="8.7109375" style="1"/>
    <col min="4364" max="4364" width="2.7109375" style="1" customWidth="1"/>
    <col min="4365" max="4366" width="8.7109375" style="1"/>
    <col min="4367" max="4369" width="8.5703125" style="1" customWidth="1"/>
    <col min="4370" max="4608" width="8.7109375" style="1"/>
    <col min="4609" max="4609" width="2.7109375" style="1" customWidth="1"/>
    <col min="4610" max="4610" width="32.5703125" style="1" customWidth="1"/>
    <col min="4611" max="4612" width="9.5703125" style="1" bestFit="1" customWidth="1"/>
    <col min="4613" max="4614" width="10.140625" style="1" customWidth="1"/>
    <col min="4615" max="4615" width="1.7109375" style="1" customWidth="1"/>
    <col min="4616" max="4616" width="9" style="1" bestFit="1" customWidth="1"/>
    <col min="4617" max="4619" width="8.7109375" style="1"/>
    <col min="4620" max="4620" width="2.7109375" style="1" customWidth="1"/>
    <col min="4621" max="4622" width="8.7109375" style="1"/>
    <col min="4623" max="4625" width="8.5703125" style="1" customWidth="1"/>
    <col min="4626" max="4864" width="8.7109375" style="1"/>
    <col min="4865" max="4865" width="2.7109375" style="1" customWidth="1"/>
    <col min="4866" max="4866" width="32.5703125" style="1" customWidth="1"/>
    <col min="4867" max="4868" width="9.5703125" style="1" bestFit="1" customWidth="1"/>
    <col min="4869" max="4870" width="10.140625" style="1" customWidth="1"/>
    <col min="4871" max="4871" width="1.7109375" style="1" customWidth="1"/>
    <col min="4872" max="4872" width="9" style="1" bestFit="1" customWidth="1"/>
    <col min="4873" max="4875" width="8.7109375" style="1"/>
    <col min="4876" max="4876" width="2.7109375" style="1" customWidth="1"/>
    <col min="4877" max="4878" width="8.7109375" style="1"/>
    <col min="4879" max="4881" width="8.5703125" style="1" customWidth="1"/>
    <col min="4882" max="5120" width="8.7109375" style="1"/>
    <col min="5121" max="5121" width="2.7109375" style="1" customWidth="1"/>
    <col min="5122" max="5122" width="32.5703125" style="1" customWidth="1"/>
    <col min="5123" max="5124" width="9.5703125" style="1" bestFit="1" customWidth="1"/>
    <col min="5125" max="5126" width="10.140625" style="1" customWidth="1"/>
    <col min="5127" max="5127" width="1.7109375" style="1" customWidth="1"/>
    <col min="5128" max="5128" width="9" style="1" bestFit="1" customWidth="1"/>
    <col min="5129" max="5131" width="8.7109375" style="1"/>
    <col min="5132" max="5132" width="2.7109375" style="1" customWidth="1"/>
    <col min="5133" max="5134" width="8.7109375" style="1"/>
    <col min="5135" max="5137" width="8.5703125" style="1" customWidth="1"/>
    <col min="5138" max="5376" width="8.7109375" style="1"/>
    <col min="5377" max="5377" width="2.7109375" style="1" customWidth="1"/>
    <col min="5378" max="5378" width="32.5703125" style="1" customWidth="1"/>
    <col min="5379" max="5380" width="9.5703125" style="1" bestFit="1" customWidth="1"/>
    <col min="5381" max="5382" width="10.140625" style="1" customWidth="1"/>
    <col min="5383" max="5383" width="1.7109375" style="1" customWidth="1"/>
    <col min="5384" max="5384" width="9" style="1" bestFit="1" customWidth="1"/>
    <col min="5385" max="5387" width="8.7109375" style="1"/>
    <col min="5388" max="5388" width="2.7109375" style="1" customWidth="1"/>
    <col min="5389" max="5390" width="8.7109375" style="1"/>
    <col min="5391" max="5393" width="8.5703125" style="1" customWidth="1"/>
    <col min="5394" max="5632" width="8.7109375" style="1"/>
    <col min="5633" max="5633" width="2.7109375" style="1" customWidth="1"/>
    <col min="5634" max="5634" width="32.5703125" style="1" customWidth="1"/>
    <col min="5635" max="5636" width="9.5703125" style="1" bestFit="1" customWidth="1"/>
    <col min="5637" max="5638" width="10.140625" style="1" customWidth="1"/>
    <col min="5639" max="5639" width="1.7109375" style="1" customWidth="1"/>
    <col min="5640" max="5640" width="9" style="1" bestFit="1" customWidth="1"/>
    <col min="5641" max="5643" width="8.7109375" style="1"/>
    <col min="5644" max="5644" width="2.7109375" style="1" customWidth="1"/>
    <col min="5645" max="5646" width="8.7109375" style="1"/>
    <col min="5647" max="5649" width="8.5703125" style="1" customWidth="1"/>
    <col min="5650" max="5888" width="8.7109375" style="1"/>
    <col min="5889" max="5889" width="2.7109375" style="1" customWidth="1"/>
    <col min="5890" max="5890" width="32.5703125" style="1" customWidth="1"/>
    <col min="5891" max="5892" width="9.5703125" style="1" bestFit="1" customWidth="1"/>
    <col min="5893" max="5894" width="10.140625" style="1" customWidth="1"/>
    <col min="5895" max="5895" width="1.7109375" style="1" customWidth="1"/>
    <col min="5896" max="5896" width="9" style="1" bestFit="1" customWidth="1"/>
    <col min="5897" max="5899" width="8.7109375" style="1"/>
    <col min="5900" max="5900" width="2.7109375" style="1" customWidth="1"/>
    <col min="5901" max="5902" width="8.7109375" style="1"/>
    <col min="5903" max="5905" width="8.5703125" style="1" customWidth="1"/>
    <col min="5906" max="6144" width="8.7109375" style="1"/>
    <col min="6145" max="6145" width="2.7109375" style="1" customWidth="1"/>
    <col min="6146" max="6146" width="32.5703125" style="1" customWidth="1"/>
    <col min="6147" max="6148" width="9.5703125" style="1" bestFit="1" customWidth="1"/>
    <col min="6149" max="6150" width="10.140625" style="1" customWidth="1"/>
    <col min="6151" max="6151" width="1.7109375" style="1" customWidth="1"/>
    <col min="6152" max="6152" width="9" style="1" bestFit="1" customWidth="1"/>
    <col min="6153" max="6155" width="8.7109375" style="1"/>
    <col min="6156" max="6156" width="2.7109375" style="1" customWidth="1"/>
    <col min="6157" max="6158" width="8.7109375" style="1"/>
    <col min="6159" max="6161" width="8.5703125" style="1" customWidth="1"/>
    <col min="6162" max="6400" width="8.7109375" style="1"/>
    <col min="6401" max="6401" width="2.7109375" style="1" customWidth="1"/>
    <col min="6402" max="6402" width="32.5703125" style="1" customWidth="1"/>
    <col min="6403" max="6404" width="9.5703125" style="1" bestFit="1" customWidth="1"/>
    <col min="6405" max="6406" width="10.140625" style="1" customWidth="1"/>
    <col min="6407" max="6407" width="1.7109375" style="1" customWidth="1"/>
    <col min="6408" max="6408" width="9" style="1" bestFit="1" customWidth="1"/>
    <col min="6409" max="6411" width="8.7109375" style="1"/>
    <col min="6412" max="6412" width="2.7109375" style="1" customWidth="1"/>
    <col min="6413" max="6414" width="8.7109375" style="1"/>
    <col min="6415" max="6417" width="8.5703125" style="1" customWidth="1"/>
    <col min="6418" max="6656" width="8.7109375" style="1"/>
    <col min="6657" max="6657" width="2.7109375" style="1" customWidth="1"/>
    <col min="6658" max="6658" width="32.5703125" style="1" customWidth="1"/>
    <col min="6659" max="6660" width="9.5703125" style="1" bestFit="1" customWidth="1"/>
    <col min="6661" max="6662" width="10.140625" style="1" customWidth="1"/>
    <col min="6663" max="6663" width="1.7109375" style="1" customWidth="1"/>
    <col min="6664" max="6664" width="9" style="1" bestFit="1" customWidth="1"/>
    <col min="6665" max="6667" width="8.7109375" style="1"/>
    <col min="6668" max="6668" width="2.7109375" style="1" customWidth="1"/>
    <col min="6669" max="6670" width="8.7109375" style="1"/>
    <col min="6671" max="6673" width="8.5703125" style="1" customWidth="1"/>
    <col min="6674" max="6912" width="8.7109375" style="1"/>
    <col min="6913" max="6913" width="2.7109375" style="1" customWidth="1"/>
    <col min="6914" max="6914" width="32.5703125" style="1" customWidth="1"/>
    <col min="6915" max="6916" width="9.5703125" style="1" bestFit="1" customWidth="1"/>
    <col min="6917" max="6918" width="10.140625" style="1" customWidth="1"/>
    <col min="6919" max="6919" width="1.7109375" style="1" customWidth="1"/>
    <col min="6920" max="6920" width="9" style="1" bestFit="1" customWidth="1"/>
    <col min="6921" max="6923" width="8.7109375" style="1"/>
    <col min="6924" max="6924" width="2.7109375" style="1" customWidth="1"/>
    <col min="6925" max="6926" width="8.7109375" style="1"/>
    <col min="6927" max="6929" width="8.5703125" style="1" customWidth="1"/>
    <col min="6930" max="7168" width="8.7109375" style="1"/>
    <col min="7169" max="7169" width="2.7109375" style="1" customWidth="1"/>
    <col min="7170" max="7170" width="32.5703125" style="1" customWidth="1"/>
    <col min="7171" max="7172" width="9.5703125" style="1" bestFit="1" customWidth="1"/>
    <col min="7173" max="7174" width="10.140625" style="1" customWidth="1"/>
    <col min="7175" max="7175" width="1.7109375" style="1" customWidth="1"/>
    <col min="7176" max="7176" width="9" style="1" bestFit="1" customWidth="1"/>
    <col min="7177" max="7179" width="8.7109375" style="1"/>
    <col min="7180" max="7180" width="2.7109375" style="1" customWidth="1"/>
    <col min="7181" max="7182" width="8.7109375" style="1"/>
    <col min="7183" max="7185" width="8.5703125" style="1" customWidth="1"/>
    <col min="7186" max="7424" width="8.7109375" style="1"/>
    <col min="7425" max="7425" width="2.7109375" style="1" customWidth="1"/>
    <col min="7426" max="7426" width="32.5703125" style="1" customWidth="1"/>
    <col min="7427" max="7428" width="9.5703125" style="1" bestFit="1" customWidth="1"/>
    <col min="7429" max="7430" width="10.140625" style="1" customWidth="1"/>
    <col min="7431" max="7431" width="1.7109375" style="1" customWidth="1"/>
    <col min="7432" max="7432" width="9" style="1" bestFit="1" customWidth="1"/>
    <col min="7433" max="7435" width="8.7109375" style="1"/>
    <col min="7436" max="7436" width="2.7109375" style="1" customWidth="1"/>
    <col min="7437" max="7438" width="8.7109375" style="1"/>
    <col min="7439" max="7441" width="8.5703125" style="1" customWidth="1"/>
    <col min="7442" max="7680" width="8.7109375" style="1"/>
    <col min="7681" max="7681" width="2.7109375" style="1" customWidth="1"/>
    <col min="7682" max="7682" width="32.5703125" style="1" customWidth="1"/>
    <col min="7683" max="7684" width="9.5703125" style="1" bestFit="1" customWidth="1"/>
    <col min="7685" max="7686" width="10.140625" style="1" customWidth="1"/>
    <col min="7687" max="7687" width="1.7109375" style="1" customWidth="1"/>
    <col min="7688" max="7688" width="9" style="1" bestFit="1" customWidth="1"/>
    <col min="7689" max="7691" width="8.7109375" style="1"/>
    <col min="7692" max="7692" width="2.7109375" style="1" customWidth="1"/>
    <col min="7693" max="7694" width="8.7109375" style="1"/>
    <col min="7695" max="7697" width="8.5703125" style="1" customWidth="1"/>
    <col min="7698" max="7936" width="8.7109375" style="1"/>
    <col min="7937" max="7937" width="2.7109375" style="1" customWidth="1"/>
    <col min="7938" max="7938" width="32.5703125" style="1" customWidth="1"/>
    <col min="7939" max="7940" width="9.5703125" style="1" bestFit="1" customWidth="1"/>
    <col min="7941" max="7942" width="10.140625" style="1" customWidth="1"/>
    <col min="7943" max="7943" width="1.7109375" style="1" customWidth="1"/>
    <col min="7944" max="7944" width="9" style="1" bestFit="1" customWidth="1"/>
    <col min="7945" max="7947" width="8.7109375" style="1"/>
    <col min="7948" max="7948" width="2.7109375" style="1" customWidth="1"/>
    <col min="7949" max="7950" width="8.7109375" style="1"/>
    <col min="7951" max="7953" width="8.5703125" style="1" customWidth="1"/>
    <col min="7954" max="8192" width="8.7109375" style="1"/>
    <col min="8193" max="8193" width="2.7109375" style="1" customWidth="1"/>
    <col min="8194" max="8194" width="32.5703125" style="1" customWidth="1"/>
    <col min="8195" max="8196" width="9.5703125" style="1" bestFit="1" customWidth="1"/>
    <col min="8197" max="8198" width="10.140625" style="1" customWidth="1"/>
    <col min="8199" max="8199" width="1.7109375" style="1" customWidth="1"/>
    <col min="8200" max="8200" width="9" style="1" bestFit="1" customWidth="1"/>
    <col min="8201" max="8203" width="8.7109375" style="1"/>
    <col min="8204" max="8204" width="2.7109375" style="1" customWidth="1"/>
    <col min="8205" max="8206" width="8.7109375" style="1"/>
    <col min="8207" max="8209" width="8.5703125" style="1" customWidth="1"/>
    <col min="8210" max="8448" width="8.7109375" style="1"/>
    <col min="8449" max="8449" width="2.7109375" style="1" customWidth="1"/>
    <col min="8450" max="8450" width="32.5703125" style="1" customWidth="1"/>
    <col min="8451" max="8452" width="9.5703125" style="1" bestFit="1" customWidth="1"/>
    <col min="8453" max="8454" width="10.140625" style="1" customWidth="1"/>
    <col min="8455" max="8455" width="1.7109375" style="1" customWidth="1"/>
    <col min="8456" max="8456" width="9" style="1" bestFit="1" customWidth="1"/>
    <col min="8457" max="8459" width="8.7109375" style="1"/>
    <col min="8460" max="8460" width="2.7109375" style="1" customWidth="1"/>
    <col min="8461" max="8462" width="8.7109375" style="1"/>
    <col min="8463" max="8465" width="8.5703125" style="1" customWidth="1"/>
    <col min="8466" max="8704" width="8.7109375" style="1"/>
    <col min="8705" max="8705" width="2.7109375" style="1" customWidth="1"/>
    <col min="8706" max="8706" width="32.5703125" style="1" customWidth="1"/>
    <col min="8707" max="8708" width="9.5703125" style="1" bestFit="1" customWidth="1"/>
    <col min="8709" max="8710" width="10.140625" style="1" customWidth="1"/>
    <col min="8711" max="8711" width="1.7109375" style="1" customWidth="1"/>
    <col min="8712" max="8712" width="9" style="1" bestFit="1" customWidth="1"/>
    <col min="8713" max="8715" width="8.7109375" style="1"/>
    <col min="8716" max="8716" width="2.7109375" style="1" customWidth="1"/>
    <col min="8717" max="8718" width="8.7109375" style="1"/>
    <col min="8719" max="8721" width="8.5703125" style="1" customWidth="1"/>
    <col min="8722" max="8960" width="8.7109375" style="1"/>
    <col min="8961" max="8961" width="2.7109375" style="1" customWidth="1"/>
    <col min="8962" max="8962" width="32.5703125" style="1" customWidth="1"/>
    <col min="8963" max="8964" width="9.5703125" style="1" bestFit="1" customWidth="1"/>
    <col min="8965" max="8966" width="10.140625" style="1" customWidth="1"/>
    <col min="8967" max="8967" width="1.7109375" style="1" customWidth="1"/>
    <col min="8968" max="8968" width="9" style="1" bestFit="1" customWidth="1"/>
    <col min="8969" max="8971" width="8.7109375" style="1"/>
    <col min="8972" max="8972" width="2.7109375" style="1" customWidth="1"/>
    <col min="8973" max="8974" width="8.7109375" style="1"/>
    <col min="8975" max="8977" width="8.5703125" style="1" customWidth="1"/>
    <col min="8978" max="9216" width="8.7109375" style="1"/>
    <col min="9217" max="9217" width="2.7109375" style="1" customWidth="1"/>
    <col min="9218" max="9218" width="32.5703125" style="1" customWidth="1"/>
    <col min="9219" max="9220" width="9.5703125" style="1" bestFit="1" customWidth="1"/>
    <col min="9221" max="9222" width="10.140625" style="1" customWidth="1"/>
    <col min="9223" max="9223" width="1.7109375" style="1" customWidth="1"/>
    <col min="9224" max="9224" width="9" style="1" bestFit="1" customWidth="1"/>
    <col min="9225" max="9227" width="8.7109375" style="1"/>
    <col min="9228" max="9228" width="2.7109375" style="1" customWidth="1"/>
    <col min="9229" max="9230" width="8.7109375" style="1"/>
    <col min="9231" max="9233" width="8.5703125" style="1" customWidth="1"/>
    <col min="9234" max="9472" width="8.7109375" style="1"/>
    <col min="9473" max="9473" width="2.7109375" style="1" customWidth="1"/>
    <col min="9474" max="9474" width="32.5703125" style="1" customWidth="1"/>
    <col min="9475" max="9476" width="9.5703125" style="1" bestFit="1" customWidth="1"/>
    <col min="9477" max="9478" width="10.140625" style="1" customWidth="1"/>
    <col min="9479" max="9479" width="1.7109375" style="1" customWidth="1"/>
    <col min="9480" max="9480" width="9" style="1" bestFit="1" customWidth="1"/>
    <col min="9481" max="9483" width="8.7109375" style="1"/>
    <col min="9484" max="9484" width="2.7109375" style="1" customWidth="1"/>
    <col min="9485" max="9486" width="8.7109375" style="1"/>
    <col min="9487" max="9489" width="8.5703125" style="1" customWidth="1"/>
    <col min="9490" max="9728" width="8.7109375" style="1"/>
    <col min="9729" max="9729" width="2.7109375" style="1" customWidth="1"/>
    <col min="9730" max="9730" width="32.5703125" style="1" customWidth="1"/>
    <col min="9731" max="9732" width="9.5703125" style="1" bestFit="1" customWidth="1"/>
    <col min="9733" max="9734" width="10.140625" style="1" customWidth="1"/>
    <col min="9735" max="9735" width="1.7109375" style="1" customWidth="1"/>
    <col min="9736" max="9736" width="9" style="1" bestFit="1" customWidth="1"/>
    <col min="9737" max="9739" width="8.7109375" style="1"/>
    <col min="9740" max="9740" width="2.7109375" style="1" customWidth="1"/>
    <col min="9741" max="9742" width="8.7109375" style="1"/>
    <col min="9743" max="9745" width="8.5703125" style="1" customWidth="1"/>
    <col min="9746" max="9984" width="8.7109375" style="1"/>
    <col min="9985" max="9985" width="2.7109375" style="1" customWidth="1"/>
    <col min="9986" max="9986" width="32.5703125" style="1" customWidth="1"/>
    <col min="9987" max="9988" width="9.5703125" style="1" bestFit="1" customWidth="1"/>
    <col min="9989" max="9990" width="10.140625" style="1" customWidth="1"/>
    <col min="9991" max="9991" width="1.7109375" style="1" customWidth="1"/>
    <col min="9992" max="9992" width="9" style="1" bestFit="1" customWidth="1"/>
    <col min="9993" max="9995" width="8.7109375" style="1"/>
    <col min="9996" max="9996" width="2.7109375" style="1" customWidth="1"/>
    <col min="9997" max="9998" width="8.7109375" style="1"/>
    <col min="9999" max="10001" width="8.5703125" style="1" customWidth="1"/>
    <col min="10002" max="10240" width="8.7109375" style="1"/>
    <col min="10241" max="10241" width="2.7109375" style="1" customWidth="1"/>
    <col min="10242" max="10242" width="32.5703125" style="1" customWidth="1"/>
    <col min="10243" max="10244" width="9.5703125" style="1" bestFit="1" customWidth="1"/>
    <col min="10245" max="10246" width="10.140625" style="1" customWidth="1"/>
    <col min="10247" max="10247" width="1.7109375" style="1" customWidth="1"/>
    <col min="10248" max="10248" width="9" style="1" bestFit="1" customWidth="1"/>
    <col min="10249" max="10251" width="8.7109375" style="1"/>
    <col min="10252" max="10252" width="2.7109375" style="1" customWidth="1"/>
    <col min="10253" max="10254" width="8.7109375" style="1"/>
    <col min="10255" max="10257" width="8.5703125" style="1" customWidth="1"/>
    <col min="10258" max="10496" width="8.7109375" style="1"/>
    <col min="10497" max="10497" width="2.7109375" style="1" customWidth="1"/>
    <col min="10498" max="10498" width="32.5703125" style="1" customWidth="1"/>
    <col min="10499" max="10500" width="9.5703125" style="1" bestFit="1" customWidth="1"/>
    <col min="10501" max="10502" width="10.140625" style="1" customWidth="1"/>
    <col min="10503" max="10503" width="1.7109375" style="1" customWidth="1"/>
    <col min="10504" max="10504" width="9" style="1" bestFit="1" customWidth="1"/>
    <col min="10505" max="10507" width="8.7109375" style="1"/>
    <col min="10508" max="10508" width="2.7109375" style="1" customWidth="1"/>
    <col min="10509" max="10510" width="8.7109375" style="1"/>
    <col min="10511" max="10513" width="8.5703125" style="1" customWidth="1"/>
    <col min="10514" max="10752" width="8.7109375" style="1"/>
    <col min="10753" max="10753" width="2.7109375" style="1" customWidth="1"/>
    <col min="10754" max="10754" width="32.5703125" style="1" customWidth="1"/>
    <col min="10755" max="10756" width="9.5703125" style="1" bestFit="1" customWidth="1"/>
    <col min="10757" max="10758" width="10.140625" style="1" customWidth="1"/>
    <col min="10759" max="10759" width="1.7109375" style="1" customWidth="1"/>
    <col min="10760" max="10760" width="9" style="1" bestFit="1" customWidth="1"/>
    <col min="10761" max="10763" width="8.7109375" style="1"/>
    <col min="10764" max="10764" width="2.7109375" style="1" customWidth="1"/>
    <col min="10765" max="10766" width="8.7109375" style="1"/>
    <col min="10767" max="10769" width="8.5703125" style="1" customWidth="1"/>
    <col min="10770" max="11008" width="8.7109375" style="1"/>
    <col min="11009" max="11009" width="2.7109375" style="1" customWidth="1"/>
    <col min="11010" max="11010" width="32.5703125" style="1" customWidth="1"/>
    <col min="11011" max="11012" width="9.5703125" style="1" bestFit="1" customWidth="1"/>
    <col min="11013" max="11014" width="10.140625" style="1" customWidth="1"/>
    <col min="11015" max="11015" width="1.7109375" style="1" customWidth="1"/>
    <col min="11016" max="11016" width="9" style="1" bestFit="1" customWidth="1"/>
    <col min="11017" max="11019" width="8.7109375" style="1"/>
    <col min="11020" max="11020" width="2.7109375" style="1" customWidth="1"/>
    <col min="11021" max="11022" width="8.7109375" style="1"/>
    <col min="11023" max="11025" width="8.5703125" style="1" customWidth="1"/>
    <col min="11026" max="11264" width="8.7109375" style="1"/>
    <col min="11265" max="11265" width="2.7109375" style="1" customWidth="1"/>
    <col min="11266" max="11266" width="32.5703125" style="1" customWidth="1"/>
    <col min="11267" max="11268" width="9.5703125" style="1" bestFit="1" customWidth="1"/>
    <col min="11269" max="11270" width="10.140625" style="1" customWidth="1"/>
    <col min="11271" max="11271" width="1.7109375" style="1" customWidth="1"/>
    <col min="11272" max="11272" width="9" style="1" bestFit="1" customWidth="1"/>
    <col min="11273" max="11275" width="8.7109375" style="1"/>
    <col min="11276" max="11276" width="2.7109375" style="1" customWidth="1"/>
    <col min="11277" max="11278" width="8.7109375" style="1"/>
    <col min="11279" max="11281" width="8.5703125" style="1" customWidth="1"/>
    <col min="11282" max="11520" width="8.7109375" style="1"/>
    <col min="11521" max="11521" width="2.7109375" style="1" customWidth="1"/>
    <col min="11522" max="11522" width="32.5703125" style="1" customWidth="1"/>
    <col min="11523" max="11524" width="9.5703125" style="1" bestFit="1" customWidth="1"/>
    <col min="11525" max="11526" width="10.140625" style="1" customWidth="1"/>
    <col min="11527" max="11527" width="1.7109375" style="1" customWidth="1"/>
    <col min="11528" max="11528" width="9" style="1" bestFit="1" customWidth="1"/>
    <col min="11529" max="11531" width="8.7109375" style="1"/>
    <col min="11532" max="11532" width="2.7109375" style="1" customWidth="1"/>
    <col min="11533" max="11534" width="8.7109375" style="1"/>
    <col min="11535" max="11537" width="8.5703125" style="1" customWidth="1"/>
    <col min="11538" max="11776" width="8.7109375" style="1"/>
    <col min="11777" max="11777" width="2.7109375" style="1" customWidth="1"/>
    <col min="11778" max="11778" width="32.5703125" style="1" customWidth="1"/>
    <col min="11779" max="11780" width="9.5703125" style="1" bestFit="1" customWidth="1"/>
    <col min="11781" max="11782" width="10.140625" style="1" customWidth="1"/>
    <col min="11783" max="11783" width="1.7109375" style="1" customWidth="1"/>
    <col min="11784" max="11784" width="9" style="1" bestFit="1" customWidth="1"/>
    <col min="11785" max="11787" width="8.7109375" style="1"/>
    <col min="11788" max="11788" width="2.7109375" style="1" customWidth="1"/>
    <col min="11789" max="11790" width="8.7109375" style="1"/>
    <col min="11791" max="11793" width="8.5703125" style="1" customWidth="1"/>
    <col min="11794" max="12032" width="8.7109375" style="1"/>
    <col min="12033" max="12033" width="2.7109375" style="1" customWidth="1"/>
    <col min="12034" max="12034" width="32.5703125" style="1" customWidth="1"/>
    <col min="12035" max="12036" width="9.5703125" style="1" bestFit="1" customWidth="1"/>
    <col min="12037" max="12038" width="10.140625" style="1" customWidth="1"/>
    <col min="12039" max="12039" width="1.7109375" style="1" customWidth="1"/>
    <col min="12040" max="12040" width="9" style="1" bestFit="1" customWidth="1"/>
    <col min="12041" max="12043" width="8.7109375" style="1"/>
    <col min="12044" max="12044" width="2.7109375" style="1" customWidth="1"/>
    <col min="12045" max="12046" width="8.7109375" style="1"/>
    <col min="12047" max="12049" width="8.5703125" style="1" customWidth="1"/>
    <col min="12050" max="12288" width="8.7109375" style="1"/>
    <col min="12289" max="12289" width="2.7109375" style="1" customWidth="1"/>
    <col min="12290" max="12290" width="32.5703125" style="1" customWidth="1"/>
    <col min="12291" max="12292" width="9.5703125" style="1" bestFit="1" customWidth="1"/>
    <col min="12293" max="12294" width="10.140625" style="1" customWidth="1"/>
    <col min="12295" max="12295" width="1.7109375" style="1" customWidth="1"/>
    <col min="12296" max="12296" width="9" style="1" bestFit="1" customWidth="1"/>
    <col min="12297" max="12299" width="8.7109375" style="1"/>
    <col min="12300" max="12300" width="2.7109375" style="1" customWidth="1"/>
    <col min="12301" max="12302" width="8.7109375" style="1"/>
    <col min="12303" max="12305" width="8.5703125" style="1" customWidth="1"/>
    <col min="12306" max="12544" width="8.7109375" style="1"/>
    <col min="12545" max="12545" width="2.7109375" style="1" customWidth="1"/>
    <col min="12546" max="12546" width="32.5703125" style="1" customWidth="1"/>
    <col min="12547" max="12548" width="9.5703125" style="1" bestFit="1" customWidth="1"/>
    <col min="12549" max="12550" width="10.140625" style="1" customWidth="1"/>
    <col min="12551" max="12551" width="1.7109375" style="1" customWidth="1"/>
    <col min="12552" max="12552" width="9" style="1" bestFit="1" customWidth="1"/>
    <col min="12553" max="12555" width="8.7109375" style="1"/>
    <col min="12556" max="12556" width="2.7109375" style="1" customWidth="1"/>
    <col min="12557" max="12558" width="8.7109375" style="1"/>
    <col min="12559" max="12561" width="8.5703125" style="1" customWidth="1"/>
    <col min="12562" max="12800" width="8.7109375" style="1"/>
    <col min="12801" max="12801" width="2.7109375" style="1" customWidth="1"/>
    <col min="12802" max="12802" width="32.5703125" style="1" customWidth="1"/>
    <col min="12803" max="12804" width="9.5703125" style="1" bestFit="1" customWidth="1"/>
    <col min="12805" max="12806" width="10.140625" style="1" customWidth="1"/>
    <col min="12807" max="12807" width="1.7109375" style="1" customWidth="1"/>
    <col min="12808" max="12808" width="9" style="1" bestFit="1" customWidth="1"/>
    <col min="12809" max="12811" width="8.7109375" style="1"/>
    <col min="12812" max="12812" width="2.7109375" style="1" customWidth="1"/>
    <col min="12813" max="12814" width="8.7109375" style="1"/>
    <col min="12815" max="12817" width="8.5703125" style="1" customWidth="1"/>
    <col min="12818" max="13056" width="8.7109375" style="1"/>
    <col min="13057" max="13057" width="2.7109375" style="1" customWidth="1"/>
    <col min="13058" max="13058" width="32.5703125" style="1" customWidth="1"/>
    <col min="13059" max="13060" width="9.5703125" style="1" bestFit="1" customWidth="1"/>
    <col min="13061" max="13062" width="10.140625" style="1" customWidth="1"/>
    <col min="13063" max="13063" width="1.7109375" style="1" customWidth="1"/>
    <col min="13064" max="13064" width="9" style="1" bestFit="1" customWidth="1"/>
    <col min="13065" max="13067" width="8.7109375" style="1"/>
    <col min="13068" max="13068" width="2.7109375" style="1" customWidth="1"/>
    <col min="13069" max="13070" width="8.7109375" style="1"/>
    <col min="13071" max="13073" width="8.5703125" style="1" customWidth="1"/>
    <col min="13074" max="13312" width="8.7109375" style="1"/>
    <col min="13313" max="13313" width="2.7109375" style="1" customWidth="1"/>
    <col min="13314" max="13314" width="32.5703125" style="1" customWidth="1"/>
    <col min="13315" max="13316" width="9.5703125" style="1" bestFit="1" customWidth="1"/>
    <col min="13317" max="13318" width="10.140625" style="1" customWidth="1"/>
    <col min="13319" max="13319" width="1.7109375" style="1" customWidth="1"/>
    <col min="13320" max="13320" width="9" style="1" bestFit="1" customWidth="1"/>
    <col min="13321" max="13323" width="8.7109375" style="1"/>
    <col min="13324" max="13324" width="2.7109375" style="1" customWidth="1"/>
    <col min="13325" max="13326" width="8.7109375" style="1"/>
    <col min="13327" max="13329" width="8.5703125" style="1" customWidth="1"/>
    <col min="13330" max="13568" width="8.7109375" style="1"/>
    <col min="13569" max="13569" width="2.7109375" style="1" customWidth="1"/>
    <col min="13570" max="13570" width="32.5703125" style="1" customWidth="1"/>
    <col min="13571" max="13572" width="9.5703125" style="1" bestFit="1" customWidth="1"/>
    <col min="13573" max="13574" width="10.140625" style="1" customWidth="1"/>
    <col min="13575" max="13575" width="1.7109375" style="1" customWidth="1"/>
    <col min="13576" max="13576" width="9" style="1" bestFit="1" customWidth="1"/>
    <col min="13577" max="13579" width="8.7109375" style="1"/>
    <col min="13580" max="13580" width="2.7109375" style="1" customWidth="1"/>
    <col min="13581" max="13582" width="8.7109375" style="1"/>
    <col min="13583" max="13585" width="8.5703125" style="1" customWidth="1"/>
    <col min="13586" max="13824" width="8.7109375" style="1"/>
    <col min="13825" max="13825" width="2.7109375" style="1" customWidth="1"/>
    <col min="13826" max="13826" width="32.5703125" style="1" customWidth="1"/>
    <col min="13827" max="13828" width="9.5703125" style="1" bestFit="1" customWidth="1"/>
    <col min="13829" max="13830" width="10.140625" style="1" customWidth="1"/>
    <col min="13831" max="13831" width="1.7109375" style="1" customWidth="1"/>
    <col min="13832" max="13832" width="9" style="1" bestFit="1" customWidth="1"/>
    <col min="13833" max="13835" width="8.7109375" style="1"/>
    <col min="13836" max="13836" width="2.7109375" style="1" customWidth="1"/>
    <col min="13837" max="13838" width="8.7109375" style="1"/>
    <col min="13839" max="13841" width="8.5703125" style="1" customWidth="1"/>
    <col min="13842" max="14080" width="8.7109375" style="1"/>
    <col min="14081" max="14081" width="2.7109375" style="1" customWidth="1"/>
    <col min="14082" max="14082" width="32.5703125" style="1" customWidth="1"/>
    <col min="14083" max="14084" width="9.5703125" style="1" bestFit="1" customWidth="1"/>
    <col min="14085" max="14086" width="10.140625" style="1" customWidth="1"/>
    <col min="14087" max="14087" width="1.7109375" style="1" customWidth="1"/>
    <col min="14088" max="14088" width="9" style="1" bestFit="1" customWidth="1"/>
    <col min="14089" max="14091" width="8.7109375" style="1"/>
    <col min="14092" max="14092" width="2.7109375" style="1" customWidth="1"/>
    <col min="14093" max="14094" width="8.7109375" style="1"/>
    <col min="14095" max="14097" width="8.5703125" style="1" customWidth="1"/>
    <col min="14098" max="14336" width="8.7109375" style="1"/>
    <col min="14337" max="14337" width="2.7109375" style="1" customWidth="1"/>
    <col min="14338" max="14338" width="32.5703125" style="1" customWidth="1"/>
    <col min="14339" max="14340" width="9.5703125" style="1" bestFit="1" customWidth="1"/>
    <col min="14341" max="14342" width="10.140625" style="1" customWidth="1"/>
    <col min="14343" max="14343" width="1.7109375" style="1" customWidth="1"/>
    <col min="14344" max="14344" width="9" style="1" bestFit="1" customWidth="1"/>
    <col min="14345" max="14347" width="8.7109375" style="1"/>
    <col min="14348" max="14348" width="2.7109375" style="1" customWidth="1"/>
    <col min="14349" max="14350" width="8.7109375" style="1"/>
    <col min="14351" max="14353" width="8.5703125" style="1" customWidth="1"/>
    <col min="14354" max="14592" width="8.7109375" style="1"/>
    <col min="14593" max="14593" width="2.7109375" style="1" customWidth="1"/>
    <col min="14594" max="14594" width="32.5703125" style="1" customWidth="1"/>
    <col min="14595" max="14596" width="9.5703125" style="1" bestFit="1" customWidth="1"/>
    <col min="14597" max="14598" width="10.140625" style="1" customWidth="1"/>
    <col min="14599" max="14599" width="1.7109375" style="1" customWidth="1"/>
    <col min="14600" max="14600" width="9" style="1" bestFit="1" customWidth="1"/>
    <col min="14601" max="14603" width="8.7109375" style="1"/>
    <col min="14604" max="14604" width="2.7109375" style="1" customWidth="1"/>
    <col min="14605" max="14606" width="8.7109375" style="1"/>
    <col min="14607" max="14609" width="8.5703125" style="1" customWidth="1"/>
    <col min="14610" max="14848" width="8.7109375" style="1"/>
    <col min="14849" max="14849" width="2.7109375" style="1" customWidth="1"/>
    <col min="14850" max="14850" width="32.5703125" style="1" customWidth="1"/>
    <col min="14851" max="14852" width="9.5703125" style="1" bestFit="1" customWidth="1"/>
    <col min="14853" max="14854" width="10.140625" style="1" customWidth="1"/>
    <col min="14855" max="14855" width="1.7109375" style="1" customWidth="1"/>
    <col min="14856" max="14856" width="9" style="1" bestFit="1" customWidth="1"/>
    <col min="14857" max="14859" width="8.7109375" style="1"/>
    <col min="14860" max="14860" width="2.7109375" style="1" customWidth="1"/>
    <col min="14861" max="14862" width="8.7109375" style="1"/>
    <col min="14863" max="14865" width="8.5703125" style="1" customWidth="1"/>
    <col min="14866" max="15104" width="8.7109375" style="1"/>
    <col min="15105" max="15105" width="2.7109375" style="1" customWidth="1"/>
    <col min="15106" max="15106" width="32.5703125" style="1" customWidth="1"/>
    <col min="15107" max="15108" width="9.5703125" style="1" bestFit="1" customWidth="1"/>
    <col min="15109" max="15110" width="10.140625" style="1" customWidth="1"/>
    <col min="15111" max="15111" width="1.7109375" style="1" customWidth="1"/>
    <col min="15112" max="15112" width="9" style="1" bestFit="1" customWidth="1"/>
    <col min="15113" max="15115" width="8.7109375" style="1"/>
    <col min="15116" max="15116" width="2.7109375" style="1" customWidth="1"/>
    <col min="15117" max="15118" width="8.7109375" style="1"/>
    <col min="15119" max="15121" width="8.5703125" style="1" customWidth="1"/>
    <col min="15122" max="15360" width="8.7109375" style="1"/>
    <col min="15361" max="15361" width="2.7109375" style="1" customWidth="1"/>
    <col min="15362" max="15362" width="32.5703125" style="1" customWidth="1"/>
    <col min="15363" max="15364" width="9.5703125" style="1" bestFit="1" customWidth="1"/>
    <col min="15365" max="15366" width="10.140625" style="1" customWidth="1"/>
    <col min="15367" max="15367" width="1.7109375" style="1" customWidth="1"/>
    <col min="15368" max="15368" width="9" style="1" bestFit="1" customWidth="1"/>
    <col min="15369" max="15371" width="8.7109375" style="1"/>
    <col min="15372" max="15372" width="2.7109375" style="1" customWidth="1"/>
    <col min="15373" max="15374" width="8.7109375" style="1"/>
    <col min="15375" max="15377" width="8.5703125" style="1" customWidth="1"/>
    <col min="15378" max="15616" width="8.7109375" style="1"/>
    <col min="15617" max="15617" width="2.7109375" style="1" customWidth="1"/>
    <col min="15618" max="15618" width="32.5703125" style="1" customWidth="1"/>
    <col min="15619" max="15620" width="9.5703125" style="1" bestFit="1" customWidth="1"/>
    <col min="15621" max="15622" width="10.140625" style="1" customWidth="1"/>
    <col min="15623" max="15623" width="1.7109375" style="1" customWidth="1"/>
    <col min="15624" max="15624" width="9" style="1" bestFit="1" customWidth="1"/>
    <col min="15625" max="15627" width="8.7109375" style="1"/>
    <col min="15628" max="15628" width="2.7109375" style="1" customWidth="1"/>
    <col min="15629" max="15630" width="8.7109375" style="1"/>
    <col min="15631" max="15633" width="8.5703125" style="1" customWidth="1"/>
    <col min="15634" max="15872" width="8.7109375" style="1"/>
    <col min="15873" max="15873" width="2.7109375" style="1" customWidth="1"/>
    <col min="15874" max="15874" width="32.5703125" style="1" customWidth="1"/>
    <col min="15875" max="15876" width="9.5703125" style="1" bestFit="1" customWidth="1"/>
    <col min="15877" max="15878" width="10.140625" style="1" customWidth="1"/>
    <col min="15879" max="15879" width="1.7109375" style="1" customWidth="1"/>
    <col min="15880" max="15880" width="9" style="1" bestFit="1" customWidth="1"/>
    <col min="15881" max="15883" width="8.7109375" style="1"/>
    <col min="15884" max="15884" width="2.7109375" style="1" customWidth="1"/>
    <col min="15885" max="15886" width="8.7109375" style="1"/>
    <col min="15887" max="15889" width="8.5703125" style="1" customWidth="1"/>
    <col min="15890" max="16128" width="8.7109375" style="1"/>
    <col min="16129" max="16129" width="2.7109375" style="1" customWidth="1"/>
    <col min="16130" max="16130" width="32.5703125" style="1" customWidth="1"/>
    <col min="16131" max="16132" width="9.5703125" style="1" bestFit="1" customWidth="1"/>
    <col min="16133" max="16134" width="10.140625" style="1" customWidth="1"/>
    <col min="16135" max="16135" width="1.7109375" style="1" customWidth="1"/>
    <col min="16136" max="16136" width="9" style="1" bestFit="1" customWidth="1"/>
    <col min="16137" max="16139" width="8.7109375" style="1"/>
    <col min="16140" max="16140" width="2.7109375" style="1" customWidth="1"/>
    <col min="16141" max="16142" width="8.7109375" style="1"/>
    <col min="16143" max="16145" width="8.5703125" style="1" customWidth="1"/>
    <col min="16146" max="16384" width="8.7109375" style="1"/>
  </cols>
  <sheetData>
    <row r="1" spans="1:12" ht="45.75" customHeight="1" x14ac:dyDescent="0.2">
      <c r="A1" s="160" t="s">
        <v>0</v>
      </c>
      <c r="B1" s="161"/>
      <c r="C1" s="161"/>
      <c r="D1" s="161"/>
      <c r="E1" s="161"/>
      <c r="F1" s="161"/>
      <c r="G1" s="161"/>
      <c r="H1" s="161"/>
      <c r="I1" s="161"/>
      <c r="J1" s="162"/>
      <c r="K1" s="162"/>
      <c r="L1" s="162"/>
    </row>
    <row r="2" spans="1:12" ht="244.5" customHeight="1" x14ac:dyDescent="0.2">
      <c r="A2" s="156"/>
      <c r="B2" s="156"/>
      <c r="C2" s="156"/>
      <c r="D2" s="156"/>
      <c r="E2" s="156"/>
      <c r="F2" s="156"/>
      <c r="G2" s="156"/>
      <c r="H2" s="156"/>
      <c r="I2" s="156"/>
      <c r="J2" s="162"/>
      <c r="K2" s="162"/>
      <c r="L2" s="162"/>
    </row>
    <row r="3" spans="1:12" ht="18" x14ac:dyDescent="0.25">
      <c r="A3" s="163" t="s">
        <v>1</v>
      </c>
      <c r="B3" s="164"/>
      <c r="C3" s="164"/>
      <c r="D3" s="164"/>
      <c r="E3" s="164"/>
      <c r="F3" s="164"/>
      <c r="G3" s="164"/>
      <c r="H3" s="164"/>
      <c r="I3" s="164"/>
      <c r="J3" s="164"/>
      <c r="K3" s="164"/>
      <c r="L3" s="164"/>
    </row>
    <row r="4" spans="1:12" ht="39.950000000000003" customHeight="1" x14ac:dyDescent="0.25">
      <c r="A4" s="2"/>
      <c r="B4" s="3"/>
      <c r="C4" s="3"/>
      <c r="D4" s="3"/>
      <c r="E4" s="3"/>
      <c r="F4" s="3"/>
      <c r="G4" s="3"/>
      <c r="H4" s="3"/>
      <c r="I4" s="3"/>
      <c r="J4" s="3"/>
      <c r="K4" s="3"/>
      <c r="L4" s="3"/>
    </row>
    <row r="5" spans="1:12" s="4" customFormat="1" ht="39.75" customHeight="1" x14ac:dyDescent="0.25">
      <c r="A5" s="165" t="s">
        <v>2</v>
      </c>
      <c r="B5" s="165"/>
      <c r="C5" s="165"/>
      <c r="D5" s="165"/>
      <c r="E5" s="165"/>
      <c r="F5" s="165"/>
      <c r="G5" s="165"/>
      <c r="H5" s="165"/>
      <c r="I5" s="165"/>
      <c r="J5" s="166"/>
      <c r="K5" s="166"/>
      <c r="L5" s="166"/>
    </row>
    <row r="6" spans="1:12" s="4" customFormat="1" ht="39.950000000000003" customHeight="1" x14ac:dyDescent="0.25">
      <c r="A6" s="5"/>
      <c r="B6" s="5"/>
      <c r="C6" s="5"/>
      <c r="D6" s="5"/>
      <c r="E6" s="5"/>
      <c r="F6" s="5"/>
      <c r="G6" s="5"/>
      <c r="H6" s="5"/>
      <c r="I6" s="5"/>
      <c r="J6" s="6"/>
      <c r="K6" s="6"/>
      <c r="L6" s="6"/>
    </row>
    <row r="7" spans="1:12" s="4" customFormat="1" ht="39.75" customHeight="1" x14ac:dyDescent="0.25">
      <c r="A7" s="167" t="s">
        <v>3</v>
      </c>
      <c r="B7" s="168"/>
      <c r="C7" s="168"/>
      <c r="D7" s="168"/>
      <c r="E7" s="168"/>
      <c r="F7" s="168"/>
      <c r="G7" s="168"/>
      <c r="H7" s="168"/>
      <c r="I7" s="168"/>
      <c r="J7" s="169"/>
      <c r="K7" s="169"/>
      <c r="L7" s="169"/>
    </row>
    <row r="8" spans="1:12" s="4" customFormat="1" ht="39.75" customHeight="1" x14ac:dyDescent="0.25">
      <c r="A8" s="7"/>
      <c r="B8" s="8"/>
      <c r="C8" s="8"/>
      <c r="D8" s="8"/>
      <c r="E8" s="8"/>
      <c r="F8" s="8"/>
      <c r="G8" s="8"/>
      <c r="H8" s="8"/>
      <c r="I8" s="8"/>
      <c r="J8" s="6"/>
      <c r="K8" s="6"/>
      <c r="L8" s="6"/>
    </row>
    <row r="9" spans="1:12" s="4" customFormat="1" ht="14.25" customHeight="1" x14ac:dyDescent="0.25">
      <c r="A9" s="7"/>
      <c r="B9" s="8"/>
      <c r="C9" s="8"/>
      <c r="D9" s="8"/>
      <c r="E9" s="8"/>
      <c r="F9" s="8"/>
      <c r="G9" s="8"/>
      <c r="H9" s="8"/>
      <c r="I9" s="8"/>
      <c r="J9" s="6"/>
      <c r="K9" s="6"/>
      <c r="L9" s="6"/>
    </row>
    <row r="10" spans="1:12" s="4" customFormat="1" ht="14.25" customHeight="1" x14ac:dyDescent="0.25">
      <c r="A10" s="7"/>
      <c r="B10" s="8"/>
      <c r="C10" s="8"/>
      <c r="D10" s="8"/>
      <c r="E10" s="8"/>
      <c r="F10" s="8"/>
      <c r="G10" s="8"/>
      <c r="H10" s="8"/>
      <c r="I10" s="8"/>
      <c r="J10" s="6"/>
      <c r="K10" s="6"/>
      <c r="L10" s="6"/>
    </row>
    <row r="11" spans="1:12" s="4" customFormat="1" ht="12.75" customHeight="1" x14ac:dyDescent="0.25">
      <c r="A11" s="7"/>
      <c r="B11" s="8"/>
      <c r="C11" s="8"/>
      <c r="D11" s="8"/>
      <c r="E11" s="8"/>
      <c r="F11" s="8"/>
      <c r="G11" s="8"/>
      <c r="H11" s="8"/>
      <c r="I11" s="8"/>
      <c r="J11" s="6"/>
      <c r="K11" s="6"/>
      <c r="L11" s="6"/>
    </row>
    <row r="12" spans="1:12" ht="15" x14ac:dyDescent="0.2">
      <c r="A12" s="9"/>
      <c r="B12" s="10"/>
      <c r="C12" s="170" t="s">
        <v>4</v>
      </c>
      <c r="D12" s="171"/>
      <c r="E12" s="170" t="s">
        <v>5</v>
      </c>
      <c r="F12" s="171"/>
      <c r="G12" s="11"/>
      <c r="H12" s="170" t="s">
        <v>6</v>
      </c>
      <c r="I12" s="172"/>
      <c r="J12" s="172"/>
      <c r="K12" s="171"/>
      <c r="L12" s="9"/>
    </row>
    <row r="13" spans="1:12" ht="15" x14ac:dyDescent="0.2">
      <c r="A13" s="9"/>
      <c r="B13" s="12" t="s">
        <v>7</v>
      </c>
      <c r="C13" s="13">
        <f>VALUE(RIGHT(A7, 4))</f>
        <v>2020</v>
      </c>
      <c r="D13" s="14">
        <f>C13-1</f>
        <v>2019</v>
      </c>
      <c r="E13" s="13">
        <f>C13</f>
        <v>2020</v>
      </c>
      <c r="F13" s="14">
        <f>D13</f>
        <v>2019</v>
      </c>
      <c r="G13" s="15"/>
      <c r="H13" s="13" t="s">
        <v>8</v>
      </c>
      <c r="I13" s="14" t="s">
        <v>5</v>
      </c>
      <c r="J13" s="13" t="s">
        <v>8</v>
      </c>
      <c r="K13" s="14" t="s">
        <v>5</v>
      </c>
      <c r="L13" s="9"/>
    </row>
    <row r="14" spans="1:12" ht="15" x14ac:dyDescent="0.2">
      <c r="A14" s="9"/>
      <c r="B14" s="16"/>
      <c r="C14" s="17"/>
      <c r="D14" s="18"/>
      <c r="E14" s="17"/>
      <c r="F14" s="18"/>
      <c r="G14" s="19"/>
      <c r="H14" s="17"/>
      <c r="I14" s="18"/>
      <c r="J14" s="17"/>
      <c r="K14" s="18"/>
      <c r="L14" s="9"/>
    </row>
    <row r="15" spans="1:12" ht="15" x14ac:dyDescent="0.2">
      <c r="A15" s="9"/>
      <c r="B15" s="20" t="s">
        <v>9</v>
      </c>
      <c r="C15" s="21">
        <v>1945</v>
      </c>
      <c r="D15" s="22">
        <v>1712</v>
      </c>
      <c r="E15" s="21">
        <v>11003</v>
      </c>
      <c r="F15" s="22">
        <v>8693</v>
      </c>
      <c r="G15" s="23"/>
      <c r="H15" s="21">
        <f t="shared" ref="H15:H22" si="0">C15-D15</f>
        <v>233</v>
      </c>
      <c r="I15" s="22">
        <f t="shared" ref="I15:I22" si="1">E15-F15</f>
        <v>2310</v>
      </c>
      <c r="J15" s="24">
        <f t="shared" ref="J15:J22" si="2">IF(D15=0, "-", IF(H15/D15&lt;10, H15/D15, "&gt;999%"))</f>
        <v>0.13609813084112149</v>
      </c>
      <c r="K15" s="25">
        <f t="shared" ref="K15:K22" si="3">IF(F15=0, "-", IF(I15/F15&lt;10, I15/F15, "&gt;999%"))</f>
        <v>0.26573104796963076</v>
      </c>
      <c r="L15" s="9"/>
    </row>
    <row r="16" spans="1:12" ht="15" x14ac:dyDescent="0.2">
      <c r="A16" s="9"/>
      <c r="B16" s="20" t="s">
        <v>10</v>
      </c>
      <c r="C16" s="21">
        <v>34898</v>
      </c>
      <c r="D16" s="22">
        <v>37811</v>
      </c>
      <c r="E16" s="21">
        <v>140902</v>
      </c>
      <c r="F16" s="22">
        <v>177898</v>
      </c>
      <c r="G16" s="23"/>
      <c r="H16" s="21">
        <f t="shared" si="0"/>
        <v>-2913</v>
      </c>
      <c r="I16" s="22">
        <f t="shared" si="1"/>
        <v>-36996</v>
      </c>
      <c r="J16" s="24">
        <f t="shared" si="2"/>
        <v>-7.7041072703710564E-2</v>
      </c>
      <c r="K16" s="25">
        <f t="shared" si="3"/>
        <v>-0.2079618657882607</v>
      </c>
      <c r="L16" s="9"/>
    </row>
    <row r="17" spans="1:12" ht="15" x14ac:dyDescent="0.2">
      <c r="A17" s="9"/>
      <c r="B17" s="20" t="s">
        <v>11</v>
      </c>
      <c r="C17" s="21">
        <v>841</v>
      </c>
      <c r="D17" s="22">
        <v>882</v>
      </c>
      <c r="E17" s="21">
        <v>3518</v>
      </c>
      <c r="F17" s="22">
        <v>4957</v>
      </c>
      <c r="G17" s="23"/>
      <c r="H17" s="21">
        <f t="shared" si="0"/>
        <v>-41</v>
      </c>
      <c r="I17" s="22">
        <f t="shared" si="1"/>
        <v>-1439</v>
      </c>
      <c r="J17" s="24">
        <f t="shared" si="2"/>
        <v>-4.6485260770975055E-2</v>
      </c>
      <c r="K17" s="25">
        <f t="shared" si="3"/>
        <v>-0.29029655033286261</v>
      </c>
      <c r="L17" s="9"/>
    </row>
    <row r="18" spans="1:12" ht="15" x14ac:dyDescent="0.2">
      <c r="A18" s="9"/>
      <c r="B18" s="20" t="s">
        <v>12</v>
      </c>
      <c r="C18" s="21">
        <v>24634</v>
      </c>
      <c r="D18" s="22">
        <v>25100</v>
      </c>
      <c r="E18" s="21">
        <v>91758</v>
      </c>
      <c r="F18" s="22">
        <v>113881</v>
      </c>
      <c r="G18" s="23"/>
      <c r="H18" s="21">
        <f t="shared" si="0"/>
        <v>-466</v>
      </c>
      <c r="I18" s="22">
        <f t="shared" si="1"/>
        <v>-22123</v>
      </c>
      <c r="J18" s="24">
        <f t="shared" si="2"/>
        <v>-1.8565737051792829E-2</v>
      </c>
      <c r="K18" s="25">
        <f t="shared" si="3"/>
        <v>-0.19426418805595314</v>
      </c>
      <c r="L18" s="9"/>
    </row>
    <row r="19" spans="1:12" ht="15" x14ac:dyDescent="0.2">
      <c r="A19" s="9"/>
      <c r="B19" s="20" t="s">
        <v>13</v>
      </c>
      <c r="C19" s="21">
        <v>7200</v>
      </c>
      <c r="D19" s="22">
        <v>6953</v>
      </c>
      <c r="E19" s="21">
        <v>28087</v>
      </c>
      <c r="F19" s="22">
        <v>34933</v>
      </c>
      <c r="G19" s="23"/>
      <c r="H19" s="21">
        <f t="shared" si="0"/>
        <v>247</v>
      </c>
      <c r="I19" s="22">
        <f t="shared" si="1"/>
        <v>-6846</v>
      </c>
      <c r="J19" s="24">
        <f t="shared" si="2"/>
        <v>3.5524234143535165E-2</v>
      </c>
      <c r="K19" s="25">
        <f t="shared" si="3"/>
        <v>-0.19597515243466063</v>
      </c>
      <c r="L19" s="9"/>
    </row>
    <row r="20" spans="1:12" ht="15" x14ac:dyDescent="0.2">
      <c r="A20" s="9"/>
      <c r="B20" s="20" t="s">
        <v>14</v>
      </c>
      <c r="C20" s="21">
        <v>1688</v>
      </c>
      <c r="D20" s="22">
        <v>2013</v>
      </c>
      <c r="E20" s="21">
        <v>6993</v>
      </c>
      <c r="F20" s="22">
        <v>9427</v>
      </c>
      <c r="G20" s="23"/>
      <c r="H20" s="21">
        <f t="shared" si="0"/>
        <v>-325</v>
      </c>
      <c r="I20" s="22">
        <f t="shared" si="1"/>
        <v>-2434</v>
      </c>
      <c r="J20" s="24">
        <f t="shared" si="2"/>
        <v>-0.16145057128663687</v>
      </c>
      <c r="K20" s="25">
        <f t="shared" si="3"/>
        <v>-0.25819454757611116</v>
      </c>
      <c r="L20" s="9"/>
    </row>
    <row r="21" spans="1:12" ht="15" x14ac:dyDescent="0.2">
      <c r="A21" s="9"/>
      <c r="B21" s="20" t="s">
        <v>15</v>
      </c>
      <c r="C21" s="21">
        <v>29302</v>
      </c>
      <c r="D21" s="22">
        <v>33924</v>
      </c>
      <c r="E21" s="21">
        <v>119606</v>
      </c>
      <c r="F21" s="22">
        <v>157800</v>
      </c>
      <c r="G21" s="23"/>
      <c r="H21" s="21">
        <f t="shared" si="0"/>
        <v>-4622</v>
      </c>
      <c r="I21" s="22">
        <f t="shared" si="1"/>
        <v>-38194</v>
      </c>
      <c r="J21" s="24">
        <f t="shared" si="2"/>
        <v>-0.13624572573988916</v>
      </c>
      <c r="K21" s="25">
        <f t="shared" si="3"/>
        <v>-0.24204055766793409</v>
      </c>
      <c r="L21" s="9"/>
    </row>
    <row r="22" spans="1:12" ht="15" x14ac:dyDescent="0.2">
      <c r="A22" s="9"/>
      <c r="B22" s="20" t="s">
        <v>16</v>
      </c>
      <c r="C22" s="21">
        <v>9726</v>
      </c>
      <c r="D22" s="22">
        <v>9422</v>
      </c>
      <c r="E22" s="21">
        <v>40548</v>
      </c>
      <c r="F22" s="22">
        <v>46877</v>
      </c>
      <c r="G22" s="23"/>
      <c r="H22" s="21">
        <f t="shared" si="0"/>
        <v>304</v>
      </c>
      <c r="I22" s="22">
        <f t="shared" si="1"/>
        <v>-6329</v>
      </c>
      <c r="J22" s="24">
        <f t="shared" si="2"/>
        <v>3.2264911908299727E-2</v>
      </c>
      <c r="K22" s="25">
        <f t="shared" si="3"/>
        <v>-0.13501290611600572</v>
      </c>
      <c r="L22" s="9"/>
    </row>
    <row r="23" spans="1:12" ht="15" x14ac:dyDescent="0.2">
      <c r="A23" s="9"/>
      <c r="B23" s="20"/>
      <c r="C23" s="26"/>
      <c r="D23" s="27"/>
      <c r="E23" s="26"/>
      <c r="F23" s="27"/>
      <c r="G23" s="28"/>
      <c r="H23" s="26"/>
      <c r="I23" s="27"/>
      <c r="J23" s="29"/>
      <c r="K23" s="30"/>
      <c r="L23" s="9"/>
    </row>
    <row r="24" spans="1:12" s="38" customFormat="1" ht="15.75" x14ac:dyDescent="0.25">
      <c r="A24" s="31"/>
      <c r="B24" s="12" t="s">
        <v>17</v>
      </c>
      <c r="C24" s="32">
        <f>SUM(C15:C23)</f>
        <v>110234</v>
      </c>
      <c r="D24" s="33">
        <f>SUM(D15:D23)</f>
        <v>117817</v>
      </c>
      <c r="E24" s="32">
        <f>SUM(E15:E23)</f>
        <v>442415</v>
      </c>
      <c r="F24" s="33">
        <f>SUM(F15:F23)</f>
        <v>554466</v>
      </c>
      <c r="G24" s="34"/>
      <c r="H24" s="32">
        <f>SUM(H15:H23)</f>
        <v>-7583</v>
      </c>
      <c r="I24" s="33">
        <f>SUM(I15:I23)</f>
        <v>-112051</v>
      </c>
      <c r="J24" s="35">
        <f>IF(D24=0, 0, H24/D24)</f>
        <v>-6.4362528327830446E-2</v>
      </c>
      <c r="K24" s="36">
        <f>IF(F24=0, 0, I24/F24)</f>
        <v>-0.20208813525085398</v>
      </c>
      <c r="L24" s="37"/>
    </row>
    <row r="25" spans="1:12" s="38" customFormat="1" x14ac:dyDescent="0.2">
      <c r="B25" s="39"/>
      <c r="C25" s="40"/>
      <c r="D25" s="40"/>
      <c r="E25" s="40"/>
      <c r="F25" s="40"/>
      <c r="G25" s="40"/>
      <c r="H25" s="40"/>
      <c r="I25" s="40"/>
      <c r="J25" s="41"/>
      <c r="K25" s="41"/>
    </row>
    <row r="26" spans="1:12" s="38" customFormat="1" x14ac:dyDescent="0.2">
      <c r="C26" s="42"/>
      <c r="D26" s="42"/>
      <c r="E26" s="42"/>
      <c r="F26" s="42"/>
      <c r="G26" s="42"/>
      <c r="H26" s="42"/>
      <c r="I26" s="42"/>
      <c r="J26" s="41"/>
      <c r="K26" s="41"/>
    </row>
    <row r="27" spans="1:12" s="38" customFormat="1" ht="14.25" x14ac:dyDescent="0.2">
      <c r="B27" s="43"/>
      <c r="C27" s="42"/>
      <c r="D27" s="42"/>
      <c r="E27" s="42"/>
      <c r="F27" s="42"/>
      <c r="G27" s="42"/>
      <c r="H27" s="42"/>
      <c r="I27" s="42"/>
      <c r="J27" s="41"/>
      <c r="K27" s="41"/>
    </row>
    <row r="28" spans="1:12" s="38" customFormat="1" ht="14.25" x14ac:dyDescent="0.2">
      <c r="B28" s="43"/>
      <c r="C28" s="42"/>
      <c r="D28" s="42"/>
      <c r="E28" s="42"/>
      <c r="F28" s="42"/>
      <c r="G28" s="42"/>
      <c r="H28" s="42"/>
      <c r="I28" s="42"/>
      <c r="J28" s="41"/>
      <c r="K28" s="41"/>
    </row>
    <row r="29" spans="1:12" s="38" customFormat="1" ht="14.25" x14ac:dyDescent="0.2">
      <c r="B29" s="43"/>
      <c r="C29" s="42"/>
      <c r="D29" s="42"/>
      <c r="E29" s="42"/>
      <c r="F29" s="42"/>
      <c r="G29" s="42"/>
      <c r="H29" s="42"/>
      <c r="I29" s="42"/>
      <c r="J29" s="41"/>
      <c r="K29" s="41"/>
    </row>
    <row r="30" spans="1:12" s="38" customFormat="1" ht="14.25" x14ac:dyDescent="0.2">
      <c r="B30" s="43"/>
      <c r="C30" s="42"/>
      <c r="D30" s="42"/>
      <c r="E30" s="42"/>
      <c r="F30" s="42"/>
      <c r="G30" s="42"/>
      <c r="H30" s="42"/>
      <c r="I30" s="42"/>
      <c r="J30" s="41"/>
      <c r="K30" s="41"/>
    </row>
    <row r="31" spans="1:12" s="38" customFormat="1" x14ac:dyDescent="0.2">
      <c r="C31" s="42"/>
      <c r="D31" s="42"/>
      <c r="E31" s="42"/>
      <c r="F31" s="42"/>
      <c r="G31" s="42"/>
      <c r="H31" s="42"/>
      <c r="I31" s="42"/>
      <c r="J31" s="41"/>
      <c r="K31" s="41"/>
    </row>
    <row r="32" spans="1:12" s="38" customFormat="1" x14ac:dyDescent="0.2">
      <c r="C32" s="42"/>
      <c r="D32" s="42"/>
      <c r="E32" s="42"/>
      <c r="F32" s="42"/>
      <c r="G32" s="42"/>
      <c r="H32" s="42"/>
      <c r="I32" s="42"/>
      <c r="J32" s="41"/>
      <c r="K32" s="41"/>
    </row>
    <row r="33" spans="1:15" s="38" customFormat="1" x14ac:dyDescent="0.2">
      <c r="C33" s="42"/>
      <c r="D33" s="42"/>
      <c r="E33" s="42"/>
      <c r="F33" s="42"/>
      <c r="G33" s="42"/>
      <c r="H33" s="42"/>
      <c r="I33" s="42"/>
      <c r="J33" s="41"/>
      <c r="K33" s="41"/>
    </row>
    <row r="34" spans="1:15" s="38" customFormat="1" x14ac:dyDescent="0.2">
      <c r="C34" s="42"/>
      <c r="D34" s="42"/>
      <c r="E34" s="42"/>
      <c r="F34" s="42"/>
      <c r="G34" s="42"/>
      <c r="H34" s="42"/>
      <c r="I34" s="42"/>
      <c r="J34" s="41"/>
      <c r="K34" s="41"/>
    </row>
    <row r="35" spans="1:15" s="38" customFormat="1" x14ac:dyDescent="0.2">
      <c r="C35" s="42"/>
      <c r="D35" s="42"/>
      <c r="E35" s="42"/>
      <c r="F35" s="42"/>
      <c r="G35" s="42"/>
      <c r="H35" s="42"/>
      <c r="I35" s="42"/>
      <c r="J35" s="41"/>
      <c r="K35" s="41"/>
      <c r="O35" s="44"/>
    </row>
    <row r="36" spans="1:15" ht="12.75" customHeight="1" x14ac:dyDescent="0.2">
      <c r="A36" s="156"/>
      <c r="B36" s="156"/>
      <c r="C36" s="156"/>
      <c r="D36" s="156"/>
      <c r="E36" s="156"/>
      <c r="F36" s="156"/>
      <c r="G36" s="156"/>
      <c r="H36" s="156"/>
      <c r="I36" s="156"/>
    </row>
    <row r="37" spans="1:15" s="6" customFormat="1" ht="29.25" customHeight="1" x14ac:dyDescent="0.25">
      <c r="A37" s="45"/>
      <c r="B37" s="157" t="s">
        <v>18</v>
      </c>
      <c r="C37" s="158"/>
      <c r="D37" s="158"/>
      <c r="E37" s="158"/>
      <c r="F37" s="158"/>
      <c r="G37" s="158"/>
      <c r="H37" s="158"/>
      <c r="I37" s="158"/>
      <c r="J37" s="158"/>
      <c r="K37" s="158"/>
      <c r="L37" s="46"/>
    </row>
    <row r="38" spans="1:15" s="6" customFormat="1" ht="29.25" customHeight="1" x14ac:dyDescent="0.25">
      <c r="A38" s="47"/>
      <c r="B38" s="158"/>
      <c r="C38" s="158"/>
      <c r="D38" s="158"/>
      <c r="E38" s="158"/>
      <c r="F38" s="158"/>
      <c r="G38" s="158"/>
      <c r="H38" s="158"/>
      <c r="I38" s="158"/>
      <c r="J38" s="158"/>
      <c r="K38" s="158"/>
      <c r="L38" s="46"/>
    </row>
    <row r="39" spans="1:15" s="6" customFormat="1" ht="29.25" customHeight="1" x14ac:dyDescent="0.25">
      <c r="A39" s="47"/>
      <c r="B39" s="158"/>
      <c r="C39" s="158"/>
      <c r="D39" s="158"/>
      <c r="E39" s="158"/>
      <c r="F39" s="158"/>
      <c r="G39" s="158"/>
      <c r="H39" s="158"/>
      <c r="I39" s="158"/>
      <c r="J39" s="158"/>
      <c r="K39" s="158"/>
      <c r="L39" s="48"/>
    </row>
    <row r="40" spans="1:15" s="6" customFormat="1" ht="29.25" customHeight="1" x14ac:dyDescent="0.25">
      <c r="A40" s="49"/>
      <c r="B40" s="159"/>
      <c r="C40" s="159"/>
      <c r="D40" s="159"/>
      <c r="E40" s="159"/>
      <c r="F40" s="159"/>
      <c r="G40" s="159"/>
      <c r="H40" s="159"/>
      <c r="I40" s="159"/>
      <c r="J40" s="159"/>
      <c r="K40" s="159"/>
      <c r="L40" s="50"/>
    </row>
    <row r="44" spans="1:15" x14ac:dyDescent="0.2">
      <c r="B44" s="51"/>
    </row>
  </sheetData>
  <mergeCells count="10">
    <mergeCell ref="A36:I36"/>
    <mergeCell ref="B37:K40"/>
    <mergeCell ref="A1:L1"/>
    <mergeCell ref="A2:L2"/>
    <mergeCell ref="A3:L3"/>
    <mergeCell ref="A5:L5"/>
    <mergeCell ref="A7:L7"/>
    <mergeCell ref="C12:D12"/>
    <mergeCell ref="E12:F12"/>
    <mergeCell ref="H12:K12"/>
  </mergeCells>
  <printOptions horizontalCentered="1"/>
  <pageMargins left="0.74803149606299213" right="0.74803149606299213" top="0.78740157480314965" bottom="0.78740157480314965" header="0.51181102362204722" footer="0.51181102362204722"/>
  <pageSetup paperSize="9" scale="74"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2ECE6-5DFA-419A-8674-D6499B7C1263}">
  <sheetPr>
    <pageSetUpPr fitToPage="1"/>
  </sheetPr>
  <dimension ref="A1:K151"/>
  <sheetViews>
    <sheetView tabSelected="1" workbookViewId="0">
      <selection activeCell="M1" sqref="M1"/>
    </sheetView>
  </sheetViews>
  <sheetFormatPr defaultRowHeight="12.75" x14ac:dyDescent="0.2"/>
  <cols>
    <col min="1" max="1" width="28.8554687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139</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35</v>
      </c>
      <c r="B4" s="170" t="s">
        <v>4</v>
      </c>
      <c r="C4" s="172"/>
      <c r="D4" s="172"/>
      <c r="E4" s="171"/>
      <c r="F4" s="170" t="s">
        <v>140</v>
      </c>
      <c r="G4" s="172"/>
      <c r="H4" s="172"/>
      <c r="I4" s="171"/>
      <c r="J4" s="170" t="s">
        <v>141</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35</v>
      </c>
      <c r="B6" s="124" t="s">
        <v>142</v>
      </c>
      <c r="C6" s="125" t="s">
        <v>143</v>
      </c>
      <c r="D6" s="124" t="s">
        <v>142</v>
      </c>
      <c r="E6" s="126" t="s">
        <v>143</v>
      </c>
      <c r="F6" s="125" t="s">
        <v>142</v>
      </c>
      <c r="G6" s="125" t="s">
        <v>143</v>
      </c>
      <c r="H6" s="124" t="s">
        <v>142</v>
      </c>
      <c r="I6" s="126" t="s">
        <v>143</v>
      </c>
      <c r="J6" s="124"/>
      <c r="K6" s="126"/>
    </row>
    <row r="7" spans="1:11" x14ac:dyDescent="0.2">
      <c r="A7" s="20" t="s">
        <v>256</v>
      </c>
      <c r="B7" s="55">
        <v>0</v>
      </c>
      <c r="C7" s="138">
        <f>IF(B16=0, "-", B7/B16)</f>
        <v>0</v>
      </c>
      <c r="D7" s="55">
        <v>0</v>
      </c>
      <c r="E7" s="78">
        <f>IF(D16=0, "-", D7/D16)</f>
        <v>0</v>
      </c>
      <c r="F7" s="128">
        <v>0</v>
      </c>
      <c r="G7" s="138">
        <f>IF(F16=0, "-", F7/F16)</f>
        <v>0</v>
      </c>
      <c r="H7" s="55">
        <v>2</v>
      </c>
      <c r="I7" s="78">
        <f>IF(H16=0, "-", H7/H16)</f>
        <v>1.7241379310344827E-2</v>
      </c>
      <c r="J7" s="77" t="str">
        <f t="shared" ref="J7:J14" si="0">IF(D7=0, "-", IF((B7-D7)/D7&lt;10, (B7-D7)/D7, "&gt;999%"))</f>
        <v>-</v>
      </c>
      <c r="K7" s="78">
        <f t="shared" ref="K7:K14" si="1">IF(H7=0, "-", IF((F7-H7)/H7&lt;10, (F7-H7)/H7, "&gt;999%"))</f>
        <v>-1</v>
      </c>
    </row>
    <row r="8" spans="1:11" x14ac:dyDescent="0.2">
      <c r="A8" s="20" t="s">
        <v>257</v>
      </c>
      <c r="B8" s="55">
        <v>2</v>
      </c>
      <c r="C8" s="138">
        <f>IF(B16=0, "-", B8/B16)</f>
        <v>0.15384615384615385</v>
      </c>
      <c r="D8" s="55">
        <v>13</v>
      </c>
      <c r="E8" s="78">
        <f>IF(D16=0, "-", D8/D16)</f>
        <v>0.44827586206896552</v>
      </c>
      <c r="F8" s="128">
        <v>18</v>
      </c>
      <c r="G8" s="138">
        <f>IF(F16=0, "-", F8/F16)</f>
        <v>0.20224719101123595</v>
      </c>
      <c r="H8" s="55">
        <v>33</v>
      </c>
      <c r="I8" s="78">
        <f>IF(H16=0, "-", H8/H16)</f>
        <v>0.28448275862068967</v>
      </c>
      <c r="J8" s="77">
        <f t="shared" si="0"/>
        <v>-0.84615384615384615</v>
      </c>
      <c r="K8" s="78">
        <f t="shared" si="1"/>
        <v>-0.45454545454545453</v>
      </c>
    </row>
    <row r="9" spans="1:11" x14ac:dyDescent="0.2">
      <c r="A9" s="20" t="s">
        <v>258</v>
      </c>
      <c r="B9" s="55">
        <v>2</v>
      </c>
      <c r="C9" s="138">
        <f>IF(B16=0, "-", B9/B16)</f>
        <v>0.15384615384615385</v>
      </c>
      <c r="D9" s="55">
        <v>0</v>
      </c>
      <c r="E9" s="78">
        <f>IF(D16=0, "-", D9/D16)</f>
        <v>0</v>
      </c>
      <c r="F9" s="128">
        <v>13</v>
      </c>
      <c r="G9" s="138">
        <f>IF(F16=0, "-", F9/F16)</f>
        <v>0.14606741573033707</v>
      </c>
      <c r="H9" s="55">
        <v>0</v>
      </c>
      <c r="I9" s="78">
        <f>IF(H16=0, "-", H9/H16)</f>
        <v>0</v>
      </c>
      <c r="J9" s="77" t="str">
        <f t="shared" si="0"/>
        <v>-</v>
      </c>
      <c r="K9" s="78" t="str">
        <f t="shared" si="1"/>
        <v>-</v>
      </c>
    </row>
    <row r="10" spans="1:11" x14ac:dyDescent="0.2">
      <c r="A10" s="20" t="s">
        <v>259</v>
      </c>
      <c r="B10" s="55">
        <v>6</v>
      </c>
      <c r="C10" s="138">
        <f>IF(B16=0, "-", B10/B16)</f>
        <v>0.46153846153846156</v>
      </c>
      <c r="D10" s="55">
        <v>12</v>
      </c>
      <c r="E10" s="78">
        <f>IF(D16=0, "-", D10/D16)</f>
        <v>0.41379310344827586</v>
      </c>
      <c r="F10" s="128">
        <v>40</v>
      </c>
      <c r="G10" s="138">
        <f>IF(F16=0, "-", F10/F16)</f>
        <v>0.449438202247191</v>
      </c>
      <c r="H10" s="55">
        <v>58</v>
      </c>
      <c r="I10" s="78">
        <f>IF(H16=0, "-", H10/H16)</f>
        <v>0.5</v>
      </c>
      <c r="J10" s="77">
        <f t="shared" si="0"/>
        <v>-0.5</v>
      </c>
      <c r="K10" s="78">
        <f t="shared" si="1"/>
        <v>-0.31034482758620691</v>
      </c>
    </row>
    <row r="11" spans="1:11" x14ac:dyDescent="0.2">
      <c r="A11" s="20" t="s">
        <v>260</v>
      </c>
      <c r="B11" s="55">
        <v>2</v>
      </c>
      <c r="C11" s="138">
        <f>IF(B16=0, "-", B11/B16)</f>
        <v>0.15384615384615385</v>
      </c>
      <c r="D11" s="55">
        <v>0</v>
      </c>
      <c r="E11" s="78">
        <f>IF(D16=0, "-", D11/D16)</f>
        <v>0</v>
      </c>
      <c r="F11" s="128">
        <v>3</v>
      </c>
      <c r="G11" s="138">
        <f>IF(F16=0, "-", F11/F16)</f>
        <v>3.3707865168539325E-2</v>
      </c>
      <c r="H11" s="55">
        <v>2</v>
      </c>
      <c r="I11" s="78">
        <f>IF(H16=0, "-", H11/H16)</f>
        <v>1.7241379310344827E-2</v>
      </c>
      <c r="J11" s="77" t="str">
        <f t="shared" si="0"/>
        <v>-</v>
      </c>
      <c r="K11" s="78">
        <f t="shared" si="1"/>
        <v>0.5</v>
      </c>
    </row>
    <row r="12" spans="1:11" x14ac:dyDescent="0.2">
      <c r="A12" s="20" t="s">
        <v>261</v>
      </c>
      <c r="B12" s="55">
        <v>0</v>
      </c>
      <c r="C12" s="138">
        <f>IF(B16=0, "-", B12/B16)</f>
        <v>0</v>
      </c>
      <c r="D12" s="55">
        <v>3</v>
      </c>
      <c r="E12" s="78">
        <f>IF(D16=0, "-", D12/D16)</f>
        <v>0.10344827586206896</v>
      </c>
      <c r="F12" s="128">
        <v>2</v>
      </c>
      <c r="G12" s="138">
        <f>IF(F16=0, "-", F12/F16)</f>
        <v>2.247191011235955E-2</v>
      </c>
      <c r="H12" s="55">
        <v>11</v>
      </c>
      <c r="I12" s="78">
        <f>IF(H16=0, "-", H12/H16)</f>
        <v>9.4827586206896547E-2</v>
      </c>
      <c r="J12" s="77">
        <f t="shared" si="0"/>
        <v>-1</v>
      </c>
      <c r="K12" s="78">
        <f t="shared" si="1"/>
        <v>-0.81818181818181823</v>
      </c>
    </row>
    <row r="13" spans="1:11" x14ac:dyDescent="0.2">
      <c r="A13" s="20" t="s">
        <v>262</v>
      </c>
      <c r="B13" s="55">
        <v>0</v>
      </c>
      <c r="C13" s="138">
        <f>IF(B16=0, "-", B13/B16)</f>
        <v>0</v>
      </c>
      <c r="D13" s="55">
        <v>1</v>
      </c>
      <c r="E13" s="78">
        <f>IF(D16=0, "-", D13/D16)</f>
        <v>3.4482758620689655E-2</v>
      </c>
      <c r="F13" s="128">
        <v>10</v>
      </c>
      <c r="G13" s="138">
        <f>IF(F16=0, "-", F13/F16)</f>
        <v>0.11235955056179775</v>
      </c>
      <c r="H13" s="55">
        <v>10</v>
      </c>
      <c r="I13" s="78">
        <f>IF(H16=0, "-", H13/H16)</f>
        <v>8.6206896551724144E-2</v>
      </c>
      <c r="J13" s="77">
        <f t="shared" si="0"/>
        <v>-1</v>
      </c>
      <c r="K13" s="78">
        <f t="shared" si="1"/>
        <v>0</v>
      </c>
    </row>
    <row r="14" spans="1:11" x14ac:dyDescent="0.2">
      <c r="A14" s="20" t="s">
        <v>263</v>
      </c>
      <c r="B14" s="55">
        <v>1</v>
      </c>
      <c r="C14" s="138">
        <f>IF(B16=0, "-", B14/B16)</f>
        <v>7.6923076923076927E-2</v>
      </c>
      <c r="D14" s="55">
        <v>0</v>
      </c>
      <c r="E14" s="78">
        <f>IF(D16=0, "-", D14/D16)</f>
        <v>0</v>
      </c>
      <c r="F14" s="128">
        <v>3</v>
      </c>
      <c r="G14" s="138">
        <f>IF(F16=0, "-", F14/F16)</f>
        <v>3.3707865168539325E-2</v>
      </c>
      <c r="H14" s="55">
        <v>0</v>
      </c>
      <c r="I14" s="78">
        <f>IF(H16=0, "-", H14/H16)</f>
        <v>0</v>
      </c>
      <c r="J14" s="77" t="str">
        <f t="shared" si="0"/>
        <v>-</v>
      </c>
      <c r="K14" s="78" t="str">
        <f t="shared" si="1"/>
        <v>-</v>
      </c>
    </row>
    <row r="15" spans="1:11" x14ac:dyDescent="0.2">
      <c r="A15" s="129"/>
      <c r="B15" s="82"/>
      <c r="D15" s="82"/>
      <c r="E15" s="86"/>
      <c r="F15" s="130"/>
      <c r="H15" s="82"/>
      <c r="I15" s="86"/>
      <c r="J15" s="85"/>
      <c r="K15" s="86"/>
    </row>
    <row r="16" spans="1:11" s="38" customFormat="1" x14ac:dyDescent="0.2">
      <c r="A16" s="131" t="s">
        <v>264</v>
      </c>
      <c r="B16" s="32">
        <f>SUM(B7:B15)</f>
        <v>13</v>
      </c>
      <c r="C16" s="132">
        <f>B16/841</f>
        <v>1.5457788347205707E-2</v>
      </c>
      <c r="D16" s="32">
        <f>SUM(D7:D15)</f>
        <v>29</v>
      </c>
      <c r="E16" s="133">
        <f>D16/882</f>
        <v>3.2879818594104306E-2</v>
      </c>
      <c r="F16" s="121">
        <f>SUM(F7:F15)</f>
        <v>89</v>
      </c>
      <c r="G16" s="134">
        <f>F16/3518</f>
        <v>2.5298465036952815E-2</v>
      </c>
      <c r="H16" s="32">
        <f>SUM(H7:H15)</f>
        <v>116</v>
      </c>
      <c r="I16" s="133">
        <f>H16/4957</f>
        <v>2.340125075650595E-2</v>
      </c>
      <c r="J16" s="35">
        <f>IF(D16=0, "-", IF((B16-D16)/D16&lt;10, (B16-D16)/D16, "&gt;999%"))</f>
        <v>-0.55172413793103448</v>
      </c>
      <c r="K16" s="36">
        <f>IF(H16=0, "-", IF((F16-H16)/H16&lt;10, (F16-H16)/H16, "&gt;999%"))</f>
        <v>-0.23275862068965517</v>
      </c>
    </row>
    <row r="17" spans="1:11" x14ac:dyDescent="0.2">
      <c r="B17" s="130"/>
      <c r="D17" s="130"/>
      <c r="F17" s="130"/>
      <c r="H17" s="130"/>
    </row>
    <row r="18" spans="1:11" s="38" customFormat="1" x14ac:dyDescent="0.2">
      <c r="A18" s="131" t="s">
        <v>264</v>
      </c>
      <c r="B18" s="32">
        <v>13</v>
      </c>
      <c r="C18" s="132">
        <f>B18/841</f>
        <v>1.5457788347205707E-2</v>
      </c>
      <c r="D18" s="32">
        <v>29</v>
      </c>
      <c r="E18" s="133">
        <f>D18/882</f>
        <v>3.2879818594104306E-2</v>
      </c>
      <c r="F18" s="121">
        <v>89</v>
      </c>
      <c r="G18" s="134">
        <f>F18/3518</f>
        <v>2.5298465036952815E-2</v>
      </c>
      <c r="H18" s="32">
        <v>116</v>
      </c>
      <c r="I18" s="133">
        <f>H18/4957</f>
        <v>2.340125075650595E-2</v>
      </c>
      <c r="J18" s="35">
        <f>IF(D18=0, "-", IF((B18-D18)/D18&lt;10, (B18-D18)/D18, "&gt;999%"))</f>
        <v>-0.55172413793103448</v>
      </c>
      <c r="K18" s="36">
        <f>IF(H18=0, "-", IF((F18-H18)/H18&lt;10, (F18-H18)/H18, "&gt;999%"))</f>
        <v>-0.23275862068965517</v>
      </c>
    </row>
    <row r="19" spans="1:11" x14ac:dyDescent="0.2">
      <c r="B19" s="130"/>
      <c r="D19" s="130"/>
      <c r="F19" s="130"/>
      <c r="H19" s="130"/>
    </row>
    <row r="20" spans="1:11" ht="15.75" x14ac:dyDescent="0.25">
      <c r="A20" s="122" t="s">
        <v>36</v>
      </c>
      <c r="B20" s="170" t="s">
        <v>4</v>
      </c>
      <c r="C20" s="172"/>
      <c r="D20" s="172"/>
      <c r="E20" s="171"/>
      <c r="F20" s="170" t="s">
        <v>140</v>
      </c>
      <c r="G20" s="172"/>
      <c r="H20" s="172"/>
      <c r="I20" s="171"/>
      <c r="J20" s="170" t="s">
        <v>141</v>
      </c>
      <c r="K20" s="171"/>
    </row>
    <row r="21" spans="1:11" x14ac:dyDescent="0.2">
      <c r="A21" s="16"/>
      <c r="B21" s="170">
        <f>VALUE(RIGHT($B$2, 4))</f>
        <v>2020</v>
      </c>
      <c r="C21" s="171"/>
      <c r="D21" s="170">
        <f>B21-1</f>
        <v>2019</v>
      </c>
      <c r="E21" s="178"/>
      <c r="F21" s="170">
        <f>B21</f>
        <v>2020</v>
      </c>
      <c r="G21" s="178"/>
      <c r="H21" s="170">
        <f>D21</f>
        <v>2019</v>
      </c>
      <c r="I21" s="178"/>
      <c r="J21" s="13" t="s">
        <v>8</v>
      </c>
      <c r="K21" s="14" t="s">
        <v>5</v>
      </c>
    </row>
    <row r="22" spans="1:11" x14ac:dyDescent="0.2">
      <c r="A22" s="123" t="s">
        <v>265</v>
      </c>
      <c r="B22" s="124" t="s">
        <v>142</v>
      </c>
      <c r="C22" s="125" t="s">
        <v>143</v>
      </c>
      <c r="D22" s="124" t="s">
        <v>142</v>
      </c>
      <c r="E22" s="126" t="s">
        <v>143</v>
      </c>
      <c r="F22" s="125" t="s">
        <v>142</v>
      </c>
      <c r="G22" s="125" t="s">
        <v>143</v>
      </c>
      <c r="H22" s="124" t="s">
        <v>142</v>
      </c>
      <c r="I22" s="126" t="s">
        <v>143</v>
      </c>
      <c r="J22" s="124"/>
      <c r="K22" s="126"/>
    </row>
    <row r="23" spans="1:11" x14ac:dyDescent="0.2">
      <c r="A23" s="20" t="s">
        <v>266</v>
      </c>
      <c r="B23" s="55">
        <v>4</v>
      </c>
      <c r="C23" s="138">
        <f>IF(B37=0, "-", B23/B37)</f>
        <v>5.3333333333333337E-2</v>
      </c>
      <c r="D23" s="55">
        <v>8</v>
      </c>
      <c r="E23" s="78">
        <f>IF(D37=0, "-", D23/D37)</f>
        <v>0.16</v>
      </c>
      <c r="F23" s="128">
        <v>21</v>
      </c>
      <c r="G23" s="138">
        <f>IF(F37=0, "-", F23/F37)</f>
        <v>6.7741935483870974E-2</v>
      </c>
      <c r="H23" s="55">
        <v>24</v>
      </c>
      <c r="I23" s="78">
        <f>IF(H37=0, "-", H23/H37)</f>
        <v>5.2631578947368418E-2</v>
      </c>
      <c r="J23" s="77">
        <f t="shared" ref="J23:J35" si="2">IF(D23=0, "-", IF((B23-D23)/D23&lt;10, (B23-D23)/D23, "&gt;999%"))</f>
        <v>-0.5</v>
      </c>
      <c r="K23" s="78">
        <f t="shared" ref="K23:K35" si="3">IF(H23=0, "-", IF((F23-H23)/H23&lt;10, (F23-H23)/H23, "&gt;999%"))</f>
        <v>-0.125</v>
      </c>
    </row>
    <row r="24" spans="1:11" x14ac:dyDescent="0.2">
      <c r="A24" s="20" t="s">
        <v>267</v>
      </c>
      <c r="B24" s="55">
        <v>6</v>
      </c>
      <c r="C24" s="138">
        <f>IF(B37=0, "-", B24/B37)</f>
        <v>0.08</v>
      </c>
      <c r="D24" s="55">
        <v>4</v>
      </c>
      <c r="E24" s="78">
        <f>IF(D37=0, "-", D24/D37)</f>
        <v>0.08</v>
      </c>
      <c r="F24" s="128">
        <v>29</v>
      </c>
      <c r="G24" s="138">
        <f>IF(F37=0, "-", F24/F37)</f>
        <v>9.3548387096774197E-2</v>
      </c>
      <c r="H24" s="55">
        <v>59</v>
      </c>
      <c r="I24" s="78">
        <f>IF(H37=0, "-", H24/H37)</f>
        <v>0.12938596491228072</v>
      </c>
      <c r="J24" s="77">
        <f t="shared" si="2"/>
        <v>0.5</v>
      </c>
      <c r="K24" s="78">
        <f t="shared" si="3"/>
        <v>-0.50847457627118642</v>
      </c>
    </row>
    <row r="25" spans="1:11" x14ac:dyDescent="0.2">
      <c r="A25" s="20" t="s">
        <v>268</v>
      </c>
      <c r="B25" s="55">
        <v>1</v>
      </c>
      <c r="C25" s="138">
        <f>IF(B37=0, "-", B25/B37)</f>
        <v>1.3333333333333334E-2</v>
      </c>
      <c r="D25" s="55">
        <v>1</v>
      </c>
      <c r="E25" s="78">
        <f>IF(D37=0, "-", D25/D37)</f>
        <v>0.02</v>
      </c>
      <c r="F25" s="128">
        <v>6</v>
      </c>
      <c r="G25" s="138">
        <f>IF(F37=0, "-", F25/F37)</f>
        <v>1.935483870967742E-2</v>
      </c>
      <c r="H25" s="55">
        <v>2</v>
      </c>
      <c r="I25" s="78">
        <f>IF(H37=0, "-", H25/H37)</f>
        <v>4.3859649122807015E-3</v>
      </c>
      <c r="J25" s="77">
        <f t="shared" si="2"/>
        <v>0</v>
      </c>
      <c r="K25" s="78">
        <f t="shared" si="3"/>
        <v>2</v>
      </c>
    </row>
    <row r="26" spans="1:11" x14ac:dyDescent="0.2">
      <c r="A26" s="20" t="s">
        <v>269</v>
      </c>
      <c r="B26" s="55">
        <v>4</v>
      </c>
      <c r="C26" s="138">
        <f>IF(B37=0, "-", B26/B37)</f>
        <v>5.3333333333333337E-2</v>
      </c>
      <c r="D26" s="55">
        <v>0</v>
      </c>
      <c r="E26" s="78">
        <f>IF(D37=0, "-", D26/D37)</f>
        <v>0</v>
      </c>
      <c r="F26" s="128">
        <v>32</v>
      </c>
      <c r="G26" s="138">
        <f>IF(F37=0, "-", F26/F37)</f>
        <v>0.1032258064516129</v>
      </c>
      <c r="H26" s="55">
        <v>0</v>
      </c>
      <c r="I26" s="78">
        <f>IF(H37=0, "-", H26/H37)</f>
        <v>0</v>
      </c>
      <c r="J26" s="77" t="str">
        <f t="shared" si="2"/>
        <v>-</v>
      </c>
      <c r="K26" s="78" t="str">
        <f t="shared" si="3"/>
        <v>-</v>
      </c>
    </row>
    <row r="27" spans="1:11" x14ac:dyDescent="0.2">
      <c r="A27" s="20" t="s">
        <v>270</v>
      </c>
      <c r="B27" s="55">
        <v>4</v>
      </c>
      <c r="C27" s="138">
        <f>IF(B37=0, "-", B27/B37)</f>
        <v>5.3333333333333337E-2</v>
      </c>
      <c r="D27" s="55">
        <v>0</v>
      </c>
      <c r="E27" s="78">
        <f>IF(D37=0, "-", D27/D37)</f>
        <v>0</v>
      </c>
      <c r="F27" s="128">
        <v>22</v>
      </c>
      <c r="G27" s="138">
        <f>IF(F37=0, "-", F27/F37)</f>
        <v>7.0967741935483872E-2</v>
      </c>
      <c r="H27" s="55">
        <v>0</v>
      </c>
      <c r="I27" s="78">
        <f>IF(H37=0, "-", H27/H37)</f>
        <v>0</v>
      </c>
      <c r="J27" s="77" t="str">
        <f t="shared" si="2"/>
        <v>-</v>
      </c>
      <c r="K27" s="78" t="str">
        <f t="shared" si="3"/>
        <v>-</v>
      </c>
    </row>
    <row r="28" spans="1:11" x14ac:dyDescent="0.2">
      <c r="A28" s="20" t="s">
        <v>271</v>
      </c>
      <c r="B28" s="55">
        <v>0</v>
      </c>
      <c r="C28" s="138">
        <f>IF(B37=0, "-", B28/B37)</f>
        <v>0</v>
      </c>
      <c r="D28" s="55">
        <v>0</v>
      </c>
      <c r="E28" s="78">
        <f>IF(D37=0, "-", D28/D37)</f>
        <v>0</v>
      </c>
      <c r="F28" s="128">
        <v>7</v>
      </c>
      <c r="G28" s="138">
        <f>IF(F37=0, "-", F28/F37)</f>
        <v>2.2580645161290321E-2</v>
      </c>
      <c r="H28" s="55">
        <v>0</v>
      </c>
      <c r="I28" s="78">
        <f>IF(H37=0, "-", H28/H37)</f>
        <v>0</v>
      </c>
      <c r="J28" s="77" t="str">
        <f t="shared" si="2"/>
        <v>-</v>
      </c>
      <c r="K28" s="78" t="str">
        <f t="shared" si="3"/>
        <v>-</v>
      </c>
    </row>
    <row r="29" spans="1:11" x14ac:dyDescent="0.2">
      <c r="A29" s="20" t="s">
        <v>272</v>
      </c>
      <c r="B29" s="55">
        <v>11</v>
      </c>
      <c r="C29" s="138">
        <f>IF(B37=0, "-", B29/B37)</f>
        <v>0.14666666666666667</v>
      </c>
      <c r="D29" s="55">
        <v>13</v>
      </c>
      <c r="E29" s="78">
        <f>IF(D37=0, "-", D29/D37)</f>
        <v>0.26</v>
      </c>
      <c r="F29" s="128">
        <v>63</v>
      </c>
      <c r="G29" s="138">
        <f>IF(F37=0, "-", F29/F37)</f>
        <v>0.20322580645161289</v>
      </c>
      <c r="H29" s="55">
        <v>166</v>
      </c>
      <c r="I29" s="78">
        <f>IF(H37=0, "-", H29/H37)</f>
        <v>0.36403508771929827</v>
      </c>
      <c r="J29" s="77">
        <f t="shared" si="2"/>
        <v>-0.15384615384615385</v>
      </c>
      <c r="K29" s="78">
        <f t="shared" si="3"/>
        <v>-0.62048192771084343</v>
      </c>
    </row>
    <row r="30" spans="1:11" x14ac:dyDescent="0.2">
      <c r="A30" s="20" t="s">
        <v>273</v>
      </c>
      <c r="B30" s="55">
        <v>2</v>
      </c>
      <c r="C30" s="138">
        <f>IF(B37=0, "-", B30/B37)</f>
        <v>2.6666666666666668E-2</v>
      </c>
      <c r="D30" s="55">
        <v>5</v>
      </c>
      <c r="E30" s="78">
        <f>IF(D37=0, "-", D30/D37)</f>
        <v>0.1</v>
      </c>
      <c r="F30" s="128">
        <v>17</v>
      </c>
      <c r="G30" s="138">
        <f>IF(F37=0, "-", F30/F37)</f>
        <v>5.4838709677419356E-2</v>
      </c>
      <c r="H30" s="55">
        <v>43</v>
      </c>
      <c r="I30" s="78">
        <f>IF(H37=0, "-", H30/H37)</f>
        <v>9.4298245614035089E-2</v>
      </c>
      <c r="J30" s="77">
        <f t="shared" si="2"/>
        <v>-0.6</v>
      </c>
      <c r="K30" s="78">
        <f t="shared" si="3"/>
        <v>-0.60465116279069764</v>
      </c>
    </row>
    <row r="31" spans="1:11" x14ac:dyDescent="0.2">
      <c r="A31" s="20" t="s">
        <v>274</v>
      </c>
      <c r="B31" s="55">
        <v>10</v>
      </c>
      <c r="C31" s="138">
        <f>IF(B37=0, "-", B31/B37)</f>
        <v>0.13333333333333333</v>
      </c>
      <c r="D31" s="55">
        <v>4</v>
      </c>
      <c r="E31" s="78">
        <f>IF(D37=0, "-", D31/D37)</f>
        <v>0.08</v>
      </c>
      <c r="F31" s="128">
        <v>21</v>
      </c>
      <c r="G31" s="138">
        <f>IF(F37=0, "-", F31/F37)</f>
        <v>6.7741935483870974E-2</v>
      </c>
      <c r="H31" s="55">
        <v>16</v>
      </c>
      <c r="I31" s="78">
        <f>IF(H37=0, "-", H31/H37)</f>
        <v>3.5087719298245612E-2</v>
      </c>
      <c r="J31" s="77">
        <f t="shared" si="2"/>
        <v>1.5</v>
      </c>
      <c r="K31" s="78">
        <f t="shared" si="3"/>
        <v>0.3125</v>
      </c>
    </row>
    <row r="32" spans="1:11" x14ac:dyDescent="0.2">
      <c r="A32" s="20" t="s">
        <v>275</v>
      </c>
      <c r="B32" s="55">
        <v>4</v>
      </c>
      <c r="C32" s="138">
        <f>IF(B37=0, "-", B32/B37)</f>
        <v>5.3333333333333337E-2</v>
      </c>
      <c r="D32" s="55">
        <v>8</v>
      </c>
      <c r="E32" s="78">
        <f>IF(D37=0, "-", D32/D37)</f>
        <v>0.16</v>
      </c>
      <c r="F32" s="128">
        <v>22</v>
      </c>
      <c r="G32" s="138">
        <f>IF(F37=0, "-", F32/F37)</f>
        <v>7.0967741935483872E-2</v>
      </c>
      <c r="H32" s="55">
        <v>39</v>
      </c>
      <c r="I32" s="78">
        <f>IF(H37=0, "-", H32/H37)</f>
        <v>8.5526315789473686E-2</v>
      </c>
      <c r="J32" s="77">
        <f t="shared" si="2"/>
        <v>-0.5</v>
      </c>
      <c r="K32" s="78">
        <f t="shared" si="3"/>
        <v>-0.4358974358974359</v>
      </c>
    </row>
    <row r="33" spans="1:11" x14ac:dyDescent="0.2">
      <c r="A33" s="20" t="s">
        <v>276</v>
      </c>
      <c r="B33" s="55">
        <v>0</v>
      </c>
      <c r="C33" s="138">
        <f>IF(B37=0, "-", B33/B37)</f>
        <v>0</v>
      </c>
      <c r="D33" s="55">
        <v>0</v>
      </c>
      <c r="E33" s="78">
        <f>IF(D37=0, "-", D33/D37)</f>
        <v>0</v>
      </c>
      <c r="F33" s="128">
        <v>1</v>
      </c>
      <c r="G33" s="138">
        <f>IF(F37=0, "-", F33/F37)</f>
        <v>3.2258064516129032E-3</v>
      </c>
      <c r="H33" s="55">
        <v>2</v>
      </c>
      <c r="I33" s="78">
        <f>IF(H37=0, "-", H33/H37)</f>
        <v>4.3859649122807015E-3</v>
      </c>
      <c r="J33" s="77" t="str">
        <f t="shared" si="2"/>
        <v>-</v>
      </c>
      <c r="K33" s="78">
        <f t="shared" si="3"/>
        <v>-0.5</v>
      </c>
    </row>
    <row r="34" spans="1:11" x14ac:dyDescent="0.2">
      <c r="A34" s="20" t="s">
        <v>277</v>
      </c>
      <c r="B34" s="55">
        <v>12</v>
      </c>
      <c r="C34" s="138">
        <f>IF(B37=0, "-", B34/B37)</f>
        <v>0.16</v>
      </c>
      <c r="D34" s="55">
        <v>3</v>
      </c>
      <c r="E34" s="78">
        <f>IF(D37=0, "-", D34/D37)</f>
        <v>0.06</v>
      </c>
      <c r="F34" s="128">
        <v>23</v>
      </c>
      <c r="G34" s="138">
        <f>IF(F37=0, "-", F34/F37)</f>
        <v>7.4193548387096769E-2</v>
      </c>
      <c r="H34" s="55">
        <v>31</v>
      </c>
      <c r="I34" s="78">
        <f>IF(H37=0, "-", H34/H37)</f>
        <v>6.798245614035088E-2</v>
      </c>
      <c r="J34" s="77">
        <f t="shared" si="2"/>
        <v>3</v>
      </c>
      <c r="K34" s="78">
        <f t="shared" si="3"/>
        <v>-0.25806451612903225</v>
      </c>
    </row>
    <row r="35" spans="1:11" x14ac:dyDescent="0.2">
      <c r="A35" s="20" t="s">
        <v>278</v>
      </c>
      <c r="B35" s="55">
        <v>17</v>
      </c>
      <c r="C35" s="138">
        <f>IF(B37=0, "-", B35/B37)</f>
        <v>0.22666666666666666</v>
      </c>
      <c r="D35" s="55">
        <v>4</v>
      </c>
      <c r="E35" s="78">
        <f>IF(D37=0, "-", D35/D37)</f>
        <v>0.08</v>
      </c>
      <c r="F35" s="128">
        <v>46</v>
      </c>
      <c r="G35" s="138">
        <f>IF(F37=0, "-", F35/F37)</f>
        <v>0.14838709677419354</v>
      </c>
      <c r="H35" s="55">
        <v>74</v>
      </c>
      <c r="I35" s="78">
        <f>IF(H37=0, "-", H35/H37)</f>
        <v>0.16228070175438597</v>
      </c>
      <c r="J35" s="77">
        <f t="shared" si="2"/>
        <v>3.25</v>
      </c>
      <c r="K35" s="78">
        <f t="shared" si="3"/>
        <v>-0.3783783783783784</v>
      </c>
    </row>
    <row r="36" spans="1:11" x14ac:dyDescent="0.2">
      <c r="A36" s="129"/>
      <c r="B36" s="82"/>
      <c r="D36" s="82"/>
      <c r="E36" s="86"/>
      <c r="F36" s="130"/>
      <c r="H36" s="82"/>
      <c r="I36" s="86"/>
      <c r="J36" s="85"/>
      <c r="K36" s="86"/>
    </row>
    <row r="37" spans="1:11" s="38" customFormat="1" x14ac:dyDescent="0.2">
      <c r="A37" s="131" t="s">
        <v>279</v>
      </c>
      <c r="B37" s="32">
        <f>SUM(B23:B36)</f>
        <v>75</v>
      </c>
      <c r="C37" s="132">
        <f>B37/841</f>
        <v>8.9179548156956001E-2</v>
      </c>
      <c r="D37" s="32">
        <f>SUM(D23:D36)</f>
        <v>50</v>
      </c>
      <c r="E37" s="133">
        <f>D37/882</f>
        <v>5.6689342403628121E-2</v>
      </c>
      <c r="F37" s="121">
        <f>SUM(F23:F36)</f>
        <v>310</v>
      </c>
      <c r="G37" s="134">
        <f>F37/3518</f>
        <v>8.8118249005116542E-2</v>
      </c>
      <c r="H37" s="32">
        <f>SUM(H23:H36)</f>
        <v>456</v>
      </c>
      <c r="I37" s="133">
        <f>H37/4957</f>
        <v>9.1991123663506147E-2</v>
      </c>
      <c r="J37" s="35">
        <f>IF(D37=0, "-", IF((B37-D37)/D37&lt;10, (B37-D37)/D37, "&gt;999%"))</f>
        <v>0.5</v>
      </c>
      <c r="K37" s="36">
        <f>IF(H37=0, "-", IF((F37-H37)/H37&lt;10, (F37-H37)/H37, "&gt;999%"))</f>
        <v>-0.32017543859649122</v>
      </c>
    </row>
    <row r="38" spans="1:11" x14ac:dyDescent="0.2">
      <c r="B38" s="130"/>
      <c r="D38" s="130"/>
      <c r="F38" s="130"/>
      <c r="H38" s="130"/>
    </row>
    <row r="39" spans="1:11" x14ac:dyDescent="0.2">
      <c r="A39" s="123" t="s">
        <v>280</v>
      </c>
      <c r="B39" s="124" t="s">
        <v>142</v>
      </c>
      <c r="C39" s="125" t="s">
        <v>143</v>
      </c>
      <c r="D39" s="124" t="s">
        <v>142</v>
      </c>
      <c r="E39" s="126" t="s">
        <v>143</v>
      </c>
      <c r="F39" s="125" t="s">
        <v>142</v>
      </c>
      <c r="G39" s="125" t="s">
        <v>143</v>
      </c>
      <c r="H39" s="124" t="s">
        <v>142</v>
      </c>
      <c r="I39" s="126" t="s">
        <v>143</v>
      </c>
      <c r="J39" s="124"/>
      <c r="K39" s="126"/>
    </row>
    <row r="40" spans="1:11" x14ac:dyDescent="0.2">
      <c r="A40" s="20" t="s">
        <v>281</v>
      </c>
      <c r="B40" s="55">
        <v>0</v>
      </c>
      <c r="C40" s="138">
        <f>IF(B48=0, "-", B40/B48)</f>
        <v>0</v>
      </c>
      <c r="D40" s="55">
        <v>0</v>
      </c>
      <c r="E40" s="78">
        <f>IF(D48=0, "-", D40/D48)</f>
        <v>0</v>
      </c>
      <c r="F40" s="128">
        <v>1</v>
      </c>
      <c r="G40" s="138">
        <f>IF(F48=0, "-", F40/F48)</f>
        <v>6.6666666666666666E-2</v>
      </c>
      <c r="H40" s="55">
        <v>1</v>
      </c>
      <c r="I40" s="78">
        <f>IF(H48=0, "-", H40/H48)</f>
        <v>7.6923076923076927E-2</v>
      </c>
      <c r="J40" s="77" t="str">
        <f t="shared" ref="J40:J46" si="4">IF(D40=0, "-", IF((B40-D40)/D40&lt;10, (B40-D40)/D40, "&gt;999%"))</f>
        <v>-</v>
      </c>
      <c r="K40" s="78">
        <f t="shared" ref="K40:K46" si="5">IF(H40=0, "-", IF((F40-H40)/H40&lt;10, (F40-H40)/H40, "&gt;999%"))</f>
        <v>0</v>
      </c>
    </row>
    <row r="41" spans="1:11" x14ac:dyDescent="0.2">
      <c r="A41" s="20" t="s">
        <v>282</v>
      </c>
      <c r="B41" s="55">
        <v>1</v>
      </c>
      <c r="C41" s="138">
        <f>IF(B48=0, "-", B41/B48)</f>
        <v>0.14285714285714285</v>
      </c>
      <c r="D41" s="55">
        <v>0</v>
      </c>
      <c r="E41" s="78">
        <f>IF(D48=0, "-", D41/D48)</f>
        <v>0</v>
      </c>
      <c r="F41" s="128">
        <v>3</v>
      </c>
      <c r="G41" s="138">
        <f>IF(F48=0, "-", F41/F48)</f>
        <v>0.2</v>
      </c>
      <c r="H41" s="55">
        <v>1</v>
      </c>
      <c r="I41" s="78">
        <f>IF(H48=0, "-", H41/H48)</f>
        <v>7.6923076923076927E-2</v>
      </c>
      <c r="J41" s="77" t="str">
        <f t="shared" si="4"/>
        <v>-</v>
      </c>
      <c r="K41" s="78">
        <f t="shared" si="5"/>
        <v>2</v>
      </c>
    </row>
    <row r="42" spans="1:11" x14ac:dyDescent="0.2">
      <c r="A42" s="20" t="s">
        <v>283</v>
      </c>
      <c r="B42" s="55">
        <v>2</v>
      </c>
      <c r="C42" s="138">
        <f>IF(B48=0, "-", B42/B48)</f>
        <v>0.2857142857142857</v>
      </c>
      <c r="D42" s="55">
        <v>1</v>
      </c>
      <c r="E42" s="78">
        <f>IF(D48=0, "-", D42/D48)</f>
        <v>0.25</v>
      </c>
      <c r="F42" s="128">
        <v>5</v>
      </c>
      <c r="G42" s="138">
        <f>IF(F48=0, "-", F42/F48)</f>
        <v>0.33333333333333331</v>
      </c>
      <c r="H42" s="55">
        <v>1</v>
      </c>
      <c r="I42" s="78">
        <f>IF(H48=0, "-", H42/H48)</f>
        <v>7.6923076923076927E-2</v>
      </c>
      <c r="J42" s="77">
        <f t="shared" si="4"/>
        <v>1</v>
      </c>
      <c r="K42" s="78">
        <f t="shared" si="5"/>
        <v>4</v>
      </c>
    </row>
    <row r="43" spans="1:11" x14ac:dyDescent="0.2">
      <c r="A43" s="20" t="s">
        <v>284</v>
      </c>
      <c r="B43" s="55">
        <v>0</v>
      </c>
      <c r="C43" s="138">
        <f>IF(B48=0, "-", B43/B48)</f>
        <v>0</v>
      </c>
      <c r="D43" s="55">
        <v>0</v>
      </c>
      <c r="E43" s="78">
        <f>IF(D48=0, "-", D43/D48)</f>
        <v>0</v>
      </c>
      <c r="F43" s="128">
        <v>1</v>
      </c>
      <c r="G43" s="138">
        <f>IF(F48=0, "-", F43/F48)</f>
        <v>6.6666666666666666E-2</v>
      </c>
      <c r="H43" s="55">
        <v>1</v>
      </c>
      <c r="I43" s="78">
        <f>IF(H48=0, "-", H43/H48)</f>
        <v>7.6923076923076927E-2</v>
      </c>
      <c r="J43" s="77" t="str">
        <f t="shared" si="4"/>
        <v>-</v>
      </c>
      <c r="K43" s="78">
        <f t="shared" si="5"/>
        <v>0</v>
      </c>
    </row>
    <row r="44" spans="1:11" x14ac:dyDescent="0.2">
      <c r="A44" s="20" t="s">
        <v>285</v>
      </c>
      <c r="B44" s="55">
        <v>3</v>
      </c>
      <c r="C44" s="138">
        <f>IF(B48=0, "-", B44/B48)</f>
        <v>0.42857142857142855</v>
      </c>
      <c r="D44" s="55">
        <v>1</v>
      </c>
      <c r="E44" s="78">
        <f>IF(D48=0, "-", D44/D48)</f>
        <v>0.25</v>
      </c>
      <c r="F44" s="128">
        <v>3</v>
      </c>
      <c r="G44" s="138">
        <f>IF(F48=0, "-", F44/F48)</f>
        <v>0.2</v>
      </c>
      <c r="H44" s="55">
        <v>6</v>
      </c>
      <c r="I44" s="78">
        <f>IF(H48=0, "-", H44/H48)</f>
        <v>0.46153846153846156</v>
      </c>
      <c r="J44" s="77">
        <f t="shared" si="4"/>
        <v>2</v>
      </c>
      <c r="K44" s="78">
        <f t="shared" si="5"/>
        <v>-0.5</v>
      </c>
    </row>
    <row r="45" spans="1:11" x14ac:dyDescent="0.2">
      <c r="A45" s="20" t="s">
        <v>286</v>
      </c>
      <c r="B45" s="55">
        <v>1</v>
      </c>
      <c r="C45" s="138">
        <f>IF(B48=0, "-", B45/B48)</f>
        <v>0.14285714285714285</v>
      </c>
      <c r="D45" s="55">
        <v>2</v>
      </c>
      <c r="E45" s="78">
        <f>IF(D48=0, "-", D45/D48)</f>
        <v>0.5</v>
      </c>
      <c r="F45" s="128">
        <v>2</v>
      </c>
      <c r="G45" s="138">
        <f>IF(F48=0, "-", F45/F48)</f>
        <v>0.13333333333333333</v>
      </c>
      <c r="H45" s="55">
        <v>2</v>
      </c>
      <c r="I45" s="78">
        <f>IF(H48=0, "-", H45/H48)</f>
        <v>0.15384615384615385</v>
      </c>
      <c r="J45" s="77">
        <f t="shared" si="4"/>
        <v>-0.5</v>
      </c>
      <c r="K45" s="78">
        <f t="shared" si="5"/>
        <v>0</v>
      </c>
    </row>
    <row r="46" spans="1:11" x14ac:dyDescent="0.2">
      <c r="A46" s="20" t="s">
        <v>287</v>
      </c>
      <c r="B46" s="55">
        <v>0</v>
      </c>
      <c r="C46" s="138">
        <f>IF(B48=0, "-", B46/B48)</f>
        <v>0</v>
      </c>
      <c r="D46" s="55">
        <v>0</v>
      </c>
      <c r="E46" s="78">
        <f>IF(D48=0, "-", D46/D48)</f>
        <v>0</v>
      </c>
      <c r="F46" s="128">
        <v>0</v>
      </c>
      <c r="G46" s="138">
        <f>IF(F48=0, "-", F46/F48)</f>
        <v>0</v>
      </c>
      <c r="H46" s="55">
        <v>1</v>
      </c>
      <c r="I46" s="78">
        <f>IF(H48=0, "-", H46/H48)</f>
        <v>7.6923076923076927E-2</v>
      </c>
      <c r="J46" s="77" t="str">
        <f t="shared" si="4"/>
        <v>-</v>
      </c>
      <c r="K46" s="78">
        <f t="shared" si="5"/>
        <v>-1</v>
      </c>
    </row>
    <row r="47" spans="1:11" x14ac:dyDescent="0.2">
      <c r="A47" s="129"/>
      <c r="B47" s="82"/>
      <c r="D47" s="82"/>
      <c r="E47" s="86"/>
      <c r="F47" s="130"/>
      <c r="H47" s="82"/>
      <c r="I47" s="86"/>
      <c r="J47" s="85"/>
      <c r="K47" s="86"/>
    </row>
    <row r="48" spans="1:11" s="38" customFormat="1" x14ac:dyDescent="0.2">
      <c r="A48" s="131" t="s">
        <v>288</v>
      </c>
      <c r="B48" s="32">
        <f>SUM(B40:B47)</f>
        <v>7</v>
      </c>
      <c r="C48" s="132">
        <f>B48/841</f>
        <v>8.3234244946492272E-3</v>
      </c>
      <c r="D48" s="32">
        <f>SUM(D40:D47)</f>
        <v>4</v>
      </c>
      <c r="E48" s="133">
        <f>D48/882</f>
        <v>4.5351473922902496E-3</v>
      </c>
      <c r="F48" s="121">
        <f>SUM(F40:F47)</f>
        <v>15</v>
      </c>
      <c r="G48" s="134">
        <f>F48/3518</f>
        <v>4.2637862421830586E-3</v>
      </c>
      <c r="H48" s="32">
        <f>SUM(H40:H47)</f>
        <v>13</v>
      </c>
      <c r="I48" s="133">
        <f>H48/4957</f>
        <v>2.6225539640911842E-3</v>
      </c>
      <c r="J48" s="35">
        <f>IF(D48=0, "-", IF((B48-D48)/D48&lt;10, (B48-D48)/D48, "&gt;999%"))</f>
        <v>0.75</v>
      </c>
      <c r="K48" s="36">
        <f>IF(H48=0, "-", IF((F48-H48)/H48&lt;10, (F48-H48)/H48, "&gt;999%"))</f>
        <v>0.15384615384615385</v>
      </c>
    </row>
    <row r="49" spans="1:11" x14ac:dyDescent="0.2">
      <c r="B49" s="130"/>
      <c r="D49" s="130"/>
      <c r="F49" s="130"/>
      <c r="H49" s="130"/>
    </row>
    <row r="50" spans="1:11" s="38" customFormat="1" x14ac:dyDescent="0.2">
      <c r="A50" s="131" t="s">
        <v>289</v>
      </c>
      <c r="B50" s="32">
        <v>82</v>
      </c>
      <c r="C50" s="132">
        <f>B50/841</f>
        <v>9.7502972651605235E-2</v>
      </c>
      <c r="D50" s="32">
        <v>54</v>
      </c>
      <c r="E50" s="133">
        <f>D50/882</f>
        <v>6.1224489795918366E-2</v>
      </c>
      <c r="F50" s="121">
        <v>325</v>
      </c>
      <c r="G50" s="134">
        <f>F50/3518</f>
        <v>9.2382035247299599E-2</v>
      </c>
      <c r="H50" s="32">
        <v>469</v>
      </c>
      <c r="I50" s="133">
        <f>H50/4957</f>
        <v>9.4613677627597342E-2</v>
      </c>
      <c r="J50" s="35">
        <f>IF(D50=0, "-", IF((B50-D50)/D50&lt;10, (B50-D50)/D50, "&gt;999%"))</f>
        <v>0.51851851851851849</v>
      </c>
      <c r="K50" s="36">
        <f>IF(H50=0, "-", IF((F50-H50)/H50&lt;10, (F50-H50)/H50, "&gt;999%"))</f>
        <v>-0.30703624733475482</v>
      </c>
    </row>
    <row r="51" spans="1:11" x14ac:dyDescent="0.2">
      <c r="B51" s="130"/>
      <c r="D51" s="130"/>
      <c r="F51" s="130"/>
      <c r="H51" s="130"/>
    </row>
    <row r="52" spans="1:11" ht="15.75" x14ac:dyDescent="0.25">
      <c r="A52" s="122" t="s">
        <v>37</v>
      </c>
      <c r="B52" s="170" t="s">
        <v>4</v>
      </c>
      <c r="C52" s="172"/>
      <c r="D52" s="172"/>
      <c r="E52" s="171"/>
      <c r="F52" s="170" t="s">
        <v>140</v>
      </c>
      <c r="G52" s="172"/>
      <c r="H52" s="172"/>
      <c r="I52" s="171"/>
      <c r="J52" s="170" t="s">
        <v>141</v>
      </c>
      <c r="K52" s="171"/>
    </row>
    <row r="53" spans="1:11" x14ac:dyDescent="0.2">
      <c r="A53" s="16"/>
      <c r="B53" s="170">
        <f>VALUE(RIGHT($B$2, 4))</f>
        <v>2020</v>
      </c>
      <c r="C53" s="171"/>
      <c r="D53" s="170">
        <f>B53-1</f>
        <v>2019</v>
      </c>
      <c r="E53" s="178"/>
      <c r="F53" s="170">
        <f>B53</f>
        <v>2020</v>
      </c>
      <c r="G53" s="178"/>
      <c r="H53" s="170">
        <f>D53</f>
        <v>2019</v>
      </c>
      <c r="I53" s="178"/>
      <c r="J53" s="13" t="s">
        <v>8</v>
      </c>
      <c r="K53" s="14" t="s">
        <v>5</v>
      </c>
    </row>
    <row r="54" spans="1:11" x14ac:dyDescent="0.2">
      <c r="A54" s="123" t="s">
        <v>290</v>
      </c>
      <c r="B54" s="124" t="s">
        <v>142</v>
      </c>
      <c r="C54" s="125" t="s">
        <v>143</v>
      </c>
      <c r="D54" s="124" t="s">
        <v>142</v>
      </c>
      <c r="E54" s="126" t="s">
        <v>143</v>
      </c>
      <c r="F54" s="125" t="s">
        <v>142</v>
      </c>
      <c r="G54" s="125" t="s">
        <v>143</v>
      </c>
      <c r="H54" s="124" t="s">
        <v>142</v>
      </c>
      <c r="I54" s="126" t="s">
        <v>143</v>
      </c>
      <c r="J54" s="124"/>
      <c r="K54" s="126"/>
    </row>
    <row r="55" spans="1:11" x14ac:dyDescent="0.2">
      <c r="A55" s="20" t="s">
        <v>291</v>
      </c>
      <c r="B55" s="55">
        <v>0</v>
      </c>
      <c r="C55" s="138">
        <f>IF(B70=0, "-", B55/B70)</f>
        <v>0</v>
      </c>
      <c r="D55" s="55">
        <v>0</v>
      </c>
      <c r="E55" s="78">
        <f>IF(D70=0, "-", D55/D70)</f>
        <v>0</v>
      </c>
      <c r="F55" s="128">
        <v>3</v>
      </c>
      <c r="G55" s="138">
        <f>IF(F70=0, "-", F55/F70)</f>
        <v>6.4794816414686825E-3</v>
      </c>
      <c r="H55" s="55">
        <v>6</v>
      </c>
      <c r="I55" s="78">
        <f>IF(H70=0, "-", H55/H70)</f>
        <v>7.7120822622107968E-3</v>
      </c>
      <c r="J55" s="77" t="str">
        <f t="shared" ref="J55:J68" si="6">IF(D55=0, "-", IF((B55-D55)/D55&lt;10, (B55-D55)/D55, "&gt;999%"))</f>
        <v>-</v>
      </c>
      <c r="K55" s="78">
        <f t="shared" ref="K55:K68" si="7">IF(H55=0, "-", IF((F55-H55)/H55&lt;10, (F55-H55)/H55, "&gt;999%"))</f>
        <v>-0.5</v>
      </c>
    </row>
    <row r="56" spans="1:11" x14ac:dyDescent="0.2">
      <c r="A56" s="20" t="s">
        <v>292</v>
      </c>
      <c r="B56" s="55">
        <v>2</v>
      </c>
      <c r="C56" s="138">
        <f>IF(B70=0, "-", B56/B70)</f>
        <v>1.7857142857142856E-2</v>
      </c>
      <c r="D56" s="55">
        <v>4</v>
      </c>
      <c r="E56" s="78">
        <f>IF(D70=0, "-", D56/D70)</f>
        <v>3.4782608695652174E-2</v>
      </c>
      <c r="F56" s="128">
        <v>10</v>
      </c>
      <c r="G56" s="138">
        <f>IF(F70=0, "-", F56/F70)</f>
        <v>2.159827213822894E-2</v>
      </c>
      <c r="H56" s="55">
        <v>27</v>
      </c>
      <c r="I56" s="78">
        <f>IF(H70=0, "-", H56/H70)</f>
        <v>3.4704370179948589E-2</v>
      </c>
      <c r="J56" s="77">
        <f t="shared" si="6"/>
        <v>-0.5</v>
      </c>
      <c r="K56" s="78">
        <f t="shared" si="7"/>
        <v>-0.62962962962962965</v>
      </c>
    </row>
    <row r="57" spans="1:11" x14ac:dyDescent="0.2">
      <c r="A57" s="20" t="s">
        <v>293</v>
      </c>
      <c r="B57" s="55">
        <v>6</v>
      </c>
      <c r="C57" s="138">
        <f>IF(B70=0, "-", B57/B70)</f>
        <v>5.3571428571428568E-2</v>
      </c>
      <c r="D57" s="55">
        <v>8</v>
      </c>
      <c r="E57" s="78">
        <f>IF(D70=0, "-", D57/D70)</f>
        <v>6.9565217391304349E-2</v>
      </c>
      <c r="F57" s="128">
        <v>29</v>
      </c>
      <c r="G57" s="138">
        <f>IF(F70=0, "-", F57/F70)</f>
        <v>6.2634989200863925E-2</v>
      </c>
      <c r="H57" s="55">
        <v>34</v>
      </c>
      <c r="I57" s="78">
        <f>IF(H70=0, "-", H57/H70)</f>
        <v>4.3701799485861184E-2</v>
      </c>
      <c r="J57" s="77">
        <f t="shared" si="6"/>
        <v>-0.25</v>
      </c>
      <c r="K57" s="78">
        <f t="shared" si="7"/>
        <v>-0.14705882352941177</v>
      </c>
    </row>
    <row r="58" spans="1:11" x14ac:dyDescent="0.2">
      <c r="A58" s="20" t="s">
        <v>294</v>
      </c>
      <c r="B58" s="55">
        <v>6</v>
      </c>
      <c r="C58" s="138">
        <f>IF(B70=0, "-", B58/B70)</f>
        <v>5.3571428571428568E-2</v>
      </c>
      <c r="D58" s="55">
        <v>14</v>
      </c>
      <c r="E58" s="78">
        <f>IF(D70=0, "-", D58/D70)</f>
        <v>0.12173913043478261</v>
      </c>
      <c r="F58" s="128">
        <v>24</v>
      </c>
      <c r="G58" s="138">
        <f>IF(F70=0, "-", F58/F70)</f>
        <v>5.183585313174946E-2</v>
      </c>
      <c r="H58" s="55">
        <v>64</v>
      </c>
      <c r="I58" s="78">
        <f>IF(H70=0, "-", H58/H70)</f>
        <v>8.2262210796915161E-2</v>
      </c>
      <c r="J58" s="77">
        <f t="shared" si="6"/>
        <v>-0.5714285714285714</v>
      </c>
      <c r="K58" s="78">
        <f t="shared" si="7"/>
        <v>-0.625</v>
      </c>
    </row>
    <row r="59" spans="1:11" x14ac:dyDescent="0.2">
      <c r="A59" s="20" t="s">
        <v>295</v>
      </c>
      <c r="B59" s="55">
        <v>0</v>
      </c>
      <c r="C59" s="138">
        <f>IF(B70=0, "-", B59/B70)</f>
        <v>0</v>
      </c>
      <c r="D59" s="55">
        <v>0</v>
      </c>
      <c r="E59" s="78">
        <f>IF(D70=0, "-", D59/D70)</f>
        <v>0</v>
      </c>
      <c r="F59" s="128">
        <v>1</v>
      </c>
      <c r="G59" s="138">
        <f>IF(F70=0, "-", F59/F70)</f>
        <v>2.1598272138228943E-3</v>
      </c>
      <c r="H59" s="55">
        <v>2</v>
      </c>
      <c r="I59" s="78">
        <f>IF(H70=0, "-", H59/H70)</f>
        <v>2.5706940874035988E-3</v>
      </c>
      <c r="J59" s="77" t="str">
        <f t="shared" si="6"/>
        <v>-</v>
      </c>
      <c r="K59" s="78">
        <f t="shared" si="7"/>
        <v>-0.5</v>
      </c>
    </row>
    <row r="60" spans="1:11" x14ac:dyDescent="0.2">
      <c r="A60" s="20" t="s">
        <v>296</v>
      </c>
      <c r="B60" s="55">
        <v>4</v>
      </c>
      <c r="C60" s="138">
        <f>IF(B70=0, "-", B60/B70)</f>
        <v>3.5714285714285712E-2</v>
      </c>
      <c r="D60" s="55">
        <v>5</v>
      </c>
      <c r="E60" s="78">
        <f>IF(D70=0, "-", D60/D70)</f>
        <v>4.3478260869565216E-2</v>
      </c>
      <c r="F60" s="128">
        <v>18</v>
      </c>
      <c r="G60" s="138">
        <f>IF(F70=0, "-", F60/F70)</f>
        <v>3.8876889848812095E-2</v>
      </c>
      <c r="H60" s="55">
        <v>28</v>
      </c>
      <c r="I60" s="78">
        <f>IF(H70=0, "-", H60/H70)</f>
        <v>3.5989717223650387E-2</v>
      </c>
      <c r="J60" s="77">
        <f t="shared" si="6"/>
        <v>-0.2</v>
      </c>
      <c r="K60" s="78">
        <f t="shared" si="7"/>
        <v>-0.35714285714285715</v>
      </c>
    </row>
    <row r="61" spans="1:11" x14ac:dyDescent="0.2">
      <c r="A61" s="20" t="s">
        <v>297</v>
      </c>
      <c r="B61" s="55">
        <v>17</v>
      </c>
      <c r="C61" s="138">
        <f>IF(B70=0, "-", B61/B70)</f>
        <v>0.15178571428571427</v>
      </c>
      <c r="D61" s="55">
        <v>11</v>
      </c>
      <c r="E61" s="78">
        <f>IF(D70=0, "-", D61/D70)</f>
        <v>9.5652173913043481E-2</v>
      </c>
      <c r="F61" s="128">
        <v>75</v>
      </c>
      <c r="G61" s="138">
        <f>IF(F70=0, "-", F61/F70)</f>
        <v>0.16198704103671707</v>
      </c>
      <c r="H61" s="55">
        <v>76</v>
      </c>
      <c r="I61" s="78">
        <f>IF(H70=0, "-", H61/H70)</f>
        <v>9.7686375321336755E-2</v>
      </c>
      <c r="J61" s="77">
        <f t="shared" si="6"/>
        <v>0.54545454545454541</v>
      </c>
      <c r="K61" s="78">
        <f t="shared" si="7"/>
        <v>-1.3157894736842105E-2</v>
      </c>
    </row>
    <row r="62" spans="1:11" x14ac:dyDescent="0.2">
      <c r="A62" s="20" t="s">
        <v>298</v>
      </c>
      <c r="B62" s="55">
        <v>12</v>
      </c>
      <c r="C62" s="138">
        <f>IF(B70=0, "-", B62/B70)</f>
        <v>0.10714285714285714</v>
      </c>
      <c r="D62" s="55">
        <v>22</v>
      </c>
      <c r="E62" s="78">
        <f>IF(D70=0, "-", D62/D70)</f>
        <v>0.19130434782608696</v>
      </c>
      <c r="F62" s="128">
        <v>53</v>
      </c>
      <c r="G62" s="138">
        <f>IF(F70=0, "-", F62/F70)</f>
        <v>0.11447084233261338</v>
      </c>
      <c r="H62" s="55">
        <v>266</v>
      </c>
      <c r="I62" s="78">
        <f>IF(H70=0, "-", H62/H70)</f>
        <v>0.34190231362467866</v>
      </c>
      <c r="J62" s="77">
        <f t="shared" si="6"/>
        <v>-0.45454545454545453</v>
      </c>
      <c r="K62" s="78">
        <f t="shared" si="7"/>
        <v>-0.8007518796992481</v>
      </c>
    </row>
    <row r="63" spans="1:11" x14ac:dyDescent="0.2">
      <c r="A63" s="20" t="s">
        <v>299</v>
      </c>
      <c r="B63" s="55">
        <v>10</v>
      </c>
      <c r="C63" s="138">
        <f>IF(B70=0, "-", B63/B70)</f>
        <v>8.9285714285714288E-2</v>
      </c>
      <c r="D63" s="55">
        <v>7</v>
      </c>
      <c r="E63" s="78">
        <f>IF(D70=0, "-", D63/D70)</f>
        <v>6.0869565217391307E-2</v>
      </c>
      <c r="F63" s="128">
        <v>37</v>
      </c>
      <c r="G63" s="138">
        <f>IF(F70=0, "-", F63/F70)</f>
        <v>7.9913606911447083E-2</v>
      </c>
      <c r="H63" s="55">
        <v>47</v>
      </c>
      <c r="I63" s="78">
        <f>IF(H70=0, "-", H63/H70)</f>
        <v>6.0411311053984576E-2</v>
      </c>
      <c r="J63" s="77">
        <f t="shared" si="6"/>
        <v>0.42857142857142855</v>
      </c>
      <c r="K63" s="78">
        <f t="shared" si="7"/>
        <v>-0.21276595744680851</v>
      </c>
    </row>
    <row r="64" spans="1:11" x14ac:dyDescent="0.2">
      <c r="A64" s="20" t="s">
        <v>300</v>
      </c>
      <c r="B64" s="55">
        <v>0</v>
      </c>
      <c r="C64" s="138">
        <f>IF(B70=0, "-", B64/B70)</f>
        <v>0</v>
      </c>
      <c r="D64" s="55">
        <v>0</v>
      </c>
      <c r="E64" s="78">
        <f>IF(D70=0, "-", D64/D70)</f>
        <v>0</v>
      </c>
      <c r="F64" s="128">
        <v>0</v>
      </c>
      <c r="G64" s="138">
        <f>IF(F70=0, "-", F64/F70)</f>
        <v>0</v>
      </c>
      <c r="H64" s="55">
        <v>2</v>
      </c>
      <c r="I64" s="78">
        <f>IF(H70=0, "-", H64/H70)</f>
        <v>2.5706940874035988E-3</v>
      </c>
      <c r="J64" s="77" t="str">
        <f t="shared" si="6"/>
        <v>-</v>
      </c>
      <c r="K64" s="78">
        <f t="shared" si="7"/>
        <v>-1</v>
      </c>
    </row>
    <row r="65" spans="1:11" x14ac:dyDescent="0.2">
      <c r="A65" s="20" t="s">
        <v>301</v>
      </c>
      <c r="B65" s="55">
        <v>6</v>
      </c>
      <c r="C65" s="138">
        <f>IF(B70=0, "-", B65/B70)</f>
        <v>5.3571428571428568E-2</v>
      </c>
      <c r="D65" s="55">
        <v>5</v>
      </c>
      <c r="E65" s="78">
        <f>IF(D70=0, "-", D65/D70)</f>
        <v>4.3478260869565216E-2</v>
      </c>
      <c r="F65" s="128">
        <v>40</v>
      </c>
      <c r="G65" s="138">
        <f>IF(F70=0, "-", F65/F70)</f>
        <v>8.6393088552915762E-2</v>
      </c>
      <c r="H65" s="55">
        <v>57</v>
      </c>
      <c r="I65" s="78">
        <f>IF(H70=0, "-", H65/H70)</f>
        <v>7.3264781491002573E-2</v>
      </c>
      <c r="J65" s="77">
        <f t="shared" si="6"/>
        <v>0.2</v>
      </c>
      <c r="K65" s="78">
        <f t="shared" si="7"/>
        <v>-0.2982456140350877</v>
      </c>
    </row>
    <row r="66" spans="1:11" x14ac:dyDescent="0.2">
      <c r="A66" s="20" t="s">
        <v>302</v>
      </c>
      <c r="B66" s="55">
        <v>0</v>
      </c>
      <c r="C66" s="138">
        <f>IF(B70=0, "-", B66/B70)</f>
        <v>0</v>
      </c>
      <c r="D66" s="55">
        <v>0</v>
      </c>
      <c r="E66" s="78">
        <f>IF(D70=0, "-", D66/D70)</f>
        <v>0</v>
      </c>
      <c r="F66" s="128">
        <v>0</v>
      </c>
      <c r="G66" s="138">
        <f>IF(F70=0, "-", F66/F70)</f>
        <v>0</v>
      </c>
      <c r="H66" s="55">
        <v>6</v>
      </c>
      <c r="I66" s="78">
        <f>IF(H70=0, "-", H66/H70)</f>
        <v>7.7120822622107968E-3</v>
      </c>
      <c r="J66" s="77" t="str">
        <f t="shared" si="6"/>
        <v>-</v>
      </c>
      <c r="K66" s="78">
        <f t="shared" si="7"/>
        <v>-1</v>
      </c>
    </row>
    <row r="67" spans="1:11" x14ac:dyDescent="0.2">
      <c r="A67" s="20" t="s">
        <v>303</v>
      </c>
      <c r="B67" s="55">
        <v>46</v>
      </c>
      <c r="C67" s="138">
        <f>IF(B70=0, "-", B67/B70)</f>
        <v>0.4107142857142857</v>
      </c>
      <c r="D67" s="55">
        <v>35</v>
      </c>
      <c r="E67" s="78">
        <f>IF(D70=0, "-", D67/D70)</f>
        <v>0.30434782608695654</v>
      </c>
      <c r="F67" s="128">
        <v>164</v>
      </c>
      <c r="G67" s="138">
        <f>IF(F70=0, "-", F67/F70)</f>
        <v>0.35421166306695462</v>
      </c>
      <c r="H67" s="55">
        <v>152</v>
      </c>
      <c r="I67" s="78">
        <f>IF(H70=0, "-", H67/H70)</f>
        <v>0.19537275064267351</v>
      </c>
      <c r="J67" s="77">
        <f t="shared" si="6"/>
        <v>0.31428571428571428</v>
      </c>
      <c r="K67" s="78">
        <f t="shared" si="7"/>
        <v>7.8947368421052627E-2</v>
      </c>
    </row>
    <row r="68" spans="1:11" x14ac:dyDescent="0.2">
      <c r="A68" s="20" t="s">
        <v>304</v>
      </c>
      <c r="B68" s="55">
        <v>3</v>
      </c>
      <c r="C68" s="138">
        <f>IF(B70=0, "-", B68/B70)</f>
        <v>2.6785714285714284E-2</v>
      </c>
      <c r="D68" s="55">
        <v>4</v>
      </c>
      <c r="E68" s="78">
        <f>IF(D70=0, "-", D68/D70)</f>
        <v>3.4782608695652174E-2</v>
      </c>
      <c r="F68" s="128">
        <v>9</v>
      </c>
      <c r="G68" s="138">
        <f>IF(F70=0, "-", F68/F70)</f>
        <v>1.9438444924406047E-2</v>
      </c>
      <c r="H68" s="55">
        <v>11</v>
      </c>
      <c r="I68" s="78">
        <f>IF(H70=0, "-", H68/H70)</f>
        <v>1.4138817480719794E-2</v>
      </c>
      <c r="J68" s="77">
        <f t="shared" si="6"/>
        <v>-0.25</v>
      </c>
      <c r="K68" s="78">
        <f t="shared" si="7"/>
        <v>-0.18181818181818182</v>
      </c>
    </row>
    <row r="69" spans="1:11" x14ac:dyDescent="0.2">
      <c r="A69" s="129"/>
      <c r="B69" s="82"/>
      <c r="D69" s="82"/>
      <c r="E69" s="86"/>
      <c r="F69" s="130"/>
      <c r="H69" s="82"/>
      <c r="I69" s="86"/>
      <c r="J69" s="85"/>
      <c r="K69" s="86"/>
    </row>
    <row r="70" spans="1:11" s="38" customFormat="1" x14ac:dyDescent="0.2">
      <c r="A70" s="131" t="s">
        <v>305</v>
      </c>
      <c r="B70" s="32">
        <f>SUM(B55:B69)</f>
        <v>112</v>
      </c>
      <c r="C70" s="132">
        <f>B70/841</f>
        <v>0.13317479191438764</v>
      </c>
      <c r="D70" s="32">
        <f>SUM(D55:D69)</f>
        <v>115</v>
      </c>
      <c r="E70" s="133">
        <f>D70/882</f>
        <v>0.13038548752834467</v>
      </c>
      <c r="F70" s="121">
        <f>SUM(F55:F69)</f>
        <v>463</v>
      </c>
      <c r="G70" s="134">
        <f>F70/3518</f>
        <v>0.13160886867538374</v>
      </c>
      <c r="H70" s="32">
        <f>SUM(H55:H69)</f>
        <v>778</v>
      </c>
      <c r="I70" s="133">
        <f>H70/4957</f>
        <v>0.15694976800484164</v>
      </c>
      <c r="J70" s="35">
        <f>IF(D70=0, "-", IF((B70-D70)/D70&lt;10, (B70-D70)/D70, "&gt;999%"))</f>
        <v>-2.6086956521739129E-2</v>
      </c>
      <c r="K70" s="36">
        <f>IF(H70=0, "-", IF((F70-H70)/H70&lt;10, (F70-H70)/H70, "&gt;999%"))</f>
        <v>-0.40488431876606684</v>
      </c>
    </row>
    <row r="71" spans="1:11" x14ac:dyDescent="0.2">
      <c r="B71" s="130"/>
      <c r="D71" s="130"/>
      <c r="F71" s="130"/>
      <c r="H71" s="130"/>
    </row>
    <row r="72" spans="1:11" x14ac:dyDescent="0.2">
      <c r="A72" s="123" t="s">
        <v>306</v>
      </c>
      <c r="B72" s="124" t="s">
        <v>142</v>
      </c>
      <c r="C72" s="125" t="s">
        <v>143</v>
      </c>
      <c r="D72" s="124" t="s">
        <v>142</v>
      </c>
      <c r="E72" s="126" t="s">
        <v>143</v>
      </c>
      <c r="F72" s="125" t="s">
        <v>142</v>
      </c>
      <c r="G72" s="125" t="s">
        <v>143</v>
      </c>
      <c r="H72" s="124" t="s">
        <v>142</v>
      </c>
      <c r="I72" s="126" t="s">
        <v>143</v>
      </c>
      <c r="J72" s="124"/>
      <c r="K72" s="126"/>
    </row>
    <row r="73" spans="1:11" x14ac:dyDescent="0.2">
      <c r="A73" s="20" t="s">
        <v>307</v>
      </c>
      <c r="B73" s="55">
        <v>1</v>
      </c>
      <c r="C73" s="138">
        <f>IF(B83=0, "-", B73/B83)</f>
        <v>0.14285714285714285</v>
      </c>
      <c r="D73" s="55">
        <v>0</v>
      </c>
      <c r="E73" s="78">
        <f>IF(D83=0, "-", D73/D83)</f>
        <v>0</v>
      </c>
      <c r="F73" s="128">
        <v>5</v>
      </c>
      <c r="G73" s="138">
        <f>IF(F83=0, "-", F73/F83)</f>
        <v>0.22727272727272727</v>
      </c>
      <c r="H73" s="55">
        <v>1</v>
      </c>
      <c r="I73" s="78">
        <f>IF(H83=0, "-", H73/H83)</f>
        <v>0.05</v>
      </c>
      <c r="J73" s="77" t="str">
        <f t="shared" ref="J73:J81" si="8">IF(D73=0, "-", IF((B73-D73)/D73&lt;10, (B73-D73)/D73, "&gt;999%"))</f>
        <v>-</v>
      </c>
      <c r="K73" s="78">
        <f t="shared" ref="K73:K81" si="9">IF(H73=0, "-", IF((F73-H73)/H73&lt;10, (F73-H73)/H73, "&gt;999%"))</f>
        <v>4</v>
      </c>
    </row>
    <row r="74" spans="1:11" x14ac:dyDescent="0.2">
      <c r="A74" s="20" t="s">
        <v>308</v>
      </c>
      <c r="B74" s="55">
        <v>0</v>
      </c>
      <c r="C74" s="138">
        <f>IF(B83=0, "-", B74/B83)</f>
        <v>0</v>
      </c>
      <c r="D74" s="55">
        <v>0</v>
      </c>
      <c r="E74" s="78">
        <f>IF(D83=0, "-", D74/D83)</f>
        <v>0</v>
      </c>
      <c r="F74" s="128">
        <v>1</v>
      </c>
      <c r="G74" s="138">
        <f>IF(F83=0, "-", F74/F83)</f>
        <v>4.5454545454545456E-2</v>
      </c>
      <c r="H74" s="55">
        <v>1</v>
      </c>
      <c r="I74" s="78">
        <f>IF(H83=0, "-", H74/H83)</f>
        <v>0.05</v>
      </c>
      <c r="J74" s="77" t="str">
        <f t="shared" si="8"/>
        <v>-</v>
      </c>
      <c r="K74" s="78">
        <f t="shared" si="9"/>
        <v>0</v>
      </c>
    </row>
    <row r="75" spans="1:11" x14ac:dyDescent="0.2">
      <c r="A75" s="20" t="s">
        <v>309</v>
      </c>
      <c r="B75" s="55">
        <v>0</v>
      </c>
      <c r="C75" s="138">
        <f>IF(B83=0, "-", B75/B83)</f>
        <v>0</v>
      </c>
      <c r="D75" s="55">
        <v>0</v>
      </c>
      <c r="E75" s="78">
        <f>IF(D83=0, "-", D75/D83)</f>
        <v>0</v>
      </c>
      <c r="F75" s="128">
        <v>1</v>
      </c>
      <c r="G75" s="138">
        <f>IF(F83=0, "-", F75/F83)</f>
        <v>4.5454545454545456E-2</v>
      </c>
      <c r="H75" s="55">
        <v>2</v>
      </c>
      <c r="I75" s="78">
        <f>IF(H83=0, "-", H75/H83)</f>
        <v>0.1</v>
      </c>
      <c r="J75" s="77" t="str">
        <f t="shared" si="8"/>
        <v>-</v>
      </c>
      <c r="K75" s="78">
        <f t="shared" si="9"/>
        <v>-0.5</v>
      </c>
    </row>
    <row r="76" spans="1:11" x14ac:dyDescent="0.2">
      <c r="A76" s="20" t="s">
        <v>310</v>
      </c>
      <c r="B76" s="55">
        <v>1</v>
      </c>
      <c r="C76" s="138">
        <f>IF(B83=0, "-", B76/B83)</f>
        <v>0.14285714285714285</v>
      </c>
      <c r="D76" s="55">
        <v>0</v>
      </c>
      <c r="E76" s="78">
        <f>IF(D83=0, "-", D76/D83)</f>
        <v>0</v>
      </c>
      <c r="F76" s="128">
        <v>1</v>
      </c>
      <c r="G76" s="138">
        <f>IF(F83=0, "-", F76/F83)</f>
        <v>4.5454545454545456E-2</v>
      </c>
      <c r="H76" s="55">
        <v>0</v>
      </c>
      <c r="I76" s="78">
        <f>IF(H83=0, "-", H76/H83)</f>
        <v>0</v>
      </c>
      <c r="J76" s="77" t="str">
        <f t="shared" si="8"/>
        <v>-</v>
      </c>
      <c r="K76" s="78" t="str">
        <f t="shared" si="9"/>
        <v>-</v>
      </c>
    </row>
    <row r="77" spans="1:11" x14ac:dyDescent="0.2">
      <c r="A77" s="20" t="s">
        <v>311</v>
      </c>
      <c r="B77" s="55">
        <v>2</v>
      </c>
      <c r="C77" s="138">
        <f>IF(B83=0, "-", B77/B83)</f>
        <v>0.2857142857142857</v>
      </c>
      <c r="D77" s="55">
        <v>4</v>
      </c>
      <c r="E77" s="78">
        <f>IF(D83=0, "-", D77/D83)</f>
        <v>1</v>
      </c>
      <c r="F77" s="128">
        <v>6</v>
      </c>
      <c r="G77" s="138">
        <f>IF(F83=0, "-", F77/F83)</f>
        <v>0.27272727272727271</v>
      </c>
      <c r="H77" s="55">
        <v>14</v>
      </c>
      <c r="I77" s="78">
        <f>IF(H83=0, "-", H77/H83)</f>
        <v>0.7</v>
      </c>
      <c r="J77" s="77">
        <f t="shared" si="8"/>
        <v>-0.5</v>
      </c>
      <c r="K77" s="78">
        <f t="shared" si="9"/>
        <v>-0.5714285714285714</v>
      </c>
    </row>
    <row r="78" spans="1:11" x14ac:dyDescent="0.2">
      <c r="A78" s="20" t="s">
        <v>312</v>
      </c>
      <c r="B78" s="55">
        <v>1</v>
      </c>
      <c r="C78" s="138">
        <f>IF(B83=0, "-", B78/B83)</f>
        <v>0.14285714285714285</v>
      </c>
      <c r="D78" s="55">
        <v>0</v>
      </c>
      <c r="E78" s="78">
        <f>IF(D83=0, "-", D78/D83)</f>
        <v>0</v>
      </c>
      <c r="F78" s="128">
        <v>1</v>
      </c>
      <c r="G78" s="138">
        <f>IF(F83=0, "-", F78/F83)</f>
        <v>4.5454545454545456E-2</v>
      </c>
      <c r="H78" s="55">
        <v>0</v>
      </c>
      <c r="I78" s="78">
        <f>IF(H83=0, "-", H78/H83)</f>
        <v>0</v>
      </c>
      <c r="J78" s="77" t="str">
        <f t="shared" si="8"/>
        <v>-</v>
      </c>
      <c r="K78" s="78" t="str">
        <f t="shared" si="9"/>
        <v>-</v>
      </c>
    </row>
    <row r="79" spans="1:11" x14ac:dyDescent="0.2">
      <c r="A79" s="20" t="s">
        <v>313</v>
      </c>
      <c r="B79" s="55">
        <v>1</v>
      </c>
      <c r="C79" s="138">
        <f>IF(B83=0, "-", B79/B83)</f>
        <v>0.14285714285714285</v>
      </c>
      <c r="D79" s="55">
        <v>0</v>
      </c>
      <c r="E79" s="78">
        <f>IF(D83=0, "-", D79/D83)</f>
        <v>0</v>
      </c>
      <c r="F79" s="128">
        <v>5</v>
      </c>
      <c r="G79" s="138">
        <f>IF(F83=0, "-", F79/F83)</f>
        <v>0.22727272727272727</v>
      </c>
      <c r="H79" s="55">
        <v>1</v>
      </c>
      <c r="I79" s="78">
        <f>IF(H83=0, "-", H79/H83)</f>
        <v>0.05</v>
      </c>
      <c r="J79" s="77" t="str">
        <f t="shared" si="8"/>
        <v>-</v>
      </c>
      <c r="K79" s="78">
        <f t="shared" si="9"/>
        <v>4</v>
      </c>
    </row>
    <row r="80" spans="1:11" x14ac:dyDescent="0.2">
      <c r="A80" s="20" t="s">
        <v>314</v>
      </c>
      <c r="B80" s="55">
        <v>0</v>
      </c>
      <c r="C80" s="138">
        <f>IF(B83=0, "-", B80/B83)</f>
        <v>0</v>
      </c>
      <c r="D80" s="55">
        <v>0</v>
      </c>
      <c r="E80" s="78">
        <f>IF(D83=0, "-", D80/D83)</f>
        <v>0</v>
      </c>
      <c r="F80" s="128">
        <v>1</v>
      </c>
      <c r="G80" s="138">
        <f>IF(F83=0, "-", F80/F83)</f>
        <v>4.5454545454545456E-2</v>
      </c>
      <c r="H80" s="55">
        <v>1</v>
      </c>
      <c r="I80" s="78">
        <f>IF(H83=0, "-", H80/H83)</f>
        <v>0.05</v>
      </c>
      <c r="J80" s="77" t="str">
        <f t="shared" si="8"/>
        <v>-</v>
      </c>
      <c r="K80" s="78">
        <f t="shared" si="9"/>
        <v>0</v>
      </c>
    </row>
    <row r="81" spans="1:11" x14ac:dyDescent="0.2">
      <c r="A81" s="20" t="s">
        <v>315</v>
      </c>
      <c r="B81" s="55">
        <v>1</v>
      </c>
      <c r="C81" s="138">
        <f>IF(B83=0, "-", B81/B83)</f>
        <v>0.14285714285714285</v>
      </c>
      <c r="D81" s="55">
        <v>0</v>
      </c>
      <c r="E81" s="78">
        <f>IF(D83=0, "-", D81/D83)</f>
        <v>0</v>
      </c>
      <c r="F81" s="128">
        <v>1</v>
      </c>
      <c r="G81" s="138">
        <f>IF(F83=0, "-", F81/F83)</f>
        <v>4.5454545454545456E-2</v>
      </c>
      <c r="H81" s="55">
        <v>0</v>
      </c>
      <c r="I81" s="78">
        <f>IF(H83=0, "-", H81/H83)</f>
        <v>0</v>
      </c>
      <c r="J81" s="77" t="str">
        <f t="shared" si="8"/>
        <v>-</v>
      </c>
      <c r="K81" s="78" t="str">
        <f t="shared" si="9"/>
        <v>-</v>
      </c>
    </row>
    <row r="82" spans="1:11" x14ac:dyDescent="0.2">
      <c r="A82" s="129"/>
      <c r="B82" s="82"/>
      <c r="D82" s="82"/>
      <c r="E82" s="86"/>
      <c r="F82" s="130"/>
      <c r="H82" s="82"/>
      <c r="I82" s="86"/>
      <c r="J82" s="85"/>
      <c r="K82" s="86"/>
    </row>
    <row r="83" spans="1:11" s="38" customFormat="1" x14ac:dyDescent="0.2">
      <c r="A83" s="131" t="s">
        <v>316</v>
      </c>
      <c r="B83" s="32">
        <f>SUM(B73:B82)</f>
        <v>7</v>
      </c>
      <c r="C83" s="132">
        <f>B83/841</f>
        <v>8.3234244946492272E-3</v>
      </c>
      <c r="D83" s="32">
        <f>SUM(D73:D82)</f>
        <v>4</v>
      </c>
      <c r="E83" s="133">
        <f>D83/882</f>
        <v>4.5351473922902496E-3</v>
      </c>
      <c r="F83" s="121">
        <f>SUM(F73:F82)</f>
        <v>22</v>
      </c>
      <c r="G83" s="134">
        <f>F83/3518</f>
        <v>6.2535531552018195E-3</v>
      </c>
      <c r="H83" s="32">
        <f>SUM(H73:H82)</f>
        <v>20</v>
      </c>
      <c r="I83" s="133">
        <f>H83/4957</f>
        <v>4.0346984062941292E-3</v>
      </c>
      <c r="J83" s="35">
        <f>IF(D83=0, "-", IF((B83-D83)/D83&lt;10, (B83-D83)/D83, "&gt;999%"))</f>
        <v>0.75</v>
      </c>
      <c r="K83" s="36">
        <f>IF(H83=0, "-", IF((F83-H83)/H83&lt;10, (F83-H83)/H83, "&gt;999%"))</f>
        <v>0.1</v>
      </c>
    </row>
    <row r="84" spans="1:11" x14ac:dyDescent="0.2">
      <c r="B84" s="130"/>
      <c r="D84" s="130"/>
      <c r="F84" s="130"/>
      <c r="H84" s="130"/>
    </row>
    <row r="85" spans="1:11" s="38" customFormat="1" x14ac:dyDescent="0.2">
      <c r="A85" s="131" t="s">
        <v>317</v>
      </c>
      <c r="B85" s="32">
        <v>119</v>
      </c>
      <c r="C85" s="132">
        <f>B85/841</f>
        <v>0.14149821640903687</v>
      </c>
      <c r="D85" s="32">
        <v>119</v>
      </c>
      <c r="E85" s="133">
        <f>D85/882</f>
        <v>0.13492063492063491</v>
      </c>
      <c r="F85" s="121">
        <v>485</v>
      </c>
      <c r="G85" s="134">
        <f>F85/3518</f>
        <v>0.13786242183058556</v>
      </c>
      <c r="H85" s="32">
        <v>798</v>
      </c>
      <c r="I85" s="133">
        <f>H85/4957</f>
        <v>0.16098446641113576</v>
      </c>
      <c r="J85" s="35">
        <f>IF(D85=0, "-", IF((B85-D85)/D85&lt;10, (B85-D85)/D85, "&gt;999%"))</f>
        <v>0</v>
      </c>
      <c r="K85" s="36">
        <f>IF(H85=0, "-", IF((F85-H85)/H85&lt;10, (F85-H85)/H85, "&gt;999%"))</f>
        <v>-0.39223057644110276</v>
      </c>
    </row>
    <row r="86" spans="1:11" x14ac:dyDescent="0.2">
      <c r="B86" s="130"/>
      <c r="D86" s="130"/>
      <c r="F86" s="130"/>
      <c r="H86" s="130"/>
    </row>
    <row r="87" spans="1:11" ht="15.75" x14ac:dyDescent="0.25">
      <c r="A87" s="122" t="s">
        <v>38</v>
      </c>
      <c r="B87" s="170" t="s">
        <v>4</v>
      </c>
      <c r="C87" s="172"/>
      <c r="D87" s="172"/>
      <c r="E87" s="171"/>
      <c r="F87" s="170" t="s">
        <v>140</v>
      </c>
      <c r="G87" s="172"/>
      <c r="H87" s="172"/>
      <c r="I87" s="171"/>
      <c r="J87" s="170" t="s">
        <v>141</v>
      </c>
      <c r="K87" s="171"/>
    </row>
    <row r="88" spans="1:11" x14ac:dyDescent="0.2">
      <c r="A88" s="16"/>
      <c r="B88" s="170">
        <f>VALUE(RIGHT($B$2, 4))</f>
        <v>2020</v>
      </c>
      <c r="C88" s="171"/>
      <c r="D88" s="170">
        <f>B88-1</f>
        <v>2019</v>
      </c>
      <c r="E88" s="178"/>
      <c r="F88" s="170">
        <f>B88</f>
        <v>2020</v>
      </c>
      <c r="G88" s="178"/>
      <c r="H88" s="170">
        <f>D88</f>
        <v>2019</v>
      </c>
      <c r="I88" s="178"/>
      <c r="J88" s="13" t="s">
        <v>8</v>
      </c>
      <c r="K88" s="14" t="s">
        <v>5</v>
      </c>
    </row>
    <row r="89" spans="1:11" x14ac:dyDescent="0.2">
      <c r="A89" s="123" t="s">
        <v>318</v>
      </c>
      <c r="B89" s="124" t="s">
        <v>142</v>
      </c>
      <c r="C89" s="125" t="s">
        <v>143</v>
      </c>
      <c r="D89" s="124" t="s">
        <v>142</v>
      </c>
      <c r="E89" s="126" t="s">
        <v>143</v>
      </c>
      <c r="F89" s="125" t="s">
        <v>142</v>
      </c>
      <c r="G89" s="125" t="s">
        <v>143</v>
      </c>
      <c r="H89" s="124" t="s">
        <v>142</v>
      </c>
      <c r="I89" s="126" t="s">
        <v>143</v>
      </c>
      <c r="J89" s="124"/>
      <c r="K89" s="126"/>
    </row>
    <row r="90" spans="1:11" x14ac:dyDescent="0.2">
      <c r="A90" s="20" t="s">
        <v>319</v>
      </c>
      <c r="B90" s="55">
        <v>0</v>
      </c>
      <c r="C90" s="138">
        <f>IF(B114=0, "-", B90/B114)</f>
        <v>0</v>
      </c>
      <c r="D90" s="55">
        <v>1</v>
      </c>
      <c r="E90" s="78">
        <f>IF(D114=0, "-", D90/D114)</f>
        <v>7.6923076923076927E-3</v>
      </c>
      <c r="F90" s="128">
        <v>1</v>
      </c>
      <c r="G90" s="138">
        <f>IF(F114=0, "-", F90/F114)</f>
        <v>2.1551724137931034E-3</v>
      </c>
      <c r="H90" s="55">
        <v>4</v>
      </c>
      <c r="I90" s="78">
        <f>IF(H114=0, "-", H90/H114)</f>
        <v>5.4719562243502051E-3</v>
      </c>
      <c r="J90" s="77">
        <f t="shared" ref="J90:J112" si="10">IF(D90=0, "-", IF((B90-D90)/D90&lt;10, (B90-D90)/D90, "&gt;999%"))</f>
        <v>-1</v>
      </c>
      <c r="K90" s="78">
        <f t="shared" ref="K90:K112" si="11">IF(H90=0, "-", IF((F90-H90)/H90&lt;10, (F90-H90)/H90, "&gt;999%"))</f>
        <v>-0.75</v>
      </c>
    </row>
    <row r="91" spans="1:11" x14ac:dyDescent="0.2">
      <c r="A91" s="20" t="s">
        <v>320</v>
      </c>
      <c r="B91" s="55">
        <v>3</v>
      </c>
      <c r="C91" s="138">
        <f>IF(B114=0, "-", B91/B114)</f>
        <v>3.1578947368421054E-2</v>
      </c>
      <c r="D91" s="55">
        <v>2</v>
      </c>
      <c r="E91" s="78">
        <f>IF(D114=0, "-", D91/D114)</f>
        <v>1.5384615384615385E-2</v>
      </c>
      <c r="F91" s="128">
        <v>11</v>
      </c>
      <c r="G91" s="138">
        <f>IF(F114=0, "-", F91/F114)</f>
        <v>2.3706896551724137E-2</v>
      </c>
      <c r="H91" s="55">
        <v>20</v>
      </c>
      <c r="I91" s="78">
        <f>IF(H114=0, "-", H91/H114)</f>
        <v>2.7359781121751026E-2</v>
      </c>
      <c r="J91" s="77">
        <f t="shared" si="10"/>
        <v>0.5</v>
      </c>
      <c r="K91" s="78">
        <f t="shared" si="11"/>
        <v>-0.45</v>
      </c>
    </row>
    <row r="92" spans="1:11" x14ac:dyDescent="0.2">
      <c r="A92" s="20" t="s">
        <v>321</v>
      </c>
      <c r="B92" s="55">
        <v>1</v>
      </c>
      <c r="C92" s="138">
        <f>IF(B114=0, "-", B92/B114)</f>
        <v>1.0526315789473684E-2</v>
      </c>
      <c r="D92" s="55">
        <v>2</v>
      </c>
      <c r="E92" s="78">
        <f>IF(D114=0, "-", D92/D114)</f>
        <v>1.5384615384615385E-2</v>
      </c>
      <c r="F92" s="128">
        <v>7</v>
      </c>
      <c r="G92" s="138">
        <f>IF(F114=0, "-", F92/F114)</f>
        <v>1.5086206896551725E-2</v>
      </c>
      <c r="H92" s="55">
        <v>9</v>
      </c>
      <c r="I92" s="78">
        <f>IF(H114=0, "-", H92/H114)</f>
        <v>1.2311901504787962E-2</v>
      </c>
      <c r="J92" s="77">
        <f t="shared" si="10"/>
        <v>-0.5</v>
      </c>
      <c r="K92" s="78">
        <f t="shared" si="11"/>
        <v>-0.22222222222222221</v>
      </c>
    </row>
    <row r="93" spans="1:11" x14ac:dyDescent="0.2">
      <c r="A93" s="20" t="s">
        <v>322</v>
      </c>
      <c r="B93" s="55">
        <v>0</v>
      </c>
      <c r="C93" s="138">
        <f>IF(B114=0, "-", B93/B114)</f>
        <v>0</v>
      </c>
      <c r="D93" s="55">
        <v>0</v>
      </c>
      <c r="E93" s="78">
        <f>IF(D114=0, "-", D93/D114)</f>
        <v>0</v>
      </c>
      <c r="F93" s="128">
        <v>0</v>
      </c>
      <c r="G93" s="138">
        <f>IF(F114=0, "-", F93/F114)</f>
        <v>0</v>
      </c>
      <c r="H93" s="55">
        <v>1</v>
      </c>
      <c r="I93" s="78">
        <f>IF(H114=0, "-", H93/H114)</f>
        <v>1.3679890560875513E-3</v>
      </c>
      <c r="J93" s="77" t="str">
        <f t="shared" si="10"/>
        <v>-</v>
      </c>
      <c r="K93" s="78">
        <f t="shared" si="11"/>
        <v>-1</v>
      </c>
    </row>
    <row r="94" spans="1:11" x14ac:dyDescent="0.2">
      <c r="A94" s="20" t="s">
        <v>323</v>
      </c>
      <c r="B94" s="55">
        <v>2</v>
      </c>
      <c r="C94" s="138">
        <f>IF(B114=0, "-", B94/B114)</f>
        <v>2.1052631578947368E-2</v>
      </c>
      <c r="D94" s="55">
        <v>5</v>
      </c>
      <c r="E94" s="78">
        <f>IF(D114=0, "-", D94/D114)</f>
        <v>3.8461538461538464E-2</v>
      </c>
      <c r="F94" s="128">
        <v>14</v>
      </c>
      <c r="G94" s="138">
        <f>IF(F114=0, "-", F94/F114)</f>
        <v>3.017241379310345E-2</v>
      </c>
      <c r="H94" s="55">
        <v>17</v>
      </c>
      <c r="I94" s="78">
        <f>IF(H114=0, "-", H94/H114)</f>
        <v>2.3255813953488372E-2</v>
      </c>
      <c r="J94" s="77">
        <f t="shared" si="10"/>
        <v>-0.6</v>
      </c>
      <c r="K94" s="78">
        <f t="shared" si="11"/>
        <v>-0.17647058823529413</v>
      </c>
    </row>
    <row r="95" spans="1:11" x14ac:dyDescent="0.2">
      <c r="A95" s="20" t="s">
        <v>324</v>
      </c>
      <c r="B95" s="55">
        <v>1</v>
      </c>
      <c r="C95" s="138">
        <f>IF(B114=0, "-", B95/B114)</f>
        <v>1.0526315789473684E-2</v>
      </c>
      <c r="D95" s="55">
        <v>1</v>
      </c>
      <c r="E95" s="78">
        <f>IF(D114=0, "-", D95/D114)</f>
        <v>7.6923076923076927E-3</v>
      </c>
      <c r="F95" s="128">
        <v>14</v>
      </c>
      <c r="G95" s="138">
        <f>IF(F114=0, "-", F95/F114)</f>
        <v>3.017241379310345E-2</v>
      </c>
      <c r="H95" s="55">
        <v>19</v>
      </c>
      <c r="I95" s="78">
        <f>IF(H114=0, "-", H95/H114)</f>
        <v>2.5991792065663474E-2</v>
      </c>
      <c r="J95" s="77">
        <f t="shared" si="10"/>
        <v>0</v>
      </c>
      <c r="K95" s="78">
        <f t="shared" si="11"/>
        <v>-0.26315789473684209</v>
      </c>
    </row>
    <row r="96" spans="1:11" x14ac:dyDescent="0.2">
      <c r="A96" s="20" t="s">
        <v>325</v>
      </c>
      <c r="B96" s="55">
        <v>5</v>
      </c>
      <c r="C96" s="138">
        <f>IF(B114=0, "-", B96/B114)</f>
        <v>5.2631578947368418E-2</v>
      </c>
      <c r="D96" s="55">
        <v>5</v>
      </c>
      <c r="E96" s="78">
        <f>IF(D114=0, "-", D96/D114)</f>
        <v>3.8461538461538464E-2</v>
      </c>
      <c r="F96" s="128">
        <v>22</v>
      </c>
      <c r="G96" s="138">
        <f>IF(F114=0, "-", F96/F114)</f>
        <v>4.7413793103448273E-2</v>
      </c>
      <c r="H96" s="55">
        <v>34</v>
      </c>
      <c r="I96" s="78">
        <f>IF(H114=0, "-", H96/H114)</f>
        <v>4.6511627906976744E-2</v>
      </c>
      <c r="J96" s="77">
        <f t="shared" si="10"/>
        <v>0</v>
      </c>
      <c r="K96" s="78">
        <f t="shared" si="11"/>
        <v>-0.35294117647058826</v>
      </c>
    </row>
    <row r="97" spans="1:11" x14ac:dyDescent="0.2">
      <c r="A97" s="20" t="s">
        <v>326</v>
      </c>
      <c r="B97" s="55">
        <v>0</v>
      </c>
      <c r="C97" s="138">
        <f>IF(B114=0, "-", B97/B114)</f>
        <v>0</v>
      </c>
      <c r="D97" s="55">
        <v>0</v>
      </c>
      <c r="E97" s="78">
        <f>IF(D114=0, "-", D97/D114)</f>
        <v>0</v>
      </c>
      <c r="F97" s="128">
        <v>1</v>
      </c>
      <c r="G97" s="138">
        <f>IF(F114=0, "-", F97/F114)</f>
        <v>2.1551724137931034E-3</v>
      </c>
      <c r="H97" s="55">
        <v>3</v>
      </c>
      <c r="I97" s="78">
        <f>IF(H114=0, "-", H97/H114)</f>
        <v>4.1039671682626538E-3</v>
      </c>
      <c r="J97" s="77" t="str">
        <f t="shared" si="10"/>
        <v>-</v>
      </c>
      <c r="K97" s="78">
        <f t="shared" si="11"/>
        <v>-0.66666666666666663</v>
      </c>
    </row>
    <row r="98" spans="1:11" x14ac:dyDescent="0.2">
      <c r="A98" s="20" t="s">
        <v>327</v>
      </c>
      <c r="B98" s="55">
        <v>0</v>
      </c>
      <c r="C98" s="138">
        <f>IF(B114=0, "-", B98/B114)</f>
        <v>0</v>
      </c>
      <c r="D98" s="55">
        <v>1</v>
      </c>
      <c r="E98" s="78">
        <f>IF(D114=0, "-", D98/D114)</f>
        <v>7.6923076923076927E-3</v>
      </c>
      <c r="F98" s="128">
        <v>5</v>
      </c>
      <c r="G98" s="138">
        <f>IF(F114=0, "-", F98/F114)</f>
        <v>1.0775862068965518E-2</v>
      </c>
      <c r="H98" s="55">
        <v>2</v>
      </c>
      <c r="I98" s="78">
        <f>IF(H114=0, "-", H98/H114)</f>
        <v>2.7359781121751026E-3</v>
      </c>
      <c r="J98" s="77">
        <f t="shared" si="10"/>
        <v>-1</v>
      </c>
      <c r="K98" s="78">
        <f t="shared" si="11"/>
        <v>1.5</v>
      </c>
    </row>
    <row r="99" spans="1:11" x14ac:dyDescent="0.2">
      <c r="A99" s="20" t="s">
        <v>328</v>
      </c>
      <c r="B99" s="55">
        <v>1</v>
      </c>
      <c r="C99" s="138">
        <f>IF(B114=0, "-", B99/B114)</f>
        <v>1.0526315789473684E-2</v>
      </c>
      <c r="D99" s="55">
        <v>1</v>
      </c>
      <c r="E99" s="78">
        <f>IF(D114=0, "-", D99/D114)</f>
        <v>7.6923076923076927E-3</v>
      </c>
      <c r="F99" s="128">
        <v>5</v>
      </c>
      <c r="G99" s="138">
        <f>IF(F114=0, "-", F99/F114)</f>
        <v>1.0775862068965518E-2</v>
      </c>
      <c r="H99" s="55">
        <v>9</v>
      </c>
      <c r="I99" s="78">
        <f>IF(H114=0, "-", H99/H114)</f>
        <v>1.2311901504787962E-2</v>
      </c>
      <c r="J99" s="77">
        <f t="shared" si="10"/>
        <v>0</v>
      </c>
      <c r="K99" s="78">
        <f t="shared" si="11"/>
        <v>-0.44444444444444442</v>
      </c>
    </row>
    <row r="100" spans="1:11" x14ac:dyDescent="0.2">
      <c r="A100" s="20" t="s">
        <v>329</v>
      </c>
      <c r="B100" s="55">
        <v>0</v>
      </c>
      <c r="C100" s="138">
        <f>IF(B114=0, "-", B100/B114)</f>
        <v>0</v>
      </c>
      <c r="D100" s="55">
        <v>0</v>
      </c>
      <c r="E100" s="78">
        <f>IF(D114=0, "-", D100/D114)</f>
        <v>0</v>
      </c>
      <c r="F100" s="128">
        <v>2</v>
      </c>
      <c r="G100" s="138">
        <f>IF(F114=0, "-", F100/F114)</f>
        <v>4.3103448275862068E-3</v>
      </c>
      <c r="H100" s="55">
        <v>0</v>
      </c>
      <c r="I100" s="78">
        <f>IF(H114=0, "-", H100/H114)</f>
        <v>0</v>
      </c>
      <c r="J100" s="77" t="str">
        <f t="shared" si="10"/>
        <v>-</v>
      </c>
      <c r="K100" s="78" t="str">
        <f t="shared" si="11"/>
        <v>-</v>
      </c>
    </row>
    <row r="101" spans="1:11" x14ac:dyDescent="0.2">
      <c r="A101" s="20" t="s">
        <v>330</v>
      </c>
      <c r="B101" s="55">
        <v>4</v>
      </c>
      <c r="C101" s="138">
        <f>IF(B114=0, "-", B101/B114)</f>
        <v>4.2105263157894736E-2</v>
      </c>
      <c r="D101" s="55">
        <v>0</v>
      </c>
      <c r="E101" s="78">
        <f>IF(D114=0, "-", D101/D114)</f>
        <v>0</v>
      </c>
      <c r="F101" s="128">
        <v>18</v>
      </c>
      <c r="G101" s="138">
        <f>IF(F114=0, "-", F101/F114)</f>
        <v>3.8793103448275863E-2</v>
      </c>
      <c r="H101" s="55">
        <v>7</v>
      </c>
      <c r="I101" s="78">
        <f>IF(H114=0, "-", H101/H114)</f>
        <v>9.575923392612859E-3</v>
      </c>
      <c r="J101" s="77" t="str">
        <f t="shared" si="10"/>
        <v>-</v>
      </c>
      <c r="K101" s="78">
        <f t="shared" si="11"/>
        <v>1.5714285714285714</v>
      </c>
    </row>
    <row r="102" spans="1:11" x14ac:dyDescent="0.2">
      <c r="A102" s="20" t="s">
        <v>331</v>
      </c>
      <c r="B102" s="55">
        <v>2</v>
      </c>
      <c r="C102" s="138">
        <f>IF(B114=0, "-", B102/B114)</f>
        <v>2.1052631578947368E-2</v>
      </c>
      <c r="D102" s="55">
        <v>1</v>
      </c>
      <c r="E102" s="78">
        <f>IF(D114=0, "-", D102/D114)</f>
        <v>7.6923076923076927E-3</v>
      </c>
      <c r="F102" s="128">
        <v>10</v>
      </c>
      <c r="G102" s="138">
        <f>IF(F114=0, "-", F102/F114)</f>
        <v>2.1551724137931036E-2</v>
      </c>
      <c r="H102" s="55">
        <v>9</v>
      </c>
      <c r="I102" s="78">
        <f>IF(H114=0, "-", H102/H114)</f>
        <v>1.2311901504787962E-2</v>
      </c>
      <c r="J102" s="77">
        <f t="shared" si="10"/>
        <v>1</v>
      </c>
      <c r="K102" s="78">
        <f t="shared" si="11"/>
        <v>0.1111111111111111</v>
      </c>
    </row>
    <row r="103" spans="1:11" x14ac:dyDescent="0.2">
      <c r="A103" s="20" t="s">
        <v>332</v>
      </c>
      <c r="B103" s="55">
        <v>2</v>
      </c>
      <c r="C103" s="138">
        <f>IF(B114=0, "-", B103/B114)</f>
        <v>2.1052631578947368E-2</v>
      </c>
      <c r="D103" s="55">
        <v>1</v>
      </c>
      <c r="E103" s="78">
        <f>IF(D114=0, "-", D103/D114)</f>
        <v>7.6923076923076927E-3</v>
      </c>
      <c r="F103" s="128">
        <v>8</v>
      </c>
      <c r="G103" s="138">
        <f>IF(F114=0, "-", F103/F114)</f>
        <v>1.7241379310344827E-2</v>
      </c>
      <c r="H103" s="55">
        <v>40</v>
      </c>
      <c r="I103" s="78">
        <f>IF(H114=0, "-", H103/H114)</f>
        <v>5.4719562243502051E-2</v>
      </c>
      <c r="J103" s="77">
        <f t="shared" si="10"/>
        <v>1</v>
      </c>
      <c r="K103" s="78">
        <f t="shared" si="11"/>
        <v>-0.8</v>
      </c>
    </row>
    <row r="104" spans="1:11" x14ac:dyDescent="0.2">
      <c r="A104" s="20" t="s">
        <v>333</v>
      </c>
      <c r="B104" s="55">
        <v>2</v>
      </c>
      <c r="C104" s="138">
        <f>IF(B114=0, "-", B104/B114)</f>
        <v>2.1052631578947368E-2</v>
      </c>
      <c r="D104" s="55">
        <v>4</v>
      </c>
      <c r="E104" s="78">
        <f>IF(D114=0, "-", D104/D114)</f>
        <v>3.0769230769230771E-2</v>
      </c>
      <c r="F104" s="128">
        <v>25</v>
      </c>
      <c r="G104" s="138">
        <f>IF(F114=0, "-", F104/F114)</f>
        <v>5.3879310344827583E-2</v>
      </c>
      <c r="H104" s="55">
        <v>107</v>
      </c>
      <c r="I104" s="78">
        <f>IF(H114=0, "-", H104/H114)</f>
        <v>0.146374829001368</v>
      </c>
      <c r="J104" s="77">
        <f t="shared" si="10"/>
        <v>-0.5</v>
      </c>
      <c r="K104" s="78">
        <f t="shared" si="11"/>
        <v>-0.76635514018691586</v>
      </c>
    </row>
    <row r="105" spans="1:11" x14ac:dyDescent="0.2">
      <c r="A105" s="20" t="s">
        <v>334</v>
      </c>
      <c r="B105" s="55">
        <v>2</v>
      </c>
      <c r="C105" s="138">
        <f>IF(B114=0, "-", B105/B114)</f>
        <v>2.1052631578947368E-2</v>
      </c>
      <c r="D105" s="55">
        <v>1</v>
      </c>
      <c r="E105" s="78">
        <f>IF(D114=0, "-", D105/D114)</f>
        <v>7.6923076923076927E-3</v>
      </c>
      <c r="F105" s="128">
        <v>3</v>
      </c>
      <c r="G105" s="138">
        <f>IF(F114=0, "-", F105/F114)</f>
        <v>6.4655172413793103E-3</v>
      </c>
      <c r="H105" s="55">
        <v>8</v>
      </c>
      <c r="I105" s="78">
        <f>IF(H114=0, "-", H105/H114)</f>
        <v>1.094391244870041E-2</v>
      </c>
      <c r="J105" s="77">
        <f t="shared" si="10"/>
        <v>1</v>
      </c>
      <c r="K105" s="78">
        <f t="shared" si="11"/>
        <v>-0.625</v>
      </c>
    </row>
    <row r="106" spans="1:11" x14ac:dyDescent="0.2">
      <c r="A106" s="20" t="s">
        <v>335</v>
      </c>
      <c r="B106" s="55">
        <v>0</v>
      </c>
      <c r="C106" s="138">
        <f>IF(B114=0, "-", B106/B114)</f>
        <v>0</v>
      </c>
      <c r="D106" s="55">
        <v>0</v>
      </c>
      <c r="E106" s="78">
        <f>IF(D114=0, "-", D106/D114)</f>
        <v>0</v>
      </c>
      <c r="F106" s="128">
        <v>0</v>
      </c>
      <c r="G106" s="138">
        <f>IF(F114=0, "-", F106/F114)</f>
        <v>0</v>
      </c>
      <c r="H106" s="55">
        <v>1</v>
      </c>
      <c r="I106" s="78">
        <f>IF(H114=0, "-", H106/H114)</f>
        <v>1.3679890560875513E-3</v>
      </c>
      <c r="J106" s="77" t="str">
        <f t="shared" si="10"/>
        <v>-</v>
      </c>
      <c r="K106" s="78">
        <f t="shared" si="11"/>
        <v>-1</v>
      </c>
    </row>
    <row r="107" spans="1:11" x14ac:dyDescent="0.2">
      <c r="A107" s="20" t="s">
        <v>336</v>
      </c>
      <c r="B107" s="55">
        <v>3</v>
      </c>
      <c r="C107" s="138">
        <f>IF(B114=0, "-", B107/B114)</f>
        <v>3.1578947368421054E-2</v>
      </c>
      <c r="D107" s="55">
        <v>1</v>
      </c>
      <c r="E107" s="78">
        <f>IF(D114=0, "-", D107/D114)</f>
        <v>7.6923076923076927E-3</v>
      </c>
      <c r="F107" s="128">
        <v>9</v>
      </c>
      <c r="G107" s="138">
        <f>IF(F114=0, "-", F107/F114)</f>
        <v>1.9396551724137932E-2</v>
      </c>
      <c r="H107" s="55">
        <v>15</v>
      </c>
      <c r="I107" s="78">
        <f>IF(H114=0, "-", H107/H114)</f>
        <v>2.0519835841313269E-2</v>
      </c>
      <c r="J107" s="77">
        <f t="shared" si="10"/>
        <v>2</v>
      </c>
      <c r="K107" s="78">
        <f t="shared" si="11"/>
        <v>-0.4</v>
      </c>
    </row>
    <row r="108" spans="1:11" x14ac:dyDescent="0.2">
      <c r="A108" s="20" t="s">
        <v>337</v>
      </c>
      <c r="B108" s="55">
        <v>11</v>
      </c>
      <c r="C108" s="138">
        <f>IF(B114=0, "-", B108/B114)</f>
        <v>0.11578947368421053</v>
      </c>
      <c r="D108" s="55">
        <v>7</v>
      </c>
      <c r="E108" s="78">
        <f>IF(D114=0, "-", D108/D114)</f>
        <v>5.3846153846153849E-2</v>
      </c>
      <c r="F108" s="128">
        <v>48</v>
      </c>
      <c r="G108" s="138">
        <f>IF(F114=0, "-", F108/F114)</f>
        <v>0.10344827586206896</v>
      </c>
      <c r="H108" s="55">
        <v>44</v>
      </c>
      <c r="I108" s="78">
        <f>IF(H114=0, "-", H108/H114)</f>
        <v>6.0191518467852256E-2</v>
      </c>
      <c r="J108" s="77">
        <f t="shared" si="10"/>
        <v>0.5714285714285714</v>
      </c>
      <c r="K108" s="78">
        <f t="shared" si="11"/>
        <v>9.0909090909090912E-2</v>
      </c>
    </row>
    <row r="109" spans="1:11" x14ac:dyDescent="0.2">
      <c r="A109" s="20" t="s">
        <v>338</v>
      </c>
      <c r="B109" s="55">
        <v>11</v>
      </c>
      <c r="C109" s="138">
        <f>IF(B114=0, "-", B109/B114)</f>
        <v>0.11578947368421053</v>
      </c>
      <c r="D109" s="55">
        <v>12</v>
      </c>
      <c r="E109" s="78">
        <f>IF(D114=0, "-", D109/D114)</f>
        <v>9.2307692307692313E-2</v>
      </c>
      <c r="F109" s="128">
        <v>49</v>
      </c>
      <c r="G109" s="138">
        <f>IF(F114=0, "-", F109/F114)</f>
        <v>0.10560344827586207</v>
      </c>
      <c r="H109" s="55">
        <v>52</v>
      </c>
      <c r="I109" s="78">
        <f>IF(H114=0, "-", H109/H114)</f>
        <v>7.1135430916552667E-2</v>
      </c>
      <c r="J109" s="77">
        <f t="shared" si="10"/>
        <v>-8.3333333333333329E-2</v>
      </c>
      <c r="K109" s="78">
        <f t="shared" si="11"/>
        <v>-5.7692307692307696E-2</v>
      </c>
    </row>
    <row r="110" spans="1:11" x14ac:dyDescent="0.2">
      <c r="A110" s="20" t="s">
        <v>339</v>
      </c>
      <c r="B110" s="55">
        <v>41</v>
      </c>
      <c r="C110" s="138">
        <f>IF(B114=0, "-", B110/B114)</f>
        <v>0.43157894736842106</v>
      </c>
      <c r="D110" s="55">
        <v>84</v>
      </c>
      <c r="E110" s="78">
        <f>IF(D114=0, "-", D110/D114)</f>
        <v>0.64615384615384619</v>
      </c>
      <c r="F110" s="128">
        <v>203</v>
      </c>
      <c r="G110" s="138">
        <f>IF(F114=0, "-", F110/F114)</f>
        <v>0.4375</v>
      </c>
      <c r="H110" s="55">
        <v>325</v>
      </c>
      <c r="I110" s="78">
        <f>IF(H114=0, "-", H110/H114)</f>
        <v>0.44459644322845415</v>
      </c>
      <c r="J110" s="77">
        <f t="shared" si="10"/>
        <v>-0.51190476190476186</v>
      </c>
      <c r="K110" s="78">
        <f t="shared" si="11"/>
        <v>-0.37538461538461537</v>
      </c>
    </row>
    <row r="111" spans="1:11" x14ac:dyDescent="0.2">
      <c r="A111" s="20" t="s">
        <v>340</v>
      </c>
      <c r="B111" s="55">
        <v>0</v>
      </c>
      <c r="C111" s="138">
        <f>IF(B114=0, "-", B111/B114)</f>
        <v>0</v>
      </c>
      <c r="D111" s="55">
        <v>0</v>
      </c>
      <c r="E111" s="78">
        <f>IF(D114=0, "-", D111/D114)</f>
        <v>0</v>
      </c>
      <c r="F111" s="128">
        <v>0</v>
      </c>
      <c r="G111" s="138">
        <f>IF(F114=0, "-", F111/F114)</f>
        <v>0</v>
      </c>
      <c r="H111" s="55">
        <v>1</v>
      </c>
      <c r="I111" s="78">
        <f>IF(H114=0, "-", H111/H114)</f>
        <v>1.3679890560875513E-3</v>
      </c>
      <c r="J111" s="77" t="str">
        <f t="shared" si="10"/>
        <v>-</v>
      </c>
      <c r="K111" s="78">
        <f t="shared" si="11"/>
        <v>-1</v>
      </c>
    </row>
    <row r="112" spans="1:11" x14ac:dyDescent="0.2">
      <c r="A112" s="20" t="s">
        <v>341</v>
      </c>
      <c r="B112" s="55">
        <v>4</v>
      </c>
      <c r="C112" s="138">
        <f>IF(B114=0, "-", B112/B114)</f>
        <v>4.2105263157894736E-2</v>
      </c>
      <c r="D112" s="55">
        <v>1</v>
      </c>
      <c r="E112" s="78">
        <f>IF(D114=0, "-", D112/D114)</f>
        <v>7.6923076923076927E-3</v>
      </c>
      <c r="F112" s="128">
        <v>9</v>
      </c>
      <c r="G112" s="138">
        <f>IF(F114=0, "-", F112/F114)</f>
        <v>1.9396551724137932E-2</v>
      </c>
      <c r="H112" s="55">
        <v>4</v>
      </c>
      <c r="I112" s="78">
        <f>IF(H114=0, "-", H112/H114)</f>
        <v>5.4719562243502051E-3</v>
      </c>
      <c r="J112" s="77">
        <f t="shared" si="10"/>
        <v>3</v>
      </c>
      <c r="K112" s="78">
        <f t="shared" si="11"/>
        <v>1.25</v>
      </c>
    </row>
    <row r="113" spans="1:11" x14ac:dyDescent="0.2">
      <c r="A113" s="129"/>
      <c r="B113" s="82"/>
      <c r="D113" s="82"/>
      <c r="E113" s="86"/>
      <c r="F113" s="130"/>
      <c r="H113" s="82"/>
      <c r="I113" s="86"/>
      <c r="J113" s="85"/>
      <c r="K113" s="86"/>
    </row>
    <row r="114" spans="1:11" s="38" customFormat="1" x14ac:dyDescent="0.2">
      <c r="A114" s="131" t="s">
        <v>342</v>
      </c>
      <c r="B114" s="32">
        <f>SUM(B90:B113)</f>
        <v>95</v>
      </c>
      <c r="C114" s="132">
        <f>B114/841</f>
        <v>0.11296076099881094</v>
      </c>
      <c r="D114" s="32">
        <f>SUM(D90:D113)</f>
        <v>130</v>
      </c>
      <c r="E114" s="133">
        <f>D114/882</f>
        <v>0.14739229024943309</v>
      </c>
      <c r="F114" s="121">
        <f>SUM(F90:F113)</f>
        <v>464</v>
      </c>
      <c r="G114" s="134">
        <f>F114/3518</f>
        <v>0.13189312109152929</v>
      </c>
      <c r="H114" s="32">
        <f>SUM(H90:H113)</f>
        <v>731</v>
      </c>
      <c r="I114" s="133">
        <f>H114/4957</f>
        <v>0.14746822675005045</v>
      </c>
      <c r="J114" s="35">
        <f>IF(D114=0, "-", IF((B114-D114)/D114&lt;10, (B114-D114)/D114, "&gt;999%"))</f>
        <v>-0.26923076923076922</v>
      </c>
      <c r="K114" s="36">
        <f>IF(H114=0, "-", IF((F114-H114)/H114&lt;10, (F114-H114)/H114, "&gt;999%"))</f>
        <v>-0.36525307797537621</v>
      </c>
    </row>
    <row r="115" spans="1:11" x14ac:dyDescent="0.2">
      <c r="B115" s="130"/>
      <c r="D115" s="130"/>
      <c r="F115" s="130"/>
      <c r="H115" s="130"/>
    </row>
    <row r="116" spans="1:11" x14ac:dyDescent="0.2">
      <c r="A116" s="123" t="s">
        <v>343</v>
      </c>
      <c r="B116" s="124" t="s">
        <v>142</v>
      </c>
      <c r="C116" s="125" t="s">
        <v>143</v>
      </c>
      <c r="D116" s="124" t="s">
        <v>142</v>
      </c>
      <c r="E116" s="126" t="s">
        <v>143</v>
      </c>
      <c r="F116" s="125" t="s">
        <v>142</v>
      </c>
      <c r="G116" s="125" t="s">
        <v>143</v>
      </c>
      <c r="H116" s="124" t="s">
        <v>142</v>
      </c>
      <c r="I116" s="126" t="s">
        <v>143</v>
      </c>
      <c r="J116" s="124"/>
      <c r="K116" s="126"/>
    </row>
    <row r="117" spans="1:11" x14ac:dyDescent="0.2">
      <c r="A117" s="20" t="s">
        <v>344</v>
      </c>
      <c r="B117" s="55">
        <v>1</v>
      </c>
      <c r="C117" s="138">
        <f>IF(B125=0, "-", B117/B125)</f>
        <v>0.2</v>
      </c>
      <c r="D117" s="55">
        <v>3</v>
      </c>
      <c r="E117" s="78">
        <f>IF(D125=0, "-", D117/D125)</f>
        <v>1</v>
      </c>
      <c r="F117" s="128">
        <v>1</v>
      </c>
      <c r="G117" s="138">
        <f>IF(F125=0, "-", F117/F125)</f>
        <v>0.14285714285714285</v>
      </c>
      <c r="H117" s="55">
        <v>3</v>
      </c>
      <c r="I117" s="78">
        <f>IF(H125=0, "-", H117/H125)</f>
        <v>0.1875</v>
      </c>
      <c r="J117" s="77">
        <f t="shared" ref="J117:J123" si="12">IF(D117=0, "-", IF((B117-D117)/D117&lt;10, (B117-D117)/D117, "&gt;999%"))</f>
        <v>-0.66666666666666663</v>
      </c>
      <c r="K117" s="78">
        <f t="shared" ref="K117:K123" si="13">IF(H117=0, "-", IF((F117-H117)/H117&lt;10, (F117-H117)/H117, "&gt;999%"))</f>
        <v>-0.66666666666666663</v>
      </c>
    </row>
    <row r="118" spans="1:11" x14ac:dyDescent="0.2">
      <c r="A118" s="20" t="s">
        <v>345</v>
      </c>
      <c r="B118" s="55">
        <v>0</v>
      </c>
      <c r="C118" s="138">
        <f>IF(B125=0, "-", B118/B125)</f>
        <v>0</v>
      </c>
      <c r="D118" s="55">
        <v>0</v>
      </c>
      <c r="E118" s="78">
        <f>IF(D125=0, "-", D118/D125)</f>
        <v>0</v>
      </c>
      <c r="F118" s="128">
        <v>0</v>
      </c>
      <c r="G118" s="138">
        <f>IF(F125=0, "-", F118/F125)</f>
        <v>0</v>
      </c>
      <c r="H118" s="55">
        <v>1</v>
      </c>
      <c r="I118" s="78">
        <f>IF(H125=0, "-", H118/H125)</f>
        <v>6.25E-2</v>
      </c>
      <c r="J118" s="77" t="str">
        <f t="shared" si="12"/>
        <v>-</v>
      </c>
      <c r="K118" s="78">
        <f t="shared" si="13"/>
        <v>-1</v>
      </c>
    </row>
    <row r="119" spans="1:11" x14ac:dyDescent="0.2">
      <c r="A119" s="20" t="s">
        <v>346</v>
      </c>
      <c r="B119" s="55">
        <v>0</v>
      </c>
      <c r="C119" s="138">
        <f>IF(B125=0, "-", B119/B125)</f>
        <v>0</v>
      </c>
      <c r="D119" s="55">
        <v>0</v>
      </c>
      <c r="E119" s="78">
        <f>IF(D125=0, "-", D119/D125)</f>
        <v>0</v>
      </c>
      <c r="F119" s="128">
        <v>0</v>
      </c>
      <c r="G119" s="138">
        <f>IF(F125=0, "-", F119/F125)</f>
        <v>0</v>
      </c>
      <c r="H119" s="55">
        <v>4</v>
      </c>
      <c r="I119" s="78">
        <f>IF(H125=0, "-", H119/H125)</f>
        <v>0.25</v>
      </c>
      <c r="J119" s="77" t="str">
        <f t="shared" si="12"/>
        <v>-</v>
      </c>
      <c r="K119" s="78">
        <f t="shared" si="13"/>
        <v>-1</v>
      </c>
    </row>
    <row r="120" spans="1:11" x14ac:dyDescent="0.2">
      <c r="A120" s="20" t="s">
        <v>347</v>
      </c>
      <c r="B120" s="55">
        <v>2</v>
      </c>
      <c r="C120" s="138">
        <f>IF(B125=0, "-", B120/B125)</f>
        <v>0.4</v>
      </c>
      <c r="D120" s="55">
        <v>0</v>
      </c>
      <c r="E120" s="78">
        <f>IF(D125=0, "-", D120/D125)</f>
        <v>0</v>
      </c>
      <c r="F120" s="128">
        <v>3</v>
      </c>
      <c r="G120" s="138">
        <f>IF(F125=0, "-", F120/F125)</f>
        <v>0.42857142857142855</v>
      </c>
      <c r="H120" s="55">
        <v>6</v>
      </c>
      <c r="I120" s="78">
        <f>IF(H125=0, "-", H120/H125)</f>
        <v>0.375</v>
      </c>
      <c r="J120" s="77" t="str">
        <f t="shared" si="12"/>
        <v>-</v>
      </c>
      <c r="K120" s="78">
        <f t="shared" si="13"/>
        <v>-0.5</v>
      </c>
    </row>
    <row r="121" spans="1:11" x14ac:dyDescent="0.2">
      <c r="A121" s="20" t="s">
        <v>348</v>
      </c>
      <c r="B121" s="55">
        <v>1</v>
      </c>
      <c r="C121" s="138">
        <f>IF(B125=0, "-", B121/B125)</f>
        <v>0.2</v>
      </c>
      <c r="D121" s="55">
        <v>0</v>
      </c>
      <c r="E121" s="78">
        <f>IF(D125=0, "-", D121/D125)</f>
        <v>0</v>
      </c>
      <c r="F121" s="128">
        <v>1</v>
      </c>
      <c r="G121" s="138">
        <f>IF(F125=0, "-", F121/F125)</f>
        <v>0.14285714285714285</v>
      </c>
      <c r="H121" s="55">
        <v>0</v>
      </c>
      <c r="I121" s="78">
        <f>IF(H125=0, "-", H121/H125)</f>
        <v>0</v>
      </c>
      <c r="J121" s="77" t="str">
        <f t="shared" si="12"/>
        <v>-</v>
      </c>
      <c r="K121" s="78" t="str">
        <f t="shared" si="13"/>
        <v>-</v>
      </c>
    </row>
    <row r="122" spans="1:11" x14ac:dyDescent="0.2">
      <c r="A122" s="20" t="s">
        <v>349</v>
      </c>
      <c r="B122" s="55">
        <v>0</v>
      </c>
      <c r="C122" s="138">
        <f>IF(B125=0, "-", B122/B125)</f>
        <v>0</v>
      </c>
      <c r="D122" s="55">
        <v>0</v>
      </c>
      <c r="E122" s="78">
        <f>IF(D125=0, "-", D122/D125)</f>
        <v>0</v>
      </c>
      <c r="F122" s="128">
        <v>0</v>
      </c>
      <c r="G122" s="138">
        <f>IF(F125=0, "-", F122/F125)</f>
        <v>0</v>
      </c>
      <c r="H122" s="55">
        <v>1</v>
      </c>
      <c r="I122" s="78">
        <f>IF(H125=0, "-", H122/H125)</f>
        <v>6.25E-2</v>
      </c>
      <c r="J122" s="77" t="str">
        <f t="shared" si="12"/>
        <v>-</v>
      </c>
      <c r="K122" s="78">
        <f t="shared" si="13"/>
        <v>-1</v>
      </c>
    </row>
    <row r="123" spans="1:11" x14ac:dyDescent="0.2">
      <c r="A123" s="20" t="s">
        <v>350</v>
      </c>
      <c r="B123" s="55">
        <v>1</v>
      </c>
      <c r="C123" s="138">
        <f>IF(B125=0, "-", B123/B125)</f>
        <v>0.2</v>
      </c>
      <c r="D123" s="55">
        <v>0</v>
      </c>
      <c r="E123" s="78">
        <f>IF(D125=0, "-", D123/D125)</f>
        <v>0</v>
      </c>
      <c r="F123" s="128">
        <v>2</v>
      </c>
      <c r="G123" s="138">
        <f>IF(F125=0, "-", F123/F125)</f>
        <v>0.2857142857142857</v>
      </c>
      <c r="H123" s="55">
        <v>1</v>
      </c>
      <c r="I123" s="78">
        <f>IF(H125=0, "-", H123/H125)</f>
        <v>6.25E-2</v>
      </c>
      <c r="J123" s="77" t="str">
        <f t="shared" si="12"/>
        <v>-</v>
      </c>
      <c r="K123" s="78">
        <f t="shared" si="13"/>
        <v>1</v>
      </c>
    </row>
    <row r="124" spans="1:11" x14ac:dyDescent="0.2">
      <c r="A124" s="129"/>
      <c r="B124" s="82"/>
      <c r="D124" s="82"/>
      <c r="E124" s="86"/>
      <c r="F124" s="130"/>
      <c r="H124" s="82"/>
      <c r="I124" s="86"/>
      <c r="J124" s="85"/>
      <c r="K124" s="86"/>
    </row>
    <row r="125" spans="1:11" s="38" customFormat="1" x14ac:dyDescent="0.2">
      <c r="A125" s="131" t="s">
        <v>351</v>
      </c>
      <c r="B125" s="32">
        <f>SUM(B117:B124)</f>
        <v>5</v>
      </c>
      <c r="C125" s="132">
        <f>B125/841</f>
        <v>5.945303210463734E-3</v>
      </c>
      <c r="D125" s="32">
        <f>SUM(D117:D124)</f>
        <v>3</v>
      </c>
      <c r="E125" s="133">
        <f>D125/882</f>
        <v>3.4013605442176869E-3</v>
      </c>
      <c r="F125" s="121">
        <f>SUM(F117:F124)</f>
        <v>7</v>
      </c>
      <c r="G125" s="134">
        <f>F125/3518</f>
        <v>1.9897669130187609E-3</v>
      </c>
      <c r="H125" s="32">
        <f>SUM(H117:H124)</f>
        <v>16</v>
      </c>
      <c r="I125" s="133">
        <f>H125/4957</f>
        <v>3.2277587250353038E-3</v>
      </c>
      <c r="J125" s="35">
        <f>IF(D125=0, "-", IF((B125-D125)/D125&lt;10, (B125-D125)/D125, "&gt;999%"))</f>
        <v>0.66666666666666663</v>
      </c>
      <c r="K125" s="36">
        <f>IF(H125=0, "-", IF((F125-H125)/H125&lt;10, (F125-H125)/H125, "&gt;999%"))</f>
        <v>-0.5625</v>
      </c>
    </row>
    <row r="126" spans="1:11" x14ac:dyDescent="0.2">
      <c r="B126" s="130"/>
      <c r="D126" s="130"/>
      <c r="F126" s="130"/>
      <c r="H126" s="130"/>
    </row>
    <row r="127" spans="1:11" s="38" customFormat="1" x14ac:dyDescent="0.2">
      <c r="A127" s="131" t="s">
        <v>352</v>
      </c>
      <c r="B127" s="32">
        <v>100</v>
      </c>
      <c r="C127" s="132">
        <f>B127/841</f>
        <v>0.11890606420927467</v>
      </c>
      <c r="D127" s="32">
        <v>133</v>
      </c>
      <c r="E127" s="133">
        <f>D127/882</f>
        <v>0.15079365079365079</v>
      </c>
      <c r="F127" s="121">
        <v>471</v>
      </c>
      <c r="G127" s="134">
        <f>F127/3518</f>
        <v>0.13388288800454803</v>
      </c>
      <c r="H127" s="32">
        <v>747</v>
      </c>
      <c r="I127" s="133">
        <f>H127/4957</f>
        <v>0.15069598547508573</v>
      </c>
      <c r="J127" s="35">
        <f>IF(D127=0, "-", IF((B127-D127)/D127&lt;10, (B127-D127)/D127, "&gt;999%"))</f>
        <v>-0.24812030075187969</v>
      </c>
      <c r="K127" s="36">
        <f>IF(H127=0, "-", IF((F127-H127)/H127&lt;10, (F127-H127)/H127, "&gt;999%"))</f>
        <v>-0.36947791164658633</v>
      </c>
    </row>
    <row r="128" spans="1:11" x14ac:dyDescent="0.2">
      <c r="B128" s="130"/>
      <c r="D128" s="130"/>
      <c r="F128" s="130"/>
      <c r="H128" s="130"/>
    </row>
    <row r="129" spans="1:11" ht="15.75" x14ac:dyDescent="0.25">
      <c r="A129" s="122" t="s">
        <v>39</v>
      </c>
      <c r="B129" s="170" t="s">
        <v>4</v>
      </c>
      <c r="C129" s="172"/>
      <c r="D129" s="172"/>
      <c r="E129" s="171"/>
      <c r="F129" s="170" t="s">
        <v>140</v>
      </c>
      <c r="G129" s="172"/>
      <c r="H129" s="172"/>
      <c r="I129" s="171"/>
      <c r="J129" s="170" t="s">
        <v>141</v>
      </c>
      <c r="K129" s="171"/>
    </row>
    <row r="130" spans="1:11" x14ac:dyDescent="0.2">
      <c r="A130" s="16"/>
      <c r="B130" s="170">
        <f>VALUE(RIGHT($B$2, 4))</f>
        <v>2020</v>
      </c>
      <c r="C130" s="171"/>
      <c r="D130" s="170">
        <f>B130-1</f>
        <v>2019</v>
      </c>
      <c r="E130" s="178"/>
      <c r="F130" s="170">
        <f>B130</f>
        <v>2020</v>
      </c>
      <c r="G130" s="178"/>
      <c r="H130" s="170">
        <f>D130</f>
        <v>2019</v>
      </c>
      <c r="I130" s="178"/>
      <c r="J130" s="13" t="s">
        <v>8</v>
      </c>
      <c r="K130" s="14" t="s">
        <v>5</v>
      </c>
    </row>
    <row r="131" spans="1:11" x14ac:dyDescent="0.2">
      <c r="A131" s="123" t="s">
        <v>353</v>
      </c>
      <c r="B131" s="124" t="s">
        <v>142</v>
      </c>
      <c r="C131" s="125" t="s">
        <v>143</v>
      </c>
      <c r="D131" s="124" t="s">
        <v>142</v>
      </c>
      <c r="E131" s="126" t="s">
        <v>143</v>
      </c>
      <c r="F131" s="125" t="s">
        <v>142</v>
      </c>
      <c r="G131" s="125" t="s">
        <v>143</v>
      </c>
      <c r="H131" s="124" t="s">
        <v>142</v>
      </c>
      <c r="I131" s="126" t="s">
        <v>143</v>
      </c>
      <c r="J131" s="124"/>
      <c r="K131" s="126"/>
    </row>
    <row r="132" spans="1:11" x14ac:dyDescent="0.2">
      <c r="A132" s="20" t="s">
        <v>354</v>
      </c>
      <c r="B132" s="55">
        <v>2</v>
      </c>
      <c r="C132" s="138">
        <f>IF(B135=0, "-", B132/B135)</f>
        <v>4.4444444444444446E-2</v>
      </c>
      <c r="D132" s="55">
        <v>1</v>
      </c>
      <c r="E132" s="78">
        <f>IF(D135=0, "-", D132/D135)</f>
        <v>0.04</v>
      </c>
      <c r="F132" s="128">
        <v>14</v>
      </c>
      <c r="G132" s="138">
        <f>IF(F135=0, "-", F132/F135)</f>
        <v>8.8607594936708861E-2</v>
      </c>
      <c r="H132" s="55">
        <v>14</v>
      </c>
      <c r="I132" s="78">
        <f>IF(H135=0, "-", H132/H135)</f>
        <v>7.1065989847715741E-2</v>
      </c>
      <c r="J132" s="77">
        <f>IF(D132=0, "-", IF((B132-D132)/D132&lt;10, (B132-D132)/D132, "&gt;999%"))</f>
        <v>1</v>
      </c>
      <c r="K132" s="78">
        <f>IF(H132=0, "-", IF((F132-H132)/H132&lt;10, (F132-H132)/H132, "&gt;999%"))</f>
        <v>0</v>
      </c>
    </row>
    <row r="133" spans="1:11" x14ac:dyDescent="0.2">
      <c r="A133" s="20" t="s">
        <v>355</v>
      </c>
      <c r="B133" s="55">
        <v>43</v>
      </c>
      <c r="C133" s="138">
        <f>IF(B135=0, "-", B133/B135)</f>
        <v>0.9555555555555556</v>
      </c>
      <c r="D133" s="55">
        <v>24</v>
      </c>
      <c r="E133" s="78">
        <f>IF(D135=0, "-", D133/D135)</f>
        <v>0.96</v>
      </c>
      <c r="F133" s="128">
        <v>144</v>
      </c>
      <c r="G133" s="138">
        <f>IF(F135=0, "-", F133/F135)</f>
        <v>0.91139240506329111</v>
      </c>
      <c r="H133" s="55">
        <v>183</v>
      </c>
      <c r="I133" s="78">
        <f>IF(H135=0, "-", H133/H135)</f>
        <v>0.92893401015228427</v>
      </c>
      <c r="J133" s="77">
        <f>IF(D133=0, "-", IF((B133-D133)/D133&lt;10, (B133-D133)/D133, "&gt;999%"))</f>
        <v>0.79166666666666663</v>
      </c>
      <c r="K133" s="78">
        <f>IF(H133=0, "-", IF((F133-H133)/H133&lt;10, (F133-H133)/H133, "&gt;999%"))</f>
        <v>-0.21311475409836064</v>
      </c>
    </row>
    <row r="134" spans="1:11" x14ac:dyDescent="0.2">
      <c r="A134" s="129"/>
      <c r="B134" s="82"/>
      <c r="D134" s="82"/>
      <c r="E134" s="86"/>
      <c r="F134" s="130"/>
      <c r="H134" s="82"/>
      <c r="I134" s="86"/>
      <c r="J134" s="85"/>
      <c r="K134" s="86"/>
    </row>
    <row r="135" spans="1:11" s="38" customFormat="1" x14ac:dyDescent="0.2">
      <c r="A135" s="131" t="s">
        <v>356</v>
      </c>
      <c r="B135" s="32">
        <f>SUM(B132:B134)</f>
        <v>45</v>
      </c>
      <c r="C135" s="132">
        <f>B135/841</f>
        <v>5.3507728894173601E-2</v>
      </c>
      <c r="D135" s="32">
        <f>SUM(D132:D134)</f>
        <v>25</v>
      </c>
      <c r="E135" s="133">
        <f>D135/882</f>
        <v>2.834467120181406E-2</v>
      </c>
      <c r="F135" s="121">
        <f>SUM(F132:F134)</f>
        <v>158</v>
      </c>
      <c r="G135" s="134">
        <f>F135/3518</f>
        <v>4.4911881750994885E-2</v>
      </c>
      <c r="H135" s="32">
        <f>SUM(H132:H134)</f>
        <v>197</v>
      </c>
      <c r="I135" s="133">
        <f>H135/4957</f>
        <v>3.9741779301997175E-2</v>
      </c>
      <c r="J135" s="35">
        <f>IF(D135=0, "-", IF((B135-D135)/D135&lt;10, (B135-D135)/D135, "&gt;999%"))</f>
        <v>0.8</v>
      </c>
      <c r="K135" s="36">
        <f>IF(H135=0, "-", IF((F135-H135)/H135&lt;10, (F135-H135)/H135, "&gt;999%"))</f>
        <v>-0.19796954314720813</v>
      </c>
    </row>
    <row r="136" spans="1:11" x14ac:dyDescent="0.2">
      <c r="B136" s="130"/>
      <c r="D136" s="130"/>
      <c r="F136" s="130"/>
      <c r="H136" s="130"/>
    </row>
    <row r="137" spans="1:11" x14ac:dyDescent="0.2">
      <c r="A137" s="123" t="s">
        <v>357</v>
      </c>
      <c r="B137" s="124" t="s">
        <v>142</v>
      </c>
      <c r="C137" s="125" t="s">
        <v>143</v>
      </c>
      <c r="D137" s="124" t="s">
        <v>142</v>
      </c>
      <c r="E137" s="126" t="s">
        <v>143</v>
      </c>
      <c r="F137" s="125" t="s">
        <v>142</v>
      </c>
      <c r="G137" s="125" t="s">
        <v>143</v>
      </c>
      <c r="H137" s="124" t="s">
        <v>142</v>
      </c>
      <c r="I137" s="126" t="s">
        <v>143</v>
      </c>
      <c r="J137" s="124"/>
      <c r="K137" s="126"/>
    </row>
    <row r="138" spans="1:11" x14ac:dyDescent="0.2">
      <c r="A138" s="20" t="s">
        <v>358</v>
      </c>
      <c r="B138" s="55">
        <v>0</v>
      </c>
      <c r="C138" s="138">
        <f>IF(B143=0, "-", B138/B143)</f>
        <v>0</v>
      </c>
      <c r="D138" s="55">
        <v>0</v>
      </c>
      <c r="E138" s="78" t="str">
        <f>IF(D143=0, "-", D138/D143)</f>
        <v>-</v>
      </c>
      <c r="F138" s="128">
        <v>0</v>
      </c>
      <c r="G138" s="138">
        <f>IF(F143=0, "-", F138/F143)</f>
        <v>0</v>
      </c>
      <c r="H138" s="55">
        <v>1</v>
      </c>
      <c r="I138" s="78">
        <f>IF(H143=0, "-", H138/H143)</f>
        <v>0.25</v>
      </c>
      <c r="J138" s="77" t="str">
        <f>IF(D138=0, "-", IF((B138-D138)/D138&lt;10, (B138-D138)/D138, "&gt;999%"))</f>
        <v>-</v>
      </c>
      <c r="K138" s="78">
        <f>IF(H138=0, "-", IF((F138-H138)/H138&lt;10, (F138-H138)/H138, "&gt;999%"))</f>
        <v>-1</v>
      </c>
    </row>
    <row r="139" spans="1:11" x14ac:dyDescent="0.2">
      <c r="A139" s="20" t="s">
        <v>359</v>
      </c>
      <c r="B139" s="55">
        <v>0</v>
      </c>
      <c r="C139" s="138">
        <f>IF(B143=0, "-", B139/B143)</f>
        <v>0</v>
      </c>
      <c r="D139" s="55">
        <v>0</v>
      </c>
      <c r="E139" s="78" t="str">
        <f>IF(D143=0, "-", D139/D143)</f>
        <v>-</v>
      </c>
      <c r="F139" s="128">
        <v>1</v>
      </c>
      <c r="G139" s="138">
        <f>IF(F143=0, "-", F139/F143)</f>
        <v>0.14285714285714285</v>
      </c>
      <c r="H139" s="55">
        <v>0</v>
      </c>
      <c r="I139" s="78">
        <f>IF(H143=0, "-", H139/H143)</f>
        <v>0</v>
      </c>
      <c r="J139" s="77" t="str">
        <f>IF(D139=0, "-", IF((B139-D139)/D139&lt;10, (B139-D139)/D139, "&gt;999%"))</f>
        <v>-</v>
      </c>
      <c r="K139" s="78" t="str">
        <f>IF(H139=0, "-", IF((F139-H139)/H139&lt;10, (F139-H139)/H139, "&gt;999%"))</f>
        <v>-</v>
      </c>
    </row>
    <row r="140" spans="1:11" x14ac:dyDescent="0.2">
      <c r="A140" s="20" t="s">
        <v>360</v>
      </c>
      <c r="B140" s="55">
        <v>0</v>
      </c>
      <c r="C140" s="138">
        <f>IF(B143=0, "-", B140/B143)</f>
        <v>0</v>
      </c>
      <c r="D140" s="55">
        <v>0</v>
      </c>
      <c r="E140" s="78" t="str">
        <f>IF(D143=0, "-", D140/D143)</f>
        <v>-</v>
      </c>
      <c r="F140" s="128">
        <v>0</v>
      </c>
      <c r="G140" s="138">
        <f>IF(F143=0, "-", F140/F143)</f>
        <v>0</v>
      </c>
      <c r="H140" s="55">
        <v>1</v>
      </c>
      <c r="I140" s="78">
        <f>IF(H143=0, "-", H140/H143)</f>
        <v>0.25</v>
      </c>
      <c r="J140" s="77" t="str">
        <f>IF(D140=0, "-", IF((B140-D140)/D140&lt;10, (B140-D140)/D140, "&gt;999%"))</f>
        <v>-</v>
      </c>
      <c r="K140" s="78">
        <f>IF(H140=0, "-", IF((F140-H140)/H140&lt;10, (F140-H140)/H140, "&gt;999%"))</f>
        <v>-1</v>
      </c>
    </row>
    <row r="141" spans="1:11" x14ac:dyDescent="0.2">
      <c r="A141" s="20" t="s">
        <v>361</v>
      </c>
      <c r="B141" s="55">
        <v>1</v>
      </c>
      <c r="C141" s="138">
        <f>IF(B143=0, "-", B141/B143)</f>
        <v>1</v>
      </c>
      <c r="D141" s="55">
        <v>0</v>
      </c>
      <c r="E141" s="78" t="str">
        <f>IF(D143=0, "-", D141/D143)</f>
        <v>-</v>
      </c>
      <c r="F141" s="128">
        <v>6</v>
      </c>
      <c r="G141" s="138">
        <f>IF(F143=0, "-", F141/F143)</f>
        <v>0.8571428571428571</v>
      </c>
      <c r="H141" s="55">
        <v>2</v>
      </c>
      <c r="I141" s="78">
        <f>IF(H143=0, "-", H141/H143)</f>
        <v>0.5</v>
      </c>
      <c r="J141" s="77" t="str">
        <f>IF(D141=0, "-", IF((B141-D141)/D141&lt;10, (B141-D141)/D141, "&gt;999%"))</f>
        <v>-</v>
      </c>
      <c r="K141" s="78">
        <f>IF(H141=0, "-", IF((F141-H141)/H141&lt;10, (F141-H141)/H141, "&gt;999%"))</f>
        <v>2</v>
      </c>
    </row>
    <row r="142" spans="1:11" x14ac:dyDescent="0.2">
      <c r="A142" s="129"/>
      <c r="B142" s="82"/>
      <c r="D142" s="82"/>
      <c r="E142" s="86"/>
      <c r="F142" s="130"/>
      <c r="H142" s="82"/>
      <c r="I142" s="86"/>
      <c r="J142" s="85"/>
      <c r="K142" s="86"/>
    </row>
    <row r="143" spans="1:11" s="38" customFormat="1" x14ac:dyDescent="0.2">
      <c r="A143" s="131" t="s">
        <v>362</v>
      </c>
      <c r="B143" s="32">
        <f>SUM(B138:B142)</f>
        <v>1</v>
      </c>
      <c r="C143" s="132">
        <f>B143/841</f>
        <v>1.1890606420927466E-3</v>
      </c>
      <c r="D143" s="32">
        <f>SUM(D138:D142)</f>
        <v>0</v>
      </c>
      <c r="E143" s="133">
        <f>D143/882</f>
        <v>0</v>
      </c>
      <c r="F143" s="121">
        <f>SUM(F138:F142)</f>
        <v>7</v>
      </c>
      <c r="G143" s="134">
        <f>F143/3518</f>
        <v>1.9897669130187609E-3</v>
      </c>
      <c r="H143" s="32">
        <f>SUM(H138:H142)</f>
        <v>4</v>
      </c>
      <c r="I143" s="133">
        <f>H143/4957</f>
        <v>8.0693968125882594E-4</v>
      </c>
      <c r="J143" s="35" t="str">
        <f>IF(D143=0, "-", IF((B143-D143)/D143&lt;10, (B143-D143)/D143, "&gt;999%"))</f>
        <v>-</v>
      </c>
      <c r="K143" s="36">
        <f>IF(H143=0, "-", IF((F143-H143)/H143&lt;10, (F143-H143)/H143, "&gt;999%"))</f>
        <v>0.75</v>
      </c>
    </row>
    <row r="144" spans="1:11" x14ac:dyDescent="0.2">
      <c r="B144" s="130"/>
      <c r="D144" s="130"/>
      <c r="F144" s="130"/>
      <c r="H144" s="130"/>
    </row>
    <row r="145" spans="1:11" s="38" customFormat="1" x14ac:dyDescent="0.2">
      <c r="A145" s="131" t="s">
        <v>363</v>
      </c>
      <c r="B145" s="32">
        <v>46</v>
      </c>
      <c r="C145" s="132">
        <f>B145/841</f>
        <v>5.4696789536266346E-2</v>
      </c>
      <c r="D145" s="32">
        <v>25</v>
      </c>
      <c r="E145" s="133">
        <f>D145/882</f>
        <v>2.834467120181406E-2</v>
      </c>
      <c r="F145" s="121">
        <v>165</v>
      </c>
      <c r="G145" s="134">
        <f>F145/3518</f>
        <v>4.6901648664013647E-2</v>
      </c>
      <c r="H145" s="32">
        <v>201</v>
      </c>
      <c r="I145" s="133">
        <f>H145/4957</f>
        <v>4.0548718983256002E-2</v>
      </c>
      <c r="J145" s="35">
        <f>IF(D145=0, "-", IF((B145-D145)/D145&lt;10, (B145-D145)/D145, "&gt;999%"))</f>
        <v>0.84</v>
      </c>
      <c r="K145" s="36">
        <f>IF(H145=0, "-", IF((F145-H145)/H145&lt;10, (F145-H145)/H145, "&gt;999%"))</f>
        <v>-0.17910447761194029</v>
      </c>
    </row>
    <row r="146" spans="1:11" x14ac:dyDescent="0.2">
      <c r="B146" s="130"/>
      <c r="D146" s="130"/>
      <c r="F146" s="130"/>
      <c r="H146" s="130"/>
    </row>
    <row r="147" spans="1:11" x14ac:dyDescent="0.2">
      <c r="A147" s="12" t="s">
        <v>364</v>
      </c>
      <c r="B147" s="32">
        <f>B151-B149</f>
        <v>340</v>
      </c>
      <c r="C147" s="132">
        <f>B147/841</f>
        <v>0.40428061831153389</v>
      </c>
      <c r="D147" s="32">
        <f>D151-D149</f>
        <v>349</v>
      </c>
      <c r="E147" s="133">
        <f>D147/882</f>
        <v>0.39569160997732428</v>
      </c>
      <c r="F147" s="121">
        <f>F151-F149</f>
        <v>1484</v>
      </c>
      <c r="G147" s="134">
        <f>F147/3518</f>
        <v>0.42183058555997727</v>
      </c>
      <c r="H147" s="32">
        <f>H151-H149</f>
        <v>2278</v>
      </c>
      <c r="I147" s="133">
        <f>H147/4957</f>
        <v>0.45955214847690135</v>
      </c>
      <c r="J147" s="35">
        <f>IF(D147=0, "-", IF((B147-D147)/D147&lt;10, (B147-D147)/D147, "&gt;999%"))</f>
        <v>-2.5787965616045846E-2</v>
      </c>
      <c r="K147" s="36">
        <f>IF(H147=0, "-", IF((F147-H147)/H147&lt;10, (F147-H147)/H147, "&gt;999%"))</f>
        <v>-0.3485513608428446</v>
      </c>
    </row>
    <row r="148" spans="1:11" x14ac:dyDescent="0.2">
      <c r="A148" s="12"/>
      <c r="B148" s="32"/>
      <c r="C148" s="132"/>
      <c r="D148" s="32"/>
      <c r="E148" s="133"/>
      <c r="F148" s="121"/>
      <c r="G148" s="134"/>
      <c r="H148" s="32"/>
      <c r="I148" s="133"/>
      <c r="J148" s="35"/>
      <c r="K148" s="36"/>
    </row>
    <row r="149" spans="1:11" x14ac:dyDescent="0.2">
      <c r="A149" s="12" t="s">
        <v>365</v>
      </c>
      <c r="B149" s="32">
        <v>20</v>
      </c>
      <c r="C149" s="132">
        <f>B149/841</f>
        <v>2.3781212841854936E-2</v>
      </c>
      <c r="D149" s="32">
        <v>11</v>
      </c>
      <c r="E149" s="133">
        <f>D149/882</f>
        <v>1.2471655328798186E-2</v>
      </c>
      <c r="F149" s="121">
        <v>51</v>
      </c>
      <c r="G149" s="134">
        <f>F149/3518</f>
        <v>1.4496873223422399E-2</v>
      </c>
      <c r="H149" s="32">
        <v>53</v>
      </c>
      <c r="I149" s="133">
        <f>H149/4957</f>
        <v>1.0691950776679443E-2</v>
      </c>
      <c r="J149" s="35">
        <f>IF(D149=0, "-", IF((B149-D149)/D149&lt;10, (B149-D149)/D149, "&gt;999%"))</f>
        <v>0.81818181818181823</v>
      </c>
      <c r="K149" s="36">
        <f>IF(H149=0, "-", IF((F149-H149)/H149&lt;10, (F149-H149)/H149, "&gt;999%"))</f>
        <v>-3.7735849056603772E-2</v>
      </c>
    </row>
    <row r="150" spans="1:11" x14ac:dyDescent="0.2">
      <c r="A150" s="12"/>
      <c r="B150" s="32"/>
      <c r="C150" s="132"/>
      <c r="D150" s="32"/>
      <c r="E150" s="133"/>
      <c r="F150" s="121"/>
      <c r="G150" s="134"/>
      <c r="H150" s="32"/>
      <c r="I150" s="133"/>
      <c r="J150" s="35"/>
      <c r="K150" s="36"/>
    </row>
    <row r="151" spans="1:11" x14ac:dyDescent="0.2">
      <c r="A151" s="12" t="s">
        <v>366</v>
      </c>
      <c r="B151" s="32">
        <v>360</v>
      </c>
      <c r="C151" s="132">
        <f>B151/841</f>
        <v>0.42806183115338881</v>
      </c>
      <c r="D151" s="32">
        <v>360</v>
      </c>
      <c r="E151" s="133">
        <f>D151/882</f>
        <v>0.40816326530612246</v>
      </c>
      <c r="F151" s="121">
        <v>1535</v>
      </c>
      <c r="G151" s="134">
        <f>F151/3518</f>
        <v>0.43632745878339968</v>
      </c>
      <c r="H151" s="32">
        <v>2331</v>
      </c>
      <c r="I151" s="133">
        <f>H151/4957</f>
        <v>0.47024409925358079</v>
      </c>
      <c r="J151" s="35">
        <f>IF(D151=0, "-", IF((B151-D151)/D151&lt;10, (B151-D151)/D151, "&gt;999%"))</f>
        <v>0</v>
      </c>
      <c r="K151" s="36">
        <f>IF(H151=0, "-", IF((F151-H151)/H151&lt;10, (F151-H151)/H151, "&gt;999%"))</f>
        <v>-0.34148434148434148</v>
      </c>
    </row>
  </sheetData>
  <mergeCells count="37">
    <mergeCell ref="B5:C5"/>
    <mergeCell ref="D5:E5"/>
    <mergeCell ref="F5:G5"/>
    <mergeCell ref="H5:I5"/>
    <mergeCell ref="B1:K1"/>
    <mergeCell ref="B2:K2"/>
    <mergeCell ref="B4:E4"/>
    <mergeCell ref="F4:I4"/>
    <mergeCell ref="J4:K4"/>
    <mergeCell ref="B20:E20"/>
    <mergeCell ref="F20:I20"/>
    <mergeCell ref="J20:K20"/>
    <mergeCell ref="B21:C21"/>
    <mergeCell ref="D21:E21"/>
    <mergeCell ref="F21:G21"/>
    <mergeCell ref="H21:I21"/>
    <mergeCell ref="B52:E52"/>
    <mergeCell ref="F52:I52"/>
    <mergeCell ref="J52:K52"/>
    <mergeCell ref="B53:C53"/>
    <mergeCell ref="D53:E53"/>
    <mergeCell ref="F53:G53"/>
    <mergeCell ref="H53:I53"/>
    <mergeCell ref="B87:E87"/>
    <mergeCell ref="F87:I87"/>
    <mergeCell ref="J87:K87"/>
    <mergeCell ref="B88:C88"/>
    <mergeCell ref="D88:E88"/>
    <mergeCell ref="F88:G88"/>
    <mergeCell ref="H88:I88"/>
    <mergeCell ref="B129:E129"/>
    <mergeCell ref="F129:I129"/>
    <mergeCell ref="J129:K129"/>
    <mergeCell ref="B130:C130"/>
    <mergeCell ref="D130:E130"/>
    <mergeCell ref="F130:G130"/>
    <mergeCell ref="H130:I130"/>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0" max="16383" man="1"/>
    <brk id="85" max="16383" man="1"/>
    <brk id="13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C5E4D-F4CB-4C99-B4B3-B28DABBC092E}">
  <sheetPr>
    <pageSetUpPr fitToPage="1"/>
  </sheetPr>
  <dimension ref="A1:K32"/>
  <sheetViews>
    <sheetView tabSelected="1" workbookViewId="0">
      <selection activeCell="M1" sqref="M1"/>
    </sheetView>
  </sheetViews>
  <sheetFormatPr defaultRowHeight="12.75" x14ac:dyDescent="0.2"/>
  <cols>
    <col min="1" max="1" width="17.8554687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367</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140</v>
      </c>
      <c r="G4" s="172"/>
      <c r="H4" s="172"/>
      <c r="I4" s="171"/>
      <c r="J4" s="170" t="s">
        <v>141</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142</v>
      </c>
      <c r="C6" s="125" t="s">
        <v>143</v>
      </c>
      <c r="D6" s="124" t="s">
        <v>142</v>
      </c>
      <c r="E6" s="126" t="s">
        <v>143</v>
      </c>
      <c r="F6" s="136" t="s">
        <v>142</v>
      </c>
      <c r="G6" s="125" t="s">
        <v>143</v>
      </c>
      <c r="H6" s="137" t="s">
        <v>142</v>
      </c>
      <c r="I6" s="126" t="s">
        <v>143</v>
      </c>
      <c r="J6" s="124"/>
      <c r="K6" s="126"/>
    </row>
    <row r="7" spans="1:11" x14ac:dyDescent="0.2">
      <c r="A7" s="20" t="s">
        <v>49</v>
      </c>
      <c r="B7" s="55">
        <v>1</v>
      </c>
      <c r="C7" s="138">
        <f>IF(B32=0, "-", B7/B32)</f>
        <v>2.7777777777777779E-3</v>
      </c>
      <c r="D7" s="55">
        <v>0</v>
      </c>
      <c r="E7" s="78">
        <f>IF(D32=0, "-", D7/D32)</f>
        <v>0</v>
      </c>
      <c r="F7" s="128">
        <v>4</v>
      </c>
      <c r="G7" s="138">
        <f>IF(F32=0, "-", F7/F32)</f>
        <v>2.6058631921824105E-3</v>
      </c>
      <c r="H7" s="55">
        <v>3</v>
      </c>
      <c r="I7" s="78">
        <f>IF(H32=0, "-", H7/H32)</f>
        <v>1.287001287001287E-3</v>
      </c>
      <c r="J7" s="77" t="str">
        <f t="shared" ref="J7:J30" si="0">IF(D7=0, "-", IF((B7-D7)/D7&lt;10, (B7-D7)/D7, "&gt;999%"))</f>
        <v>-</v>
      </c>
      <c r="K7" s="78">
        <f t="shared" ref="K7:K30" si="1">IF(H7=0, "-", IF((F7-H7)/H7&lt;10, (F7-H7)/H7, "&gt;999%"))</f>
        <v>0.33333333333333331</v>
      </c>
    </row>
    <row r="8" spans="1:11" x14ac:dyDescent="0.2">
      <c r="A8" s="20" t="s">
        <v>50</v>
      </c>
      <c r="B8" s="55">
        <v>4</v>
      </c>
      <c r="C8" s="138">
        <f>IF(B32=0, "-", B8/B32)</f>
        <v>1.1111111111111112E-2</v>
      </c>
      <c r="D8" s="55">
        <v>4</v>
      </c>
      <c r="E8" s="78">
        <f>IF(D32=0, "-", D8/D32)</f>
        <v>1.1111111111111112E-2</v>
      </c>
      <c r="F8" s="128">
        <v>14</v>
      </c>
      <c r="G8" s="138">
        <f>IF(F32=0, "-", F8/F32)</f>
        <v>9.120521172638436E-3</v>
      </c>
      <c r="H8" s="55">
        <v>7</v>
      </c>
      <c r="I8" s="78">
        <f>IF(H32=0, "-", H8/H32)</f>
        <v>3.003003003003003E-3</v>
      </c>
      <c r="J8" s="77">
        <f t="shared" si="0"/>
        <v>0</v>
      </c>
      <c r="K8" s="78">
        <f t="shared" si="1"/>
        <v>1</v>
      </c>
    </row>
    <row r="9" spans="1:11" x14ac:dyDescent="0.2">
      <c r="A9" s="20" t="s">
        <v>55</v>
      </c>
      <c r="B9" s="55">
        <v>3</v>
      </c>
      <c r="C9" s="138">
        <f>IF(B32=0, "-", B9/B32)</f>
        <v>8.3333333333333332E-3</v>
      </c>
      <c r="D9" s="55">
        <v>3</v>
      </c>
      <c r="E9" s="78">
        <f>IF(D32=0, "-", D9/D32)</f>
        <v>8.3333333333333332E-3</v>
      </c>
      <c r="F9" s="128">
        <v>15</v>
      </c>
      <c r="G9" s="138">
        <f>IF(F32=0, "-", F9/F32)</f>
        <v>9.7719869706840382E-3</v>
      </c>
      <c r="H9" s="55">
        <v>32</v>
      </c>
      <c r="I9" s="78">
        <f>IF(H32=0, "-", H9/H32)</f>
        <v>1.3728013728013728E-2</v>
      </c>
      <c r="J9" s="77">
        <f t="shared" si="0"/>
        <v>0</v>
      </c>
      <c r="K9" s="78">
        <f t="shared" si="1"/>
        <v>-0.53125</v>
      </c>
    </row>
    <row r="10" spans="1:11" x14ac:dyDescent="0.2">
      <c r="A10" s="20" t="s">
        <v>57</v>
      </c>
      <c r="B10" s="55">
        <v>7</v>
      </c>
      <c r="C10" s="138">
        <f>IF(B32=0, "-", B10/B32)</f>
        <v>1.9444444444444445E-2</v>
      </c>
      <c r="D10" s="55">
        <v>24</v>
      </c>
      <c r="E10" s="78">
        <f>IF(D32=0, "-", D10/D32)</f>
        <v>6.6666666666666666E-2</v>
      </c>
      <c r="F10" s="128">
        <v>49</v>
      </c>
      <c r="G10" s="138">
        <f>IF(F32=0, "-", F10/F32)</f>
        <v>3.1921824104234525E-2</v>
      </c>
      <c r="H10" s="55">
        <v>87</v>
      </c>
      <c r="I10" s="78">
        <f>IF(H32=0, "-", H10/H32)</f>
        <v>3.7323037323037322E-2</v>
      </c>
      <c r="J10" s="77">
        <f t="shared" si="0"/>
        <v>-0.70833333333333337</v>
      </c>
      <c r="K10" s="78">
        <f t="shared" si="1"/>
        <v>-0.43678160919540232</v>
      </c>
    </row>
    <row r="11" spans="1:11" x14ac:dyDescent="0.2">
      <c r="A11" s="20" t="s">
        <v>58</v>
      </c>
      <c r="B11" s="55">
        <v>10</v>
      </c>
      <c r="C11" s="138">
        <f>IF(B32=0, "-", B11/B32)</f>
        <v>2.7777777777777776E-2</v>
      </c>
      <c r="D11" s="55">
        <v>16</v>
      </c>
      <c r="E11" s="78">
        <f>IF(D32=0, "-", D11/D32)</f>
        <v>4.4444444444444446E-2</v>
      </c>
      <c r="F11" s="128">
        <v>50</v>
      </c>
      <c r="G11" s="138">
        <f>IF(F32=0, "-", F11/F32)</f>
        <v>3.2573289902280131E-2</v>
      </c>
      <c r="H11" s="55">
        <v>58</v>
      </c>
      <c r="I11" s="78">
        <f>IF(H32=0, "-", H11/H32)</f>
        <v>2.4882024882024883E-2</v>
      </c>
      <c r="J11" s="77">
        <f t="shared" si="0"/>
        <v>-0.375</v>
      </c>
      <c r="K11" s="78">
        <f t="shared" si="1"/>
        <v>-0.13793103448275862</v>
      </c>
    </row>
    <row r="12" spans="1:11" x14ac:dyDescent="0.2">
      <c r="A12" s="20" t="s">
        <v>59</v>
      </c>
      <c r="B12" s="55">
        <v>15</v>
      </c>
      <c r="C12" s="138">
        <f>IF(B32=0, "-", B12/B32)</f>
        <v>4.1666666666666664E-2</v>
      </c>
      <c r="D12" s="55">
        <v>19</v>
      </c>
      <c r="E12" s="78">
        <f>IF(D32=0, "-", D12/D32)</f>
        <v>5.2777777777777778E-2</v>
      </c>
      <c r="F12" s="128">
        <v>80</v>
      </c>
      <c r="G12" s="138">
        <f>IF(F32=0, "-", F12/F32)</f>
        <v>5.2117263843648211E-2</v>
      </c>
      <c r="H12" s="55">
        <v>142</v>
      </c>
      <c r="I12" s="78">
        <f>IF(H32=0, "-", H12/H32)</f>
        <v>6.0918060918060915E-2</v>
      </c>
      <c r="J12" s="77">
        <f t="shared" si="0"/>
        <v>-0.21052631578947367</v>
      </c>
      <c r="K12" s="78">
        <f t="shared" si="1"/>
        <v>-0.43661971830985913</v>
      </c>
    </row>
    <row r="13" spans="1:11" x14ac:dyDescent="0.2">
      <c r="A13" s="20" t="s">
        <v>60</v>
      </c>
      <c r="B13" s="55">
        <v>5</v>
      </c>
      <c r="C13" s="138">
        <f>IF(B32=0, "-", B13/B32)</f>
        <v>1.3888888888888888E-2</v>
      </c>
      <c r="D13" s="55">
        <v>5</v>
      </c>
      <c r="E13" s="78">
        <f>IF(D32=0, "-", D13/D32)</f>
        <v>1.3888888888888888E-2</v>
      </c>
      <c r="F13" s="128">
        <v>22</v>
      </c>
      <c r="G13" s="138">
        <f>IF(F32=0, "-", F13/F32)</f>
        <v>1.4332247557003257E-2</v>
      </c>
      <c r="H13" s="55">
        <v>34</v>
      </c>
      <c r="I13" s="78">
        <f>IF(H32=0, "-", H13/H32)</f>
        <v>1.4586014586014585E-2</v>
      </c>
      <c r="J13" s="77">
        <f t="shared" si="0"/>
        <v>0</v>
      </c>
      <c r="K13" s="78">
        <f t="shared" si="1"/>
        <v>-0.35294117647058826</v>
      </c>
    </row>
    <row r="14" spans="1:11" x14ac:dyDescent="0.2">
      <c r="A14" s="20" t="s">
        <v>61</v>
      </c>
      <c r="B14" s="55">
        <v>1</v>
      </c>
      <c r="C14" s="138">
        <f>IF(B32=0, "-", B14/B32)</f>
        <v>2.7777777777777779E-3</v>
      </c>
      <c r="D14" s="55">
        <v>2</v>
      </c>
      <c r="E14" s="78">
        <f>IF(D32=0, "-", D14/D32)</f>
        <v>5.5555555555555558E-3</v>
      </c>
      <c r="F14" s="128">
        <v>13</v>
      </c>
      <c r="G14" s="138">
        <f>IF(F32=0, "-", F14/F32)</f>
        <v>8.4690553745928338E-3</v>
      </c>
      <c r="H14" s="55">
        <v>9</v>
      </c>
      <c r="I14" s="78">
        <f>IF(H32=0, "-", H14/H32)</f>
        <v>3.8610038610038611E-3</v>
      </c>
      <c r="J14" s="77">
        <f t="shared" si="0"/>
        <v>-0.5</v>
      </c>
      <c r="K14" s="78">
        <f t="shared" si="1"/>
        <v>0.44444444444444442</v>
      </c>
    </row>
    <row r="15" spans="1:11" x14ac:dyDescent="0.2">
      <c r="A15" s="20" t="s">
        <v>62</v>
      </c>
      <c r="B15" s="55">
        <v>9</v>
      </c>
      <c r="C15" s="138">
        <f>IF(B32=0, "-", B15/B32)</f>
        <v>2.5000000000000001E-2</v>
      </c>
      <c r="D15" s="55">
        <v>6</v>
      </c>
      <c r="E15" s="78">
        <f>IF(D32=0, "-", D15/D32)</f>
        <v>1.6666666666666666E-2</v>
      </c>
      <c r="F15" s="128">
        <v>55</v>
      </c>
      <c r="G15" s="138">
        <f>IF(F32=0, "-", F15/F32)</f>
        <v>3.5830618892508145E-2</v>
      </c>
      <c r="H15" s="55">
        <v>37</v>
      </c>
      <c r="I15" s="78">
        <f>IF(H32=0, "-", H15/H32)</f>
        <v>1.5873015873015872E-2</v>
      </c>
      <c r="J15" s="77">
        <f t="shared" si="0"/>
        <v>0.5</v>
      </c>
      <c r="K15" s="78">
        <f t="shared" si="1"/>
        <v>0.48648648648648651</v>
      </c>
    </row>
    <row r="16" spans="1:11" x14ac:dyDescent="0.2">
      <c r="A16" s="20" t="s">
        <v>63</v>
      </c>
      <c r="B16" s="55">
        <v>1</v>
      </c>
      <c r="C16" s="138">
        <f>IF(B32=0, "-", B16/B32)</f>
        <v>2.7777777777777779E-3</v>
      </c>
      <c r="D16" s="55">
        <v>0</v>
      </c>
      <c r="E16" s="78">
        <f>IF(D32=0, "-", D16/D32)</f>
        <v>0</v>
      </c>
      <c r="F16" s="128">
        <v>2</v>
      </c>
      <c r="G16" s="138">
        <f>IF(F32=0, "-", F16/F32)</f>
        <v>1.3029315960912053E-3</v>
      </c>
      <c r="H16" s="55">
        <v>8</v>
      </c>
      <c r="I16" s="78">
        <f>IF(H32=0, "-", H16/H32)</f>
        <v>3.432003432003432E-3</v>
      </c>
      <c r="J16" s="77" t="str">
        <f t="shared" si="0"/>
        <v>-</v>
      </c>
      <c r="K16" s="78">
        <f t="shared" si="1"/>
        <v>-0.75</v>
      </c>
    </row>
    <row r="17" spans="1:11" x14ac:dyDescent="0.2">
      <c r="A17" s="20" t="s">
        <v>64</v>
      </c>
      <c r="B17" s="55">
        <v>0</v>
      </c>
      <c r="C17" s="138">
        <f>IF(B32=0, "-", B17/B32)</f>
        <v>0</v>
      </c>
      <c r="D17" s="55">
        <v>0</v>
      </c>
      <c r="E17" s="78">
        <f>IF(D32=0, "-", D17/D32)</f>
        <v>0</v>
      </c>
      <c r="F17" s="128">
        <v>2</v>
      </c>
      <c r="G17" s="138">
        <f>IF(F32=0, "-", F17/F32)</f>
        <v>1.3029315960912053E-3</v>
      </c>
      <c r="H17" s="55">
        <v>0</v>
      </c>
      <c r="I17" s="78">
        <f>IF(H32=0, "-", H17/H32)</f>
        <v>0</v>
      </c>
      <c r="J17" s="77" t="str">
        <f t="shared" si="0"/>
        <v>-</v>
      </c>
      <c r="K17" s="78" t="str">
        <f t="shared" si="1"/>
        <v>-</v>
      </c>
    </row>
    <row r="18" spans="1:11" x14ac:dyDescent="0.2">
      <c r="A18" s="20" t="s">
        <v>65</v>
      </c>
      <c r="B18" s="55">
        <v>8</v>
      </c>
      <c r="C18" s="138">
        <f>IF(B32=0, "-", B18/B32)</f>
        <v>2.2222222222222223E-2</v>
      </c>
      <c r="D18" s="55">
        <v>5</v>
      </c>
      <c r="E18" s="78">
        <f>IF(D32=0, "-", D18/D32)</f>
        <v>1.3888888888888888E-2</v>
      </c>
      <c r="F18" s="128">
        <v>18</v>
      </c>
      <c r="G18" s="138">
        <f>IF(F32=0, "-", F18/F32)</f>
        <v>1.1726384364820847E-2</v>
      </c>
      <c r="H18" s="55">
        <v>28</v>
      </c>
      <c r="I18" s="78">
        <f>IF(H32=0, "-", H18/H32)</f>
        <v>1.2012012012012012E-2</v>
      </c>
      <c r="J18" s="77">
        <f t="shared" si="0"/>
        <v>0.6</v>
      </c>
      <c r="K18" s="78">
        <f t="shared" si="1"/>
        <v>-0.35714285714285715</v>
      </c>
    </row>
    <row r="19" spans="1:11" x14ac:dyDescent="0.2">
      <c r="A19" s="20" t="s">
        <v>66</v>
      </c>
      <c r="B19" s="55">
        <v>33</v>
      </c>
      <c r="C19" s="138">
        <f>IF(B32=0, "-", B19/B32)</f>
        <v>9.166666666666666E-2</v>
      </c>
      <c r="D19" s="55">
        <v>24</v>
      </c>
      <c r="E19" s="78">
        <f>IF(D32=0, "-", D19/D32)</f>
        <v>6.6666666666666666E-2</v>
      </c>
      <c r="F19" s="128">
        <v>165</v>
      </c>
      <c r="G19" s="138">
        <f>IF(F32=0, "-", F19/F32)</f>
        <v>0.10749185667752444</v>
      </c>
      <c r="H19" s="55">
        <v>150</v>
      </c>
      <c r="I19" s="78">
        <f>IF(H32=0, "-", H19/H32)</f>
        <v>6.4350064350064351E-2</v>
      </c>
      <c r="J19" s="77">
        <f t="shared" si="0"/>
        <v>0.375</v>
      </c>
      <c r="K19" s="78">
        <f t="shared" si="1"/>
        <v>0.1</v>
      </c>
    </row>
    <row r="20" spans="1:11" x14ac:dyDescent="0.2">
      <c r="A20" s="20" t="s">
        <v>67</v>
      </c>
      <c r="B20" s="55">
        <v>4</v>
      </c>
      <c r="C20" s="138">
        <f>IF(B32=0, "-", B20/B32)</f>
        <v>1.1111111111111112E-2</v>
      </c>
      <c r="D20" s="55">
        <v>2</v>
      </c>
      <c r="E20" s="78">
        <f>IF(D32=0, "-", D20/D32)</f>
        <v>5.5555555555555558E-3</v>
      </c>
      <c r="F20" s="128">
        <v>10</v>
      </c>
      <c r="G20" s="138">
        <f>IF(F32=0, "-", F20/F32)</f>
        <v>6.5146579804560263E-3</v>
      </c>
      <c r="H20" s="55">
        <v>5</v>
      </c>
      <c r="I20" s="78">
        <f>IF(H32=0, "-", H20/H32)</f>
        <v>2.1450021450021449E-3</v>
      </c>
      <c r="J20" s="77">
        <f t="shared" si="0"/>
        <v>1</v>
      </c>
      <c r="K20" s="78">
        <f t="shared" si="1"/>
        <v>1</v>
      </c>
    </row>
    <row r="21" spans="1:11" x14ac:dyDescent="0.2">
      <c r="A21" s="20" t="s">
        <v>69</v>
      </c>
      <c r="B21" s="55">
        <v>0</v>
      </c>
      <c r="C21" s="138">
        <f>IF(B32=0, "-", B21/B32)</f>
        <v>0</v>
      </c>
      <c r="D21" s="55">
        <v>0</v>
      </c>
      <c r="E21" s="78">
        <f>IF(D32=0, "-", D21/D32)</f>
        <v>0</v>
      </c>
      <c r="F21" s="128">
        <v>7</v>
      </c>
      <c r="G21" s="138">
        <f>IF(F32=0, "-", F21/F32)</f>
        <v>4.560260586319218E-3</v>
      </c>
      <c r="H21" s="55">
        <v>0</v>
      </c>
      <c r="I21" s="78">
        <f>IF(H32=0, "-", H21/H32)</f>
        <v>0</v>
      </c>
      <c r="J21" s="77" t="str">
        <f t="shared" si="0"/>
        <v>-</v>
      </c>
      <c r="K21" s="78" t="str">
        <f t="shared" si="1"/>
        <v>-</v>
      </c>
    </row>
    <row r="22" spans="1:11" x14ac:dyDescent="0.2">
      <c r="A22" s="20" t="s">
        <v>71</v>
      </c>
      <c r="B22" s="55">
        <v>29</v>
      </c>
      <c r="C22" s="138">
        <f>IF(B32=0, "-", B22/B32)</f>
        <v>8.0555555555555561E-2</v>
      </c>
      <c r="D22" s="55">
        <v>45</v>
      </c>
      <c r="E22" s="78">
        <f>IF(D32=0, "-", D22/D32)</f>
        <v>0.125</v>
      </c>
      <c r="F22" s="128">
        <v>166</v>
      </c>
      <c r="G22" s="138">
        <f>IF(F32=0, "-", F22/F32)</f>
        <v>0.10814332247557003</v>
      </c>
      <c r="H22" s="55">
        <v>622</v>
      </c>
      <c r="I22" s="78">
        <f>IF(H32=0, "-", H22/H32)</f>
        <v>0.26683826683826684</v>
      </c>
      <c r="J22" s="77">
        <f t="shared" si="0"/>
        <v>-0.35555555555555557</v>
      </c>
      <c r="K22" s="78">
        <f t="shared" si="1"/>
        <v>-0.73311897106109325</v>
      </c>
    </row>
    <row r="23" spans="1:11" x14ac:dyDescent="0.2">
      <c r="A23" s="20" t="s">
        <v>72</v>
      </c>
      <c r="B23" s="55">
        <v>26</v>
      </c>
      <c r="C23" s="138">
        <f>IF(B32=0, "-", B23/B32)</f>
        <v>7.2222222222222215E-2</v>
      </c>
      <c r="D23" s="55">
        <v>13</v>
      </c>
      <c r="E23" s="78">
        <f>IF(D32=0, "-", D23/D32)</f>
        <v>3.6111111111111108E-2</v>
      </c>
      <c r="F23" s="128">
        <v>78</v>
      </c>
      <c r="G23" s="138">
        <f>IF(F32=0, "-", F23/F32)</f>
        <v>5.0814332247557006E-2</v>
      </c>
      <c r="H23" s="55">
        <v>87</v>
      </c>
      <c r="I23" s="78">
        <f>IF(H32=0, "-", H23/H32)</f>
        <v>3.7323037323037322E-2</v>
      </c>
      <c r="J23" s="77">
        <f t="shared" si="0"/>
        <v>1</v>
      </c>
      <c r="K23" s="78">
        <f t="shared" si="1"/>
        <v>-0.10344827586206896</v>
      </c>
    </row>
    <row r="24" spans="1:11" x14ac:dyDescent="0.2">
      <c r="A24" s="20" t="s">
        <v>74</v>
      </c>
      <c r="B24" s="55">
        <v>0</v>
      </c>
      <c r="C24" s="138">
        <f>IF(B32=0, "-", B24/B32)</f>
        <v>0</v>
      </c>
      <c r="D24" s="55">
        <v>0</v>
      </c>
      <c r="E24" s="78">
        <f>IF(D32=0, "-", D24/D32)</f>
        <v>0</v>
      </c>
      <c r="F24" s="128">
        <v>0</v>
      </c>
      <c r="G24" s="138">
        <f>IF(F32=0, "-", F24/F32)</f>
        <v>0</v>
      </c>
      <c r="H24" s="55">
        <v>2</v>
      </c>
      <c r="I24" s="78">
        <f>IF(H32=0, "-", H24/H32)</f>
        <v>8.5800085800085801E-4</v>
      </c>
      <c r="J24" s="77" t="str">
        <f t="shared" si="0"/>
        <v>-</v>
      </c>
      <c r="K24" s="78">
        <f t="shared" si="1"/>
        <v>-1</v>
      </c>
    </row>
    <row r="25" spans="1:11" x14ac:dyDescent="0.2">
      <c r="A25" s="20" t="s">
        <v>75</v>
      </c>
      <c r="B25" s="55">
        <v>0</v>
      </c>
      <c r="C25" s="138">
        <f>IF(B32=0, "-", B25/B32)</f>
        <v>0</v>
      </c>
      <c r="D25" s="55">
        <v>0</v>
      </c>
      <c r="E25" s="78">
        <f>IF(D32=0, "-", D25/D32)</f>
        <v>0</v>
      </c>
      <c r="F25" s="128">
        <v>0</v>
      </c>
      <c r="G25" s="138">
        <f>IF(F32=0, "-", F25/F32)</f>
        <v>0</v>
      </c>
      <c r="H25" s="55">
        <v>1</v>
      </c>
      <c r="I25" s="78">
        <f>IF(H32=0, "-", H25/H32)</f>
        <v>4.29000429000429E-4</v>
      </c>
      <c r="J25" s="77" t="str">
        <f t="shared" si="0"/>
        <v>-</v>
      </c>
      <c r="K25" s="78">
        <f t="shared" si="1"/>
        <v>-1</v>
      </c>
    </row>
    <row r="26" spans="1:11" x14ac:dyDescent="0.2">
      <c r="A26" s="20" t="s">
        <v>77</v>
      </c>
      <c r="B26" s="55">
        <v>13</v>
      </c>
      <c r="C26" s="138">
        <f>IF(B32=0, "-", B26/B32)</f>
        <v>3.6111111111111108E-2</v>
      </c>
      <c r="D26" s="55">
        <v>14</v>
      </c>
      <c r="E26" s="78">
        <f>IF(D32=0, "-", D26/D32)</f>
        <v>3.888888888888889E-2</v>
      </c>
      <c r="F26" s="128">
        <v>71</v>
      </c>
      <c r="G26" s="138">
        <f>IF(F32=0, "-", F26/F32)</f>
        <v>4.6254071661237788E-2</v>
      </c>
      <c r="H26" s="55">
        <v>111</v>
      </c>
      <c r="I26" s="78">
        <f>IF(H32=0, "-", H26/H32)</f>
        <v>4.7619047619047616E-2</v>
      </c>
      <c r="J26" s="77">
        <f t="shared" si="0"/>
        <v>-7.1428571428571425E-2</v>
      </c>
      <c r="K26" s="78">
        <f t="shared" si="1"/>
        <v>-0.36036036036036034</v>
      </c>
    </row>
    <row r="27" spans="1:11" x14ac:dyDescent="0.2">
      <c r="A27" s="20" t="s">
        <v>78</v>
      </c>
      <c r="B27" s="55">
        <v>12</v>
      </c>
      <c r="C27" s="138">
        <f>IF(B32=0, "-", B27/B32)</f>
        <v>3.3333333333333333E-2</v>
      </c>
      <c r="D27" s="55">
        <v>7</v>
      </c>
      <c r="E27" s="78">
        <f>IF(D32=0, "-", D27/D32)</f>
        <v>1.9444444444444445E-2</v>
      </c>
      <c r="F27" s="128">
        <v>36</v>
      </c>
      <c r="G27" s="138">
        <f>IF(F32=0, "-", F27/F32)</f>
        <v>2.3452768729641693E-2</v>
      </c>
      <c r="H27" s="55">
        <v>60</v>
      </c>
      <c r="I27" s="78">
        <f>IF(H32=0, "-", H27/H32)</f>
        <v>2.5740025740025738E-2</v>
      </c>
      <c r="J27" s="77">
        <f t="shared" si="0"/>
        <v>0.7142857142857143</v>
      </c>
      <c r="K27" s="78">
        <f t="shared" si="1"/>
        <v>-0.4</v>
      </c>
    </row>
    <row r="28" spans="1:11" x14ac:dyDescent="0.2">
      <c r="A28" s="20" t="s">
        <v>79</v>
      </c>
      <c r="B28" s="55">
        <v>169</v>
      </c>
      <c r="C28" s="138">
        <f>IF(B32=0, "-", B28/B32)</f>
        <v>0.46944444444444444</v>
      </c>
      <c r="D28" s="55">
        <v>166</v>
      </c>
      <c r="E28" s="78">
        <f>IF(D32=0, "-", D28/D32)</f>
        <v>0.46111111111111114</v>
      </c>
      <c r="F28" s="128">
        <v>654</v>
      </c>
      <c r="G28" s="138">
        <f>IF(F32=0, "-", F28/F32)</f>
        <v>0.42605863192182408</v>
      </c>
      <c r="H28" s="55">
        <v>830</v>
      </c>
      <c r="I28" s="78">
        <f>IF(H32=0, "-", H28/H32)</f>
        <v>0.35607035607035609</v>
      </c>
      <c r="J28" s="77">
        <f t="shared" si="0"/>
        <v>1.8072289156626505E-2</v>
      </c>
      <c r="K28" s="78">
        <f t="shared" si="1"/>
        <v>-0.21204819277108433</v>
      </c>
    </row>
    <row r="29" spans="1:11" x14ac:dyDescent="0.2">
      <c r="A29" s="20" t="s">
        <v>80</v>
      </c>
      <c r="B29" s="55">
        <v>9</v>
      </c>
      <c r="C29" s="138">
        <f>IF(B32=0, "-", B29/B32)</f>
        <v>2.5000000000000001E-2</v>
      </c>
      <c r="D29" s="55">
        <v>5</v>
      </c>
      <c r="E29" s="78">
        <f>IF(D32=0, "-", D29/D32)</f>
        <v>1.3888888888888888E-2</v>
      </c>
      <c r="F29" s="128">
        <v>23</v>
      </c>
      <c r="G29" s="138">
        <f>IF(F32=0, "-", F29/F32)</f>
        <v>1.4983713355048859E-2</v>
      </c>
      <c r="H29" s="55">
        <v>17</v>
      </c>
      <c r="I29" s="78">
        <f>IF(H32=0, "-", H29/H32)</f>
        <v>7.2930072930072927E-3</v>
      </c>
      <c r="J29" s="77">
        <f t="shared" si="0"/>
        <v>0.8</v>
      </c>
      <c r="K29" s="78">
        <f t="shared" si="1"/>
        <v>0.35294117647058826</v>
      </c>
    </row>
    <row r="30" spans="1:11" x14ac:dyDescent="0.2">
      <c r="A30" s="20" t="s">
        <v>81</v>
      </c>
      <c r="B30" s="55">
        <v>1</v>
      </c>
      <c r="C30" s="138">
        <f>IF(B32=0, "-", B30/B32)</f>
        <v>2.7777777777777779E-3</v>
      </c>
      <c r="D30" s="55">
        <v>0</v>
      </c>
      <c r="E30" s="78">
        <f>IF(D32=0, "-", D30/D32)</f>
        <v>0</v>
      </c>
      <c r="F30" s="128">
        <v>1</v>
      </c>
      <c r="G30" s="138">
        <f>IF(F32=0, "-", F30/F32)</f>
        <v>6.5146579804560263E-4</v>
      </c>
      <c r="H30" s="55">
        <v>1</v>
      </c>
      <c r="I30" s="78">
        <f>IF(H32=0, "-", H30/H32)</f>
        <v>4.29000429000429E-4</v>
      </c>
      <c r="J30" s="77" t="str">
        <f t="shared" si="0"/>
        <v>-</v>
      </c>
      <c r="K30" s="78">
        <f t="shared" si="1"/>
        <v>0</v>
      </c>
    </row>
    <row r="31" spans="1:11" x14ac:dyDescent="0.2">
      <c r="A31" s="129"/>
      <c r="B31" s="82"/>
      <c r="D31" s="82"/>
      <c r="E31" s="86"/>
      <c r="F31" s="130"/>
      <c r="H31" s="82"/>
      <c r="I31" s="86"/>
      <c r="J31" s="85"/>
      <c r="K31" s="86"/>
    </row>
    <row r="32" spans="1:11" s="38" customFormat="1" x14ac:dyDescent="0.2">
      <c r="A32" s="131" t="s">
        <v>366</v>
      </c>
      <c r="B32" s="32">
        <f>SUM(B7:B31)</f>
        <v>360</v>
      </c>
      <c r="C32" s="132">
        <v>1</v>
      </c>
      <c r="D32" s="32">
        <f>SUM(D7:D31)</f>
        <v>360</v>
      </c>
      <c r="E32" s="133">
        <v>1</v>
      </c>
      <c r="F32" s="121">
        <f>SUM(F7:F31)</f>
        <v>1535</v>
      </c>
      <c r="G32" s="134">
        <v>1</v>
      </c>
      <c r="H32" s="32">
        <f>SUM(H7:H31)</f>
        <v>2331</v>
      </c>
      <c r="I32" s="133">
        <v>1</v>
      </c>
      <c r="J32" s="35">
        <f>IF(D32=0, "-", (B32-D32)/D32)</f>
        <v>0</v>
      </c>
      <c r="K32" s="36">
        <f>IF(H32=0, "-", (F32-H32)/H32)</f>
        <v>-0.34148434148434148</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92C1E-23C2-442F-A2F9-619236B3DD2F}">
  <sheetPr>
    <pageSetUpPr fitToPage="1"/>
  </sheetPr>
  <dimension ref="A1:K67"/>
  <sheetViews>
    <sheetView tabSelected="1" workbookViewId="0">
      <selection activeCell="M1" sqref="M1"/>
    </sheetView>
  </sheetViews>
  <sheetFormatPr defaultRowHeight="12.75" x14ac:dyDescent="0.2"/>
  <cols>
    <col min="1" max="1" width="29.4257812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139</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25</v>
      </c>
      <c r="B4" s="170" t="s">
        <v>4</v>
      </c>
      <c r="C4" s="172"/>
      <c r="D4" s="172"/>
      <c r="E4" s="171"/>
      <c r="F4" s="170" t="s">
        <v>140</v>
      </c>
      <c r="G4" s="172"/>
      <c r="H4" s="172"/>
      <c r="I4" s="171"/>
      <c r="J4" s="170" t="s">
        <v>141</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40</v>
      </c>
      <c r="B6" s="124" t="s">
        <v>142</v>
      </c>
      <c r="C6" s="125" t="s">
        <v>143</v>
      </c>
      <c r="D6" s="124" t="s">
        <v>142</v>
      </c>
      <c r="E6" s="126" t="s">
        <v>143</v>
      </c>
      <c r="F6" s="125" t="s">
        <v>142</v>
      </c>
      <c r="G6" s="125" t="s">
        <v>143</v>
      </c>
      <c r="H6" s="124" t="s">
        <v>142</v>
      </c>
      <c r="I6" s="126" t="s">
        <v>143</v>
      </c>
      <c r="J6" s="124"/>
      <c r="K6" s="126"/>
    </row>
    <row r="7" spans="1:11" x14ac:dyDescent="0.2">
      <c r="A7" s="20" t="s">
        <v>368</v>
      </c>
      <c r="B7" s="55">
        <v>14</v>
      </c>
      <c r="C7" s="138">
        <f>IF(B9=0, "-", B7/B9)</f>
        <v>1</v>
      </c>
      <c r="D7" s="55">
        <v>5</v>
      </c>
      <c r="E7" s="78">
        <f>IF(D9=0, "-", D7/D9)</f>
        <v>1</v>
      </c>
      <c r="F7" s="128">
        <v>44</v>
      </c>
      <c r="G7" s="138">
        <f>IF(F9=0, "-", F7/F9)</f>
        <v>1</v>
      </c>
      <c r="H7" s="55">
        <v>55</v>
      </c>
      <c r="I7" s="78">
        <f>IF(H9=0, "-", H7/H9)</f>
        <v>1</v>
      </c>
      <c r="J7" s="77">
        <f>IF(D7=0, "-", IF((B7-D7)/D7&lt;10, (B7-D7)/D7, "&gt;999%"))</f>
        <v>1.8</v>
      </c>
      <c r="K7" s="78">
        <f>IF(H7=0, "-", IF((F7-H7)/H7&lt;10, (F7-H7)/H7, "&gt;999%"))</f>
        <v>-0.2</v>
      </c>
    </row>
    <row r="8" spans="1:11" x14ac:dyDescent="0.2">
      <c r="A8" s="129"/>
      <c r="B8" s="82"/>
      <c r="D8" s="82"/>
      <c r="E8" s="86"/>
      <c r="F8" s="130"/>
      <c r="H8" s="82"/>
      <c r="I8" s="86"/>
      <c r="J8" s="85"/>
      <c r="K8" s="86"/>
    </row>
    <row r="9" spans="1:11" s="38" customFormat="1" x14ac:dyDescent="0.2">
      <c r="A9" s="131" t="s">
        <v>369</v>
      </c>
      <c r="B9" s="32">
        <f>SUM(B7:B8)</f>
        <v>14</v>
      </c>
      <c r="C9" s="132">
        <f>B9/841</f>
        <v>1.6646848989298454E-2</v>
      </c>
      <c r="D9" s="32">
        <f>SUM(D7:D8)</f>
        <v>5</v>
      </c>
      <c r="E9" s="133">
        <f>D9/882</f>
        <v>5.6689342403628117E-3</v>
      </c>
      <c r="F9" s="121">
        <f>SUM(F7:F8)</f>
        <v>44</v>
      </c>
      <c r="G9" s="134">
        <f>F9/3518</f>
        <v>1.2507106310403639E-2</v>
      </c>
      <c r="H9" s="32">
        <f>SUM(H7:H8)</f>
        <v>55</v>
      </c>
      <c r="I9" s="133">
        <f>H9/4957</f>
        <v>1.1095420617308857E-2</v>
      </c>
      <c r="J9" s="35">
        <f>IF(D9=0, "-", IF((B9-D9)/D9&lt;10, (B9-D9)/D9, "&gt;999%"))</f>
        <v>1.8</v>
      </c>
      <c r="K9" s="36">
        <f>IF(H9=0, "-", IF((F9-H9)/H9&lt;10, (F9-H9)/H9, "&gt;999%"))</f>
        <v>-0.2</v>
      </c>
    </row>
    <row r="10" spans="1:11" x14ac:dyDescent="0.2">
      <c r="B10" s="130"/>
      <c r="D10" s="130"/>
      <c r="F10" s="130"/>
      <c r="H10" s="130"/>
    </row>
    <row r="11" spans="1:11" x14ac:dyDescent="0.2">
      <c r="A11" s="123" t="s">
        <v>41</v>
      </c>
      <c r="B11" s="124" t="s">
        <v>142</v>
      </c>
      <c r="C11" s="125" t="s">
        <v>143</v>
      </c>
      <c r="D11" s="124" t="s">
        <v>142</v>
      </c>
      <c r="E11" s="126" t="s">
        <v>143</v>
      </c>
      <c r="F11" s="125" t="s">
        <v>142</v>
      </c>
      <c r="G11" s="125" t="s">
        <v>143</v>
      </c>
      <c r="H11" s="124" t="s">
        <v>142</v>
      </c>
      <c r="I11" s="126" t="s">
        <v>143</v>
      </c>
      <c r="J11" s="124"/>
      <c r="K11" s="126"/>
    </row>
    <row r="12" spans="1:11" x14ac:dyDescent="0.2">
      <c r="A12" s="20" t="s">
        <v>370</v>
      </c>
      <c r="B12" s="55">
        <v>1</v>
      </c>
      <c r="C12" s="138">
        <f>IF(B14=0, "-", B12/B14)</f>
        <v>1</v>
      </c>
      <c r="D12" s="55">
        <v>1</v>
      </c>
      <c r="E12" s="78">
        <f>IF(D14=0, "-", D12/D14)</f>
        <v>1</v>
      </c>
      <c r="F12" s="128">
        <v>8</v>
      </c>
      <c r="G12" s="138">
        <f>IF(F14=0, "-", F12/F14)</f>
        <v>1</v>
      </c>
      <c r="H12" s="55">
        <v>3</v>
      </c>
      <c r="I12" s="78">
        <f>IF(H14=0, "-", H12/H14)</f>
        <v>1</v>
      </c>
      <c r="J12" s="77">
        <f>IF(D12=0, "-", IF((B12-D12)/D12&lt;10, (B12-D12)/D12, "&gt;999%"))</f>
        <v>0</v>
      </c>
      <c r="K12" s="78">
        <f>IF(H12=0, "-", IF((F12-H12)/H12&lt;10, (F12-H12)/H12, "&gt;999%"))</f>
        <v>1.6666666666666667</v>
      </c>
    </row>
    <row r="13" spans="1:11" x14ac:dyDescent="0.2">
      <c r="A13" s="129"/>
      <c r="B13" s="82"/>
      <c r="D13" s="82"/>
      <c r="E13" s="86"/>
      <c r="F13" s="130"/>
      <c r="H13" s="82"/>
      <c r="I13" s="86"/>
      <c r="J13" s="85"/>
      <c r="K13" s="86"/>
    </row>
    <row r="14" spans="1:11" s="38" customFormat="1" x14ac:dyDescent="0.2">
      <c r="A14" s="131" t="s">
        <v>371</v>
      </c>
      <c r="B14" s="32">
        <f>SUM(B12:B13)</f>
        <v>1</v>
      </c>
      <c r="C14" s="132">
        <f>B14/841</f>
        <v>1.1890606420927466E-3</v>
      </c>
      <c r="D14" s="32">
        <f>SUM(D12:D13)</f>
        <v>1</v>
      </c>
      <c r="E14" s="133">
        <f>D14/882</f>
        <v>1.1337868480725624E-3</v>
      </c>
      <c r="F14" s="121">
        <f>SUM(F12:F13)</f>
        <v>8</v>
      </c>
      <c r="G14" s="134">
        <f>F14/3518</f>
        <v>2.2740193291642978E-3</v>
      </c>
      <c r="H14" s="32">
        <f>SUM(H12:H13)</f>
        <v>3</v>
      </c>
      <c r="I14" s="133">
        <f>H14/4957</f>
        <v>6.0520476094411938E-4</v>
      </c>
      <c r="J14" s="35">
        <f>IF(D14=0, "-", IF((B14-D14)/D14&lt;10, (B14-D14)/D14, "&gt;999%"))</f>
        <v>0</v>
      </c>
      <c r="K14" s="36">
        <f>IF(H14=0, "-", IF((F14-H14)/H14&lt;10, (F14-H14)/H14, "&gt;999%"))</f>
        <v>1.6666666666666667</v>
      </c>
    </row>
    <row r="15" spans="1:11" x14ac:dyDescent="0.2">
      <c r="B15" s="130"/>
      <c r="D15" s="130"/>
      <c r="F15" s="130"/>
      <c r="H15" s="130"/>
    </row>
    <row r="16" spans="1:11" x14ac:dyDescent="0.2">
      <c r="A16" s="123" t="s">
        <v>42</v>
      </c>
      <c r="B16" s="124" t="s">
        <v>142</v>
      </c>
      <c r="C16" s="125" t="s">
        <v>143</v>
      </c>
      <c r="D16" s="124" t="s">
        <v>142</v>
      </c>
      <c r="E16" s="126" t="s">
        <v>143</v>
      </c>
      <c r="F16" s="125" t="s">
        <v>142</v>
      </c>
      <c r="G16" s="125" t="s">
        <v>143</v>
      </c>
      <c r="H16" s="124" t="s">
        <v>142</v>
      </c>
      <c r="I16" s="126" t="s">
        <v>143</v>
      </c>
      <c r="J16" s="124"/>
      <c r="K16" s="126"/>
    </row>
    <row r="17" spans="1:11" x14ac:dyDescent="0.2">
      <c r="A17" s="20" t="s">
        <v>372</v>
      </c>
      <c r="B17" s="55">
        <v>0</v>
      </c>
      <c r="C17" s="138" t="str">
        <f>IF(B21=0, "-", B17/B21)</f>
        <v>-</v>
      </c>
      <c r="D17" s="55">
        <v>0</v>
      </c>
      <c r="E17" s="78">
        <f>IF(D21=0, "-", D17/D21)</f>
        <v>0</v>
      </c>
      <c r="F17" s="128">
        <v>0</v>
      </c>
      <c r="G17" s="138">
        <f>IF(F21=0, "-", F17/F21)</f>
        <v>0</v>
      </c>
      <c r="H17" s="55">
        <v>2</v>
      </c>
      <c r="I17" s="78">
        <f>IF(H21=0, "-", H17/H21)</f>
        <v>0.22222222222222221</v>
      </c>
      <c r="J17" s="77" t="str">
        <f>IF(D17=0, "-", IF((B17-D17)/D17&lt;10, (B17-D17)/D17, "&gt;999%"))</f>
        <v>-</v>
      </c>
      <c r="K17" s="78">
        <f>IF(H17=0, "-", IF((F17-H17)/H17&lt;10, (F17-H17)/H17, "&gt;999%"))</f>
        <v>-1</v>
      </c>
    </row>
    <row r="18" spans="1:11" x14ac:dyDescent="0.2">
      <c r="A18" s="20" t="s">
        <v>373</v>
      </c>
      <c r="B18" s="55">
        <v>0</v>
      </c>
      <c r="C18" s="138" t="str">
        <f>IF(B21=0, "-", B18/B21)</f>
        <v>-</v>
      </c>
      <c r="D18" s="55">
        <v>1</v>
      </c>
      <c r="E18" s="78">
        <f>IF(D21=0, "-", D18/D21)</f>
        <v>0.2</v>
      </c>
      <c r="F18" s="128">
        <v>0</v>
      </c>
      <c r="G18" s="138">
        <f>IF(F21=0, "-", F18/F21)</f>
        <v>0</v>
      </c>
      <c r="H18" s="55">
        <v>1</v>
      </c>
      <c r="I18" s="78">
        <f>IF(H21=0, "-", H18/H21)</f>
        <v>0.1111111111111111</v>
      </c>
      <c r="J18" s="77">
        <f>IF(D18=0, "-", IF((B18-D18)/D18&lt;10, (B18-D18)/D18, "&gt;999%"))</f>
        <v>-1</v>
      </c>
      <c r="K18" s="78">
        <f>IF(H18=0, "-", IF((F18-H18)/H18&lt;10, (F18-H18)/H18, "&gt;999%"))</f>
        <v>-1</v>
      </c>
    </row>
    <row r="19" spans="1:11" x14ac:dyDescent="0.2">
      <c r="A19" s="20" t="s">
        <v>374</v>
      </c>
      <c r="B19" s="55">
        <v>0</v>
      </c>
      <c r="C19" s="138" t="str">
        <f>IF(B21=0, "-", B19/B21)</f>
        <v>-</v>
      </c>
      <c r="D19" s="55">
        <v>4</v>
      </c>
      <c r="E19" s="78">
        <f>IF(D21=0, "-", D19/D21)</f>
        <v>0.8</v>
      </c>
      <c r="F19" s="128">
        <v>5</v>
      </c>
      <c r="G19" s="138">
        <f>IF(F21=0, "-", F19/F21)</f>
        <v>1</v>
      </c>
      <c r="H19" s="55">
        <v>6</v>
      </c>
      <c r="I19" s="78">
        <f>IF(H21=0, "-", H19/H21)</f>
        <v>0.66666666666666663</v>
      </c>
      <c r="J19" s="77">
        <f>IF(D19=0, "-", IF((B19-D19)/D19&lt;10, (B19-D19)/D19, "&gt;999%"))</f>
        <v>-1</v>
      </c>
      <c r="K19" s="78">
        <f>IF(H19=0, "-", IF((F19-H19)/H19&lt;10, (F19-H19)/H19, "&gt;999%"))</f>
        <v>-0.16666666666666666</v>
      </c>
    </row>
    <row r="20" spans="1:11" x14ac:dyDescent="0.2">
      <c r="A20" s="129"/>
      <c r="B20" s="82"/>
      <c r="D20" s="82"/>
      <c r="E20" s="86"/>
      <c r="F20" s="130"/>
      <c r="H20" s="82"/>
      <c r="I20" s="86"/>
      <c r="J20" s="85"/>
      <c r="K20" s="86"/>
    </row>
    <row r="21" spans="1:11" s="38" customFormat="1" x14ac:dyDescent="0.2">
      <c r="A21" s="131" t="s">
        <v>375</v>
      </c>
      <c r="B21" s="32">
        <f>SUM(B17:B20)</f>
        <v>0</v>
      </c>
      <c r="C21" s="132">
        <f>B21/841</f>
        <v>0</v>
      </c>
      <c r="D21" s="32">
        <f>SUM(D17:D20)</f>
        <v>5</v>
      </c>
      <c r="E21" s="133">
        <f>D21/882</f>
        <v>5.6689342403628117E-3</v>
      </c>
      <c r="F21" s="121">
        <f>SUM(F17:F20)</f>
        <v>5</v>
      </c>
      <c r="G21" s="134">
        <f>F21/3518</f>
        <v>1.4212620807276862E-3</v>
      </c>
      <c r="H21" s="32">
        <f>SUM(H17:H20)</f>
        <v>9</v>
      </c>
      <c r="I21" s="133">
        <f>H21/4957</f>
        <v>1.8156142828323583E-3</v>
      </c>
      <c r="J21" s="35">
        <f>IF(D21=0, "-", IF((B21-D21)/D21&lt;10, (B21-D21)/D21, "&gt;999%"))</f>
        <v>-1</v>
      </c>
      <c r="K21" s="36">
        <f>IF(H21=0, "-", IF((F21-H21)/H21&lt;10, (F21-H21)/H21, "&gt;999%"))</f>
        <v>-0.44444444444444442</v>
      </c>
    </row>
    <row r="22" spans="1:11" x14ac:dyDescent="0.2">
      <c r="B22" s="130"/>
      <c r="D22" s="130"/>
      <c r="F22" s="130"/>
      <c r="H22" s="130"/>
    </row>
    <row r="23" spans="1:11" x14ac:dyDescent="0.2">
      <c r="A23" s="123" t="s">
        <v>43</v>
      </c>
      <c r="B23" s="124" t="s">
        <v>142</v>
      </c>
      <c r="C23" s="125" t="s">
        <v>143</v>
      </c>
      <c r="D23" s="124" t="s">
        <v>142</v>
      </c>
      <c r="E23" s="126" t="s">
        <v>143</v>
      </c>
      <c r="F23" s="125" t="s">
        <v>142</v>
      </c>
      <c r="G23" s="125" t="s">
        <v>143</v>
      </c>
      <c r="H23" s="124" t="s">
        <v>142</v>
      </c>
      <c r="I23" s="126" t="s">
        <v>143</v>
      </c>
      <c r="J23" s="124"/>
      <c r="K23" s="126"/>
    </row>
    <row r="24" spans="1:11" x14ac:dyDescent="0.2">
      <c r="A24" s="20" t="s">
        <v>376</v>
      </c>
      <c r="B24" s="55">
        <v>1</v>
      </c>
      <c r="C24" s="138">
        <f>IF(B33=0, "-", B24/B33)</f>
        <v>7.6923076923076927E-2</v>
      </c>
      <c r="D24" s="55">
        <v>1</v>
      </c>
      <c r="E24" s="78">
        <f>IF(D33=0, "-", D24/D33)</f>
        <v>8.3333333333333329E-2</v>
      </c>
      <c r="F24" s="128">
        <v>4</v>
      </c>
      <c r="G24" s="138">
        <f>IF(F33=0, "-", F24/F33)</f>
        <v>9.7560975609756101E-2</v>
      </c>
      <c r="H24" s="55">
        <v>1</v>
      </c>
      <c r="I24" s="78">
        <f>IF(H33=0, "-", H24/H33)</f>
        <v>1.6666666666666666E-2</v>
      </c>
      <c r="J24" s="77">
        <f t="shared" ref="J24:J31" si="0">IF(D24=0, "-", IF((B24-D24)/D24&lt;10, (B24-D24)/D24, "&gt;999%"))</f>
        <v>0</v>
      </c>
      <c r="K24" s="78">
        <f t="shared" ref="K24:K31" si="1">IF(H24=0, "-", IF((F24-H24)/H24&lt;10, (F24-H24)/H24, "&gt;999%"))</f>
        <v>3</v>
      </c>
    </row>
    <row r="25" spans="1:11" x14ac:dyDescent="0.2">
      <c r="A25" s="20" t="s">
        <v>377</v>
      </c>
      <c r="B25" s="55">
        <v>1</v>
      </c>
      <c r="C25" s="138">
        <f>IF(B33=0, "-", B25/B33)</f>
        <v>7.6923076923076927E-2</v>
      </c>
      <c r="D25" s="55">
        <v>3</v>
      </c>
      <c r="E25" s="78">
        <f>IF(D33=0, "-", D25/D33)</f>
        <v>0.25</v>
      </c>
      <c r="F25" s="128">
        <v>7</v>
      </c>
      <c r="G25" s="138">
        <f>IF(F33=0, "-", F25/F33)</f>
        <v>0.17073170731707318</v>
      </c>
      <c r="H25" s="55">
        <v>7</v>
      </c>
      <c r="I25" s="78">
        <f>IF(H33=0, "-", H25/H33)</f>
        <v>0.11666666666666667</v>
      </c>
      <c r="J25" s="77">
        <f t="shared" si="0"/>
        <v>-0.66666666666666663</v>
      </c>
      <c r="K25" s="78">
        <f t="shared" si="1"/>
        <v>0</v>
      </c>
    </row>
    <row r="26" spans="1:11" x14ac:dyDescent="0.2">
      <c r="A26" s="20" t="s">
        <v>378</v>
      </c>
      <c r="B26" s="55">
        <v>1</v>
      </c>
      <c r="C26" s="138">
        <f>IF(B33=0, "-", B26/B33)</f>
        <v>7.6923076923076927E-2</v>
      </c>
      <c r="D26" s="55">
        <v>2</v>
      </c>
      <c r="E26" s="78">
        <f>IF(D33=0, "-", D26/D33)</f>
        <v>0.16666666666666666</v>
      </c>
      <c r="F26" s="128">
        <v>2</v>
      </c>
      <c r="G26" s="138">
        <f>IF(F33=0, "-", F26/F33)</f>
        <v>4.878048780487805E-2</v>
      </c>
      <c r="H26" s="55">
        <v>3</v>
      </c>
      <c r="I26" s="78">
        <f>IF(H33=0, "-", H26/H33)</f>
        <v>0.05</v>
      </c>
      <c r="J26" s="77">
        <f t="shared" si="0"/>
        <v>-0.5</v>
      </c>
      <c r="K26" s="78">
        <f t="shared" si="1"/>
        <v>-0.33333333333333331</v>
      </c>
    </row>
    <row r="27" spans="1:11" x14ac:dyDescent="0.2">
      <c r="A27" s="20" t="s">
        <v>379</v>
      </c>
      <c r="B27" s="55">
        <v>0</v>
      </c>
      <c r="C27" s="138">
        <f>IF(B33=0, "-", B27/B33)</f>
        <v>0</v>
      </c>
      <c r="D27" s="55">
        <v>0</v>
      </c>
      <c r="E27" s="78">
        <f>IF(D33=0, "-", D27/D33)</f>
        <v>0</v>
      </c>
      <c r="F27" s="128">
        <v>1</v>
      </c>
      <c r="G27" s="138">
        <f>IF(F33=0, "-", F27/F33)</f>
        <v>2.4390243902439025E-2</v>
      </c>
      <c r="H27" s="55">
        <v>1</v>
      </c>
      <c r="I27" s="78">
        <f>IF(H33=0, "-", H27/H33)</f>
        <v>1.6666666666666666E-2</v>
      </c>
      <c r="J27" s="77" t="str">
        <f t="shared" si="0"/>
        <v>-</v>
      </c>
      <c r="K27" s="78">
        <f t="shared" si="1"/>
        <v>0</v>
      </c>
    </row>
    <row r="28" spans="1:11" x14ac:dyDescent="0.2">
      <c r="A28" s="20" t="s">
        <v>380</v>
      </c>
      <c r="B28" s="55">
        <v>0</v>
      </c>
      <c r="C28" s="138">
        <f>IF(B33=0, "-", B28/B33)</f>
        <v>0</v>
      </c>
      <c r="D28" s="55">
        <v>0</v>
      </c>
      <c r="E28" s="78">
        <f>IF(D33=0, "-", D28/D33)</f>
        <v>0</v>
      </c>
      <c r="F28" s="128">
        <v>1</v>
      </c>
      <c r="G28" s="138">
        <f>IF(F33=0, "-", F28/F33)</f>
        <v>2.4390243902439025E-2</v>
      </c>
      <c r="H28" s="55">
        <v>0</v>
      </c>
      <c r="I28" s="78">
        <f>IF(H33=0, "-", H28/H33)</f>
        <v>0</v>
      </c>
      <c r="J28" s="77" t="str">
        <f t="shared" si="0"/>
        <v>-</v>
      </c>
      <c r="K28" s="78" t="str">
        <f t="shared" si="1"/>
        <v>-</v>
      </c>
    </row>
    <row r="29" spans="1:11" x14ac:dyDescent="0.2">
      <c r="A29" s="20" t="s">
        <v>381</v>
      </c>
      <c r="B29" s="55">
        <v>0</v>
      </c>
      <c r="C29" s="138">
        <f>IF(B33=0, "-", B29/B33)</f>
        <v>0</v>
      </c>
      <c r="D29" s="55">
        <v>1</v>
      </c>
      <c r="E29" s="78">
        <f>IF(D33=0, "-", D29/D33)</f>
        <v>8.3333333333333329E-2</v>
      </c>
      <c r="F29" s="128">
        <v>1</v>
      </c>
      <c r="G29" s="138">
        <f>IF(F33=0, "-", F29/F33)</f>
        <v>2.4390243902439025E-2</v>
      </c>
      <c r="H29" s="55">
        <v>2</v>
      </c>
      <c r="I29" s="78">
        <f>IF(H33=0, "-", H29/H33)</f>
        <v>3.3333333333333333E-2</v>
      </c>
      <c r="J29" s="77">
        <f t="shared" si="0"/>
        <v>-1</v>
      </c>
      <c r="K29" s="78">
        <f t="shared" si="1"/>
        <v>-0.5</v>
      </c>
    </row>
    <row r="30" spans="1:11" x14ac:dyDescent="0.2">
      <c r="A30" s="20" t="s">
        <v>382</v>
      </c>
      <c r="B30" s="55">
        <v>10</v>
      </c>
      <c r="C30" s="138">
        <f>IF(B33=0, "-", B30/B33)</f>
        <v>0.76923076923076927</v>
      </c>
      <c r="D30" s="55">
        <v>5</v>
      </c>
      <c r="E30" s="78">
        <f>IF(D33=0, "-", D30/D33)</f>
        <v>0.41666666666666669</v>
      </c>
      <c r="F30" s="128">
        <v>25</v>
      </c>
      <c r="G30" s="138">
        <f>IF(F33=0, "-", F30/F33)</f>
        <v>0.6097560975609756</v>
      </c>
      <c r="H30" s="55">
        <v>44</v>
      </c>
      <c r="I30" s="78">
        <f>IF(H33=0, "-", H30/H33)</f>
        <v>0.73333333333333328</v>
      </c>
      <c r="J30" s="77">
        <f t="shared" si="0"/>
        <v>1</v>
      </c>
      <c r="K30" s="78">
        <f t="shared" si="1"/>
        <v>-0.43181818181818182</v>
      </c>
    </row>
    <row r="31" spans="1:11" x14ac:dyDescent="0.2">
      <c r="A31" s="20" t="s">
        <v>383</v>
      </c>
      <c r="B31" s="55">
        <v>0</v>
      </c>
      <c r="C31" s="138">
        <f>IF(B33=0, "-", B31/B33)</f>
        <v>0</v>
      </c>
      <c r="D31" s="55">
        <v>0</v>
      </c>
      <c r="E31" s="78">
        <f>IF(D33=0, "-", D31/D33)</f>
        <v>0</v>
      </c>
      <c r="F31" s="128">
        <v>0</v>
      </c>
      <c r="G31" s="138">
        <f>IF(F33=0, "-", F31/F33)</f>
        <v>0</v>
      </c>
      <c r="H31" s="55">
        <v>2</v>
      </c>
      <c r="I31" s="78">
        <f>IF(H33=0, "-", H31/H33)</f>
        <v>3.3333333333333333E-2</v>
      </c>
      <c r="J31" s="77" t="str">
        <f t="shared" si="0"/>
        <v>-</v>
      </c>
      <c r="K31" s="78">
        <f t="shared" si="1"/>
        <v>-1</v>
      </c>
    </row>
    <row r="32" spans="1:11" x14ac:dyDescent="0.2">
      <c r="A32" s="129"/>
      <c r="B32" s="82"/>
      <c r="D32" s="82"/>
      <c r="E32" s="86"/>
      <c r="F32" s="130"/>
      <c r="H32" s="82"/>
      <c r="I32" s="86"/>
      <c r="J32" s="85"/>
      <c r="K32" s="86"/>
    </row>
    <row r="33" spans="1:11" s="38" customFormat="1" x14ac:dyDescent="0.2">
      <c r="A33" s="131" t="s">
        <v>384</v>
      </c>
      <c r="B33" s="32">
        <f>SUM(B24:B32)</f>
        <v>13</v>
      </c>
      <c r="C33" s="132">
        <f>B33/841</f>
        <v>1.5457788347205707E-2</v>
      </c>
      <c r="D33" s="32">
        <f>SUM(D24:D32)</f>
        <v>12</v>
      </c>
      <c r="E33" s="133">
        <f>D33/882</f>
        <v>1.3605442176870748E-2</v>
      </c>
      <c r="F33" s="121">
        <f>SUM(F24:F32)</f>
        <v>41</v>
      </c>
      <c r="G33" s="134">
        <f>F33/3518</f>
        <v>1.1654349061967027E-2</v>
      </c>
      <c r="H33" s="32">
        <f>SUM(H24:H32)</f>
        <v>60</v>
      </c>
      <c r="I33" s="133">
        <f>H33/4957</f>
        <v>1.2104095218882388E-2</v>
      </c>
      <c r="J33" s="35">
        <f>IF(D33=0, "-", IF((B33-D33)/D33&lt;10, (B33-D33)/D33, "&gt;999%"))</f>
        <v>8.3333333333333329E-2</v>
      </c>
      <c r="K33" s="36">
        <f>IF(H33=0, "-", IF((F33-H33)/H33&lt;10, (F33-H33)/H33, "&gt;999%"))</f>
        <v>-0.31666666666666665</v>
      </c>
    </row>
    <row r="34" spans="1:11" x14ac:dyDescent="0.2">
      <c r="B34" s="130"/>
      <c r="D34" s="130"/>
      <c r="F34" s="130"/>
      <c r="H34" s="130"/>
    </row>
    <row r="35" spans="1:11" x14ac:dyDescent="0.2">
      <c r="A35" s="123" t="s">
        <v>44</v>
      </c>
      <c r="B35" s="124" t="s">
        <v>142</v>
      </c>
      <c r="C35" s="125" t="s">
        <v>143</v>
      </c>
      <c r="D35" s="124" t="s">
        <v>142</v>
      </c>
      <c r="E35" s="126" t="s">
        <v>143</v>
      </c>
      <c r="F35" s="125" t="s">
        <v>142</v>
      </c>
      <c r="G35" s="125" t="s">
        <v>143</v>
      </c>
      <c r="H35" s="124" t="s">
        <v>142</v>
      </c>
      <c r="I35" s="126" t="s">
        <v>143</v>
      </c>
      <c r="J35" s="124"/>
      <c r="K35" s="126"/>
    </row>
    <row r="36" spans="1:11" x14ac:dyDescent="0.2">
      <c r="A36" s="20" t="s">
        <v>385</v>
      </c>
      <c r="B36" s="55">
        <v>1</v>
      </c>
      <c r="C36" s="138">
        <f>IF(B45=0, "-", B36/B45)</f>
        <v>2.1739130434782608E-2</v>
      </c>
      <c r="D36" s="55">
        <v>2</v>
      </c>
      <c r="E36" s="78">
        <f>IF(D45=0, "-", D36/D45)</f>
        <v>4.0816326530612242E-2</v>
      </c>
      <c r="F36" s="128">
        <v>15</v>
      </c>
      <c r="G36" s="138">
        <f>IF(F45=0, "-", F36/F45)</f>
        <v>8.6206896551724144E-2</v>
      </c>
      <c r="H36" s="55">
        <v>35</v>
      </c>
      <c r="I36" s="78">
        <f>IF(H45=0, "-", H36/H45)</f>
        <v>0.14767932489451477</v>
      </c>
      <c r="J36" s="77">
        <f t="shared" ref="J36:J43" si="2">IF(D36=0, "-", IF((B36-D36)/D36&lt;10, (B36-D36)/D36, "&gt;999%"))</f>
        <v>-0.5</v>
      </c>
      <c r="K36" s="78">
        <f t="shared" ref="K36:K43" si="3">IF(H36=0, "-", IF((F36-H36)/H36&lt;10, (F36-H36)/H36, "&gt;999%"))</f>
        <v>-0.5714285714285714</v>
      </c>
    </row>
    <row r="37" spans="1:11" x14ac:dyDescent="0.2">
      <c r="A37" s="20" t="s">
        <v>386</v>
      </c>
      <c r="B37" s="55">
        <v>0</v>
      </c>
      <c r="C37" s="138">
        <f>IF(B45=0, "-", B37/B45)</f>
        <v>0</v>
      </c>
      <c r="D37" s="55">
        <v>1</v>
      </c>
      <c r="E37" s="78">
        <f>IF(D45=0, "-", D37/D45)</f>
        <v>2.0408163265306121E-2</v>
      </c>
      <c r="F37" s="128">
        <v>3</v>
      </c>
      <c r="G37" s="138">
        <f>IF(F45=0, "-", F37/F45)</f>
        <v>1.7241379310344827E-2</v>
      </c>
      <c r="H37" s="55">
        <v>7</v>
      </c>
      <c r="I37" s="78">
        <f>IF(H45=0, "-", H37/H45)</f>
        <v>2.9535864978902954E-2</v>
      </c>
      <c r="J37" s="77">
        <f t="shared" si="2"/>
        <v>-1</v>
      </c>
      <c r="K37" s="78">
        <f t="shared" si="3"/>
        <v>-0.5714285714285714</v>
      </c>
    </row>
    <row r="38" spans="1:11" x14ac:dyDescent="0.2">
      <c r="A38" s="20" t="s">
        <v>387</v>
      </c>
      <c r="B38" s="55">
        <v>0</v>
      </c>
      <c r="C38" s="138">
        <f>IF(B45=0, "-", B38/B45)</f>
        <v>0</v>
      </c>
      <c r="D38" s="55">
        <v>0</v>
      </c>
      <c r="E38" s="78">
        <f>IF(D45=0, "-", D38/D45)</f>
        <v>0</v>
      </c>
      <c r="F38" s="128">
        <v>3</v>
      </c>
      <c r="G38" s="138">
        <f>IF(F45=0, "-", F38/F45)</f>
        <v>1.7241379310344827E-2</v>
      </c>
      <c r="H38" s="55">
        <v>1</v>
      </c>
      <c r="I38" s="78">
        <f>IF(H45=0, "-", H38/H45)</f>
        <v>4.2194092827004216E-3</v>
      </c>
      <c r="J38" s="77" t="str">
        <f t="shared" si="2"/>
        <v>-</v>
      </c>
      <c r="K38" s="78">
        <f t="shared" si="3"/>
        <v>2</v>
      </c>
    </row>
    <row r="39" spans="1:11" x14ac:dyDescent="0.2">
      <c r="A39" s="20" t="s">
        <v>388</v>
      </c>
      <c r="B39" s="55">
        <v>3</v>
      </c>
      <c r="C39" s="138">
        <f>IF(B45=0, "-", B39/B45)</f>
        <v>6.5217391304347824E-2</v>
      </c>
      <c r="D39" s="55">
        <v>5</v>
      </c>
      <c r="E39" s="78">
        <f>IF(D45=0, "-", D39/D45)</f>
        <v>0.10204081632653061</v>
      </c>
      <c r="F39" s="128">
        <v>12</v>
      </c>
      <c r="G39" s="138">
        <f>IF(F45=0, "-", F39/F45)</f>
        <v>6.8965517241379309E-2</v>
      </c>
      <c r="H39" s="55">
        <v>17</v>
      </c>
      <c r="I39" s="78">
        <f>IF(H45=0, "-", H39/H45)</f>
        <v>7.1729957805907171E-2</v>
      </c>
      <c r="J39" s="77">
        <f t="shared" si="2"/>
        <v>-0.4</v>
      </c>
      <c r="K39" s="78">
        <f t="shared" si="3"/>
        <v>-0.29411764705882354</v>
      </c>
    </row>
    <row r="40" spans="1:11" x14ac:dyDescent="0.2">
      <c r="A40" s="20" t="s">
        <v>389</v>
      </c>
      <c r="B40" s="55">
        <v>1</v>
      </c>
      <c r="C40" s="138">
        <f>IF(B45=0, "-", B40/B45)</f>
        <v>2.1739130434782608E-2</v>
      </c>
      <c r="D40" s="55">
        <v>3</v>
      </c>
      <c r="E40" s="78">
        <f>IF(D45=0, "-", D40/D45)</f>
        <v>6.1224489795918366E-2</v>
      </c>
      <c r="F40" s="128">
        <v>9</v>
      </c>
      <c r="G40" s="138">
        <f>IF(F45=0, "-", F40/F45)</f>
        <v>5.1724137931034482E-2</v>
      </c>
      <c r="H40" s="55">
        <v>15</v>
      </c>
      <c r="I40" s="78">
        <f>IF(H45=0, "-", H40/H45)</f>
        <v>6.3291139240506333E-2</v>
      </c>
      <c r="J40" s="77">
        <f t="shared" si="2"/>
        <v>-0.66666666666666663</v>
      </c>
      <c r="K40" s="78">
        <f t="shared" si="3"/>
        <v>-0.4</v>
      </c>
    </row>
    <row r="41" spans="1:11" x14ac:dyDescent="0.2">
      <c r="A41" s="20" t="s">
        <v>390</v>
      </c>
      <c r="B41" s="55">
        <v>1</v>
      </c>
      <c r="C41" s="138">
        <f>IF(B45=0, "-", B41/B45)</f>
        <v>2.1739130434782608E-2</v>
      </c>
      <c r="D41" s="55">
        <v>2</v>
      </c>
      <c r="E41" s="78">
        <f>IF(D45=0, "-", D41/D45)</f>
        <v>4.0816326530612242E-2</v>
      </c>
      <c r="F41" s="128">
        <v>8</v>
      </c>
      <c r="G41" s="138">
        <f>IF(F45=0, "-", F41/F45)</f>
        <v>4.5977011494252873E-2</v>
      </c>
      <c r="H41" s="55">
        <v>11</v>
      </c>
      <c r="I41" s="78">
        <f>IF(H45=0, "-", H41/H45)</f>
        <v>4.6413502109704644E-2</v>
      </c>
      <c r="J41" s="77">
        <f t="shared" si="2"/>
        <v>-0.5</v>
      </c>
      <c r="K41" s="78">
        <f t="shared" si="3"/>
        <v>-0.27272727272727271</v>
      </c>
    </row>
    <row r="42" spans="1:11" x14ac:dyDescent="0.2">
      <c r="A42" s="20" t="s">
        <v>391</v>
      </c>
      <c r="B42" s="55">
        <v>0</v>
      </c>
      <c r="C42" s="138">
        <f>IF(B45=0, "-", B42/B45)</f>
        <v>0</v>
      </c>
      <c r="D42" s="55">
        <v>3</v>
      </c>
      <c r="E42" s="78">
        <f>IF(D45=0, "-", D42/D45)</f>
        <v>6.1224489795918366E-2</v>
      </c>
      <c r="F42" s="128">
        <v>2</v>
      </c>
      <c r="G42" s="138">
        <f>IF(F45=0, "-", F42/F45)</f>
        <v>1.1494252873563218E-2</v>
      </c>
      <c r="H42" s="55">
        <v>7</v>
      </c>
      <c r="I42" s="78">
        <f>IF(H45=0, "-", H42/H45)</f>
        <v>2.9535864978902954E-2</v>
      </c>
      <c r="J42" s="77">
        <f t="shared" si="2"/>
        <v>-1</v>
      </c>
      <c r="K42" s="78">
        <f t="shared" si="3"/>
        <v>-0.7142857142857143</v>
      </c>
    </row>
    <row r="43" spans="1:11" x14ac:dyDescent="0.2">
      <c r="A43" s="20" t="s">
        <v>392</v>
      </c>
      <c r="B43" s="55">
        <v>40</v>
      </c>
      <c r="C43" s="138">
        <f>IF(B45=0, "-", B43/B45)</f>
        <v>0.86956521739130432</v>
      </c>
      <c r="D43" s="55">
        <v>33</v>
      </c>
      <c r="E43" s="78">
        <f>IF(D45=0, "-", D43/D45)</f>
        <v>0.67346938775510201</v>
      </c>
      <c r="F43" s="128">
        <v>122</v>
      </c>
      <c r="G43" s="138">
        <f>IF(F45=0, "-", F43/F45)</f>
        <v>0.70114942528735635</v>
      </c>
      <c r="H43" s="55">
        <v>144</v>
      </c>
      <c r="I43" s="78">
        <f>IF(H45=0, "-", H43/H45)</f>
        <v>0.60759493670886078</v>
      </c>
      <c r="J43" s="77">
        <f t="shared" si="2"/>
        <v>0.21212121212121213</v>
      </c>
      <c r="K43" s="78">
        <f t="shared" si="3"/>
        <v>-0.15277777777777779</v>
      </c>
    </row>
    <row r="44" spans="1:11" x14ac:dyDescent="0.2">
      <c r="A44" s="129"/>
      <c r="B44" s="82"/>
      <c r="D44" s="82"/>
      <c r="E44" s="86"/>
      <c r="F44" s="130"/>
      <c r="H44" s="82"/>
      <c r="I44" s="86"/>
      <c r="J44" s="85"/>
      <c r="K44" s="86"/>
    </row>
    <row r="45" spans="1:11" s="38" customFormat="1" x14ac:dyDescent="0.2">
      <c r="A45" s="131" t="s">
        <v>393</v>
      </c>
      <c r="B45" s="32">
        <f>SUM(B36:B44)</f>
        <v>46</v>
      </c>
      <c r="C45" s="132">
        <f>B45/841</f>
        <v>5.4696789536266346E-2</v>
      </c>
      <c r="D45" s="32">
        <f>SUM(D36:D44)</f>
        <v>49</v>
      </c>
      <c r="E45" s="133">
        <f>D45/882</f>
        <v>5.5555555555555552E-2</v>
      </c>
      <c r="F45" s="121">
        <f>SUM(F36:F44)</f>
        <v>174</v>
      </c>
      <c r="G45" s="134">
        <f>F45/3518</f>
        <v>4.9459920409323482E-2</v>
      </c>
      <c r="H45" s="32">
        <f>SUM(H36:H44)</f>
        <v>237</v>
      </c>
      <c r="I45" s="133">
        <f>H45/4957</f>
        <v>4.7811176114585435E-2</v>
      </c>
      <c r="J45" s="35">
        <f>IF(D45=0, "-", IF((B45-D45)/D45&lt;10, (B45-D45)/D45, "&gt;999%"))</f>
        <v>-6.1224489795918366E-2</v>
      </c>
      <c r="K45" s="36">
        <f>IF(H45=0, "-", IF((F45-H45)/H45&lt;10, (F45-H45)/H45, "&gt;999%"))</f>
        <v>-0.26582278481012656</v>
      </c>
    </row>
    <row r="46" spans="1:11" x14ac:dyDescent="0.2">
      <c r="B46" s="130"/>
      <c r="D46" s="130"/>
      <c r="F46" s="130"/>
      <c r="H46" s="130"/>
    </row>
    <row r="47" spans="1:11" x14ac:dyDescent="0.2">
      <c r="A47" s="123" t="s">
        <v>45</v>
      </c>
      <c r="B47" s="124" t="s">
        <v>142</v>
      </c>
      <c r="C47" s="125" t="s">
        <v>143</v>
      </c>
      <c r="D47" s="124" t="s">
        <v>142</v>
      </c>
      <c r="E47" s="126" t="s">
        <v>143</v>
      </c>
      <c r="F47" s="125" t="s">
        <v>142</v>
      </c>
      <c r="G47" s="125" t="s">
        <v>143</v>
      </c>
      <c r="H47" s="124" t="s">
        <v>142</v>
      </c>
      <c r="I47" s="126" t="s">
        <v>143</v>
      </c>
      <c r="J47" s="124"/>
      <c r="K47" s="126"/>
    </row>
    <row r="48" spans="1:11" x14ac:dyDescent="0.2">
      <c r="A48" s="20" t="s">
        <v>394</v>
      </c>
      <c r="B48" s="55">
        <v>19</v>
      </c>
      <c r="C48" s="138">
        <f>IF(B65=0, "-", B48/B65)</f>
        <v>8.6363636363636365E-2</v>
      </c>
      <c r="D48" s="55">
        <v>21</v>
      </c>
      <c r="E48" s="78">
        <f>IF(D65=0, "-", D48/D65)</f>
        <v>9.2105263157894732E-2</v>
      </c>
      <c r="F48" s="128">
        <v>84</v>
      </c>
      <c r="G48" s="138">
        <f>IF(F65=0, "-", F48/F65)</f>
        <v>9.6662830840046024E-2</v>
      </c>
      <c r="H48" s="55">
        <v>150</v>
      </c>
      <c r="I48" s="78">
        <f>IF(H65=0, "-", H48/H65)</f>
        <v>0.13673655423883319</v>
      </c>
      <c r="J48" s="77">
        <f t="shared" ref="J48:J63" si="4">IF(D48=0, "-", IF((B48-D48)/D48&lt;10, (B48-D48)/D48, "&gt;999%"))</f>
        <v>-9.5238095238095233E-2</v>
      </c>
      <c r="K48" s="78">
        <f t="shared" ref="K48:K63" si="5">IF(H48=0, "-", IF((F48-H48)/H48&lt;10, (F48-H48)/H48, "&gt;999%"))</f>
        <v>-0.44</v>
      </c>
    </row>
    <row r="49" spans="1:11" x14ac:dyDescent="0.2">
      <c r="A49" s="20" t="s">
        <v>395</v>
      </c>
      <c r="B49" s="55">
        <v>0</v>
      </c>
      <c r="C49" s="138">
        <f>IF(B65=0, "-", B49/B65)</f>
        <v>0</v>
      </c>
      <c r="D49" s="55">
        <v>0</v>
      </c>
      <c r="E49" s="78">
        <f>IF(D65=0, "-", D49/D65)</f>
        <v>0</v>
      </c>
      <c r="F49" s="128">
        <v>3</v>
      </c>
      <c r="G49" s="138">
        <f>IF(F65=0, "-", F49/F65)</f>
        <v>3.4522439585730723E-3</v>
      </c>
      <c r="H49" s="55">
        <v>1</v>
      </c>
      <c r="I49" s="78">
        <f>IF(H65=0, "-", H49/H65)</f>
        <v>9.1157702825888785E-4</v>
      </c>
      <c r="J49" s="77" t="str">
        <f t="shared" si="4"/>
        <v>-</v>
      </c>
      <c r="K49" s="78">
        <f t="shared" si="5"/>
        <v>2</v>
      </c>
    </row>
    <row r="50" spans="1:11" x14ac:dyDescent="0.2">
      <c r="A50" s="20" t="s">
        <v>396</v>
      </c>
      <c r="B50" s="55">
        <v>5</v>
      </c>
      <c r="C50" s="138">
        <f>IF(B65=0, "-", B50/B65)</f>
        <v>2.2727272727272728E-2</v>
      </c>
      <c r="D50" s="55">
        <v>25</v>
      </c>
      <c r="E50" s="78">
        <f>IF(D65=0, "-", D50/D65)</f>
        <v>0.10964912280701754</v>
      </c>
      <c r="F50" s="128">
        <v>43</v>
      </c>
      <c r="G50" s="138">
        <f>IF(F65=0, "-", F50/F65)</f>
        <v>4.9482163406214037E-2</v>
      </c>
      <c r="H50" s="55">
        <v>60</v>
      </c>
      <c r="I50" s="78">
        <f>IF(H65=0, "-", H50/H65)</f>
        <v>5.4694621695533276E-2</v>
      </c>
      <c r="J50" s="77">
        <f t="shared" si="4"/>
        <v>-0.8</v>
      </c>
      <c r="K50" s="78">
        <f t="shared" si="5"/>
        <v>-0.28333333333333333</v>
      </c>
    </row>
    <row r="51" spans="1:11" x14ac:dyDescent="0.2">
      <c r="A51" s="20" t="s">
        <v>397</v>
      </c>
      <c r="B51" s="55">
        <v>15</v>
      </c>
      <c r="C51" s="138">
        <f>IF(B65=0, "-", B51/B65)</f>
        <v>6.8181818181818177E-2</v>
      </c>
      <c r="D51" s="55">
        <v>16</v>
      </c>
      <c r="E51" s="78">
        <f>IF(D65=0, "-", D51/D65)</f>
        <v>7.0175438596491224E-2</v>
      </c>
      <c r="F51" s="128">
        <v>52</v>
      </c>
      <c r="G51" s="138">
        <f>IF(F65=0, "-", F51/F65)</f>
        <v>5.9838895281933258E-2</v>
      </c>
      <c r="H51" s="55">
        <v>61</v>
      </c>
      <c r="I51" s="78">
        <f>IF(H65=0, "-", H51/H65)</f>
        <v>5.5606198723792161E-2</v>
      </c>
      <c r="J51" s="77">
        <f t="shared" si="4"/>
        <v>-6.25E-2</v>
      </c>
      <c r="K51" s="78">
        <f t="shared" si="5"/>
        <v>-0.14754098360655737</v>
      </c>
    </row>
    <row r="52" spans="1:11" x14ac:dyDescent="0.2">
      <c r="A52" s="20" t="s">
        <v>398</v>
      </c>
      <c r="B52" s="55">
        <v>0</v>
      </c>
      <c r="C52" s="138">
        <f>IF(B65=0, "-", B52/B65)</f>
        <v>0</v>
      </c>
      <c r="D52" s="55">
        <v>0</v>
      </c>
      <c r="E52" s="78">
        <f>IF(D65=0, "-", D52/D65)</f>
        <v>0</v>
      </c>
      <c r="F52" s="128">
        <v>1</v>
      </c>
      <c r="G52" s="138">
        <f>IF(F65=0, "-", F52/F65)</f>
        <v>1.1507479861910242E-3</v>
      </c>
      <c r="H52" s="55">
        <v>0</v>
      </c>
      <c r="I52" s="78">
        <f>IF(H65=0, "-", H52/H65)</f>
        <v>0</v>
      </c>
      <c r="J52" s="77" t="str">
        <f t="shared" si="4"/>
        <v>-</v>
      </c>
      <c r="K52" s="78" t="str">
        <f t="shared" si="5"/>
        <v>-</v>
      </c>
    </row>
    <row r="53" spans="1:11" x14ac:dyDescent="0.2">
      <c r="A53" s="20" t="s">
        <v>399</v>
      </c>
      <c r="B53" s="55">
        <v>4</v>
      </c>
      <c r="C53" s="138">
        <f>IF(B65=0, "-", B53/B65)</f>
        <v>1.8181818181818181E-2</v>
      </c>
      <c r="D53" s="55">
        <v>8</v>
      </c>
      <c r="E53" s="78">
        <f>IF(D65=0, "-", D53/D65)</f>
        <v>3.5087719298245612E-2</v>
      </c>
      <c r="F53" s="128">
        <v>16</v>
      </c>
      <c r="G53" s="138">
        <f>IF(F65=0, "-", F53/F65)</f>
        <v>1.8411967779056387E-2</v>
      </c>
      <c r="H53" s="55">
        <v>20</v>
      </c>
      <c r="I53" s="78">
        <f>IF(H65=0, "-", H53/H65)</f>
        <v>1.8231540565177756E-2</v>
      </c>
      <c r="J53" s="77">
        <f t="shared" si="4"/>
        <v>-0.5</v>
      </c>
      <c r="K53" s="78">
        <f t="shared" si="5"/>
        <v>-0.2</v>
      </c>
    </row>
    <row r="54" spans="1:11" x14ac:dyDescent="0.2">
      <c r="A54" s="20" t="s">
        <v>400</v>
      </c>
      <c r="B54" s="55">
        <v>24</v>
      </c>
      <c r="C54" s="138">
        <f>IF(B65=0, "-", B54/B65)</f>
        <v>0.10909090909090909</v>
      </c>
      <c r="D54" s="55">
        <v>11</v>
      </c>
      <c r="E54" s="78">
        <f>IF(D65=0, "-", D54/D65)</f>
        <v>4.8245614035087717E-2</v>
      </c>
      <c r="F54" s="128">
        <v>81</v>
      </c>
      <c r="G54" s="138">
        <f>IF(F65=0, "-", F54/F65)</f>
        <v>9.3210586881472962E-2</v>
      </c>
      <c r="H54" s="55">
        <v>62</v>
      </c>
      <c r="I54" s="78">
        <f>IF(H65=0, "-", H54/H65)</f>
        <v>5.6517775752051046E-2</v>
      </c>
      <c r="J54" s="77">
        <f t="shared" si="4"/>
        <v>1.1818181818181819</v>
      </c>
      <c r="K54" s="78">
        <f t="shared" si="5"/>
        <v>0.30645161290322581</v>
      </c>
    </row>
    <row r="55" spans="1:11" x14ac:dyDescent="0.2">
      <c r="A55" s="20" t="s">
        <v>401</v>
      </c>
      <c r="B55" s="55">
        <v>2</v>
      </c>
      <c r="C55" s="138">
        <f>IF(B65=0, "-", B55/B65)</f>
        <v>9.0909090909090905E-3</v>
      </c>
      <c r="D55" s="55">
        <v>4</v>
      </c>
      <c r="E55" s="78">
        <f>IF(D65=0, "-", D55/D65)</f>
        <v>1.7543859649122806E-2</v>
      </c>
      <c r="F55" s="128">
        <v>3</v>
      </c>
      <c r="G55" s="138">
        <f>IF(F65=0, "-", F55/F65)</f>
        <v>3.4522439585730723E-3</v>
      </c>
      <c r="H55" s="55">
        <v>7</v>
      </c>
      <c r="I55" s="78">
        <f>IF(H65=0, "-", H55/H65)</f>
        <v>6.3810391978122152E-3</v>
      </c>
      <c r="J55" s="77">
        <f t="shared" si="4"/>
        <v>-0.5</v>
      </c>
      <c r="K55" s="78">
        <f t="shared" si="5"/>
        <v>-0.5714285714285714</v>
      </c>
    </row>
    <row r="56" spans="1:11" x14ac:dyDescent="0.2">
      <c r="A56" s="20" t="s">
        <v>402</v>
      </c>
      <c r="B56" s="55">
        <v>15</v>
      </c>
      <c r="C56" s="138">
        <f>IF(B65=0, "-", B56/B65)</f>
        <v>6.8181818181818177E-2</v>
      </c>
      <c r="D56" s="55">
        <v>23</v>
      </c>
      <c r="E56" s="78">
        <f>IF(D65=0, "-", D56/D65)</f>
        <v>0.10087719298245613</v>
      </c>
      <c r="F56" s="128">
        <v>62</v>
      </c>
      <c r="G56" s="138">
        <f>IF(F65=0, "-", F56/F65)</f>
        <v>7.1346375143843496E-2</v>
      </c>
      <c r="H56" s="55">
        <v>120</v>
      </c>
      <c r="I56" s="78">
        <f>IF(H65=0, "-", H56/H65)</f>
        <v>0.10938924339106655</v>
      </c>
      <c r="J56" s="77">
        <f t="shared" si="4"/>
        <v>-0.34782608695652173</v>
      </c>
      <c r="K56" s="78">
        <f t="shared" si="5"/>
        <v>-0.48333333333333334</v>
      </c>
    </row>
    <row r="57" spans="1:11" x14ac:dyDescent="0.2">
      <c r="A57" s="20" t="s">
        <v>403</v>
      </c>
      <c r="B57" s="55">
        <v>2</v>
      </c>
      <c r="C57" s="138">
        <f>IF(B65=0, "-", B57/B65)</f>
        <v>9.0909090909090905E-3</v>
      </c>
      <c r="D57" s="55">
        <v>7</v>
      </c>
      <c r="E57" s="78">
        <f>IF(D65=0, "-", D57/D65)</f>
        <v>3.0701754385964911E-2</v>
      </c>
      <c r="F57" s="128">
        <v>15</v>
      </c>
      <c r="G57" s="138">
        <f>IF(F65=0, "-", F57/F65)</f>
        <v>1.7261219792865361E-2</v>
      </c>
      <c r="H57" s="55">
        <v>22</v>
      </c>
      <c r="I57" s="78">
        <f>IF(H65=0, "-", H57/H65)</f>
        <v>2.0054694621695533E-2</v>
      </c>
      <c r="J57" s="77">
        <f t="shared" si="4"/>
        <v>-0.7142857142857143</v>
      </c>
      <c r="K57" s="78">
        <f t="shared" si="5"/>
        <v>-0.31818181818181818</v>
      </c>
    </row>
    <row r="58" spans="1:11" x14ac:dyDescent="0.2">
      <c r="A58" s="20" t="s">
        <v>404</v>
      </c>
      <c r="B58" s="55">
        <v>3</v>
      </c>
      <c r="C58" s="138">
        <f>IF(B65=0, "-", B58/B65)</f>
        <v>1.3636363636363636E-2</v>
      </c>
      <c r="D58" s="55">
        <v>0</v>
      </c>
      <c r="E58" s="78">
        <f>IF(D65=0, "-", D58/D65)</f>
        <v>0</v>
      </c>
      <c r="F58" s="128">
        <v>10</v>
      </c>
      <c r="G58" s="138">
        <f>IF(F65=0, "-", F58/F65)</f>
        <v>1.1507479861910242E-2</v>
      </c>
      <c r="H58" s="55">
        <v>3</v>
      </c>
      <c r="I58" s="78">
        <f>IF(H65=0, "-", H58/H65)</f>
        <v>2.7347310847766638E-3</v>
      </c>
      <c r="J58" s="77" t="str">
        <f t="shared" si="4"/>
        <v>-</v>
      </c>
      <c r="K58" s="78">
        <f t="shared" si="5"/>
        <v>2.3333333333333335</v>
      </c>
    </row>
    <row r="59" spans="1:11" x14ac:dyDescent="0.2">
      <c r="A59" s="20" t="s">
        <v>405</v>
      </c>
      <c r="B59" s="55">
        <v>1</v>
      </c>
      <c r="C59" s="138">
        <f>IF(B65=0, "-", B59/B65)</f>
        <v>4.5454545454545452E-3</v>
      </c>
      <c r="D59" s="55">
        <v>0</v>
      </c>
      <c r="E59" s="78">
        <f>IF(D65=0, "-", D59/D65)</f>
        <v>0</v>
      </c>
      <c r="F59" s="128">
        <v>5</v>
      </c>
      <c r="G59" s="138">
        <f>IF(F65=0, "-", F59/F65)</f>
        <v>5.7537399309551211E-3</v>
      </c>
      <c r="H59" s="55">
        <v>1</v>
      </c>
      <c r="I59" s="78">
        <f>IF(H65=0, "-", H59/H65)</f>
        <v>9.1157702825888785E-4</v>
      </c>
      <c r="J59" s="77" t="str">
        <f t="shared" si="4"/>
        <v>-</v>
      </c>
      <c r="K59" s="78">
        <f t="shared" si="5"/>
        <v>4</v>
      </c>
    </row>
    <row r="60" spans="1:11" x14ac:dyDescent="0.2">
      <c r="A60" s="20" t="s">
        <v>406</v>
      </c>
      <c r="B60" s="55">
        <v>1</v>
      </c>
      <c r="C60" s="138">
        <f>IF(B65=0, "-", B60/B65)</f>
        <v>4.5454545454545452E-3</v>
      </c>
      <c r="D60" s="55">
        <v>0</v>
      </c>
      <c r="E60" s="78">
        <f>IF(D65=0, "-", D60/D65)</f>
        <v>0</v>
      </c>
      <c r="F60" s="128">
        <v>1</v>
      </c>
      <c r="G60" s="138">
        <f>IF(F65=0, "-", F60/F65)</f>
        <v>1.1507479861910242E-3</v>
      </c>
      <c r="H60" s="55">
        <v>0</v>
      </c>
      <c r="I60" s="78">
        <f>IF(H65=0, "-", H60/H65)</f>
        <v>0</v>
      </c>
      <c r="J60" s="77" t="str">
        <f t="shared" si="4"/>
        <v>-</v>
      </c>
      <c r="K60" s="78" t="str">
        <f t="shared" si="5"/>
        <v>-</v>
      </c>
    </row>
    <row r="61" spans="1:11" x14ac:dyDescent="0.2">
      <c r="A61" s="20" t="s">
        <v>407</v>
      </c>
      <c r="B61" s="55">
        <v>91</v>
      </c>
      <c r="C61" s="138">
        <f>IF(B65=0, "-", B61/B65)</f>
        <v>0.41363636363636364</v>
      </c>
      <c r="D61" s="55">
        <v>82</v>
      </c>
      <c r="E61" s="78">
        <f>IF(D65=0, "-", D61/D65)</f>
        <v>0.35964912280701755</v>
      </c>
      <c r="F61" s="128">
        <v>369</v>
      </c>
      <c r="G61" s="138">
        <f>IF(F65=0, "-", F61/F65)</f>
        <v>0.42462600690448793</v>
      </c>
      <c r="H61" s="55">
        <v>405</v>
      </c>
      <c r="I61" s="78">
        <f>IF(H65=0, "-", H61/H65)</f>
        <v>0.36918869644484958</v>
      </c>
      <c r="J61" s="77">
        <f t="shared" si="4"/>
        <v>0.10975609756097561</v>
      </c>
      <c r="K61" s="78">
        <f t="shared" si="5"/>
        <v>-8.8888888888888892E-2</v>
      </c>
    </row>
    <row r="62" spans="1:11" x14ac:dyDescent="0.2">
      <c r="A62" s="20" t="s">
        <v>408</v>
      </c>
      <c r="B62" s="55">
        <v>36</v>
      </c>
      <c r="C62" s="138">
        <f>IF(B65=0, "-", B62/B65)</f>
        <v>0.16363636363636364</v>
      </c>
      <c r="D62" s="55">
        <v>22</v>
      </c>
      <c r="E62" s="78">
        <f>IF(D65=0, "-", D62/D65)</f>
        <v>9.6491228070175433E-2</v>
      </c>
      <c r="F62" s="128">
        <v>116</v>
      </c>
      <c r="G62" s="138">
        <f>IF(F65=0, "-", F62/F65)</f>
        <v>0.13348676639815879</v>
      </c>
      <c r="H62" s="55">
        <v>158</v>
      </c>
      <c r="I62" s="78">
        <f>IF(H65=0, "-", H62/H65)</f>
        <v>0.14402917046490429</v>
      </c>
      <c r="J62" s="77">
        <f t="shared" si="4"/>
        <v>0.63636363636363635</v>
      </c>
      <c r="K62" s="78">
        <f t="shared" si="5"/>
        <v>-0.26582278481012656</v>
      </c>
    </row>
    <row r="63" spans="1:11" x14ac:dyDescent="0.2">
      <c r="A63" s="20" t="s">
        <v>409</v>
      </c>
      <c r="B63" s="55">
        <v>2</v>
      </c>
      <c r="C63" s="138">
        <f>IF(B65=0, "-", B63/B65)</f>
        <v>9.0909090909090905E-3</v>
      </c>
      <c r="D63" s="55">
        <v>9</v>
      </c>
      <c r="E63" s="78">
        <f>IF(D65=0, "-", D63/D65)</f>
        <v>3.9473684210526314E-2</v>
      </c>
      <c r="F63" s="128">
        <v>8</v>
      </c>
      <c r="G63" s="138">
        <f>IF(F65=0, "-", F63/F65)</f>
        <v>9.2059838895281933E-3</v>
      </c>
      <c r="H63" s="55">
        <v>27</v>
      </c>
      <c r="I63" s="78">
        <f>IF(H65=0, "-", H63/H65)</f>
        <v>2.4612579762989972E-2</v>
      </c>
      <c r="J63" s="77">
        <f t="shared" si="4"/>
        <v>-0.77777777777777779</v>
      </c>
      <c r="K63" s="78">
        <f t="shared" si="5"/>
        <v>-0.70370370370370372</v>
      </c>
    </row>
    <row r="64" spans="1:11" x14ac:dyDescent="0.2">
      <c r="A64" s="129"/>
      <c r="B64" s="82"/>
      <c r="D64" s="82"/>
      <c r="E64" s="86"/>
      <c r="F64" s="130"/>
      <c r="H64" s="82"/>
      <c r="I64" s="86"/>
      <c r="J64" s="85"/>
      <c r="K64" s="86"/>
    </row>
    <row r="65" spans="1:11" s="38" customFormat="1" x14ac:dyDescent="0.2">
      <c r="A65" s="131" t="s">
        <v>410</v>
      </c>
      <c r="B65" s="32">
        <f>SUM(B48:B64)</f>
        <v>220</v>
      </c>
      <c r="C65" s="132">
        <f>B65/841</f>
        <v>0.26159334126040429</v>
      </c>
      <c r="D65" s="32">
        <f>SUM(D48:D64)</f>
        <v>228</v>
      </c>
      <c r="E65" s="133">
        <f>D65/882</f>
        <v>0.25850340136054423</v>
      </c>
      <c r="F65" s="121">
        <f>SUM(F48:F64)</f>
        <v>869</v>
      </c>
      <c r="G65" s="134">
        <f>F65/3518</f>
        <v>0.24701534963047186</v>
      </c>
      <c r="H65" s="32">
        <f>SUM(H48:H64)</f>
        <v>1097</v>
      </c>
      <c r="I65" s="133">
        <f>H65/4957</f>
        <v>0.221303207585233</v>
      </c>
      <c r="J65" s="35">
        <f>IF(D65=0, "-", IF((B65-D65)/D65&lt;10, (B65-D65)/D65, "&gt;999%"))</f>
        <v>-3.5087719298245612E-2</v>
      </c>
      <c r="K65" s="36">
        <f>IF(H65=0, "-", IF((F65-H65)/H65&lt;10, (F65-H65)/H65, "&gt;999%"))</f>
        <v>-0.20783956244302643</v>
      </c>
    </row>
    <row r="66" spans="1:11" x14ac:dyDescent="0.2">
      <c r="B66" s="130"/>
      <c r="D66" s="130"/>
      <c r="F66" s="130"/>
      <c r="H66" s="130"/>
    </row>
    <row r="67" spans="1:11" x14ac:dyDescent="0.2">
      <c r="A67" s="12" t="s">
        <v>411</v>
      </c>
      <c r="B67" s="32">
        <v>294</v>
      </c>
      <c r="C67" s="132">
        <f>B67/841</f>
        <v>0.34958382877526756</v>
      </c>
      <c r="D67" s="32">
        <v>300</v>
      </c>
      <c r="E67" s="133">
        <f>D67/882</f>
        <v>0.3401360544217687</v>
      </c>
      <c r="F67" s="121">
        <v>1141</v>
      </c>
      <c r="G67" s="134">
        <f>F67/3518</f>
        <v>0.32433200682205798</v>
      </c>
      <c r="H67" s="32">
        <v>1461</v>
      </c>
      <c r="I67" s="133">
        <f>H67/4957</f>
        <v>0.29473471857978617</v>
      </c>
      <c r="J67" s="35">
        <f>IF(D67=0, "-", IF((B67-D67)/D67&lt;10, (B67-D67)/D67, "&gt;999%"))</f>
        <v>-0.02</v>
      </c>
      <c r="K67" s="36">
        <f>IF(H67=0, "-", IF((F67-H67)/H67&lt;10, (F67-H67)/H67, "&gt;999%"))</f>
        <v>-0.21902806297056809</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6"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33D003-BA08-4A4C-AA8E-E9A8994AB0B9}">
  <sheetPr>
    <pageSetUpPr fitToPage="1"/>
  </sheetPr>
  <dimension ref="A1:K25"/>
  <sheetViews>
    <sheetView tabSelected="1" workbookViewId="0">
      <selection activeCell="M1" sqref="M1"/>
    </sheetView>
  </sheetViews>
  <sheetFormatPr defaultRowHeight="12.75" x14ac:dyDescent="0.2"/>
  <cols>
    <col min="1" max="1" width="20.8554687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412</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140</v>
      </c>
      <c r="G4" s="172"/>
      <c r="H4" s="172"/>
      <c r="I4" s="171"/>
      <c r="J4" s="170" t="s">
        <v>141</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142</v>
      </c>
      <c r="C6" s="125" t="s">
        <v>143</v>
      </c>
      <c r="D6" s="124" t="s">
        <v>142</v>
      </c>
      <c r="E6" s="126" t="s">
        <v>143</v>
      </c>
      <c r="F6" s="136" t="s">
        <v>142</v>
      </c>
      <c r="G6" s="125" t="s">
        <v>143</v>
      </c>
      <c r="H6" s="137" t="s">
        <v>142</v>
      </c>
      <c r="I6" s="126" t="s">
        <v>143</v>
      </c>
      <c r="J6" s="124"/>
      <c r="K6" s="126"/>
    </row>
    <row r="7" spans="1:11" x14ac:dyDescent="0.2">
      <c r="A7" s="20" t="s">
        <v>52</v>
      </c>
      <c r="B7" s="55">
        <v>0</v>
      </c>
      <c r="C7" s="138">
        <f>IF(B25=0, "-", B7/B25)</f>
        <v>0</v>
      </c>
      <c r="D7" s="55">
        <v>0</v>
      </c>
      <c r="E7" s="78">
        <f>IF(D25=0, "-", D7/D25)</f>
        <v>0</v>
      </c>
      <c r="F7" s="128">
        <v>0</v>
      </c>
      <c r="G7" s="138">
        <f>IF(F25=0, "-", F7/F25)</f>
        <v>0</v>
      </c>
      <c r="H7" s="55">
        <v>2</v>
      </c>
      <c r="I7" s="78">
        <f>IF(H25=0, "-", H7/H25)</f>
        <v>1.3689253935660506E-3</v>
      </c>
      <c r="J7" s="77" t="str">
        <f t="shared" ref="J7:J23" si="0">IF(D7=0, "-", IF((B7-D7)/D7&lt;10, (B7-D7)/D7, "&gt;999%"))</f>
        <v>-</v>
      </c>
      <c r="K7" s="78">
        <f t="shared" ref="K7:K23" si="1">IF(H7=0, "-", IF((F7-H7)/H7&lt;10, (F7-H7)/H7, "&gt;999%"))</f>
        <v>-1</v>
      </c>
    </row>
    <row r="8" spans="1:11" x14ac:dyDescent="0.2">
      <c r="A8" s="20" t="s">
        <v>55</v>
      </c>
      <c r="B8" s="55">
        <v>21</v>
      </c>
      <c r="C8" s="138">
        <f>IF(B25=0, "-", B8/B25)</f>
        <v>7.1428571428571425E-2</v>
      </c>
      <c r="D8" s="55">
        <v>24</v>
      </c>
      <c r="E8" s="78">
        <f>IF(D25=0, "-", D8/D25)</f>
        <v>0.08</v>
      </c>
      <c r="F8" s="128">
        <v>103</v>
      </c>
      <c r="G8" s="138">
        <f>IF(F25=0, "-", F8/F25)</f>
        <v>9.0271691498685358E-2</v>
      </c>
      <c r="H8" s="55">
        <v>186</v>
      </c>
      <c r="I8" s="78">
        <f>IF(H25=0, "-", H8/H25)</f>
        <v>0.12731006160164271</v>
      </c>
      <c r="J8" s="77">
        <f t="shared" si="0"/>
        <v>-0.125</v>
      </c>
      <c r="K8" s="78">
        <f t="shared" si="1"/>
        <v>-0.44623655913978494</v>
      </c>
    </row>
    <row r="9" spans="1:11" x14ac:dyDescent="0.2">
      <c r="A9" s="20" t="s">
        <v>56</v>
      </c>
      <c r="B9" s="55">
        <v>0</v>
      </c>
      <c r="C9" s="138">
        <f>IF(B25=0, "-", B9/B25)</f>
        <v>0</v>
      </c>
      <c r="D9" s="55">
        <v>1</v>
      </c>
      <c r="E9" s="78">
        <f>IF(D25=0, "-", D9/D25)</f>
        <v>3.3333333333333335E-3</v>
      </c>
      <c r="F9" s="128">
        <v>6</v>
      </c>
      <c r="G9" s="138">
        <f>IF(F25=0, "-", F9/F25)</f>
        <v>5.2585451358457495E-3</v>
      </c>
      <c r="H9" s="55">
        <v>8</v>
      </c>
      <c r="I9" s="78">
        <f>IF(H25=0, "-", H9/H25)</f>
        <v>5.4757015742642025E-3</v>
      </c>
      <c r="J9" s="77">
        <f t="shared" si="0"/>
        <v>-1</v>
      </c>
      <c r="K9" s="78">
        <f t="shared" si="1"/>
        <v>-0.25</v>
      </c>
    </row>
    <row r="10" spans="1:11" x14ac:dyDescent="0.2">
      <c r="A10" s="20" t="s">
        <v>57</v>
      </c>
      <c r="B10" s="55">
        <v>5</v>
      </c>
      <c r="C10" s="138">
        <f>IF(B25=0, "-", B10/B25)</f>
        <v>1.7006802721088437E-2</v>
      </c>
      <c r="D10" s="55">
        <v>25</v>
      </c>
      <c r="E10" s="78">
        <f>IF(D25=0, "-", D10/D25)</f>
        <v>8.3333333333333329E-2</v>
      </c>
      <c r="F10" s="128">
        <v>46</v>
      </c>
      <c r="G10" s="138">
        <f>IF(F25=0, "-", F10/F25)</f>
        <v>4.0315512708150744E-2</v>
      </c>
      <c r="H10" s="55">
        <v>61</v>
      </c>
      <c r="I10" s="78">
        <f>IF(H25=0, "-", H10/H25)</f>
        <v>4.1752224503764541E-2</v>
      </c>
      <c r="J10" s="77">
        <f t="shared" si="0"/>
        <v>-0.8</v>
      </c>
      <c r="K10" s="78">
        <f t="shared" si="1"/>
        <v>-0.24590163934426229</v>
      </c>
    </row>
    <row r="11" spans="1:11" x14ac:dyDescent="0.2">
      <c r="A11" s="20" t="s">
        <v>59</v>
      </c>
      <c r="B11" s="55">
        <v>1</v>
      </c>
      <c r="C11" s="138">
        <f>IF(B25=0, "-", B11/B25)</f>
        <v>3.4013605442176869E-3</v>
      </c>
      <c r="D11" s="55">
        <v>3</v>
      </c>
      <c r="E11" s="78">
        <f>IF(D25=0, "-", D11/D25)</f>
        <v>0.01</v>
      </c>
      <c r="F11" s="128">
        <v>7</v>
      </c>
      <c r="G11" s="138">
        <f>IF(F25=0, "-", F11/F25)</f>
        <v>6.1349693251533744E-3</v>
      </c>
      <c r="H11" s="55">
        <v>7</v>
      </c>
      <c r="I11" s="78">
        <f>IF(H25=0, "-", H11/H25)</f>
        <v>4.7912388774811769E-3</v>
      </c>
      <c r="J11" s="77">
        <f t="shared" si="0"/>
        <v>-0.66666666666666663</v>
      </c>
      <c r="K11" s="78">
        <f t="shared" si="1"/>
        <v>0</v>
      </c>
    </row>
    <row r="12" spans="1:11" x14ac:dyDescent="0.2">
      <c r="A12" s="20" t="s">
        <v>60</v>
      </c>
      <c r="B12" s="55">
        <v>18</v>
      </c>
      <c r="C12" s="138">
        <f>IF(B25=0, "-", B12/B25)</f>
        <v>6.1224489795918366E-2</v>
      </c>
      <c r="D12" s="55">
        <v>21</v>
      </c>
      <c r="E12" s="78">
        <f>IF(D25=0, "-", D12/D25)</f>
        <v>7.0000000000000007E-2</v>
      </c>
      <c r="F12" s="128">
        <v>64</v>
      </c>
      <c r="G12" s="138">
        <f>IF(F25=0, "-", F12/F25)</f>
        <v>5.6091148115687994E-2</v>
      </c>
      <c r="H12" s="55">
        <v>78</v>
      </c>
      <c r="I12" s="78">
        <f>IF(H25=0, "-", H12/H25)</f>
        <v>5.3388090349075976E-2</v>
      </c>
      <c r="J12" s="77">
        <f t="shared" si="0"/>
        <v>-0.14285714285714285</v>
      </c>
      <c r="K12" s="78">
        <f t="shared" si="1"/>
        <v>-0.17948717948717949</v>
      </c>
    </row>
    <row r="13" spans="1:11" x14ac:dyDescent="0.2">
      <c r="A13" s="20" t="s">
        <v>61</v>
      </c>
      <c r="B13" s="55">
        <v>0</v>
      </c>
      <c r="C13" s="138">
        <f>IF(B25=0, "-", B13/B25)</f>
        <v>0</v>
      </c>
      <c r="D13" s="55">
        <v>0</v>
      </c>
      <c r="E13" s="78">
        <f>IF(D25=0, "-", D13/D25)</f>
        <v>0</v>
      </c>
      <c r="F13" s="128">
        <v>1</v>
      </c>
      <c r="G13" s="138">
        <f>IF(F25=0, "-", F13/F25)</f>
        <v>8.7642418930762491E-4</v>
      </c>
      <c r="H13" s="55">
        <v>0</v>
      </c>
      <c r="I13" s="78">
        <f>IF(H25=0, "-", H13/H25)</f>
        <v>0</v>
      </c>
      <c r="J13" s="77" t="str">
        <f t="shared" si="0"/>
        <v>-</v>
      </c>
      <c r="K13" s="78" t="str">
        <f t="shared" si="1"/>
        <v>-</v>
      </c>
    </row>
    <row r="14" spans="1:11" x14ac:dyDescent="0.2">
      <c r="A14" s="20" t="s">
        <v>64</v>
      </c>
      <c r="B14" s="55">
        <v>5</v>
      </c>
      <c r="C14" s="138">
        <f>IF(B25=0, "-", B14/B25)</f>
        <v>1.7006802721088437E-2</v>
      </c>
      <c r="D14" s="55">
        <v>10</v>
      </c>
      <c r="E14" s="78">
        <f>IF(D25=0, "-", D14/D25)</f>
        <v>3.3333333333333333E-2</v>
      </c>
      <c r="F14" s="128">
        <v>19</v>
      </c>
      <c r="G14" s="138">
        <f>IF(F25=0, "-", F14/F25)</f>
        <v>1.6652059596844872E-2</v>
      </c>
      <c r="H14" s="55">
        <v>24</v>
      </c>
      <c r="I14" s="78">
        <f>IF(H25=0, "-", H14/H25)</f>
        <v>1.6427104722792608E-2</v>
      </c>
      <c r="J14" s="77">
        <f t="shared" si="0"/>
        <v>-0.5</v>
      </c>
      <c r="K14" s="78">
        <f t="shared" si="1"/>
        <v>-0.20833333333333334</v>
      </c>
    </row>
    <row r="15" spans="1:11" x14ac:dyDescent="0.2">
      <c r="A15" s="20" t="s">
        <v>66</v>
      </c>
      <c r="B15" s="55">
        <v>25</v>
      </c>
      <c r="C15" s="138">
        <f>IF(B25=0, "-", B15/B25)</f>
        <v>8.5034013605442174E-2</v>
      </c>
      <c r="D15" s="55">
        <v>14</v>
      </c>
      <c r="E15" s="78">
        <f>IF(D25=0, "-", D15/D25)</f>
        <v>4.6666666666666669E-2</v>
      </c>
      <c r="F15" s="128">
        <v>90</v>
      </c>
      <c r="G15" s="138">
        <f>IF(F25=0, "-", F15/F25)</f>
        <v>7.8878177037686237E-2</v>
      </c>
      <c r="H15" s="55">
        <v>77</v>
      </c>
      <c r="I15" s="78">
        <f>IF(H25=0, "-", H15/H25)</f>
        <v>5.2703627652292952E-2</v>
      </c>
      <c r="J15" s="77">
        <f t="shared" si="0"/>
        <v>0.7857142857142857</v>
      </c>
      <c r="K15" s="78">
        <f t="shared" si="1"/>
        <v>0.16883116883116883</v>
      </c>
    </row>
    <row r="16" spans="1:11" x14ac:dyDescent="0.2">
      <c r="A16" s="20" t="s">
        <v>68</v>
      </c>
      <c r="B16" s="55">
        <v>2</v>
      </c>
      <c r="C16" s="138">
        <f>IF(B25=0, "-", B16/B25)</f>
        <v>6.8027210884353739E-3</v>
      </c>
      <c r="D16" s="55">
        <v>4</v>
      </c>
      <c r="E16" s="78">
        <f>IF(D25=0, "-", D16/D25)</f>
        <v>1.3333333333333334E-2</v>
      </c>
      <c r="F16" s="128">
        <v>4</v>
      </c>
      <c r="G16" s="138">
        <f>IF(F25=0, "-", F16/F25)</f>
        <v>3.5056967572304996E-3</v>
      </c>
      <c r="H16" s="55">
        <v>7</v>
      </c>
      <c r="I16" s="78">
        <f>IF(H25=0, "-", H16/H25)</f>
        <v>4.7912388774811769E-3</v>
      </c>
      <c r="J16" s="77">
        <f t="shared" si="0"/>
        <v>-0.5</v>
      </c>
      <c r="K16" s="78">
        <f t="shared" si="1"/>
        <v>-0.42857142857142855</v>
      </c>
    </row>
    <row r="17" spans="1:11" x14ac:dyDescent="0.2">
      <c r="A17" s="20" t="s">
        <v>71</v>
      </c>
      <c r="B17" s="55">
        <v>16</v>
      </c>
      <c r="C17" s="138">
        <f>IF(B25=0, "-", B17/B25)</f>
        <v>5.4421768707482991E-2</v>
      </c>
      <c r="D17" s="55">
        <v>25</v>
      </c>
      <c r="E17" s="78">
        <f>IF(D25=0, "-", D17/D25)</f>
        <v>8.3333333333333329E-2</v>
      </c>
      <c r="F17" s="128">
        <v>70</v>
      </c>
      <c r="G17" s="138">
        <f>IF(F25=0, "-", F17/F25)</f>
        <v>6.1349693251533742E-2</v>
      </c>
      <c r="H17" s="55">
        <v>131</v>
      </c>
      <c r="I17" s="78">
        <f>IF(H25=0, "-", H17/H25)</f>
        <v>8.9664613278576319E-2</v>
      </c>
      <c r="J17" s="77">
        <f t="shared" si="0"/>
        <v>-0.36</v>
      </c>
      <c r="K17" s="78">
        <f t="shared" si="1"/>
        <v>-0.46564885496183206</v>
      </c>
    </row>
    <row r="18" spans="1:11" x14ac:dyDescent="0.2">
      <c r="A18" s="20" t="s">
        <v>72</v>
      </c>
      <c r="B18" s="55">
        <v>2</v>
      </c>
      <c r="C18" s="138">
        <f>IF(B25=0, "-", B18/B25)</f>
        <v>6.8027210884353739E-3</v>
      </c>
      <c r="D18" s="55">
        <v>10</v>
      </c>
      <c r="E18" s="78">
        <f>IF(D25=0, "-", D18/D25)</f>
        <v>3.3333333333333333E-2</v>
      </c>
      <c r="F18" s="128">
        <v>17</v>
      </c>
      <c r="G18" s="138">
        <f>IF(F25=0, "-", F18/F25)</f>
        <v>1.4899211218229623E-2</v>
      </c>
      <c r="H18" s="55">
        <v>29</v>
      </c>
      <c r="I18" s="78">
        <f>IF(H25=0, "-", H18/H25)</f>
        <v>1.9849418206707735E-2</v>
      </c>
      <c r="J18" s="77">
        <f t="shared" si="0"/>
        <v>-0.8</v>
      </c>
      <c r="K18" s="78">
        <f t="shared" si="1"/>
        <v>-0.41379310344827586</v>
      </c>
    </row>
    <row r="19" spans="1:11" x14ac:dyDescent="0.2">
      <c r="A19" s="20" t="s">
        <v>73</v>
      </c>
      <c r="B19" s="55">
        <v>4</v>
      </c>
      <c r="C19" s="138">
        <f>IF(B25=0, "-", B19/B25)</f>
        <v>1.3605442176870748E-2</v>
      </c>
      <c r="D19" s="55">
        <v>0</v>
      </c>
      <c r="E19" s="78">
        <f>IF(D25=0, "-", D19/D25)</f>
        <v>0</v>
      </c>
      <c r="F19" s="128">
        <v>15</v>
      </c>
      <c r="G19" s="138">
        <f>IF(F25=0, "-", F19/F25)</f>
        <v>1.3146362839614373E-2</v>
      </c>
      <c r="H19" s="55">
        <v>4</v>
      </c>
      <c r="I19" s="78">
        <f>IF(H25=0, "-", H19/H25)</f>
        <v>2.7378507871321013E-3</v>
      </c>
      <c r="J19" s="77" t="str">
        <f t="shared" si="0"/>
        <v>-</v>
      </c>
      <c r="K19" s="78">
        <f t="shared" si="1"/>
        <v>2.75</v>
      </c>
    </row>
    <row r="20" spans="1:11" x14ac:dyDescent="0.2">
      <c r="A20" s="20" t="s">
        <v>74</v>
      </c>
      <c r="B20" s="55">
        <v>0</v>
      </c>
      <c r="C20" s="138">
        <f>IF(B25=0, "-", B20/B25)</f>
        <v>0</v>
      </c>
      <c r="D20" s="55">
        <v>2</v>
      </c>
      <c r="E20" s="78">
        <f>IF(D25=0, "-", D20/D25)</f>
        <v>6.6666666666666671E-3</v>
      </c>
      <c r="F20" s="128">
        <v>1</v>
      </c>
      <c r="G20" s="138">
        <f>IF(F25=0, "-", F20/F25)</f>
        <v>8.7642418930762491E-4</v>
      </c>
      <c r="H20" s="55">
        <v>3</v>
      </c>
      <c r="I20" s="78">
        <f>IF(H25=0, "-", H20/H25)</f>
        <v>2.0533880903490761E-3</v>
      </c>
      <c r="J20" s="77">
        <f t="shared" si="0"/>
        <v>-1</v>
      </c>
      <c r="K20" s="78">
        <f t="shared" si="1"/>
        <v>-0.66666666666666663</v>
      </c>
    </row>
    <row r="21" spans="1:11" x14ac:dyDescent="0.2">
      <c r="A21" s="20" t="s">
        <v>76</v>
      </c>
      <c r="B21" s="55">
        <v>1</v>
      </c>
      <c r="C21" s="138">
        <f>IF(B25=0, "-", B21/B25)</f>
        <v>3.4013605442176869E-3</v>
      </c>
      <c r="D21" s="55">
        <v>0</v>
      </c>
      <c r="E21" s="78">
        <f>IF(D25=0, "-", D21/D25)</f>
        <v>0</v>
      </c>
      <c r="F21" s="128">
        <v>1</v>
      </c>
      <c r="G21" s="138">
        <f>IF(F25=0, "-", F21/F25)</f>
        <v>8.7642418930762491E-4</v>
      </c>
      <c r="H21" s="55">
        <v>0</v>
      </c>
      <c r="I21" s="78">
        <f>IF(H25=0, "-", H21/H25)</f>
        <v>0</v>
      </c>
      <c r="J21" s="77" t="str">
        <f t="shared" si="0"/>
        <v>-</v>
      </c>
      <c r="K21" s="78" t="str">
        <f t="shared" si="1"/>
        <v>-</v>
      </c>
    </row>
    <row r="22" spans="1:11" x14ac:dyDescent="0.2">
      <c r="A22" s="20" t="s">
        <v>79</v>
      </c>
      <c r="B22" s="55">
        <v>192</v>
      </c>
      <c r="C22" s="138">
        <f>IF(B25=0, "-", B22/B25)</f>
        <v>0.65306122448979587</v>
      </c>
      <c r="D22" s="55">
        <v>148</v>
      </c>
      <c r="E22" s="78">
        <f>IF(D25=0, "-", D22/D25)</f>
        <v>0.49333333333333335</v>
      </c>
      <c r="F22" s="128">
        <v>684</v>
      </c>
      <c r="G22" s="138">
        <f>IF(F25=0, "-", F22/F25)</f>
        <v>0.59947414548641542</v>
      </c>
      <c r="H22" s="55">
        <v>809</v>
      </c>
      <c r="I22" s="78">
        <f>IF(H25=0, "-", H22/H25)</f>
        <v>0.5537303216974675</v>
      </c>
      <c r="J22" s="77">
        <f t="shared" si="0"/>
        <v>0.29729729729729731</v>
      </c>
      <c r="K22" s="78">
        <f t="shared" si="1"/>
        <v>-0.15451174289245984</v>
      </c>
    </row>
    <row r="23" spans="1:11" x14ac:dyDescent="0.2">
      <c r="A23" s="20" t="s">
        <v>80</v>
      </c>
      <c r="B23" s="55">
        <v>2</v>
      </c>
      <c r="C23" s="138">
        <f>IF(B25=0, "-", B23/B25)</f>
        <v>6.8027210884353739E-3</v>
      </c>
      <c r="D23" s="55">
        <v>13</v>
      </c>
      <c r="E23" s="78">
        <f>IF(D25=0, "-", D23/D25)</f>
        <v>4.3333333333333335E-2</v>
      </c>
      <c r="F23" s="128">
        <v>13</v>
      </c>
      <c r="G23" s="138">
        <f>IF(F25=0, "-", F23/F25)</f>
        <v>1.1393514460999123E-2</v>
      </c>
      <c r="H23" s="55">
        <v>35</v>
      </c>
      <c r="I23" s="78">
        <f>IF(H25=0, "-", H23/H25)</f>
        <v>2.3956194387405885E-2</v>
      </c>
      <c r="J23" s="77">
        <f t="shared" si="0"/>
        <v>-0.84615384615384615</v>
      </c>
      <c r="K23" s="78">
        <f t="shared" si="1"/>
        <v>-0.62857142857142856</v>
      </c>
    </row>
    <row r="24" spans="1:11" x14ac:dyDescent="0.2">
      <c r="A24" s="129"/>
      <c r="B24" s="82"/>
      <c r="D24" s="82"/>
      <c r="E24" s="86"/>
      <c r="F24" s="130"/>
      <c r="H24" s="82"/>
      <c r="I24" s="86"/>
      <c r="J24" s="85"/>
      <c r="K24" s="86"/>
    </row>
    <row r="25" spans="1:11" s="38" customFormat="1" x14ac:dyDescent="0.2">
      <c r="A25" s="131" t="s">
        <v>411</v>
      </c>
      <c r="B25" s="32">
        <f>SUM(B7:B24)</f>
        <v>294</v>
      </c>
      <c r="C25" s="132">
        <v>1</v>
      </c>
      <c r="D25" s="32">
        <f>SUM(D7:D24)</f>
        <v>300</v>
      </c>
      <c r="E25" s="133">
        <v>1</v>
      </c>
      <c r="F25" s="121">
        <f>SUM(F7:F24)</f>
        <v>1141</v>
      </c>
      <c r="G25" s="134">
        <v>1</v>
      </c>
      <c r="H25" s="32">
        <f>SUM(H7:H24)</f>
        <v>1461</v>
      </c>
      <c r="I25" s="133">
        <v>1</v>
      </c>
      <c r="J25" s="35">
        <f>IF(D25=0, "-", (B25-D25)/D25)</f>
        <v>-0.02</v>
      </c>
      <c r="K25" s="36">
        <f>IF(H25=0, "-", (F25-H25)/H25)</f>
        <v>-0.21902806297056809</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1"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8CEAA-D954-4098-83E3-D9D74A5D9EC0}">
  <sheetPr>
    <pageSetUpPr fitToPage="1"/>
  </sheetPr>
  <dimension ref="A1:K37"/>
  <sheetViews>
    <sheetView tabSelected="1" zoomScaleNormal="100" workbookViewId="0">
      <selection activeCell="M1" sqref="M1"/>
    </sheetView>
  </sheetViews>
  <sheetFormatPr defaultRowHeight="12.75" x14ac:dyDescent="0.2"/>
  <cols>
    <col min="1" max="1" width="34.85546875"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139</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26</v>
      </c>
      <c r="B4" s="170" t="s">
        <v>4</v>
      </c>
      <c r="C4" s="172"/>
      <c r="D4" s="172"/>
      <c r="E4" s="171"/>
      <c r="F4" s="170" t="s">
        <v>140</v>
      </c>
      <c r="G4" s="172"/>
      <c r="H4" s="172"/>
      <c r="I4" s="171"/>
      <c r="J4" s="170" t="s">
        <v>141</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413</v>
      </c>
      <c r="B6" s="124" t="s">
        <v>142</v>
      </c>
      <c r="C6" s="125" t="s">
        <v>143</v>
      </c>
      <c r="D6" s="124" t="s">
        <v>142</v>
      </c>
      <c r="E6" s="126" t="s">
        <v>143</v>
      </c>
      <c r="F6" s="125" t="s">
        <v>142</v>
      </c>
      <c r="G6" s="125" t="s">
        <v>143</v>
      </c>
      <c r="H6" s="124" t="s">
        <v>142</v>
      </c>
      <c r="I6" s="126" t="s">
        <v>143</v>
      </c>
      <c r="J6" s="124"/>
      <c r="K6" s="126"/>
    </row>
    <row r="7" spans="1:11" x14ac:dyDescent="0.2">
      <c r="A7" s="20" t="s">
        <v>414</v>
      </c>
      <c r="B7" s="55">
        <v>0</v>
      </c>
      <c r="C7" s="138">
        <f>IF(B16=0, "-", B7/B16)</f>
        <v>0</v>
      </c>
      <c r="D7" s="55">
        <v>0</v>
      </c>
      <c r="E7" s="78">
        <f>IF(D16=0, "-", D7/D16)</f>
        <v>0</v>
      </c>
      <c r="F7" s="128">
        <v>1</v>
      </c>
      <c r="G7" s="138">
        <f>IF(F16=0, "-", F7/F16)</f>
        <v>1.3698630136986301E-2</v>
      </c>
      <c r="H7" s="55">
        <v>1</v>
      </c>
      <c r="I7" s="78">
        <f>IF(H16=0, "-", H7/H16)</f>
        <v>1.6949152542372881E-2</v>
      </c>
      <c r="J7" s="77" t="str">
        <f t="shared" ref="J7:J14" si="0">IF(D7=0, "-", IF((B7-D7)/D7&lt;10, (B7-D7)/D7, "&gt;999%"))</f>
        <v>-</v>
      </c>
      <c r="K7" s="78">
        <f t="shared" ref="K7:K14" si="1">IF(H7=0, "-", IF((F7-H7)/H7&lt;10, (F7-H7)/H7, "&gt;999%"))</f>
        <v>0</v>
      </c>
    </row>
    <row r="8" spans="1:11" x14ac:dyDescent="0.2">
      <c r="A8" s="20" t="s">
        <v>415</v>
      </c>
      <c r="B8" s="55">
        <v>1</v>
      </c>
      <c r="C8" s="138">
        <f>IF(B16=0, "-", B8/B16)</f>
        <v>0.05</v>
      </c>
      <c r="D8" s="55">
        <v>0</v>
      </c>
      <c r="E8" s="78">
        <f>IF(D16=0, "-", D8/D16)</f>
        <v>0</v>
      </c>
      <c r="F8" s="128">
        <v>4</v>
      </c>
      <c r="G8" s="138">
        <f>IF(F16=0, "-", F8/F16)</f>
        <v>5.4794520547945202E-2</v>
      </c>
      <c r="H8" s="55">
        <v>2</v>
      </c>
      <c r="I8" s="78">
        <f>IF(H16=0, "-", H8/H16)</f>
        <v>3.3898305084745763E-2</v>
      </c>
      <c r="J8" s="77" t="str">
        <f t="shared" si="0"/>
        <v>-</v>
      </c>
      <c r="K8" s="78">
        <f t="shared" si="1"/>
        <v>1</v>
      </c>
    </row>
    <row r="9" spans="1:11" x14ac:dyDescent="0.2">
      <c r="A9" s="20" t="s">
        <v>416</v>
      </c>
      <c r="B9" s="55">
        <v>2</v>
      </c>
      <c r="C9" s="138">
        <f>IF(B16=0, "-", B9/B16)</f>
        <v>0.1</v>
      </c>
      <c r="D9" s="55">
        <v>1</v>
      </c>
      <c r="E9" s="78">
        <f>IF(D16=0, "-", D9/D16)</f>
        <v>0.1</v>
      </c>
      <c r="F9" s="128">
        <v>11</v>
      </c>
      <c r="G9" s="138">
        <f>IF(F16=0, "-", F9/F16)</f>
        <v>0.15068493150684931</v>
      </c>
      <c r="H9" s="55">
        <v>6</v>
      </c>
      <c r="I9" s="78">
        <f>IF(H16=0, "-", H9/H16)</f>
        <v>0.10169491525423729</v>
      </c>
      <c r="J9" s="77">
        <f t="shared" si="0"/>
        <v>1</v>
      </c>
      <c r="K9" s="78">
        <f t="shared" si="1"/>
        <v>0.83333333333333337</v>
      </c>
    </row>
    <row r="10" spans="1:11" x14ac:dyDescent="0.2">
      <c r="A10" s="20" t="s">
        <v>417</v>
      </c>
      <c r="B10" s="55">
        <v>4</v>
      </c>
      <c r="C10" s="138">
        <f>IF(B16=0, "-", B10/B16)</f>
        <v>0.2</v>
      </c>
      <c r="D10" s="55">
        <v>2</v>
      </c>
      <c r="E10" s="78">
        <f>IF(D16=0, "-", D10/D16)</f>
        <v>0.2</v>
      </c>
      <c r="F10" s="128">
        <v>18</v>
      </c>
      <c r="G10" s="138">
        <f>IF(F16=0, "-", F10/F16)</f>
        <v>0.24657534246575341</v>
      </c>
      <c r="H10" s="55">
        <v>19</v>
      </c>
      <c r="I10" s="78">
        <f>IF(H16=0, "-", H10/H16)</f>
        <v>0.32203389830508472</v>
      </c>
      <c r="J10" s="77">
        <f t="shared" si="0"/>
        <v>1</v>
      </c>
      <c r="K10" s="78">
        <f t="shared" si="1"/>
        <v>-5.2631578947368418E-2</v>
      </c>
    </row>
    <row r="11" spans="1:11" x14ac:dyDescent="0.2">
      <c r="A11" s="20" t="s">
        <v>418</v>
      </c>
      <c r="B11" s="55">
        <v>9</v>
      </c>
      <c r="C11" s="138">
        <f>IF(B16=0, "-", B11/B16)</f>
        <v>0.45</v>
      </c>
      <c r="D11" s="55">
        <v>5</v>
      </c>
      <c r="E11" s="78">
        <f>IF(D16=0, "-", D11/D16)</f>
        <v>0.5</v>
      </c>
      <c r="F11" s="128">
        <v>28</v>
      </c>
      <c r="G11" s="138">
        <f>IF(F16=0, "-", F11/F16)</f>
        <v>0.38356164383561642</v>
      </c>
      <c r="H11" s="55">
        <v>22</v>
      </c>
      <c r="I11" s="78">
        <f>IF(H16=0, "-", H11/H16)</f>
        <v>0.3728813559322034</v>
      </c>
      <c r="J11" s="77">
        <f t="shared" si="0"/>
        <v>0.8</v>
      </c>
      <c r="K11" s="78">
        <f t="shared" si="1"/>
        <v>0.27272727272727271</v>
      </c>
    </row>
    <row r="12" spans="1:11" x14ac:dyDescent="0.2">
      <c r="A12" s="20" t="s">
        <v>419</v>
      </c>
      <c r="B12" s="55">
        <v>4</v>
      </c>
      <c r="C12" s="138">
        <f>IF(B16=0, "-", B12/B16)</f>
        <v>0.2</v>
      </c>
      <c r="D12" s="55">
        <v>2</v>
      </c>
      <c r="E12" s="78">
        <f>IF(D16=0, "-", D12/D16)</f>
        <v>0.2</v>
      </c>
      <c r="F12" s="128">
        <v>10</v>
      </c>
      <c r="G12" s="138">
        <f>IF(F16=0, "-", F12/F16)</f>
        <v>0.13698630136986301</v>
      </c>
      <c r="H12" s="55">
        <v>7</v>
      </c>
      <c r="I12" s="78">
        <f>IF(H16=0, "-", H12/H16)</f>
        <v>0.11864406779661017</v>
      </c>
      <c r="J12" s="77">
        <f t="shared" si="0"/>
        <v>1</v>
      </c>
      <c r="K12" s="78">
        <f t="shared" si="1"/>
        <v>0.42857142857142855</v>
      </c>
    </row>
    <row r="13" spans="1:11" x14ac:dyDescent="0.2">
      <c r="A13" s="20" t="s">
        <v>420</v>
      </c>
      <c r="B13" s="55">
        <v>0</v>
      </c>
      <c r="C13" s="138">
        <f>IF(B16=0, "-", B13/B16)</f>
        <v>0</v>
      </c>
      <c r="D13" s="55">
        <v>0</v>
      </c>
      <c r="E13" s="78">
        <f>IF(D16=0, "-", D13/D16)</f>
        <v>0</v>
      </c>
      <c r="F13" s="128">
        <v>0</v>
      </c>
      <c r="G13" s="138">
        <f>IF(F16=0, "-", F13/F16)</f>
        <v>0</v>
      </c>
      <c r="H13" s="55">
        <v>1</v>
      </c>
      <c r="I13" s="78">
        <f>IF(H16=0, "-", H13/H16)</f>
        <v>1.6949152542372881E-2</v>
      </c>
      <c r="J13" s="77" t="str">
        <f t="shared" si="0"/>
        <v>-</v>
      </c>
      <c r="K13" s="78">
        <f t="shared" si="1"/>
        <v>-1</v>
      </c>
    </row>
    <row r="14" spans="1:11" x14ac:dyDescent="0.2">
      <c r="A14" s="20" t="s">
        <v>421</v>
      </c>
      <c r="B14" s="55">
        <v>0</v>
      </c>
      <c r="C14" s="138">
        <f>IF(B16=0, "-", B14/B16)</f>
        <v>0</v>
      </c>
      <c r="D14" s="55">
        <v>0</v>
      </c>
      <c r="E14" s="78">
        <f>IF(D16=0, "-", D14/D16)</f>
        <v>0</v>
      </c>
      <c r="F14" s="128">
        <v>1</v>
      </c>
      <c r="G14" s="138">
        <f>IF(F16=0, "-", F14/F16)</f>
        <v>1.3698630136986301E-2</v>
      </c>
      <c r="H14" s="55">
        <v>1</v>
      </c>
      <c r="I14" s="78">
        <f>IF(H16=0, "-", H14/H16)</f>
        <v>1.6949152542372881E-2</v>
      </c>
      <c r="J14" s="77" t="str">
        <f t="shared" si="0"/>
        <v>-</v>
      </c>
      <c r="K14" s="78">
        <f t="shared" si="1"/>
        <v>0</v>
      </c>
    </row>
    <row r="15" spans="1:11" x14ac:dyDescent="0.2">
      <c r="A15" s="129"/>
      <c r="B15" s="82"/>
      <c r="D15" s="82"/>
      <c r="E15" s="86"/>
      <c r="F15" s="130"/>
      <c r="H15" s="82"/>
      <c r="I15" s="86"/>
      <c r="J15" s="85"/>
      <c r="K15" s="86"/>
    </row>
    <row r="16" spans="1:11" s="38" customFormat="1" x14ac:dyDescent="0.2">
      <c r="A16" s="131" t="s">
        <v>422</v>
      </c>
      <c r="B16" s="32">
        <f>SUM(B7:B15)</f>
        <v>20</v>
      </c>
      <c r="C16" s="132">
        <f>B16/841</f>
        <v>2.3781212841854936E-2</v>
      </c>
      <c r="D16" s="32">
        <f>SUM(D7:D15)</f>
        <v>10</v>
      </c>
      <c r="E16" s="133">
        <f>D16/882</f>
        <v>1.1337868480725623E-2</v>
      </c>
      <c r="F16" s="121">
        <f>SUM(F7:F15)</f>
        <v>73</v>
      </c>
      <c r="G16" s="134">
        <f>F16/3518</f>
        <v>2.0750426378624218E-2</v>
      </c>
      <c r="H16" s="32">
        <f>SUM(H7:H15)</f>
        <v>59</v>
      </c>
      <c r="I16" s="133">
        <f>H16/4957</f>
        <v>1.1902360298567682E-2</v>
      </c>
      <c r="J16" s="35">
        <f>IF(D16=0, "-", IF((B16-D16)/D16&lt;10, (B16-D16)/D16, "&gt;999%"))</f>
        <v>1</v>
      </c>
      <c r="K16" s="36">
        <f>IF(H16=0, "-", IF((F16-H16)/H16&lt;10, (F16-H16)/H16, "&gt;999%"))</f>
        <v>0.23728813559322035</v>
      </c>
    </row>
    <row r="17" spans="1:11" x14ac:dyDescent="0.2">
      <c r="B17" s="130"/>
      <c r="D17" s="130"/>
      <c r="F17" s="130"/>
      <c r="H17" s="130"/>
    </row>
    <row r="18" spans="1:11" x14ac:dyDescent="0.2">
      <c r="A18" s="123" t="s">
        <v>423</v>
      </c>
      <c r="B18" s="124" t="s">
        <v>142</v>
      </c>
      <c r="C18" s="125" t="s">
        <v>143</v>
      </c>
      <c r="D18" s="124" t="s">
        <v>142</v>
      </c>
      <c r="E18" s="126" t="s">
        <v>143</v>
      </c>
      <c r="F18" s="125" t="s">
        <v>142</v>
      </c>
      <c r="G18" s="125" t="s">
        <v>143</v>
      </c>
      <c r="H18" s="124" t="s">
        <v>142</v>
      </c>
      <c r="I18" s="126" t="s">
        <v>143</v>
      </c>
      <c r="J18" s="124"/>
      <c r="K18" s="126"/>
    </row>
    <row r="19" spans="1:11" x14ac:dyDescent="0.2">
      <c r="A19" s="20" t="s">
        <v>424</v>
      </c>
      <c r="B19" s="55">
        <v>0</v>
      </c>
      <c r="C19" s="138">
        <f>IF(B23=0, "-", B19/B23)</f>
        <v>0</v>
      </c>
      <c r="D19" s="55">
        <v>0</v>
      </c>
      <c r="E19" s="78">
        <f>IF(D23=0, "-", D19/D23)</f>
        <v>0</v>
      </c>
      <c r="F19" s="128">
        <v>6</v>
      </c>
      <c r="G19" s="138">
        <f>IF(F23=0, "-", F19/F23)</f>
        <v>0.21428571428571427</v>
      </c>
      <c r="H19" s="55">
        <v>3</v>
      </c>
      <c r="I19" s="78">
        <f>IF(H23=0, "-", H19/H23)</f>
        <v>0.13636363636363635</v>
      </c>
      <c r="J19" s="77" t="str">
        <f>IF(D19=0, "-", IF((B19-D19)/D19&lt;10, (B19-D19)/D19, "&gt;999%"))</f>
        <v>-</v>
      </c>
      <c r="K19" s="78">
        <f>IF(H19=0, "-", IF((F19-H19)/H19&lt;10, (F19-H19)/H19, "&gt;999%"))</f>
        <v>1</v>
      </c>
    </row>
    <row r="20" spans="1:11" x14ac:dyDescent="0.2">
      <c r="A20" s="20" t="s">
        <v>425</v>
      </c>
      <c r="B20" s="55">
        <v>2</v>
      </c>
      <c r="C20" s="138">
        <f>IF(B23=0, "-", B20/B23)</f>
        <v>0.5</v>
      </c>
      <c r="D20" s="55">
        <v>1</v>
      </c>
      <c r="E20" s="78">
        <f>IF(D23=0, "-", D20/D23)</f>
        <v>0.25</v>
      </c>
      <c r="F20" s="128">
        <v>12</v>
      </c>
      <c r="G20" s="138">
        <f>IF(F23=0, "-", F20/F23)</f>
        <v>0.42857142857142855</v>
      </c>
      <c r="H20" s="55">
        <v>7</v>
      </c>
      <c r="I20" s="78">
        <f>IF(H23=0, "-", H20/H23)</f>
        <v>0.31818181818181818</v>
      </c>
      <c r="J20" s="77">
        <f>IF(D20=0, "-", IF((B20-D20)/D20&lt;10, (B20-D20)/D20, "&gt;999%"))</f>
        <v>1</v>
      </c>
      <c r="K20" s="78">
        <f>IF(H20=0, "-", IF((F20-H20)/H20&lt;10, (F20-H20)/H20, "&gt;999%"))</f>
        <v>0.7142857142857143</v>
      </c>
    </row>
    <row r="21" spans="1:11" x14ac:dyDescent="0.2">
      <c r="A21" s="20" t="s">
        <v>426</v>
      </c>
      <c r="B21" s="55">
        <v>2</v>
      </c>
      <c r="C21" s="138">
        <f>IF(B23=0, "-", B21/B23)</f>
        <v>0.5</v>
      </c>
      <c r="D21" s="55">
        <v>3</v>
      </c>
      <c r="E21" s="78">
        <f>IF(D23=0, "-", D21/D23)</f>
        <v>0.75</v>
      </c>
      <c r="F21" s="128">
        <v>10</v>
      </c>
      <c r="G21" s="138">
        <f>IF(F23=0, "-", F21/F23)</f>
        <v>0.35714285714285715</v>
      </c>
      <c r="H21" s="55">
        <v>12</v>
      </c>
      <c r="I21" s="78">
        <f>IF(H23=0, "-", H21/H23)</f>
        <v>0.54545454545454541</v>
      </c>
      <c r="J21" s="77">
        <f>IF(D21=0, "-", IF((B21-D21)/D21&lt;10, (B21-D21)/D21, "&gt;999%"))</f>
        <v>-0.33333333333333331</v>
      </c>
      <c r="K21" s="78">
        <f>IF(H21=0, "-", IF((F21-H21)/H21&lt;10, (F21-H21)/H21, "&gt;999%"))</f>
        <v>-0.16666666666666666</v>
      </c>
    </row>
    <row r="22" spans="1:11" x14ac:dyDescent="0.2">
      <c r="A22" s="129"/>
      <c r="B22" s="82"/>
      <c r="D22" s="82"/>
      <c r="E22" s="86"/>
      <c r="F22" s="130"/>
      <c r="H22" s="82"/>
      <c r="I22" s="86"/>
      <c r="J22" s="85"/>
      <c r="K22" s="86"/>
    </row>
    <row r="23" spans="1:11" s="38" customFormat="1" x14ac:dyDescent="0.2">
      <c r="A23" s="131" t="s">
        <v>427</v>
      </c>
      <c r="B23" s="32">
        <f>SUM(B19:B22)</f>
        <v>4</v>
      </c>
      <c r="C23" s="132">
        <f>B23/841</f>
        <v>4.7562425683709865E-3</v>
      </c>
      <c r="D23" s="32">
        <f>SUM(D19:D22)</f>
        <v>4</v>
      </c>
      <c r="E23" s="133">
        <f>D23/882</f>
        <v>4.5351473922902496E-3</v>
      </c>
      <c r="F23" s="121">
        <f>SUM(F19:F22)</f>
        <v>28</v>
      </c>
      <c r="G23" s="134">
        <f>F23/3518</f>
        <v>7.9590676520750435E-3</v>
      </c>
      <c r="H23" s="32">
        <f>SUM(H19:H22)</f>
        <v>22</v>
      </c>
      <c r="I23" s="133">
        <f>H23/4957</f>
        <v>4.4381682469235425E-3</v>
      </c>
      <c r="J23" s="35">
        <f>IF(D23=0, "-", IF((B23-D23)/D23&lt;10, (B23-D23)/D23, "&gt;999%"))</f>
        <v>0</v>
      </c>
      <c r="K23" s="36">
        <f>IF(H23=0, "-", IF((F23-H23)/H23&lt;10, (F23-H23)/H23, "&gt;999%"))</f>
        <v>0.27272727272727271</v>
      </c>
    </row>
    <row r="24" spans="1:11" x14ac:dyDescent="0.2">
      <c r="B24" s="130"/>
      <c r="D24" s="130"/>
      <c r="F24" s="130"/>
      <c r="H24" s="130"/>
    </row>
    <row r="25" spans="1:11" x14ac:dyDescent="0.2">
      <c r="A25" s="123" t="s">
        <v>428</v>
      </c>
      <c r="B25" s="124" t="s">
        <v>142</v>
      </c>
      <c r="C25" s="125" t="s">
        <v>143</v>
      </c>
      <c r="D25" s="124" t="s">
        <v>142</v>
      </c>
      <c r="E25" s="126" t="s">
        <v>143</v>
      </c>
      <c r="F25" s="125" t="s">
        <v>142</v>
      </c>
      <c r="G25" s="125" t="s">
        <v>143</v>
      </c>
      <c r="H25" s="124" t="s">
        <v>142</v>
      </c>
      <c r="I25" s="126" t="s">
        <v>143</v>
      </c>
      <c r="J25" s="124"/>
      <c r="K25" s="126"/>
    </row>
    <row r="26" spans="1:11" x14ac:dyDescent="0.2">
      <c r="A26" s="20" t="s">
        <v>429</v>
      </c>
      <c r="B26" s="55">
        <v>0</v>
      </c>
      <c r="C26" s="138">
        <f>IF(B35=0, "-", B26/B35)</f>
        <v>0</v>
      </c>
      <c r="D26" s="55">
        <v>1</v>
      </c>
      <c r="E26" s="78">
        <f>IF(D35=0, "-", D26/D35)</f>
        <v>0.1</v>
      </c>
      <c r="F26" s="128">
        <v>0</v>
      </c>
      <c r="G26" s="138">
        <f>IF(F35=0, "-", F26/F35)</f>
        <v>0</v>
      </c>
      <c r="H26" s="55">
        <v>2</v>
      </c>
      <c r="I26" s="78">
        <f>IF(H35=0, "-", H26/H35)</f>
        <v>6.6666666666666666E-2</v>
      </c>
      <c r="J26" s="77">
        <f t="shared" ref="J26:J33" si="2">IF(D26=0, "-", IF((B26-D26)/D26&lt;10, (B26-D26)/D26, "&gt;999%"))</f>
        <v>-1</v>
      </c>
      <c r="K26" s="78">
        <f t="shared" ref="K26:K33" si="3">IF(H26=0, "-", IF((F26-H26)/H26&lt;10, (F26-H26)/H26, "&gt;999%"))</f>
        <v>-1</v>
      </c>
    </row>
    <row r="27" spans="1:11" x14ac:dyDescent="0.2">
      <c r="A27" s="20" t="s">
        <v>430</v>
      </c>
      <c r="B27" s="55">
        <v>1</v>
      </c>
      <c r="C27" s="138">
        <f>IF(B35=0, "-", B27/B35)</f>
        <v>0.16666666666666666</v>
      </c>
      <c r="D27" s="55">
        <v>0</v>
      </c>
      <c r="E27" s="78">
        <f>IF(D35=0, "-", D27/D35)</f>
        <v>0</v>
      </c>
      <c r="F27" s="128">
        <v>2</v>
      </c>
      <c r="G27" s="138">
        <f>IF(F35=0, "-", F27/F35)</f>
        <v>8.6956521739130432E-2</v>
      </c>
      <c r="H27" s="55">
        <v>0</v>
      </c>
      <c r="I27" s="78">
        <f>IF(H35=0, "-", H27/H35)</f>
        <v>0</v>
      </c>
      <c r="J27" s="77" t="str">
        <f t="shared" si="2"/>
        <v>-</v>
      </c>
      <c r="K27" s="78" t="str">
        <f t="shared" si="3"/>
        <v>-</v>
      </c>
    </row>
    <row r="28" spans="1:11" x14ac:dyDescent="0.2">
      <c r="A28" s="20" t="s">
        <v>431</v>
      </c>
      <c r="B28" s="55">
        <v>1</v>
      </c>
      <c r="C28" s="138">
        <f>IF(B35=0, "-", B28/B35)</f>
        <v>0.16666666666666666</v>
      </c>
      <c r="D28" s="55">
        <v>1</v>
      </c>
      <c r="E28" s="78">
        <f>IF(D35=0, "-", D28/D35)</f>
        <v>0.1</v>
      </c>
      <c r="F28" s="128">
        <v>5</v>
      </c>
      <c r="G28" s="138">
        <f>IF(F35=0, "-", F28/F35)</f>
        <v>0.21739130434782608</v>
      </c>
      <c r="H28" s="55">
        <v>3</v>
      </c>
      <c r="I28" s="78">
        <f>IF(H35=0, "-", H28/H35)</f>
        <v>0.1</v>
      </c>
      <c r="J28" s="77">
        <f t="shared" si="2"/>
        <v>0</v>
      </c>
      <c r="K28" s="78">
        <f t="shared" si="3"/>
        <v>0.66666666666666663</v>
      </c>
    </row>
    <row r="29" spans="1:11" x14ac:dyDescent="0.2">
      <c r="A29" s="20" t="s">
        <v>85</v>
      </c>
      <c r="B29" s="55">
        <v>0</v>
      </c>
      <c r="C29" s="138">
        <f>IF(B35=0, "-", B29/B35)</f>
        <v>0</v>
      </c>
      <c r="D29" s="55">
        <v>1</v>
      </c>
      <c r="E29" s="78">
        <f>IF(D35=0, "-", D29/D35)</f>
        <v>0.1</v>
      </c>
      <c r="F29" s="128">
        <v>2</v>
      </c>
      <c r="G29" s="138">
        <f>IF(F35=0, "-", F29/F35)</f>
        <v>8.6956521739130432E-2</v>
      </c>
      <c r="H29" s="55">
        <v>8</v>
      </c>
      <c r="I29" s="78">
        <f>IF(H35=0, "-", H29/H35)</f>
        <v>0.26666666666666666</v>
      </c>
      <c r="J29" s="77">
        <f t="shared" si="2"/>
        <v>-1</v>
      </c>
      <c r="K29" s="78">
        <f t="shared" si="3"/>
        <v>-0.75</v>
      </c>
    </row>
    <row r="30" spans="1:11" x14ac:dyDescent="0.2">
      <c r="A30" s="20" t="s">
        <v>432</v>
      </c>
      <c r="B30" s="55">
        <v>2</v>
      </c>
      <c r="C30" s="138">
        <f>IF(B35=0, "-", B30/B35)</f>
        <v>0.33333333333333331</v>
      </c>
      <c r="D30" s="55">
        <v>6</v>
      </c>
      <c r="E30" s="78">
        <f>IF(D35=0, "-", D30/D35)</f>
        <v>0.6</v>
      </c>
      <c r="F30" s="128">
        <v>6</v>
      </c>
      <c r="G30" s="138">
        <f>IF(F35=0, "-", F30/F35)</f>
        <v>0.2608695652173913</v>
      </c>
      <c r="H30" s="55">
        <v>12</v>
      </c>
      <c r="I30" s="78">
        <f>IF(H35=0, "-", H30/H35)</f>
        <v>0.4</v>
      </c>
      <c r="J30" s="77">
        <f t="shared" si="2"/>
        <v>-0.66666666666666663</v>
      </c>
      <c r="K30" s="78">
        <f t="shared" si="3"/>
        <v>-0.5</v>
      </c>
    </row>
    <row r="31" spans="1:11" x14ac:dyDescent="0.2">
      <c r="A31" s="20" t="s">
        <v>433</v>
      </c>
      <c r="B31" s="55">
        <v>0</v>
      </c>
      <c r="C31" s="138">
        <f>IF(B35=0, "-", B31/B35)</f>
        <v>0</v>
      </c>
      <c r="D31" s="55">
        <v>1</v>
      </c>
      <c r="E31" s="78">
        <f>IF(D35=0, "-", D31/D35)</f>
        <v>0.1</v>
      </c>
      <c r="F31" s="128">
        <v>3</v>
      </c>
      <c r="G31" s="138">
        <f>IF(F35=0, "-", F31/F35)</f>
        <v>0.13043478260869565</v>
      </c>
      <c r="H31" s="55">
        <v>1</v>
      </c>
      <c r="I31" s="78">
        <f>IF(H35=0, "-", H31/H35)</f>
        <v>3.3333333333333333E-2</v>
      </c>
      <c r="J31" s="77">
        <f t="shared" si="2"/>
        <v>-1</v>
      </c>
      <c r="K31" s="78">
        <f t="shared" si="3"/>
        <v>2</v>
      </c>
    </row>
    <row r="32" spans="1:11" x14ac:dyDescent="0.2">
      <c r="A32" s="20" t="s">
        <v>434</v>
      </c>
      <c r="B32" s="55">
        <v>0</v>
      </c>
      <c r="C32" s="138">
        <f>IF(B35=0, "-", B32/B35)</f>
        <v>0</v>
      </c>
      <c r="D32" s="55">
        <v>0</v>
      </c>
      <c r="E32" s="78">
        <f>IF(D35=0, "-", D32/D35)</f>
        <v>0</v>
      </c>
      <c r="F32" s="128">
        <v>1</v>
      </c>
      <c r="G32" s="138">
        <f>IF(F35=0, "-", F32/F35)</f>
        <v>4.3478260869565216E-2</v>
      </c>
      <c r="H32" s="55">
        <v>1</v>
      </c>
      <c r="I32" s="78">
        <f>IF(H35=0, "-", H32/H35)</f>
        <v>3.3333333333333333E-2</v>
      </c>
      <c r="J32" s="77" t="str">
        <f t="shared" si="2"/>
        <v>-</v>
      </c>
      <c r="K32" s="78">
        <f t="shared" si="3"/>
        <v>0</v>
      </c>
    </row>
    <row r="33" spans="1:11" x14ac:dyDescent="0.2">
      <c r="A33" s="20" t="s">
        <v>435</v>
      </c>
      <c r="B33" s="55">
        <v>2</v>
      </c>
      <c r="C33" s="138">
        <f>IF(B35=0, "-", B33/B35)</f>
        <v>0.33333333333333331</v>
      </c>
      <c r="D33" s="55">
        <v>0</v>
      </c>
      <c r="E33" s="78">
        <f>IF(D35=0, "-", D33/D35)</f>
        <v>0</v>
      </c>
      <c r="F33" s="128">
        <v>4</v>
      </c>
      <c r="G33" s="138">
        <f>IF(F35=0, "-", F33/F35)</f>
        <v>0.17391304347826086</v>
      </c>
      <c r="H33" s="55">
        <v>3</v>
      </c>
      <c r="I33" s="78">
        <f>IF(H35=0, "-", H33/H35)</f>
        <v>0.1</v>
      </c>
      <c r="J33" s="77" t="str">
        <f t="shared" si="2"/>
        <v>-</v>
      </c>
      <c r="K33" s="78">
        <f t="shared" si="3"/>
        <v>0.33333333333333331</v>
      </c>
    </row>
    <row r="34" spans="1:11" x14ac:dyDescent="0.2">
      <c r="A34" s="129"/>
      <c r="B34" s="82"/>
      <c r="D34" s="82"/>
      <c r="E34" s="86"/>
      <c r="F34" s="130"/>
      <c r="H34" s="82"/>
      <c r="I34" s="86"/>
      <c r="J34" s="85"/>
      <c r="K34" s="86"/>
    </row>
    <row r="35" spans="1:11" s="38" customFormat="1" x14ac:dyDescent="0.2">
      <c r="A35" s="131" t="s">
        <v>436</v>
      </c>
      <c r="B35" s="32">
        <f>SUM(B26:B34)</f>
        <v>6</v>
      </c>
      <c r="C35" s="132">
        <f>B35/841</f>
        <v>7.1343638525564806E-3</v>
      </c>
      <c r="D35" s="32">
        <f>SUM(D26:D34)</f>
        <v>10</v>
      </c>
      <c r="E35" s="133">
        <f>D35/882</f>
        <v>1.1337868480725623E-2</v>
      </c>
      <c r="F35" s="121">
        <f>SUM(F26:F34)</f>
        <v>23</v>
      </c>
      <c r="G35" s="134">
        <f>F35/3518</f>
        <v>6.5378055713473564E-3</v>
      </c>
      <c r="H35" s="32">
        <f>SUM(H26:H34)</f>
        <v>30</v>
      </c>
      <c r="I35" s="133">
        <f>H35/4957</f>
        <v>6.0520476094411942E-3</v>
      </c>
      <c r="J35" s="35">
        <f>IF(D35=0, "-", IF((B35-D35)/D35&lt;10, (B35-D35)/D35, "&gt;999%"))</f>
        <v>-0.4</v>
      </c>
      <c r="K35" s="36">
        <f>IF(H35=0, "-", IF((F35-H35)/H35&lt;10, (F35-H35)/H35, "&gt;999%"))</f>
        <v>-0.23333333333333334</v>
      </c>
    </row>
    <row r="36" spans="1:11" x14ac:dyDescent="0.2">
      <c r="B36" s="130"/>
      <c r="D36" s="130"/>
      <c r="F36" s="130"/>
      <c r="H36" s="130"/>
    </row>
    <row r="37" spans="1:11" x14ac:dyDescent="0.2">
      <c r="A37" s="12" t="s">
        <v>437</v>
      </c>
      <c r="B37" s="32">
        <v>30</v>
      </c>
      <c r="C37" s="132">
        <f>B37/841</f>
        <v>3.56718192627824E-2</v>
      </c>
      <c r="D37" s="32">
        <v>24</v>
      </c>
      <c r="E37" s="133">
        <f>D37/882</f>
        <v>2.7210884353741496E-2</v>
      </c>
      <c r="F37" s="121">
        <v>124</v>
      </c>
      <c r="G37" s="134">
        <f>F37/3518</f>
        <v>3.5247299602046617E-2</v>
      </c>
      <c r="H37" s="32">
        <v>111</v>
      </c>
      <c r="I37" s="133">
        <f>H37/4957</f>
        <v>2.2392576154932418E-2</v>
      </c>
      <c r="J37" s="35">
        <f>IF(D37=0, "-", IF((B37-D37)/D37&lt;10, (B37-D37)/D37, "&gt;999%"))</f>
        <v>0.25</v>
      </c>
      <c r="K37" s="36">
        <f>IF(H37=0, "-", IF((F37-H37)/H37&lt;10, (F37-H37)/H37, "&gt;999%"))</f>
        <v>0.11711711711711711</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88"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A4A98-4519-400B-BB08-D749B676BC08}">
  <sheetPr>
    <pageSetUpPr fitToPage="1"/>
  </sheetPr>
  <dimension ref="A1:K21"/>
  <sheetViews>
    <sheetView tabSelected="1" workbookViewId="0">
      <selection activeCell="M1" sqref="M1"/>
    </sheetView>
  </sheetViews>
  <sheetFormatPr defaultRowHeight="12.75" x14ac:dyDescent="0.2"/>
  <cols>
    <col min="1" max="1" width="21.8554687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438</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140</v>
      </c>
      <c r="G4" s="172"/>
      <c r="H4" s="172"/>
      <c r="I4" s="171"/>
      <c r="J4" s="170" t="s">
        <v>141</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142</v>
      </c>
      <c r="C6" s="125" t="s">
        <v>143</v>
      </c>
      <c r="D6" s="124" t="s">
        <v>142</v>
      </c>
      <c r="E6" s="126" t="s">
        <v>143</v>
      </c>
      <c r="F6" s="136" t="s">
        <v>142</v>
      </c>
      <c r="G6" s="125" t="s">
        <v>143</v>
      </c>
      <c r="H6" s="137" t="s">
        <v>142</v>
      </c>
      <c r="I6" s="126" t="s">
        <v>143</v>
      </c>
      <c r="J6" s="124"/>
      <c r="K6" s="126"/>
    </row>
    <row r="7" spans="1:11" x14ac:dyDescent="0.2">
      <c r="A7" s="20" t="s">
        <v>54</v>
      </c>
      <c r="B7" s="55">
        <v>0</v>
      </c>
      <c r="C7" s="138">
        <f>IF(B21=0, "-", B7/B21)</f>
        <v>0</v>
      </c>
      <c r="D7" s="55">
        <v>0</v>
      </c>
      <c r="E7" s="78">
        <f>IF(D21=0, "-", D7/D21)</f>
        <v>0</v>
      </c>
      <c r="F7" s="128">
        <v>1</v>
      </c>
      <c r="G7" s="138">
        <f>IF(F21=0, "-", F7/F21)</f>
        <v>8.0645161290322578E-3</v>
      </c>
      <c r="H7" s="55">
        <v>1</v>
      </c>
      <c r="I7" s="78">
        <f>IF(H21=0, "-", H7/H21)</f>
        <v>9.0090090090090089E-3</v>
      </c>
      <c r="J7" s="77" t="str">
        <f t="shared" ref="J7:J19" si="0">IF(D7=0, "-", IF((B7-D7)/D7&lt;10, (B7-D7)/D7, "&gt;999%"))</f>
        <v>-</v>
      </c>
      <c r="K7" s="78">
        <f t="shared" ref="K7:K19" si="1">IF(H7=0, "-", IF((F7-H7)/H7&lt;10, (F7-H7)/H7, "&gt;999%"))</f>
        <v>0</v>
      </c>
    </row>
    <row r="8" spans="1:11" x14ac:dyDescent="0.2">
      <c r="A8" s="20" t="s">
        <v>55</v>
      </c>
      <c r="B8" s="55">
        <v>1</v>
      </c>
      <c r="C8" s="138">
        <f>IF(B21=0, "-", B8/B21)</f>
        <v>3.3333333333333333E-2</v>
      </c>
      <c r="D8" s="55">
        <v>0</v>
      </c>
      <c r="E8" s="78">
        <f>IF(D21=0, "-", D8/D21)</f>
        <v>0</v>
      </c>
      <c r="F8" s="128">
        <v>4</v>
      </c>
      <c r="G8" s="138">
        <f>IF(F21=0, "-", F8/F21)</f>
        <v>3.2258064516129031E-2</v>
      </c>
      <c r="H8" s="55">
        <v>2</v>
      </c>
      <c r="I8" s="78">
        <f>IF(H21=0, "-", H8/H21)</f>
        <v>1.8018018018018018E-2</v>
      </c>
      <c r="J8" s="77" t="str">
        <f t="shared" si="0"/>
        <v>-</v>
      </c>
      <c r="K8" s="78">
        <f t="shared" si="1"/>
        <v>1</v>
      </c>
    </row>
    <row r="9" spans="1:11" x14ac:dyDescent="0.2">
      <c r="A9" s="20" t="s">
        <v>82</v>
      </c>
      <c r="B9" s="55">
        <v>2</v>
      </c>
      <c r="C9" s="138">
        <f>IF(B21=0, "-", B9/B21)</f>
        <v>6.6666666666666666E-2</v>
      </c>
      <c r="D9" s="55">
        <v>2</v>
      </c>
      <c r="E9" s="78">
        <f>IF(D21=0, "-", D9/D21)</f>
        <v>8.3333333333333329E-2</v>
      </c>
      <c r="F9" s="128">
        <v>17</v>
      </c>
      <c r="G9" s="138">
        <f>IF(F21=0, "-", F9/F21)</f>
        <v>0.13709677419354838</v>
      </c>
      <c r="H9" s="55">
        <v>11</v>
      </c>
      <c r="I9" s="78">
        <f>IF(H21=0, "-", H9/H21)</f>
        <v>9.90990990990991E-2</v>
      </c>
      <c r="J9" s="77">
        <f t="shared" si="0"/>
        <v>0</v>
      </c>
      <c r="K9" s="78">
        <f t="shared" si="1"/>
        <v>0.54545454545454541</v>
      </c>
    </row>
    <row r="10" spans="1:11" x14ac:dyDescent="0.2">
      <c r="A10" s="20" t="s">
        <v>83</v>
      </c>
      <c r="B10" s="55">
        <v>7</v>
      </c>
      <c r="C10" s="138">
        <f>IF(B21=0, "-", B10/B21)</f>
        <v>0.23333333333333334</v>
      </c>
      <c r="D10" s="55">
        <v>3</v>
      </c>
      <c r="E10" s="78">
        <f>IF(D21=0, "-", D10/D21)</f>
        <v>0.125</v>
      </c>
      <c r="F10" s="128">
        <v>32</v>
      </c>
      <c r="G10" s="138">
        <f>IF(F21=0, "-", F10/F21)</f>
        <v>0.25806451612903225</v>
      </c>
      <c r="H10" s="55">
        <v>26</v>
      </c>
      <c r="I10" s="78">
        <f>IF(H21=0, "-", H10/H21)</f>
        <v>0.23423423423423423</v>
      </c>
      <c r="J10" s="77">
        <f t="shared" si="0"/>
        <v>1.3333333333333333</v>
      </c>
      <c r="K10" s="78">
        <f t="shared" si="1"/>
        <v>0.23076923076923078</v>
      </c>
    </row>
    <row r="11" spans="1:11" x14ac:dyDescent="0.2">
      <c r="A11" s="20" t="s">
        <v>84</v>
      </c>
      <c r="B11" s="55">
        <v>12</v>
      </c>
      <c r="C11" s="138">
        <f>IF(B21=0, "-", B11/B21)</f>
        <v>0.4</v>
      </c>
      <c r="D11" s="55">
        <v>9</v>
      </c>
      <c r="E11" s="78">
        <f>IF(D21=0, "-", D11/D21)</f>
        <v>0.375</v>
      </c>
      <c r="F11" s="128">
        <v>43</v>
      </c>
      <c r="G11" s="138">
        <f>IF(F21=0, "-", F11/F21)</f>
        <v>0.34677419354838712</v>
      </c>
      <c r="H11" s="55">
        <v>37</v>
      </c>
      <c r="I11" s="78">
        <f>IF(H21=0, "-", H11/H21)</f>
        <v>0.33333333333333331</v>
      </c>
      <c r="J11" s="77">
        <f t="shared" si="0"/>
        <v>0.33333333333333331</v>
      </c>
      <c r="K11" s="78">
        <f t="shared" si="1"/>
        <v>0.16216216216216217</v>
      </c>
    </row>
    <row r="12" spans="1:11" x14ac:dyDescent="0.2">
      <c r="A12" s="20" t="s">
        <v>85</v>
      </c>
      <c r="B12" s="55">
        <v>0</v>
      </c>
      <c r="C12" s="138">
        <f>IF(B21=0, "-", B12/B21)</f>
        <v>0</v>
      </c>
      <c r="D12" s="55">
        <v>1</v>
      </c>
      <c r="E12" s="78">
        <f>IF(D21=0, "-", D12/D21)</f>
        <v>4.1666666666666664E-2</v>
      </c>
      <c r="F12" s="128">
        <v>2</v>
      </c>
      <c r="G12" s="138">
        <f>IF(F21=0, "-", F12/F21)</f>
        <v>1.6129032258064516E-2</v>
      </c>
      <c r="H12" s="55">
        <v>8</v>
      </c>
      <c r="I12" s="78">
        <f>IF(H21=0, "-", H12/H21)</f>
        <v>7.2072072072072071E-2</v>
      </c>
      <c r="J12" s="77">
        <f t="shared" si="0"/>
        <v>-1</v>
      </c>
      <c r="K12" s="78">
        <f t="shared" si="1"/>
        <v>-0.75</v>
      </c>
    </row>
    <row r="13" spans="1:11" x14ac:dyDescent="0.2">
      <c r="A13" s="20" t="s">
        <v>86</v>
      </c>
      <c r="B13" s="55">
        <v>2</v>
      </c>
      <c r="C13" s="138">
        <f>IF(B21=0, "-", B13/B21)</f>
        <v>6.6666666666666666E-2</v>
      </c>
      <c r="D13" s="55">
        <v>6</v>
      </c>
      <c r="E13" s="78">
        <f>IF(D21=0, "-", D13/D21)</f>
        <v>0.25</v>
      </c>
      <c r="F13" s="128">
        <v>6</v>
      </c>
      <c r="G13" s="138">
        <f>IF(F21=0, "-", F13/F21)</f>
        <v>4.8387096774193547E-2</v>
      </c>
      <c r="H13" s="55">
        <v>12</v>
      </c>
      <c r="I13" s="78">
        <f>IF(H21=0, "-", H13/H21)</f>
        <v>0.10810810810810811</v>
      </c>
      <c r="J13" s="77">
        <f t="shared" si="0"/>
        <v>-0.66666666666666663</v>
      </c>
      <c r="K13" s="78">
        <f t="shared" si="1"/>
        <v>-0.5</v>
      </c>
    </row>
    <row r="14" spans="1:11" x14ac:dyDescent="0.2">
      <c r="A14" s="20" t="s">
        <v>87</v>
      </c>
      <c r="B14" s="55">
        <v>0</v>
      </c>
      <c r="C14" s="138">
        <f>IF(B21=0, "-", B14/B21)</f>
        <v>0</v>
      </c>
      <c r="D14" s="55">
        <v>1</v>
      </c>
      <c r="E14" s="78">
        <f>IF(D21=0, "-", D14/D21)</f>
        <v>4.1666666666666664E-2</v>
      </c>
      <c r="F14" s="128">
        <v>3</v>
      </c>
      <c r="G14" s="138">
        <f>IF(F21=0, "-", F14/F21)</f>
        <v>2.4193548387096774E-2</v>
      </c>
      <c r="H14" s="55">
        <v>1</v>
      </c>
      <c r="I14" s="78">
        <f>IF(H21=0, "-", H14/H21)</f>
        <v>9.0090090090090089E-3</v>
      </c>
      <c r="J14" s="77">
        <f t="shared" si="0"/>
        <v>-1</v>
      </c>
      <c r="K14" s="78">
        <f t="shared" si="1"/>
        <v>2</v>
      </c>
    </row>
    <row r="15" spans="1:11" x14ac:dyDescent="0.2">
      <c r="A15" s="20" t="s">
        <v>68</v>
      </c>
      <c r="B15" s="55">
        <v>4</v>
      </c>
      <c r="C15" s="138">
        <f>IF(B21=0, "-", B15/B21)</f>
        <v>0.13333333333333333</v>
      </c>
      <c r="D15" s="55">
        <v>2</v>
      </c>
      <c r="E15" s="78">
        <f>IF(D21=0, "-", D15/D21)</f>
        <v>8.3333333333333329E-2</v>
      </c>
      <c r="F15" s="128">
        <v>10</v>
      </c>
      <c r="G15" s="138">
        <f>IF(F21=0, "-", F15/F21)</f>
        <v>8.0645161290322578E-2</v>
      </c>
      <c r="H15" s="55">
        <v>7</v>
      </c>
      <c r="I15" s="78">
        <f>IF(H21=0, "-", H15/H21)</f>
        <v>6.3063063063063057E-2</v>
      </c>
      <c r="J15" s="77">
        <f t="shared" si="0"/>
        <v>1</v>
      </c>
      <c r="K15" s="78">
        <f t="shared" si="1"/>
        <v>0.42857142857142855</v>
      </c>
    </row>
    <row r="16" spans="1:11" x14ac:dyDescent="0.2">
      <c r="A16" s="20" t="s">
        <v>74</v>
      </c>
      <c r="B16" s="55">
        <v>0</v>
      </c>
      <c r="C16" s="138">
        <f>IF(B21=0, "-", B16/B21)</f>
        <v>0</v>
      </c>
      <c r="D16" s="55">
        <v>0</v>
      </c>
      <c r="E16" s="78">
        <f>IF(D21=0, "-", D16/D21)</f>
        <v>0</v>
      </c>
      <c r="F16" s="128">
        <v>0</v>
      </c>
      <c r="G16" s="138">
        <f>IF(F21=0, "-", F16/F21)</f>
        <v>0</v>
      </c>
      <c r="H16" s="55">
        <v>1</v>
      </c>
      <c r="I16" s="78">
        <f>IF(H21=0, "-", H16/H21)</f>
        <v>9.0090090090090089E-3</v>
      </c>
      <c r="J16" s="77" t="str">
        <f t="shared" si="0"/>
        <v>-</v>
      </c>
      <c r="K16" s="78">
        <f t="shared" si="1"/>
        <v>-1</v>
      </c>
    </row>
    <row r="17" spans="1:11" x14ac:dyDescent="0.2">
      <c r="A17" s="20" t="s">
        <v>88</v>
      </c>
      <c r="B17" s="55">
        <v>0</v>
      </c>
      <c r="C17" s="138">
        <f>IF(B21=0, "-", B17/B21)</f>
        <v>0</v>
      </c>
      <c r="D17" s="55">
        <v>0</v>
      </c>
      <c r="E17" s="78">
        <f>IF(D21=0, "-", D17/D21)</f>
        <v>0</v>
      </c>
      <c r="F17" s="128">
        <v>1</v>
      </c>
      <c r="G17" s="138">
        <f>IF(F21=0, "-", F17/F21)</f>
        <v>8.0645161290322578E-3</v>
      </c>
      <c r="H17" s="55">
        <v>1</v>
      </c>
      <c r="I17" s="78">
        <f>IF(H21=0, "-", H17/H21)</f>
        <v>9.0090090090090089E-3</v>
      </c>
      <c r="J17" s="77" t="str">
        <f t="shared" si="0"/>
        <v>-</v>
      </c>
      <c r="K17" s="78">
        <f t="shared" si="1"/>
        <v>0</v>
      </c>
    </row>
    <row r="18" spans="1:11" x14ac:dyDescent="0.2">
      <c r="A18" s="20" t="s">
        <v>80</v>
      </c>
      <c r="B18" s="55">
        <v>0</v>
      </c>
      <c r="C18" s="138">
        <f>IF(B21=0, "-", B18/B21)</f>
        <v>0</v>
      </c>
      <c r="D18" s="55">
        <v>0</v>
      </c>
      <c r="E18" s="78">
        <f>IF(D21=0, "-", D18/D21)</f>
        <v>0</v>
      </c>
      <c r="F18" s="128">
        <v>1</v>
      </c>
      <c r="G18" s="138">
        <f>IF(F21=0, "-", F18/F21)</f>
        <v>8.0645161290322578E-3</v>
      </c>
      <c r="H18" s="55">
        <v>1</v>
      </c>
      <c r="I18" s="78">
        <f>IF(H21=0, "-", H18/H21)</f>
        <v>9.0090090090090089E-3</v>
      </c>
      <c r="J18" s="77" t="str">
        <f t="shared" si="0"/>
        <v>-</v>
      </c>
      <c r="K18" s="78">
        <f t="shared" si="1"/>
        <v>0</v>
      </c>
    </row>
    <row r="19" spans="1:11" x14ac:dyDescent="0.2">
      <c r="A19" s="20" t="s">
        <v>89</v>
      </c>
      <c r="B19" s="55">
        <v>2</v>
      </c>
      <c r="C19" s="138">
        <f>IF(B21=0, "-", B19/B21)</f>
        <v>6.6666666666666666E-2</v>
      </c>
      <c r="D19" s="55">
        <v>0</v>
      </c>
      <c r="E19" s="78">
        <f>IF(D21=0, "-", D19/D21)</f>
        <v>0</v>
      </c>
      <c r="F19" s="128">
        <v>4</v>
      </c>
      <c r="G19" s="138">
        <f>IF(F21=0, "-", F19/F21)</f>
        <v>3.2258064516129031E-2</v>
      </c>
      <c r="H19" s="55">
        <v>3</v>
      </c>
      <c r="I19" s="78">
        <f>IF(H21=0, "-", H19/H21)</f>
        <v>2.7027027027027029E-2</v>
      </c>
      <c r="J19" s="77" t="str">
        <f t="shared" si="0"/>
        <v>-</v>
      </c>
      <c r="K19" s="78">
        <f t="shared" si="1"/>
        <v>0.33333333333333331</v>
      </c>
    </row>
    <row r="20" spans="1:11" x14ac:dyDescent="0.2">
      <c r="A20" s="129"/>
      <c r="B20" s="82"/>
      <c r="D20" s="82"/>
      <c r="E20" s="86"/>
      <c r="F20" s="130"/>
      <c r="H20" s="82"/>
      <c r="I20" s="86"/>
      <c r="J20" s="85"/>
      <c r="K20" s="86"/>
    </row>
    <row r="21" spans="1:11" s="38" customFormat="1" x14ac:dyDescent="0.2">
      <c r="A21" s="131" t="s">
        <v>437</v>
      </c>
      <c r="B21" s="32">
        <f>SUM(B7:B20)</f>
        <v>30</v>
      </c>
      <c r="C21" s="132">
        <v>1</v>
      </c>
      <c r="D21" s="32">
        <f>SUM(D7:D20)</f>
        <v>24</v>
      </c>
      <c r="E21" s="133">
        <v>1</v>
      </c>
      <c r="F21" s="121">
        <f>SUM(F7:F20)</f>
        <v>124</v>
      </c>
      <c r="G21" s="134">
        <v>1</v>
      </c>
      <c r="H21" s="32">
        <f>SUM(H7:H20)</f>
        <v>111</v>
      </c>
      <c r="I21" s="133">
        <v>1</v>
      </c>
      <c r="J21" s="35">
        <f>IF(D21=0, "-", (B21-D21)/D21)</f>
        <v>0.25</v>
      </c>
      <c r="K21" s="36">
        <f>IF(H21=0, "-", (F21-H21)/H21)</f>
        <v>0.11711711711711711</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0"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A97E53-446F-4231-947D-CE5C27D58AAB}">
  <sheetPr>
    <pageSetUpPr fitToPage="1"/>
  </sheetPr>
  <dimension ref="A1:J347"/>
  <sheetViews>
    <sheetView tabSelected="1" workbookViewId="0">
      <selection activeCell="M1" sqref="M1"/>
    </sheetView>
  </sheetViews>
  <sheetFormatPr defaultRowHeight="12.75" x14ac:dyDescent="0.2"/>
  <cols>
    <col min="1" max="1" width="32.140625" style="1" bestFit="1" customWidth="1"/>
    <col min="2" max="5" width="8.7109375" style="1"/>
    <col min="6" max="6" width="1.7109375" style="1" customWidth="1"/>
    <col min="7" max="256" width="8.7109375" style="1"/>
    <col min="257" max="257" width="30.7109375" style="1" customWidth="1"/>
    <col min="258" max="261" width="8.7109375" style="1"/>
    <col min="262" max="262" width="1.7109375" style="1" customWidth="1"/>
    <col min="263" max="512" width="8.7109375" style="1"/>
    <col min="513" max="513" width="30.7109375" style="1" customWidth="1"/>
    <col min="514" max="517" width="8.7109375" style="1"/>
    <col min="518" max="518" width="1.7109375" style="1" customWidth="1"/>
    <col min="519" max="768" width="8.7109375" style="1"/>
    <col min="769" max="769" width="30.7109375" style="1" customWidth="1"/>
    <col min="770" max="773" width="8.7109375" style="1"/>
    <col min="774" max="774" width="1.7109375" style="1" customWidth="1"/>
    <col min="775" max="1024" width="8.7109375" style="1"/>
    <col min="1025" max="1025" width="30.7109375" style="1" customWidth="1"/>
    <col min="1026" max="1029" width="8.7109375" style="1"/>
    <col min="1030" max="1030" width="1.7109375" style="1" customWidth="1"/>
    <col min="1031" max="1280" width="8.7109375" style="1"/>
    <col min="1281" max="1281" width="30.7109375" style="1" customWidth="1"/>
    <col min="1282" max="1285" width="8.7109375" style="1"/>
    <col min="1286" max="1286" width="1.7109375" style="1" customWidth="1"/>
    <col min="1287" max="1536" width="8.7109375" style="1"/>
    <col min="1537" max="1537" width="30.7109375" style="1" customWidth="1"/>
    <col min="1538" max="1541" width="8.7109375" style="1"/>
    <col min="1542" max="1542" width="1.7109375" style="1" customWidth="1"/>
    <col min="1543" max="1792" width="8.7109375" style="1"/>
    <col min="1793" max="1793" width="30.7109375" style="1" customWidth="1"/>
    <col min="1794" max="1797" width="8.7109375" style="1"/>
    <col min="1798" max="1798" width="1.7109375" style="1" customWidth="1"/>
    <col min="1799" max="2048" width="8.7109375" style="1"/>
    <col min="2049" max="2049" width="30.7109375" style="1" customWidth="1"/>
    <col min="2050" max="2053" width="8.7109375" style="1"/>
    <col min="2054" max="2054" width="1.7109375" style="1" customWidth="1"/>
    <col min="2055" max="2304" width="8.7109375" style="1"/>
    <col min="2305" max="2305" width="30.7109375" style="1" customWidth="1"/>
    <col min="2306" max="2309" width="8.7109375" style="1"/>
    <col min="2310" max="2310" width="1.7109375" style="1" customWidth="1"/>
    <col min="2311" max="2560" width="8.7109375" style="1"/>
    <col min="2561" max="2561" width="30.7109375" style="1" customWidth="1"/>
    <col min="2562" max="2565" width="8.7109375" style="1"/>
    <col min="2566" max="2566" width="1.7109375" style="1" customWidth="1"/>
    <col min="2567" max="2816" width="8.7109375" style="1"/>
    <col min="2817" max="2817" width="30.7109375" style="1" customWidth="1"/>
    <col min="2818" max="2821" width="8.7109375" style="1"/>
    <col min="2822" max="2822" width="1.7109375" style="1" customWidth="1"/>
    <col min="2823" max="3072" width="8.7109375" style="1"/>
    <col min="3073" max="3073" width="30.7109375" style="1" customWidth="1"/>
    <col min="3074" max="3077" width="8.7109375" style="1"/>
    <col min="3078" max="3078" width="1.7109375" style="1" customWidth="1"/>
    <col min="3079" max="3328" width="8.7109375" style="1"/>
    <col min="3329" max="3329" width="30.7109375" style="1" customWidth="1"/>
    <col min="3330" max="3333" width="8.7109375" style="1"/>
    <col min="3334" max="3334" width="1.7109375" style="1" customWidth="1"/>
    <col min="3335" max="3584" width="8.7109375" style="1"/>
    <col min="3585" max="3585" width="30.7109375" style="1" customWidth="1"/>
    <col min="3586" max="3589" width="8.7109375" style="1"/>
    <col min="3590" max="3590" width="1.7109375" style="1" customWidth="1"/>
    <col min="3591" max="3840" width="8.7109375" style="1"/>
    <col min="3841" max="3841" width="30.7109375" style="1" customWidth="1"/>
    <col min="3842" max="3845" width="8.7109375" style="1"/>
    <col min="3846" max="3846" width="1.7109375" style="1" customWidth="1"/>
    <col min="3847" max="4096" width="8.7109375" style="1"/>
    <col min="4097" max="4097" width="30.7109375" style="1" customWidth="1"/>
    <col min="4098" max="4101" width="8.7109375" style="1"/>
    <col min="4102" max="4102" width="1.7109375" style="1" customWidth="1"/>
    <col min="4103" max="4352" width="8.7109375" style="1"/>
    <col min="4353" max="4353" width="30.7109375" style="1" customWidth="1"/>
    <col min="4354" max="4357" width="8.7109375" style="1"/>
    <col min="4358" max="4358" width="1.7109375" style="1" customWidth="1"/>
    <col min="4359" max="4608" width="8.7109375" style="1"/>
    <col min="4609" max="4609" width="30.7109375" style="1" customWidth="1"/>
    <col min="4610" max="4613" width="8.7109375" style="1"/>
    <col min="4614" max="4614" width="1.7109375" style="1" customWidth="1"/>
    <col min="4615" max="4864" width="8.7109375" style="1"/>
    <col min="4865" max="4865" width="30.7109375" style="1" customWidth="1"/>
    <col min="4866" max="4869" width="8.7109375" style="1"/>
    <col min="4870" max="4870" width="1.7109375" style="1" customWidth="1"/>
    <col min="4871" max="5120" width="8.7109375" style="1"/>
    <col min="5121" max="5121" width="30.7109375" style="1" customWidth="1"/>
    <col min="5122" max="5125" width="8.7109375" style="1"/>
    <col min="5126" max="5126" width="1.7109375" style="1" customWidth="1"/>
    <col min="5127" max="5376" width="8.7109375" style="1"/>
    <col min="5377" max="5377" width="30.7109375" style="1" customWidth="1"/>
    <col min="5378" max="5381" width="8.7109375" style="1"/>
    <col min="5382" max="5382" width="1.7109375" style="1" customWidth="1"/>
    <col min="5383" max="5632" width="8.7109375" style="1"/>
    <col min="5633" max="5633" width="30.7109375" style="1" customWidth="1"/>
    <col min="5634" max="5637" width="8.7109375" style="1"/>
    <col min="5638" max="5638" width="1.7109375" style="1" customWidth="1"/>
    <col min="5639" max="5888" width="8.7109375" style="1"/>
    <col min="5889" max="5889" width="30.7109375" style="1" customWidth="1"/>
    <col min="5890" max="5893" width="8.7109375" style="1"/>
    <col min="5894" max="5894" width="1.7109375" style="1" customWidth="1"/>
    <col min="5895" max="6144" width="8.7109375" style="1"/>
    <col min="6145" max="6145" width="30.7109375" style="1" customWidth="1"/>
    <col min="6146" max="6149" width="8.7109375" style="1"/>
    <col min="6150" max="6150" width="1.7109375" style="1" customWidth="1"/>
    <col min="6151" max="6400" width="8.7109375" style="1"/>
    <col min="6401" max="6401" width="30.7109375" style="1" customWidth="1"/>
    <col min="6402" max="6405" width="8.7109375" style="1"/>
    <col min="6406" max="6406" width="1.7109375" style="1" customWidth="1"/>
    <col min="6407" max="6656" width="8.7109375" style="1"/>
    <col min="6657" max="6657" width="30.7109375" style="1" customWidth="1"/>
    <col min="6658" max="6661" width="8.7109375" style="1"/>
    <col min="6662" max="6662" width="1.7109375" style="1" customWidth="1"/>
    <col min="6663" max="6912" width="8.7109375" style="1"/>
    <col min="6913" max="6913" width="30.7109375" style="1" customWidth="1"/>
    <col min="6914" max="6917" width="8.7109375" style="1"/>
    <col min="6918" max="6918" width="1.7109375" style="1" customWidth="1"/>
    <col min="6919" max="7168" width="8.7109375" style="1"/>
    <col min="7169" max="7169" width="30.7109375" style="1" customWidth="1"/>
    <col min="7170" max="7173" width="8.7109375" style="1"/>
    <col min="7174" max="7174" width="1.7109375" style="1" customWidth="1"/>
    <col min="7175" max="7424" width="8.7109375" style="1"/>
    <col min="7425" max="7425" width="30.7109375" style="1" customWidth="1"/>
    <col min="7426" max="7429" width="8.7109375" style="1"/>
    <col min="7430" max="7430" width="1.7109375" style="1" customWidth="1"/>
    <col min="7431" max="7680" width="8.7109375" style="1"/>
    <col min="7681" max="7681" width="30.7109375" style="1" customWidth="1"/>
    <col min="7682" max="7685" width="8.7109375" style="1"/>
    <col min="7686" max="7686" width="1.7109375" style="1" customWidth="1"/>
    <col min="7687" max="7936" width="8.7109375" style="1"/>
    <col min="7937" max="7937" width="30.7109375" style="1" customWidth="1"/>
    <col min="7938" max="7941" width="8.7109375" style="1"/>
    <col min="7942" max="7942" width="1.7109375" style="1" customWidth="1"/>
    <col min="7943" max="8192" width="8.7109375" style="1"/>
    <col min="8193" max="8193" width="30.7109375" style="1" customWidth="1"/>
    <col min="8194" max="8197" width="8.7109375" style="1"/>
    <col min="8198" max="8198" width="1.7109375" style="1" customWidth="1"/>
    <col min="8199" max="8448" width="8.7109375" style="1"/>
    <col min="8449" max="8449" width="30.7109375" style="1" customWidth="1"/>
    <col min="8450" max="8453" width="8.7109375" style="1"/>
    <col min="8454" max="8454" width="1.7109375" style="1" customWidth="1"/>
    <col min="8455" max="8704" width="8.7109375" style="1"/>
    <col min="8705" max="8705" width="30.7109375" style="1" customWidth="1"/>
    <col min="8706" max="8709" width="8.7109375" style="1"/>
    <col min="8710" max="8710" width="1.7109375" style="1" customWidth="1"/>
    <col min="8711" max="8960" width="8.7109375" style="1"/>
    <col min="8961" max="8961" width="30.7109375" style="1" customWidth="1"/>
    <col min="8962" max="8965" width="8.7109375" style="1"/>
    <col min="8966" max="8966" width="1.7109375" style="1" customWidth="1"/>
    <col min="8967" max="9216" width="8.7109375" style="1"/>
    <col min="9217" max="9217" width="30.7109375" style="1" customWidth="1"/>
    <col min="9218" max="9221" width="8.7109375" style="1"/>
    <col min="9222" max="9222" width="1.7109375" style="1" customWidth="1"/>
    <col min="9223" max="9472" width="8.7109375" style="1"/>
    <col min="9473" max="9473" width="30.7109375" style="1" customWidth="1"/>
    <col min="9474" max="9477" width="8.7109375" style="1"/>
    <col min="9478" max="9478" width="1.7109375" style="1" customWidth="1"/>
    <col min="9479" max="9728" width="8.7109375" style="1"/>
    <col min="9729" max="9729" width="30.7109375" style="1" customWidth="1"/>
    <col min="9730" max="9733" width="8.7109375" style="1"/>
    <col min="9734" max="9734" width="1.7109375" style="1" customWidth="1"/>
    <col min="9735" max="9984" width="8.7109375" style="1"/>
    <col min="9985" max="9985" width="30.7109375" style="1" customWidth="1"/>
    <col min="9986" max="9989" width="8.7109375" style="1"/>
    <col min="9990" max="9990" width="1.7109375" style="1" customWidth="1"/>
    <col min="9991" max="10240" width="8.7109375" style="1"/>
    <col min="10241" max="10241" width="30.7109375" style="1" customWidth="1"/>
    <col min="10242" max="10245" width="8.7109375" style="1"/>
    <col min="10246" max="10246" width="1.7109375" style="1" customWidth="1"/>
    <col min="10247" max="10496" width="8.7109375" style="1"/>
    <col min="10497" max="10497" width="30.7109375" style="1" customWidth="1"/>
    <col min="10498" max="10501" width="8.7109375" style="1"/>
    <col min="10502" max="10502" width="1.7109375" style="1" customWidth="1"/>
    <col min="10503" max="10752" width="8.7109375" style="1"/>
    <col min="10753" max="10753" width="30.7109375" style="1" customWidth="1"/>
    <col min="10754" max="10757" width="8.7109375" style="1"/>
    <col min="10758" max="10758" width="1.7109375" style="1" customWidth="1"/>
    <col min="10759" max="11008" width="8.7109375" style="1"/>
    <col min="11009" max="11009" width="30.7109375" style="1" customWidth="1"/>
    <col min="11010" max="11013" width="8.7109375" style="1"/>
    <col min="11014" max="11014" width="1.7109375" style="1" customWidth="1"/>
    <col min="11015" max="11264" width="8.7109375" style="1"/>
    <col min="11265" max="11265" width="30.7109375" style="1" customWidth="1"/>
    <col min="11266" max="11269" width="8.7109375" style="1"/>
    <col min="11270" max="11270" width="1.7109375" style="1" customWidth="1"/>
    <col min="11271" max="11520" width="8.7109375" style="1"/>
    <col min="11521" max="11521" width="30.7109375" style="1" customWidth="1"/>
    <col min="11522" max="11525" width="8.7109375" style="1"/>
    <col min="11526" max="11526" width="1.7109375" style="1" customWidth="1"/>
    <col min="11527" max="11776" width="8.7109375" style="1"/>
    <col min="11777" max="11777" width="30.7109375" style="1" customWidth="1"/>
    <col min="11778" max="11781" width="8.7109375" style="1"/>
    <col min="11782" max="11782" width="1.7109375" style="1" customWidth="1"/>
    <col min="11783" max="12032" width="8.7109375" style="1"/>
    <col min="12033" max="12033" width="30.7109375" style="1" customWidth="1"/>
    <col min="12034" max="12037" width="8.7109375" style="1"/>
    <col min="12038" max="12038" width="1.7109375" style="1" customWidth="1"/>
    <col min="12039" max="12288" width="8.7109375" style="1"/>
    <col min="12289" max="12289" width="30.7109375" style="1" customWidth="1"/>
    <col min="12290" max="12293" width="8.7109375" style="1"/>
    <col min="12294" max="12294" width="1.7109375" style="1" customWidth="1"/>
    <col min="12295" max="12544" width="8.7109375" style="1"/>
    <col min="12545" max="12545" width="30.7109375" style="1" customWidth="1"/>
    <col min="12546" max="12549" width="8.7109375" style="1"/>
    <col min="12550" max="12550" width="1.7109375" style="1" customWidth="1"/>
    <col min="12551" max="12800" width="8.7109375" style="1"/>
    <col min="12801" max="12801" width="30.7109375" style="1" customWidth="1"/>
    <col min="12802" max="12805" width="8.7109375" style="1"/>
    <col min="12806" max="12806" width="1.7109375" style="1" customWidth="1"/>
    <col min="12807" max="13056" width="8.7109375" style="1"/>
    <col min="13057" max="13057" width="30.7109375" style="1" customWidth="1"/>
    <col min="13058" max="13061" width="8.7109375" style="1"/>
    <col min="13062" max="13062" width="1.7109375" style="1" customWidth="1"/>
    <col min="13063" max="13312" width="8.7109375" style="1"/>
    <col min="13313" max="13313" width="30.7109375" style="1" customWidth="1"/>
    <col min="13314" max="13317" width="8.7109375" style="1"/>
    <col min="13318" max="13318" width="1.7109375" style="1" customWidth="1"/>
    <col min="13319" max="13568" width="8.7109375" style="1"/>
    <col min="13569" max="13569" width="30.7109375" style="1" customWidth="1"/>
    <col min="13570" max="13573" width="8.7109375" style="1"/>
    <col min="13574" max="13574" width="1.7109375" style="1" customWidth="1"/>
    <col min="13575" max="13824" width="8.7109375" style="1"/>
    <col min="13825" max="13825" width="30.7109375" style="1" customWidth="1"/>
    <col min="13826" max="13829" width="8.7109375" style="1"/>
    <col min="13830" max="13830" width="1.7109375" style="1" customWidth="1"/>
    <col min="13831" max="14080" width="8.7109375" style="1"/>
    <col min="14081" max="14081" width="30.7109375" style="1" customWidth="1"/>
    <col min="14082" max="14085" width="8.7109375" style="1"/>
    <col min="14086" max="14086" width="1.7109375" style="1" customWidth="1"/>
    <col min="14087" max="14336" width="8.7109375" style="1"/>
    <col min="14337" max="14337" width="30.7109375" style="1" customWidth="1"/>
    <col min="14338" max="14341" width="8.7109375" style="1"/>
    <col min="14342" max="14342" width="1.7109375" style="1" customWidth="1"/>
    <col min="14343" max="14592" width="8.7109375" style="1"/>
    <col min="14593" max="14593" width="30.7109375" style="1" customWidth="1"/>
    <col min="14594" max="14597" width="8.7109375" style="1"/>
    <col min="14598" max="14598" width="1.7109375" style="1" customWidth="1"/>
    <col min="14599" max="14848" width="8.7109375" style="1"/>
    <col min="14849" max="14849" width="30.7109375" style="1" customWidth="1"/>
    <col min="14850" max="14853" width="8.7109375" style="1"/>
    <col min="14854" max="14854" width="1.7109375" style="1" customWidth="1"/>
    <col min="14855" max="15104" width="8.7109375" style="1"/>
    <col min="15105" max="15105" width="30.7109375" style="1" customWidth="1"/>
    <col min="15106" max="15109" width="8.7109375" style="1"/>
    <col min="15110" max="15110" width="1.7109375" style="1" customWidth="1"/>
    <col min="15111" max="15360" width="8.7109375" style="1"/>
    <col min="15361" max="15361" width="30.7109375" style="1" customWidth="1"/>
    <col min="15362" max="15365" width="8.7109375" style="1"/>
    <col min="15366" max="15366" width="1.7109375" style="1" customWidth="1"/>
    <col min="15367" max="15616" width="8.7109375" style="1"/>
    <col min="15617" max="15617" width="30.7109375" style="1" customWidth="1"/>
    <col min="15618" max="15621" width="8.7109375" style="1"/>
    <col min="15622" max="15622" width="1.7109375" style="1" customWidth="1"/>
    <col min="15623" max="15872" width="8.7109375" style="1"/>
    <col min="15873" max="15873" width="30.7109375" style="1" customWidth="1"/>
    <col min="15874" max="15877" width="8.7109375" style="1"/>
    <col min="15878" max="15878" width="1.7109375" style="1" customWidth="1"/>
    <col min="15879" max="16128" width="8.7109375" style="1"/>
    <col min="16129" max="16129" width="30.7109375" style="1" customWidth="1"/>
    <col min="16130" max="16133" width="8.7109375" style="1"/>
    <col min="16134" max="16134" width="1.7109375" style="1" customWidth="1"/>
    <col min="16135" max="16384" width="8.7109375" style="1"/>
  </cols>
  <sheetData>
    <row r="1" spans="1:10" s="44" customFormat="1" ht="20.25" x14ac:dyDescent="0.3">
      <c r="A1" s="52" t="s">
        <v>19</v>
      </c>
      <c r="B1" s="174" t="s">
        <v>439</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c r="B5" s="13">
        <f>VALUE(RIGHT(B2, 4))</f>
        <v>2020</v>
      </c>
      <c r="C5" s="14">
        <f>B5-1</f>
        <v>2019</v>
      </c>
      <c r="D5" s="13">
        <f>B5</f>
        <v>2020</v>
      </c>
      <c r="E5" s="14">
        <f>C5</f>
        <v>2019</v>
      </c>
      <c r="F5" s="15"/>
      <c r="G5" s="13" t="s">
        <v>8</v>
      </c>
      <c r="H5" s="14" t="s">
        <v>5</v>
      </c>
      <c r="I5" s="13" t="s">
        <v>8</v>
      </c>
      <c r="J5" s="14" t="s">
        <v>5</v>
      </c>
    </row>
    <row r="6" spans="1:10" x14ac:dyDescent="0.2">
      <c r="A6" s="20"/>
      <c r="B6" s="139"/>
      <c r="C6" s="140"/>
      <c r="D6" s="139"/>
      <c r="E6" s="140"/>
      <c r="F6" s="141"/>
      <c r="G6" s="139"/>
      <c r="H6" s="140"/>
      <c r="I6" s="17"/>
      <c r="J6" s="18"/>
    </row>
    <row r="7" spans="1:10" x14ac:dyDescent="0.2">
      <c r="A7" s="111" t="s">
        <v>49</v>
      </c>
      <c r="B7" s="55"/>
      <c r="C7" s="56"/>
      <c r="D7" s="55"/>
      <c r="E7" s="56"/>
      <c r="F7" s="57"/>
      <c r="G7" s="55"/>
      <c r="H7" s="56"/>
      <c r="I7" s="77"/>
      <c r="J7" s="78"/>
    </row>
    <row r="8" spans="1:10" x14ac:dyDescent="0.2">
      <c r="A8" s="142" t="s">
        <v>185</v>
      </c>
      <c r="B8" s="63">
        <v>0</v>
      </c>
      <c r="C8" s="64">
        <v>0</v>
      </c>
      <c r="D8" s="63">
        <v>0</v>
      </c>
      <c r="E8" s="64">
        <v>1</v>
      </c>
      <c r="F8" s="65"/>
      <c r="G8" s="63">
        <f t="shared" ref="G8:G13" si="0">B8-C8</f>
        <v>0</v>
      </c>
      <c r="H8" s="64">
        <f t="shared" ref="H8:H13" si="1">D8-E8</f>
        <v>-1</v>
      </c>
      <c r="I8" s="79" t="str">
        <f t="shared" ref="I8:I13" si="2">IF(C8=0, "-", IF(G8/C8&lt;10, G8/C8, "&gt;999%"))</f>
        <v>-</v>
      </c>
      <c r="J8" s="80">
        <f t="shared" ref="J8:J13" si="3">IF(E8=0, "-", IF(H8/E8&lt;10, H8/E8, "&gt;999%"))</f>
        <v>-1</v>
      </c>
    </row>
    <row r="9" spans="1:10" x14ac:dyDescent="0.2">
      <c r="A9" s="117" t="s">
        <v>202</v>
      </c>
      <c r="B9" s="55">
        <v>0</v>
      </c>
      <c r="C9" s="56">
        <v>0</v>
      </c>
      <c r="D9" s="55">
        <v>0</v>
      </c>
      <c r="E9" s="56">
        <v>1</v>
      </c>
      <c r="F9" s="57"/>
      <c r="G9" s="55">
        <f t="shared" si="0"/>
        <v>0</v>
      </c>
      <c r="H9" s="56">
        <f t="shared" si="1"/>
        <v>-1</v>
      </c>
      <c r="I9" s="77" t="str">
        <f t="shared" si="2"/>
        <v>-</v>
      </c>
      <c r="J9" s="78">
        <f t="shared" si="3"/>
        <v>-1</v>
      </c>
    </row>
    <row r="10" spans="1:10" x14ac:dyDescent="0.2">
      <c r="A10" s="117" t="s">
        <v>281</v>
      </c>
      <c r="B10" s="55">
        <v>0</v>
      </c>
      <c r="C10" s="56">
        <v>0</v>
      </c>
      <c r="D10" s="55">
        <v>1</v>
      </c>
      <c r="E10" s="56">
        <v>1</v>
      </c>
      <c r="F10" s="57"/>
      <c r="G10" s="55">
        <f t="shared" si="0"/>
        <v>0</v>
      </c>
      <c r="H10" s="56">
        <f t="shared" si="1"/>
        <v>0</v>
      </c>
      <c r="I10" s="77" t="str">
        <f t="shared" si="2"/>
        <v>-</v>
      </c>
      <c r="J10" s="78">
        <f t="shared" si="3"/>
        <v>0</v>
      </c>
    </row>
    <row r="11" spans="1:10" x14ac:dyDescent="0.2">
      <c r="A11" s="117" t="s">
        <v>282</v>
      </c>
      <c r="B11" s="55">
        <v>1</v>
      </c>
      <c r="C11" s="56">
        <v>0</v>
      </c>
      <c r="D11" s="55">
        <v>3</v>
      </c>
      <c r="E11" s="56">
        <v>1</v>
      </c>
      <c r="F11" s="57"/>
      <c r="G11" s="55">
        <f t="shared" si="0"/>
        <v>1</v>
      </c>
      <c r="H11" s="56">
        <f t="shared" si="1"/>
        <v>2</v>
      </c>
      <c r="I11" s="77" t="str">
        <f t="shared" si="2"/>
        <v>-</v>
      </c>
      <c r="J11" s="78">
        <f t="shared" si="3"/>
        <v>2</v>
      </c>
    </row>
    <row r="12" spans="1:10" x14ac:dyDescent="0.2">
      <c r="A12" s="117" t="s">
        <v>358</v>
      </c>
      <c r="B12" s="55">
        <v>0</v>
      </c>
      <c r="C12" s="56">
        <v>0</v>
      </c>
      <c r="D12" s="55">
        <v>0</v>
      </c>
      <c r="E12" s="56">
        <v>1</v>
      </c>
      <c r="F12" s="57"/>
      <c r="G12" s="55">
        <f t="shared" si="0"/>
        <v>0</v>
      </c>
      <c r="H12" s="56">
        <f t="shared" si="1"/>
        <v>-1</v>
      </c>
      <c r="I12" s="77" t="str">
        <f t="shared" si="2"/>
        <v>-</v>
      </c>
      <c r="J12" s="78">
        <f t="shared" si="3"/>
        <v>-1</v>
      </c>
    </row>
    <row r="13" spans="1:10" s="38" customFormat="1" x14ac:dyDescent="0.2">
      <c r="A13" s="143" t="s">
        <v>440</v>
      </c>
      <c r="B13" s="32">
        <v>1</v>
      </c>
      <c r="C13" s="33">
        <v>0</v>
      </c>
      <c r="D13" s="32">
        <v>4</v>
      </c>
      <c r="E13" s="33">
        <v>5</v>
      </c>
      <c r="F13" s="34"/>
      <c r="G13" s="32">
        <f t="shared" si="0"/>
        <v>1</v>
      </c>
      <c r="H13" s="33">
        <f t="shared" si="1"/>
        <v>-1</v>
      </c>
      <c r="I13" s="35" t="str">
        <f t="shared" si="2"/>
        <v>-</v>
      </c>
      <c r="J13" s="36">
        <f t="shared" si="3"/>
        <v>-0.2</v>
      </c>
    </row>
    <row r="14" spans="1:10" x14ac:dyDescent="0.2">
      <c r="A14" s="142"/>
      <c r="B14" s="63"/>
      <c r="C14" s="64"/>
      <c r="D14" s="63"/>
      <c r="E14" s="64"/>
      <c r="F14" s="65"/>
      <c r="G14" s="63"/>
      <c r="H14" s="64"/>
      <c r="I14" s="79"/>
      <c r="J14" s="80"/>
    </row>
    <row r="15" spans="1:10" x14ac:dyDescent="0.2">
      <c r="A15" s="111" t="s">
        <v>50</v>
      </c>
      <c r="B15" s="55"/>
      <c r="C15" s="56"/>
      <c r="D15" s="55"/>
      <c r="E15" s="56"/>
      <c r="F15" s="57"/>
      <c r="G15" s="55"/>
      <c r="H15" s="56"/>
      <c r="I15" s="77"/>
      <c r="J15" s="78"/>
    </row>
    <row r="16" spans="1:10" x14ac:dyDescent="0.2">
      <c r="A16" s="117" t="s">
        <v>186</v>
      </c>
      <c r="B16" s="55">
        <v>0</v>
      </c>
      <c r="C16" s="56">
        <v>0</v>
      </c>
      <c r="D16" s="55">
        <v>2</v>
      </c>
      <c r="E16" s="56">
        <v>4</v>
      </c>
      <c r="F16" s="57"/>
      <c r="G16" s="55">
        <f t="shared" ref="G16:G28" si="4">B16-C16</f>
        <v>0</v>
      </c>
      <c r="H16" s="56">
        <f t="shared" ref="H16:H28" si="5">D16-E16</f>
        <v>-2</v>
      </c>
      <c r="I16" s="77" t="str">
        <f t="shared" ref="I16:I28" si="6">IF(C16=0, "-", IF(G16/C16&lt;10, G16/C16, "&gt;999%"))</f>
        <v>-</v>
      </c>
      <c r="J16" s="78">
        <f t="shared" ref="J16:J28" si="7">IF(E16=0, "-", IF(H16/E16&lt;10, H16/E16, "&gt;999%"))</f>
        <v>-0.5</v>
      </c>
    </row>
    <row r="17" spans="1:10" x14ac:dyDescent="0.2">
      <c r="A17" s="117" t="s">
        <v>187</v>
      </c>
      <c r="B17" s="55">
        <v>4</v>
      </c>
      <c r="C17" s="56">
        <v>0</v>
      </c>
      <c r="D17" s="55">
        <v>6</v>
      </c>
      <c r="E17" s="56">
        <v>0</v>
      </c>
      <c r="F17" s="57"/>
      <c r="G17" s="55">
        <f t="shared" si="4"/>
        <v>4</v>
      </c>
      <c r="H17" s="56">
        <f t="shared" si="5"/>
        <v>6</v>
      </c>
      <c r="I17" s="77" t="str">
        <f t="shared" si="6"/>
        <v>-</v>
      </c>
      <c r="J17" s="78" t="str">
        <f t="shared" si="7"/>
        <v>-</v>
      </c>
    </row>
    <row r="18" spans="1:10" x14ac:dyDescent="0.2">
      <c r="A18" s="117" t="s">
        <v>203</v>
      </c>
      <c r="B18" s="55">
        <v>2</v>
      </c>
      <c r="C18" s="56">
        <v>1</v>
      </c>
      <c r="D18" s="55">
        <v>3</v>
      </c>
      <c r="E18" s="56">
        <v>3</v>
      </c>
      <c r="F18" s="57"/>
      <c r="G18" s="55">
        <f t="shared" si="4"/>
        <v>1</v>
      </c>
      <c r="H18" s="56">
        <f t="shared" si="5"/>
        <v>0</v>
      </c>
      <c r="I18" s="77">
        <f t="shared" si="6"/>
        <v>1</v>
      </c>
      <c r="J18" s="78">
        <f t="shared" si="7"/>
        <v>0</v>
      </c>
    </row>
    <row r="19" spans="1:10" x14ac:dyDescent="0.2">
      <c r="A19" s="117" t="s">
        <v>204</v>
      </c>
      <c r="B19" s="55">
        <v>0</v>
      </c>
      <c r="C19" s="56">
        <v>0</v>
      </c>
      <c r="D19" s="55">
        <v>0</v>
      </c>
      <c r="E19" s="56">
        <v>1</v>
      </c>
      <c r="F19" s="57"/>
      <c r="G19" s="55">
        <f t="shared" si="4"/>
        <v>0</v>
      </c>
      <c r="H19" s="56">
        <f t="shared" si="5"/>
        <v>-1</v>
      </c>
      <c r="I19" s="77" t="str">
        <f t="shared" si="6"/>
        <v>-</v>
      </c>
      <c r="J19" s="78">
        <f t="shared" si="7"/>
        <v>-1</v>
      </c>
    </row>
    <row r="20" spans="1:10" x14ac:dyDescent="0.2">
      <c r="A20" s="117" t="s">
        <v>216</v>
      </c>
      <c r="B20" s="55">
        <v>0</v>
      </c>
      <c r="C20" s="56">
        <v>0</v>
      </c>
      <c r="D20" s="55">
        <v>0</v>
      </c>
      <c r="E20" s="56">
        <v>1</v>
      </c>
      <c r="F20" s="57"/>
      <c r="G20" s="55">
        <f t="shared" si="4"/>
        <v>0</v>
      </c>
      <c r="H20" s="56">
        <f t="shared" si="5"/>
        <v>-1</v>
      </c>
      <c r="I20" s="77" t="str">
        <f t="shared" si="6"/>
        <v>-</v>
      </c>
      <c r="J20" s="78">
        <f t="shared" si="7"/>
        <v>-1</v>
      </c>
    </row>
    <row r="21" spans="1:10" x14ac:dyDescent="0.2">
      <c r="A21" s="117" t="s">
        <v>188</v>
      </c>
      <c r="B21" s="55">
        <v>0</v>
      </c>
      <c r="C21" s="56">
        <v>0</v>
      </c>
      <c r="D21" s="55">
        <v>1</v>
      </c>
      <c r="E21" s="56">
        <v>0</v>
      </c>
      <c r="F21" s="57"/>
      <c r="G21" s="55">
        <f t="shared" si="4"/>
        <v>0</v>
      </c>
      <c r="H21" s="56">
        <f t="shared" si="5"/>
        <v>1</v>
      </c>
      <c r="I21" s="77" t="str">
        <f t="shared" si="6"/>
        <v>-</v>
      </c>
      <c r="J21" s="78" t="str">
        <f t="shared" si="7"/>
        <v>-</v>
      </c>
    </row>
    <row r="22" spans="1:10" x14ac:dyDescent="0.2">
      <c r="A22" s="117" t="s">
        <v>283</v>
      </c>
      <c r="B22" s="55">
        <v>2</v>
      </c>
      <c r="C22" s="56">
        <v>1</v>
      </c>
      <c r="D22" s="55">
        <v>5</v>
      </c>
      <c r="E22" s="56">
        <v>1</v>
      </c>
      <c r="F22" s="57"/>
      <c r="G22" s="55">
        <f t="shared" si="4"/>
        <v>1</v>
      </c>
      <c r="H22" s="56">
        <f t="shared" si="5"/>
        <v>4</v>
      </c>
      <c r="I22" s="77">
        <f t="shared" si="6"/>
        <v>1</v>
      </c>
      <c r="J22" s="78">
        <f t="shared" si="7"/>
        <v>4</v>
      </c>
    </row>
    <row r="23" spans="1:10" x14ac:dyDescent="0.2">
      <c r="A23" s="117" t="s">
        <v>284</v>
      </c>
      <c r="B23" s="55">
        <v>0</v>
      </c>
      <c r="C23" s="56">
        <v>0</v>
      </c>
      <c r="D23" s="55">
        <v>1</v>
      </c>
      <c r="E23" s="56">
        <v>1</v>
      </c>
      <c r="F23" s="57"/>
      <c r="G23" s="55">
        <f t="shared" si="4"/>
        <v>0</v>
      </c>
      <c r="H23" s="56">
        <f t="shared" si="5"/>
        <v>0</v>
      </c>
      <c r="I23" s="77" t="str">
        <f t="shared" si="6"/>
        <v>-</v>
      </c>
      <c r="J23" s="78">
        <f t="shared" si="7"/>
        <v>0</v>
      </c>
    </row>
    <row r="24" spans="1:10" x14ac:dyDescent="0.2">
      <c r="A24" s="117" t="s">
        <v>307</v>
      </c>
      <c r="B24" s="55">
        <v>1</v>
      </c>
      <c r="C24" s="56">
        <v>0</v>
      </c>
      <c r="D24" s="55">
        <v>5</v>
      </c>
      <c r="E24" s="56">
        <v>1</v>
      </c>
      <c r="F24" s="57"/>
      <c r="G24" s="55">
        <f t="shared" si="4"/>
        <v>1</v>
      </c>
      <c r="H24" s="56">
        <f t="shared" si="5"/>
        <v>4</v>
      </c>
      <c r="I24" s="77" t="str">
        <f t="shared" si="6"/>
        <v>-</v>
      </c>
      <c r="J24" s="78">
        <f t="shared" si="7"/>
        <v>4</v>
      </c>
    </row>
    <row r="25" spans="1:10" x14ac:dyDescent="0.2">
      <c r="A25" s="117" t="s">
        <v>308</v>
      </c>
      <c r="B25" s="55">
        <v>0</v>
      </c>
      <c r="C25" s="56">
        <v>0</v>
      </c>
      <c r="D25" s="55">
        <v>1</v>
      </c>
      <c r="E25" s="56">
        <v>1</v>
      </c>
      <c r="F25" s="57"/>
      <c r="G25" s="55">
        <f t="shared" si="4"/>
        <v>0</v>
      </c>
      <c r="H25" s="56">
        <f t="shared" si="5"/>
        <v>0</v>
      </c>
      <c r="I25" s="77" t="str">
        <f t="shared" si="6"/>
        <v>-</v>
      </c>
      <c r="J25" s="78">
        <f t="shared" si="7"/>
        <v>0</v>
      </c>
    </row>
    <row r="26" spans="1:10" x14ac:dyDescent="0.2">
      <c r="A26" s="117" t="s">
        <v>344</v>
      </c>
      <c r="B26" s="55">
        <v>1</v>
      </c>
      <c r="C26" s="56">
        <v>3</v>
      </c>
      <c r="D26" s="55">
        <v>1</v>
      </c>
      <c r="E26" s="56">
        <v>3</v>
      </c>
      <c r="F26" s="57"/>
      <c r="G26" s="55">
        <f t="shared" si="4"/>
        <v>-2</v>
      </c>
      <c r="H26" s="56">
        <f t="shared" si="5"/>
        <v>-2</v>
      </c>
      <c r="I26" s="77">
        <f t="shared" si="6"/>
        <v>-0.66666666666666663</v>
      </c>
      <c r="J26" s="78">
        <f t="shared" si="7"/>
        <v>-0.66666666666666663</v>
      </c>
    </row>
    <row r="27" spans="1:10" x14ac:dyDescent="0.2">
      <c r="A27" s="117" t="s">
        <v>359</v>
      </c>
      <c r="B27" s="55">
        <v>0</v>
      </c>
      <c r="C27" s="56">
        <v>0</v>
      </c>
      <c r="D27" s="55">
        <v>1</v>
      </c>
      <c r="E27" s="56">
        <v>0</v>
      </c>
      <c r="F27" s="57"/>
      <c r="G27" s="55">
        <f t="shared" si="4"/>
        <v>0</v>
      </c>
      <c r="H27" s="56">
        <f t="shared" si="5"/>
        <v>1</v>
      </c>
      <c r="I27" s="77" t="str">
        <f t="shared" si="6"/>
        <v>-</v>
      </c>
      <c r="J27" s="78" t="str">
        <f t="shared" si="7"/>
        <v>-</v>
      </c>
    </row>
    <row r="28" spans="1:10" s="38" customFormat="1" x14ac:dyDescent="0.2">
      <c r="A28" s="143" t="s">
        <v>441</v>
      </c>
      <c r="B28" s="32">
        <v>10</v>
      </c>
      <c r="C28" s="33">
        <v>5</v>
      </c>
      <c r="D28" s="32">
        <v>26</v>
      </c>
      <c r="E28" s="33">
        <v>16</v>
      </c>
      <c r="F28" s="34"/>
      <c r="G28" s="32">
        <f t="shared" si="4"/>
        <v>5</v>
      </c>
      <c r="H28" s="33">
        <f t="shared" si="5"/>
        <v>10</v>
      </c>
      <c r="I28" s="35">
        <f t="shared" si="6"/>
        <v>1</v>
      </c>
      <c r="J28" s="36">
        <f t="shared" si="7"/>
        <v>0.625</v>
      </c>
    </row>
    <row r="29" spans="1:10" x14ac:dyDescent="0.2">
      <c r="A29" s="142"/>
      <c r="B29" s="63"/>
      <c r="C29" s="64"/>
      <c r="D29" s="63"/>
      <c r="E29" s="64"/>
      <c r="F29" s="65"/>
      <c r="G29" s="63"/>
      <c r="H29" s="64"/>
      <c r="I29" s="79"/>
      <c r="J29" s="80"/>
    </row>
    <row r="30" spans="1:10" x14ac:dyDescent="0.2">
      <c r="A30" s="111" t="s">
        <v>51</v>
      </c>
      <c r="B30" s="55"/>
      <c r="C30" s="56"/>
      <c r="D30" s="55"/>
      <c r="E30" s="56"/>
      <c r="F30" s="57"/>
      <c r="G30" s="55"/>
      <c r="H30" s="56"/>
      <c r="I30" s="77"/>
      <c r="J30" s="78"/>
    </row>
    <row r="31" spans="1:10" x14ac:dyDescent="0.2">
      <c r="A31" s="117" t="s">
        <v>222</v>
      </c>
      <c r="B31" s="55">
        <v>0</v>
      </c>
      <c r="C31" s="56">
        <v>0</v>
      </c>
      <c r="D31" s="55">
        <v>0</v>
      </c>
      <c r="E31" s="56">
        <v>1</v>
      </c>
      <c r="F31" s="57"/>
      <c r="G31" s="55">
        <f>B31-C31</f>
        <v>0</v>
      </c>
      <c r="H31" s="56">
        <f>D31-E31</f>
        <v>-1</v>
      </c>
      <c r="I31" s="77" t="str">
        <f>IF(C31=0, "-", IF(G31/C31&lt;10, G31/C31, "&gt;999%"))</f>
        <v>-</v>
      </c>
      <c r="J31" s="78">
        <f>IF(E31=0, "-", IF(H31/E31&lt;10, H31/E31, "&gt;999%"))</f>
        <v>-1</v>
      </c>
    </row>
    <row r="32" spans="1:10" s="38" customFormat="1" x14ac:dyDescent="0.2">
      <c r="A32" s="143" t="s">
        <v>442</v>
      </c>
      <c r="B32" s="32">
        <v>0</v>
      </c>
      <c r="C32" s="33">
        <v>0</v>
      </c>
      <c r="D32" s="32">
        <v>0</v>
      </c>
      <c r="E32" s="33">
        <v>1</v>
      </c>
      <c r="F32" s="34"/>
      <c r="G32" s="32">
        <f>B32-C32</f>
        <v>0</v>
      </c>
      <c r="H32" s="33">
        <f>D32-E32</f>
        <v>-1</v>
      </c>
      <c r="I32" s="35" t="str">
        <f>IF(C32=0, "-", IF(G32/C32&lt;10, G32/C32, "&gt;999%"))</f>
        <v>-</v>
      </c>
      <c r="J32" s="36">
        <f>IF(E32=0, "-", IF(H32/E32&lt;10, H32/E32, "&gt;999%"))</f>
        <v>-1</v>
      </c>
    </row>
    <row r="33" spans="1:10" x14ac:dyDescent="0.2">
      <c r="A33" s="142"/>
      <c r="B33" s="63"/>
      <c r="C33" s="64"/>
      <c r="D33" s="63"/>
      <c r="E33" s="64"/>
      <c r="F33" s="65"/>
      <c r="G33" s="63"/>
      <c r="H33" s="64"/>
      <c r="I33" s="79"/>
      <c r="J33" s="80"/>
    </row>
    <row r="34" spans="1:10" x14ac:dyDescent="0.2">
      <c r="A34" s="111" t="s">
        <v>52</v>
      </c>
      <c r="B34" s="55"/>
      <c r="C34" s="56"/>
      <c r="D34" s="55"/>
      <c r="E34" s="56"/>
      <c r="F34" s="57"/>
      <c r="G34" s="55"/>
      <c r="H34" s="56"/>
      <c r="I34" s="77"/>
      <c r="J34" s="78"/>
    </row>
    <row r="35" spans="1:10" x14ac:dyDescent="0.2">
      <c r="A35" s="117" t="s">
        <v>372</v>
      </c>
      <c r="B35" s="55">
        <v>0</v>
      </c>
      <c r="C35" s="56">
        <v>0</v>
      </c>
      <c r="D35" s="55">
        <v>0</v>
      </c>
      <c r="E35" s="56">
        <v>2</v>
      </c>
      <c r="F35" s="57"/>
      <c r="G35" s="55">
        <f>B35-C35</f>
        <v>0</v>
      </c>
      <c r="H35" s="56">
        <f>D35-E35</f>
        <v>-2</v>
      </c>
      <c r="I35" s="77" t="str">
        <f>IF(C35=0, "-", IF(G35/C35&lt;10, G35/C35, "&gt;999%"))</f>
        <v>-</v>
      </c>
      <c r="J35" s="78">
        <f>IF(E35=0, "-", IF(H35/E35&lt;10, H35/E35, "&gt;999%"))</f>
        <v>-1</v>
      </c>
    </row>
    <row r="36" spans="1:10" s="38" customFormat="1" x14ac:dyDescent="0.2">
      <c r="A36" s="143" t="s">
        <v>443</v>
      </c>
      <c r="B36" s="32">
        <v>0</v>
      </c>
      <c r="C36" s="33">
        <v>0</v>
      </c>
      <c r="D36" s="32">
        <v>0</v>
      </c>
      <c r="E36" s="33">
        <v>2</v>
      </c>
      <c r="F36" s="34"/>
      <c r="G36" s="32">
        <f>B36-C36</f>
        <v>0</v>
      </c>
      <c r="H36" s="33">
        <f>D36-E36</f>
        <v>-2</v>
      </c>
      <c r="I36" s="35" t="str">
        <f>IF(C36=0, "-", IF(G36/C36&lt;10, G36/C36, "&gt;999%"))</f>
        <v>-</v>
      </c>
      <c r="J36" s="36">
        <f>IF(E36=0, "-", IF(H36/E36&lt;10, H36/E36, "&gt;999%"))</f>
        <v>-1</v>
      </c>
    </row>
    <row r="37" spans="1:10" x14ac:dyDescent="0.2">
      <c r="A37" s="142"/>
      <c r="B37" s="63"/>
      <c r="C37" s="64"/>
      <c r="D37" s="63"/>
      <c r="E37" s="64"/>
      <c r="F37" s="65"/>
      <c r="G37" s="63"/>
      <c r="H37" s="64"/>
      <c r="I37" s="79"/>
      <c r="J37" s="80"/>
    </row>
    <row r="38" spans="1:10" x14ac:dyDescent="0.2">
      <c r="A38" s="111" t="s">
        <v>53</v>
      </c>
      <c r="B38" s="55"/>
      <c r="C38" s="56"/>
      <c r="D38" s="55"/>
      <c r="E38" s="56"/>
      <c r="F38" s="57"/>
      <c r="G38" s="55"/>
      <c r="H38" s="56"/>
      <c r="I38" s="77"/>
      <c r="J38" s="78"/>
    </row>
    <row r="39" spans="1:10" x14ac:dyDescent="0.2">
      <c r="A39" s="117" t="s">
        <v>144</v>
      </c>
      <c r="B39" s="55">
        <v>0</v>
      </c>
      <c r="C39" s="56">
        <v>0</v>
      </c>
      <c r="D39" s="55">
        <v>0</v>
      </c>
      <c r="E39" s="56">
        <v>1</v>
      </c>
      <c r="F39" s="57"/>
      <c r="G39" s="55">
        <f>B39-C39</f>
        <v>0</v>
      </c>
      <c r="H39" s="56">
        <f>D39-E39</f>
        <v>-1</v>
      </c>
      <c r="I39" s="77" t="str">
        <f>IF(C39=0, "-", IF(G39/C39&lt;10, G39/C39, "&gt;999%"))</f>
        <v>-</v>
      </c>
      <c r="J39" s="78">
        <f>IF(E39=0, "-", IF(H39/E39&lt;10, H39/E39, "&gt;999%"))</f>
        <v>-1</v>
      </c>
    </row>
    <row r="40" spans="1:10" s="38" customFormat="1" x14ac:dyDescent="0.2">
      <c r="A40" s="143" t="s">
        <v>444</v>
      </c>
      <c r="B40" s="32">
        <v>0</v>
      </c>
      <c r="C40" s="33">
        <v>0</v>
      </c>
      <c r="D40" s="32">
        <v>0</v>
      </c>
      <c r="E40" s="33">
        <v>1</v>
      </c>
      <c r="F40" s="34"/>
      <c r="G40" s="32">
        <f>B40-C40</f>
        <v>0</v>
      </c>
      <c r="H40" s="33">
        <f>D40-E40</f>
        <v>-1</v>
      </c>
      <c r="I40" s="35" t="str">
        <f>IF(C40=0, "-", IF(G40/C40&lt;10, G40/C40, "&gt;999%"))</f>
        <v>-</v>
      </c>
      <c r="J40" s="36">
        <f>IF(E40=0, "-", IF(H40/E40&lt;10, H40/E40, "&gt;999%"))</f>
        <v>-1</v>
      </c>
    </row>
    <row r="41" spans="1:10" x14ac:dyDescent="0.2">
      <c r="A41" s="142"/>
      <c r="B41" s="63"/>
      <c r="C41" s="64"/>
      <c r="D41" s="63"/>
      <c r="E41" s="64"/>
      <c r="F41" s="65"/>
      <c r="G41" s="63"/>
      <c r="H41" s="64"/>
      <c r="I41" s="79"/>
      <c r="J41" s="80"/>
    </row>
    <row r="42" spans="1:10" x14ac:dyDescent="0.2">
      <c r="A42" s="111" t="s">
        <v>54</v>
      </c>
      <c r="B42" s="55"/>
      <c r="C42" s="56"/>
      <c r="D42" s="55"/>
      <c r="E42" s="56"/>
      <c r="F42" s="57"/>
      <c r="G42" s="55"/>
      <c r="H42" s="56"/>
      <c r="I42" s="77"/>
      <c r="J42" s="78"/>
    </row>
    <row r="43" spans="1:10" x14ac:dyDescent="0.2">
      <c r="A43" s="117" t="s">
        <v>414</v>
      </c>
      <c r="B43" s="55">
        <v>0</v>
      </c>
      <c r="C43" s="56">
        <v>0</v>
      </c>
      <c r="D43" s="55">
        <v>1</v>
      </c>
      <c r="E43" s="56">
        <v>1</v>
      </c>
      <c r="F43" s="57"/>
      <c r="G43" s="55">
        <f>B43-C43</f>
        <v>0</v>
      </c>
      <c r="H43" s="56">
        <f>D43-E43</f>
        <v>0</v>
      </c>
      <c r="I43" s="77" t="str">
        <f>IF(C43=0, "-", IF(G43/C43&lt;10, G43/C43, "&gt;999%"))</f>
        <v>-</v>
      </c>
      <c r="J43" s="78">
        <f>IF(E43=0, "-", IF(H43/E43&lt;10, H43/E43, "&gt;999%"))</f>
        <v>0</v>
      </c>
    </row>
    <row r="44" spans="1:10" s="38" customFormat="1" x14ac:dyDescent="0.2">
      <c r="A44" s="143" t="s">
        <v>445</v>
      </c>
      <c r="B44" s="32">
        <v>0</v>
      </c>
      <c r="C44" s="33">
        <v>0</v>
      </c>
      <c r="D44" s="32">
        <v>1</v>
      </c>
      <c r="E44" s="33">
        <v>1</v>
      </c>
      <c r="F44" s="34"/>
      <c r="G44" s="32">
        <f>B44-C44</f>
        <v>0</v>
      </c>
      <c r="H44" s="33">
        <f>D44-E44</f>
        <v>0</v>
      </c>
      <c r="I44" s="35" t="str">
        <f>IF(C44=0, "-", IF(G44/C44&lt;10, G44/C44, "&gt;999%"))</f>
        <v>-</v>
      </c>
      <c r="J44" s="36">
        <f>IF(E44=0, "-", IF(H44/E44&lt;10, H44/E44, "&gt;999%"))</f>
        <v>0</v>
      </c>
    </row>
    <row r="45" spans="1:10" x14ac:dyDescent="0.2">
      <c r="A45" s="142"/>
      <c r="B45" s="63"/>
      <c r="C45" s="64"/>
      <c r="D45" s="63"/>
      <c r="E45" s="64"/>
      <c r="F45" s="65"/>
      <c r="G45" s="63"/>
      <c r="H45" s="64"/>
      <c r="I45" s="79"/>
      <c r="J45" s="80"/>
    </row>
    <row r="46" spans="1:10" x14ac:dyDescent="0.2">
      <c r="A46" s="111" t="s">
        <v>55</v>
      </c>
      <c r="B46" s="55"/>
      <c r="C46" s="56"/>
      <c r="D46" s="55"/>
      <c r="E46" s="56"/>
      <c r="F46" s="57"/>
      <c r="G46" s="55"/>
      <c r="H46" s="56"/>
      <c r="I46" s="77"/>
      <c r="J46" s="78"/>
    </row>
    <row r="47" spans="1:10" x14ac:dyDescent="0.2">
      <c r="A47" s="117" t="s">
        <v>256</v>
      </c>
      <c r="B47" s="55">
        <v>0</v>
      </c>
      <c r="C47" s="56">
        <v>0</v>
      </c>
      <c r="D47" s="55">
        <v>0</v>
      </c>
      <c r="E47" s="56">
        <v>2</v>
      </c>
      <c r="F47" s="57"/>
      <c r="G47" s="55">
        <f t="shared" ref="G47:G57" si="8">B47-C47</f>
        <v>0</v>
      </c>
      <c r="H47" s="56">
        <f t="shared" ref="H47:H57" si="9">D47-E47</f>
        <v>-2</v>
      </c>
      <c r="I47" s="77" t="str">
        <f t="shared" ref="I47:I57" si="10">IF(C47=0, "-", IF(G47/C47&lt;10, G47/C47, "&gt;999%"))</f>
        <v>-</v>
      </c>
      <c r="J47" s="78">
        <f t="shared" ref="J47:J57" si="11">IF(E47=0, "-", IF(H47/E47&lt;10, H47/E47, "&gt;999%"))</f>
        <v>-1</v>
      </c>
    </row>
    <row r="48" spans="1:10" x14ac:dyDescent="0.2">
      <c r="A48" s="117" t="s">
        <v>319</v>
      </c>
      <c r="B48" s="55">
        <v>0</v>
      </c>
      <c r="C48" s="56">
        <v>1</v>
      </c>
      <c r="D48" s="55">
        <v>1</v>
      </c>
      <c r="E48" s="56">
        <v>4</v>
      </c>
      <c r="F48" s="57"/>
      <c r="G48" s="55">
        <f t="shared" si="8"/>
        <v>-1</v>
      </c>
      <c r="H48" s="56">
        <f t="shared" si="9"/>
        <v>-3</v>
      </c>
      <c r="I48" s="77">
        <f t="shared" si="10"/>
        <v>-1</v>
      </c>
      <c r="J48" s="78">
        <f t="shared" si="11"/>
        <v>-0.75</v>
      </c>
    </row>
    <row r="49" spans="1:10" x14ac:dyDescent="0.2">
      <c r="A49" s="117" t="s">
        <v>291</v>
      </c>
      <c r="B49" s="55">
        <v>0</v>
      </c>
      <c r="C49" s="56">
        <v>0</v>
      </c>
      <c r="D49" s="55">
        <v>3</v>
      </c>
      <c r="E49" s="56">
        <v>6</v>
      </c>
      <c r="F49" s="57"/>
      <c r="G49" s="55">
        <f t="shared" si="8"/>
        <v>0</v>
      </c>
      <c r="H49" s="56">
        <f t="shared" si="9"/>
        <v>-3</v>
      </c>
      <c r="I49" s="77" t="str">
        <f t="shared" si="10"/>
        <v>-</v>
      </c>
      <c r="J49" s="78">
        <f t="shared" si="11"/>
        <v>-0.5</v>
      </c>
    </row>
    <row r="50" spans="1:10" x14ac:dyDescent="0.2">
      <c r="A50" s="117" t="s">
        <v>320</v>
      </c>
      <c r="B50" s="55">
        <v>3</v>
      </c>
      <c r="C50" s="56">
        <v>2</v>
      </c>
      <c r="D50" s="55">
        <v>11</v>
      </c>
      <c r="E50" s="56">
        <v>20</v>
      </c>
      <c r="F50" s="57"/>
      <c r="G50" s="55">
        <f t="shared" si="8"/>
        <v>1</v>
      </c>
      <c r="H50" s="56">
        <f t="shared" si="9"/>
        <v>-9</v>
      </c>
      <c r="I50" s="77">
        <f t="shared" si="10"/>
        <v>0.5</v>
      </c>
      <c r="J50" s="78">
        <f t="shared" si="11"/>
        <v>-0.45</v>
      </c>
    </row>
    <row r="51" spans="1:10" x14ac:dyDescent="0.2">
      <c r="A51" s="117" t="s">
        <v>168</v>
      </c>
      <c r="B51" s="55">
        <v>1</v>
      </c>
      <c r="C51" s="56">
        <v>1</v>
      </c>
      <c r="D51" s="55">
        <v>4</v>
      </c>
      <c r="E51" s="56">
        <v>5</v>
      </c>
      <c r="F51" s="57"/>
      <c r="G51" s="55">
        <f t="shared" si="8"/>
        <v>0</v>
      </c>
      <c r="H51" s="56">
        <f t="shared" si="9"/>
        <v>-1</v>
      </c>
      <c r="I51" s="77">
        <f t="shared" si="10"/>
        <v>0</v>
      </c>
      <c r="J51" s="78">
        <f t="shared" si="11"/>
        <v>-0.2</v>
      </c>
    </row>
    <row r="52" spans="1:10" x14ac:dyDescent="0.2">
      <c r="A52" s="117" t="s">
        <v>241</v>
      </c>
      <c r="B52" s="55">
        <v>1</v>
      </c>
      <c r="C52" s="56">
        <v>2</v>
      </c>
      <c r="D52" s="55">
        <v>8</v>
      </c>
      <c r="E52" s="56">
        <v>12</v>
      </c>
      <c r="F52" s="57"/>
      <c r="G52" s="55">
        <f t="shared" si="8"/>
        <v>-1</v>
      </c>
      <c r="H52" s="56">
        <f t="shared" si="9"/>
        <v>-4</v>
      </c>
      <c r="I52" s="77">
        <f t="shared" si="10"/>
        <v>-0.5</v>
      </c>
      <c r="J52" s="78">
        <f t="shared" si="11"/>
        <v>-0.33333333333333331</v>
      </c>
    </row>
    <row r="53" spans="1:10" x14ac:dyDescent="0.2">
      <c r="A53" s="117" t="s">
        <v>385</v>
      </c>
      <c r="B53" s="55">
        <v>1</v>
      </c>
      <c r="C53" s="56">
        <v>2</v>
      </c>
      <c r="D53" s="55">
        <v>15</v>
      </c>
      <c r="E53" s="56">
        <v>35</v>
      </c>
      <c r="F53" s="57"/>
      <c r="G53" s="55">
        <f t="shared" si="8"/>
        <v>-1</v>
      </c>
      <c r="H53" s="56">
        <f t="shared" si="9"/>
        <v>-20</v>
      </c>
      <c r="I53" s="77">
        <f t="shared" si="10"/>
        <v>-0.5</v>
      </c>
      <c r="J53" s="78">
        <f t="shared" si="11"/>
        <v>-0.5714285714285714</v>
      </c>
    </row>
    <row r="54" spans="1:10" x14ac:dyDescent="0.2">
      <c r="A54" s="117" t="s">
        <v>394</v>
      </c>
      <c r="B54" s="55">
        <v>19</v>
      </c>
      <c r="C54" s="56">
        <v>21</v>
      </c>
      <c r="D54" s="55">
        <v>84</v>
      </c>
      <c r="E54" s="56">
        <v>150</v>
      </c>
      <c r="F54" s="57"/>
      <c r="G54" s="55">
        <f t="shared" si="8"/>
        <v>-2</v>
      </c>
      <c r="H54" s="56">
        <f t="shared" si="9"/>
        <v>-66</v>
      </c>
      <c r="I54" s="77">
        <f t="shared" si="10"/>
        <v>-9.5238095238095233E-2</v>
      </c>
      <c r="J54" s="78">
        <f t="shared" si="11"/>
        <v>-0.44</v>
      </c>
    </row>
    <row r="55" spans="1:10" x14ac:dyDescent="0.2">
      <c r="A55" s="117" t="s">
        <v>376</v>
      </c>
      <c r="B55" s="55">
        <v>1</v>
      </c>
      <c r="C55" s="56">
        <v>1</v>
      </c>
      <c r="D55" s="55">
        <v>4</v>
      </c>
      <c r="E55" s="56">
        <v>1</v>
      </c>
      <c r="F55" s="57"/>
      <c r="G55" s="55">
        <f t="shared" si="8"/>
        <v>0</v>
      </c>
      <c r="H55" s="56">
        <f t="shared" si="9"/>
        <v>3</v>
      </c>
      <c r="I55" s="77">
        <f t="shared" si="10"/>
        <v>0</v>
      </c>
      <c r="J55" s="78">
        <f t="shared" si="11"/>
        <v>3</v>
      </c>
    </row>
    <row r="56" spans="1:10" x14ac:dyDescent="0.2">
      <c r="A56" s="117" t="s">
        <v>415</v>
      </c>
      <c r="B56" s="55">
        <v>1</v>
      </c>
      <c r="C56" s="56">
        <v>0</v>
      </c>
      <c r="D56" s="55">
        <v>4</v>
      </c>
      <c r="E56" s="56">
        <v>2</v>
      </c>
      <c r="F56" s="57"/>
      <c r="G56" s="55">
        <f t="shared" si="8"/>
        <v>1</v>
      </c>
      <c r="H56" s="56">
        <f t="shared" si="9"/>
        <v>2</v>
      </c>
      <c r="I56" s="77" t="str">
        <f t="shared" si="10"/>
        <v>-</v>
      </c>
      <c r="J56" s="78">
        <f t="shared" si="11"/>
        <v>1</v>
      </c>
    </row>
    <row r="57" spans="1:10" s="38" customFormat="1" x14ac:dyDescent="0.2">
      <c r="A57" s="143" t="s">
        <v>446</v>
      </c>
      <c r="B57" s="32">
        <v>27</v>
      </c>
      <c r="C57" s="33">
        <v>30</v>
      </c>
      <c r="D57" s="32">
        <v>134</v>
      </c>
      <c r="E57" s="33">
        <v>237</v>
      </c>
      <c r="F57" s="34"/>
      <c r="G57" s="32">
        <f t="shared" si="8"/>
        <v>-3</v>
      </c>
      <c r="H57" s="33">
        <f t="shared" si="9"/>
        <v>-103</v>
      </c>
      <c r="I57" s="35">
        <f t="shared" si="10"/>
        <v>-0.1</v>
      </c>
      <c r="J57" s="36">
        <f t="shared" si="11"/>
        <v>-0.43459915611814348</v>
      </c>
    </row>
    <row r="58" spans="1:10" x14ac:dyDescent="0.2">
      <c r="A58" s="142"/>
      <c r="B58" s="63"/>
      <c r="C58" s="64"/>
      <c r="D58" s="63"/>
      <c r="E58" s="64"/>
      <c r="F58" s="65"/>
      <c r="G58" s="63"/>
      <c r="H58" s="64"/>
      <c r="I58" s="79"/>
      <c r="J58" s="80"/>
    </row>
    <row r="59" spans="1:10" x14ac:dyDescent="0.2">
      <c r="A59" s="111" t="s">
        <v>82</v>
      </c>
      <c r="B59" s="55"/>
      <c r="C59" s="56"/>
      <c r="D59" s="55"/>
      <c r="E59" s="56"/>
      <c r="F59" s="57"/>
      <c r="G59" s="55"/>
      <c r="H59" s="56"/>
      <c r="I59" s="77"/>
      <c r="J59" s="78"/>
    </row>
    <row r="60" spans="1:10" x14ac:dyDescent="0.2">
      <c r="A60" s="117" t="s">
        <v>416</v>
      </c>
      <c r="B60" s="55">
        <v>2</v>
      </c>
      <c r="C60" s="56">
        <v>1</v>
      </c>
      <c r="D60" s="55">
        <v>11</v>
      </c>
      <c r="E60" s="56">
        <v>6</v>
      </c>
      <c r="F60" s="57"/>
      <c r="G60" s="55">
        <f>B60-C60</f>
        <v>1</v>
      </c>
      <c r="H60" s="56">
        <f>D60-E60</f>
        <v>5</v>
      </c>
      <c r="I60" s="77">
        <f>IF(C60=0, "-", IF(G60/C60&lt;10, G60/C60, "&gt;999%"))</f>
        <v>1</v>
      </c>
      <c r="J60" s="78">
        <f>IF(E60=0, "-", IF(H60/E60&lt;10, H60/E60, "&gt;999%"))</f>
        <v>0.83333333333333337</v>
      </c>
    </row>
    <row r="61" spans="1:10" x14ac:dyDescent="0.2">
      <c r="A61" s="117" t="s">
        <v>424</v>
      </c>
      <c r="B61" s="55">
        <v>0</v>
      </c>
      <c r="C61" s="56">
        <v>0</v>
      </c>
      <c r="D61" s="55">
        <v>6</v>
      </c>
      <c r="E61" s="56">
        <v>3</v>
      </c>
      <c r="F61" s="57"/>
      <c r="G61" s="55">
        <f>B61-C61</f>
        <v>0</v>
      </c>
      <c r="H61" s="56">
        <f>D61-E61</f>
        <v>3</v>
      </c>
      <c r="I61" s="77" t="str">
        <f>IF(C61=0, "-", IF(G61/C61&lt;10, G61/C61, "&gt;999%"))</f>
        <v>-</v>
      </c>
      <c r="J61" s="78">
        <f>IF(E61=0, "-", IF(H61/E61&lt;10, H61/E61, "&gt;999%"))</f>
        <v>1</v>
      </c>
    </row>
    <row r="62" spans="1:10" x14ac:dyDescent="0.2">
      <c r="A62" s="117" t="s">
        <v>429</v>
      </c>
      <c r="B62" s="55">
        <v>0</v>
      </c>
      <c r="C62" s="56">
        <v>1</v>
      </c>
      <c r="D62" s="55">
        <v>0</v>
      </c>
      <c r="E62" s="56">
        <v>2</v>
      </c>
      <c r="F62" s="57"/>
      <c r="G62" s="55">
        <f>B62-C62</f>
        <v>-1</v>
      </c>
      <c r="H62" s="56">
        <f>D62-E62</f>
        <v>-2</v>
      </c>
      <c r="I62" s="77">
        <f>IF(C62=0, "-", IF(G62/C62&lt;10, G62/C62, "&gt;999%"))</f>
        <v>-1</v>
      </c>
      <c r="J62" s="78">
        <f>IF(E62=0, "-", IF(H62/E62&lt;10, H62/E62, "&gt;999%"))</f>
        <v>-1</v>
      </c>
    </row>
    <row r="63" spans="1:10" s="38" customFormat="1" x14ac:dyDescent="0.2">
      <c r="A63" s="143" t="s">
        <v>447</v>
      </c>
      <c r="B63" s="32">
        <v>2</v>
      </c>
      <c r="C63" s="33">
        <v>2</v>
      </c>
      <c r="D63" s="32">
        <v>17</v>
      </c>
      <c r="E63" s="33">
        <v>11</v>
      </c>
      <c r="F63" s="34"/>
      <c r="G63" s="32">
        <f>B63-C63</f>
        <v>0</v>
      </c>
      <c r="H63" s="33">
        <f>D63-E63</f>
        <v>6</v>
      </c>
      <c r="I63" s="35">
        <f>IF(C63=0, "-", IF(G63/C63&lt;10, G63/C63, "&gt;999%"))</f>
        <v>0</v>
      </c>
      <c r="J63" s="36">
        <f>IF(E63=0, "-", IF(H63/E63&lt;10, H63/E63, "&gt;999%"))</f>
        <v>0.54545454545454541</v>
      </c>
    </row>
    <row r="64" spans="1:10" x14ac:dyDescent="0.2">
      <c r="A64" s="142"/>
      <c r="B64" s="63"/>
      <c r="C64" s="64"/>
      <c r="D64" s="63"/>
      <c r="E64" s="64"/>
      <c r="F64" s="65"/>
      <c r="G64" s="63"/>
      <c r="H64" s="64"/>
      <c r="I64" s="79"/>
      <c r="J64" s="80"/>
    </row>
    <row r="65" spans="1:10" x14ac:dyDescent="0.2">
      <c r="A65" s="111" t="s">
        <v>56</v>
      </c>
      <c r="B65" s="55"/>
      <c r="C65" s="56"/>
      <c r="D65" s="55"/>
      <c r="E65" s="56"/>
      <c r="F65" s="57"/>
      <c r="G65" s="55"/>
      <c r="H65" s="56"/>
      <c r="I65" s="77"/>
      <c r="J65" s="78"/>
    </row>
    <row r="66" spans="1:10" x14ac:dyDescent="0.2">
      <c r="A66" s="117" t="s">
        <v>386</v>
      </c>
      <c r="B66" s="55">
        <v>0</v>
      </c>
      <c r="C66" s="56">
        <v>1</v>
      </c>
      <c r="D66" s="55">
        <v>3</v>
      </c>
      <c r="E66" s="56">
        <v>7</v>
      </c>
      <c r="F66" s="57"/>
      <c r="G66" s="55">
        <f>B66-C66</f>
        <v>-1</v>
      </c>
      <c r="H66" s="56">
        <f>D66-E66</f>
        <v>-4</v>
      </c>
      <c r="I66" s="77">
        <f>IF(C66=0, "-", IF(G66/C66&lt;10, G66/C66, "&gt;999%"))</f>
        <v>-1</v>
      </c>
      <c r="J66" s="78">
        <f>IF(E66=0, "-", IF(H66/E66&lt;10, H66/E66, "&gt;999%"))</f>
        <v>-0.5714285714285714</v>
      </c>
    </row>
    <row r="67" spans="1:10" x14ac:dyDescent="0.2">
      <c r="A67" s="117" t="s">
        <v>395</v>
      </c>
      <c r="B67" s="55">
        <v>0</v>
      </c>
      <c r="C67" s="56">
        <v>0</v>
      </c>
      <c r="D67" s="55">
        <v>3</v>
      </c>
      <c r="E67" s="56">
        <v>1</v>
      </c>
      <c r="F67" s="57"/>
      <c r="G67" s="55">
        <f>B67-C67</f>
        <v>0</v>
      </c>
      <c r="H67" s="56">
        <f>D67-E67</f>
        <v>2</v>
      </c>
      <c r="I67" s="77" t="str">
        <f>IF(C67=0, "-", IF(G67/C67&lt;10, G67/C67, "&gt;999%"))</f>
        <v>-</v>
      </c>
      <c r="J67" s="78">
        <f>IF(E67=0, "-", IF(H67/E67&lt;10, H67/E67, "&gt;999%"))</f>
        <v>2</v>
      </c>
    </row>
    <row r="68" spans="1:10" s="38" customFormat="1" x14ac:dyDescent="0.2">
      <c r="A68" s="143" t="s">
        <v>448</v>
      </c>
      <c r="B68" s="32">
        <v>0</v>
      </c>
      <c r="C68" s="33">
        <v>1</v>
      </c>
      <c r="D68" s="32">
        <v>6</v>
      </c>
      <c r="E68" s="33">
        <v>8</v>
      </c>
      <c r="F68" s="34"/>
      <c r="G68" s="32">
        <f>B68-C68</f>
        <v>-1</v>
      </c>
      <c r="H68" s="33">
        <f>D68-E68</f>
        <v>-2</v>
      </c>
      <c r="I68" s="35">
        <f>IF(C68=0, "-", IF(G68/C68&lt;10, G68/C68, "&gt;999%"))</f>
        <v>-1</v>
      </c>
      <c r="J68" s="36">
        <f>IF(E68=0, "-", IF(H68/E68&lt;10, H68/E68, "&gt;999%"))</f>
        <v>-0.25</v>
      </c>
    </row>
    <row r="69" spans="1:10" x14ac:dyDescent="0.2">
      <c r="A69" s="142"/>
      <c r="B69" s="63"/>
      <c r="C69" s="64"/>
      <c r="D69" s="63"/>
      <c r="E69" s="64"/>
      <c r="F69" s="65"/>
      <c r="G69" s="63"/>
      <c r="H69" s="64"/>
      <c r="I69" s="79"/>
      <c r="J69" s="80"/>
    </row>
    <row r="70" spans="1:10" x14ac:dyDescent="0.2">
      <c r="A70" s="111" t="s">
        <v>83</v>
      </c>
      <c r="B70" s="55"/>
      <c r="C70" s="56"/>
      <c r="D70" s="55"/>
      <c r="E70" s="56"/>
      <c r="F70" s="57"/>
      <c r="G70" s="55"/>
      <c r="H70" s="56"/>
      <c r="I70" s="77"/>
      <c r="J70" s="78"/>
    </row>
    <row r="71" spans="1:10" x14ac:dyDescent="0.2">
      <c r="A71" s="117" t="s">
        <v>430</v>
      </c>
      <c r="B71" s="55">
        <v>1</v>
      </c>
      <c r="C71" s="56">
        <v>0</v>
      </c>
      <c r="D71" s="55">
        <v>2</v>
      </c>
      <c r="E71" s="56">
        <v>0</v>
      </c>
      <c r="F71" s="57"/>
      <c r="G71" s="55">
        <f>B71-C71</f>
        <v>1</v>
      </c>
      <c r="H71" s="56">
        <f>D71-E71</f>
        <v>2</v>
      </c>
      <c r="I71" s="77" t="str">
        <f>IF(C71=0, "-", IF(G71/C71&lt;10, G71/C71, "&gt;999%"))</f>
        <v>-</v>
      </c>
      <c r="J71" s="78" t="str">
        <f>IF(E71=0, "-", IF(H71/E71&lt;10, H71/E71, "&gt;999%"))</f>
        <v>-</v>
      </c>
    </row>
    <row r="72" spans="1:10" x14ac:dyDescent="0.2">
      <c r="A72" s="117" t="s">
        <v>417</v>
      </c>
      <c r="B72" s="55">
        <v>4</v>
      </c>
      <c r="C72" s="56">
        <v>2</v>
      </c>
      <c r="D72" s="55">
        <v>18</v>
      </c>
      <c r="E72" s="56">
        <v>19</v>
      </c>
      <c r="F72" s="57"/>
      <c r="G72" s="55">
        <f>B72-C72</f>
        <v>2</v>
      </c>
      <c r="H72" s="56">
        <f>D72-E72</f>
        <v>-1</v>
      </c>
      <c r="I72" s="77">
        <f>IF(C72=0, "-", IF(G72/C72&lt;10, G72/C72, "&gt;999%"))</f>
        <v>1</v>
      </c>
      <c r="J72" s="78">
        <f>IF(E72=0, "-", IF(H72/E72&lt;10, H72/E72, "&gt;999%"))</f>
        <v>-5.2631578947368418E-2</v>
      </c>
    </row>
    <row r="73" spans="1:10" x14ac:dyDescent="0.2">
      <c r="A73" s="117" t="s">
        <v>425</v>
      </c>
      <c r="B73" s="55">
        <v>2</v>
      </c>
      <c r="C73" s="56">
        <v>1</v>
      </c>
      <c r="D73" s="55">
        <v>12</v>
      </c>
      <c r="E73" s="56">
        <v>7</v>
      </c>
      <c r="F73" s="57"/>
      <c r="G73" s="55">
        <f>B73-C73</f>
        <v>1</v>
      </c>
      <c r="H73" s="56">
        <f>D73-E73</f>
        <v>5</v>
      </c>
      <c r="I73" s="77">
        <f>IF(C73=0, "-", IF(G73/C73&lt;10, G73/C73, "&gt;999%"))</f>
        <v>1</v>
      </c>
      <c r="J73" s="78">
        <f>IF(E73=0, "-", IF(H73/E73&lt;10, H73/E73, "&gt;999%"))</f>
        <v>0.7142857142857143</v>
      </c>
    </row>
    <row r="74" spans="1:10" s="38" customFormat="1" x14ac:dyDescent="0.2">
      <c r="A74" s="143" t="s">
        <v>449</v>
      </c>
      <c r="B74" s="32">
        <v>7</v>
      </c>
      <c r="C74" s="33">
        <v>3</v>
      </c>
      <c r="D74" s="32">
        <v>32</v>
      </c>
      <c r="E74" s="33">
        <v>26</v>
      </c>
      <c r="F74" s="34"/>
      <c r="G74" s="32">
        <f>B74-C74</f>
        <v>4</v>
      </c>
      <c r="H74" s="33">
        <f>D74-E74</f>
        <v>6</v>
      </c>
      <c r="I74" s="35">
        <f>IF(C74=0, "-", IF(G74/C74&lt;10, G74/C74, "&gt;999%"))</f>
        <v>1.3333333333333333</v>
      </c>
      <c r="J74" s="36">
        <f>IF(E74=0, "-", IF(H74/E74&lt;10, H74/E74, "&gt;999%"))</f>
        <v>0.23076923076923078</v>
      </c>
    </row>
    <row r="75" spans="1:10" x14ac:dyDescent="0.2">
      <c r="A75" s="142"/>
      <c r="B75" s="63"/>
      <c r="C75" s="64"/>
      <c r="D75" s="63"/>
      <c r="E75" s="64"/>
      <c r="F75" s="65"/>
      <c r="G75" s="63"/>
      <c r="H75" s="64"/>
      <c r="I75" s="79"/>
      <c r="J75" s="80"/>
    </row>
    <row r="76" spans="1:10" x14ac:dyDescent="0.2">
      <c r="A76" s="111" t="s">
        <v>57</v>
      </c>
      <c r="B76" s="55"/>
      <c r="C76" s="56"/>
      <c r="D76" s="55"/>
      <c r="E76" s="56"/>
      <c r="F76" s="57"/>
      <c r="G76" s="55"/>
      <c r="H76" s="56"/>
      <c r="I76" s="77"/>
      <c r="J76" s="78"/>
    </row>
    <row r="77" spans="1:10" x14ac:dyDescent="0.2">
      <c r="A77" s="117" t="s">
        <v>321</v>
      </c>
      <c r="B77" s="55">
        <v>1</v>
      </c>
      <c r="C77" s="56">
        <v>2</v>
      </c>
      <c r="D77" s="55">
        <v>7</v>
      </c>
      <c r="E77" s="56">
        <v>9</v>
      </c>
      <c r="F77" s="57"/>
      <c r="G77" s="55">
        <f t="shared" ref="G77:G86" si="12">B77-C77</f>
        <v>-1</v>
      </c>
      <c r="H77" s="56">
        <f t="shared" ref="H77:H86" si="13">D77-E77</f>
        <v>-2</v>
      </c>
      <c r="I77" s="77">
        <f t="shared" ref="I77:I86" si="14">IF(C77=0, "-", IF(G77/C77&lt;10, G77/C77, "&gt;999%"))</f>
        <v>-0.5</v>
      </c>
      <c r="J77" s="78">
        <f t="shared" ref="J77:J86" si="15">IF(E77=0, "-", IF(H77/E77&lt;10, H77/E77, "&gt;999%"))</f>
        <v>-0.22222222222222221</v>
      </c>
    </row>
    <row r="78" spans="1:10" x14ac:dyDescent="0.2">
      <c r="A78" s="117" t="s">
        <v>169</v>
      </c>
      <c r="B78" s="55">
        <v>1</v>
      </c>
      <c r="C78" s="56">
        <v>3</v>
      </c>
      <c r="D78" s="55">
        <v>6</v>
      </c>
      <c r="E78" s="56">
        <v>13</v>
      </c>
      <c r="F78" s="57"/>
      <c r="G78" s="55">
        <f t="shared" si="12"/>
        <v>-2</v>
      </c>
      <c r="H78" s="56">
        <f t="shared" si="13"/>
        <v>-7</v>
      </c>
      <c r="I78" s="77">
        <f t="shared" si="14"/>
        <v>-0.66666666666666663</v>
      </c>
      <c r="J78" s="78">
        <f t="shared" si="15"/>
        <v>-0.53846153846153844</v>
      </c>
    </row>
    <row r="79" spans="1:10" x14ac:dyDescent="0.2">
      <c r="A79" s="117" t="s">
        <v>322</v>
      </c>
      <c r="B79" s="55">
        <v>0</v>
      </c>
      <c r="C79" s="56">
        <v>0</v>
      </c>
      <c r="D79" s="55">
        <v>0</v>
      </c>
      <c r="E79" s="56">
        <v>1</v>
      </c>
      <c r="F79" s="57"/>
      <c r="G79" s="55">
        <f t="shared" si="12"/>
        <v>0</v>
      </c>
      <c r="H79" s="56">
        <f t="shared" si="13"/>
        <v>-1</v>
      </c>
      <c r="I79" s="77" t="str">
        <f t="shared" si="14"/>
        <v>-</v>
      </c>
      <c r="J79" s="78">
        <f t="shared" si="15"/>
        <v>-1</v>
      </c>
    </row>
    <row r="80" spans="1:10" x14ac:dyDescent="0.2">
      <c r="A80" s="117" t="s">
        <v>387</v>
      </c>
      <c r="B80" s="55">
        <v>0</v>
      </c>
      <c r="C80" s="56">
        <v>0</v>
      </c>
      <c r="D80" s="55">
        <v>3</v>
      </c>
      <c r="E80" s="56">
        <v>1</v>
      </c>
      <c r="F80" s="57"/>
      <c r="G80" s="55">
        <f t="shared" si="12"/>
        <v>0</v>
      </c>
      <c r="H80" s="56">
        <f t="shared" si="13"/>
        <v>2</v>
      </c>
      <c r="I80" s="77" t="str">
        <f t="shared" si="14"/>
        <v>-</v>
      </c>
      <c r="J80" s="78">
        <f t="shared" si="15"/>
        <v>2</v>
      </c>
    </row>
    <row r="81" spans="1:10" x14ac:dyDescent="0.2">
      <c r="A81" s="117" t="s">
        <v>396</v>
      </c>
      <c r="B81" s="55">
        <v>5</v>
      </c>
      <c r="C81" s="56">
        <v>25</v>
      </c>
      <c r="D81" s="55">
        <v>43</v>
      </c>
      <c r="E81" s="56">
        <v>60</v>
      </c>
      <c r="F81" s="57"/>
      <c r="G81" s="55">
        <f t="shared" si="12"/>
        <v>-20</v>
      </c>
      <c r="H81" s="56">
        <f t="shared" si="13"/>
        <v>-17</v>
      </c>
      <c r="I81" s="77">
        <f t="shared" si="14"/>
        <v>-0.8</v>
      </c>
      <c r="J81" s="78">
        <f t="shared" si="15"/>
        <v>-0.28333333333333333</v>
      </c>
    </row>
    <row r="82" spans="1:10" x14ac:dyDescent="0.2">
      <c r="A82" s="117" t="s">
        <v>212</v>
      </c>
      <c r="B82" s="55">
        <v>0</v>
      </c>
      <c r="C82" s="56">
        <v>2</v>
      </c>
      <c r="D82" s="55">
        <v>23</v>
      </c>
      <c r="E82" s="56">
        <v>16</v>
      </c>
      <c r="F82" s="57"/>
      <c r="G82" s="55">
        <f t="shared" si="12"/>
        <v>-2</v>
      </c>
      <c r="H82" s="56">
        <f t="shared" si="13"/>
        <v>7</v>
      </c>
      <c r="I82" s="77">
        <f t="shared" si="14"/>
        <v>-1</v>
      </c>
      <c r="J82" s="78">
        <f t="shared" si="15"/>
        <v>0.4375</v>
      </c>
    </row>
    <row r="83" spans="1:10" x14ac:dyDescent="0.2">
      <c r="A83" s="117" t="s">
        <v>292</v>
      </c>
      <c r="B83" s="55">
        <v>2</v>
      </c>
      <c r="C83" s="56">
        <v>4</v>
      </c>
      <c r="D83" s="55">
        <v>10</v>
      </c>
      <c r="E83" s="56">
        <v>27</v>
      </c>
      <c r="F83" s="57"/>
      <c r="G83" s="55">
        <f t="shared" si="12"/>
        <v>-2</v>
      </c>
      <c r="H83" s="56">
        <f t="shared" si="13"/>
        <v>-17</v>
      </c>
      <c r="I83" s="77">
        <f t="shared" si="14"/>
        <v>-0.5</v>
      </c>
      <c r="J83" s="78">
        <f t="shared" si="15"/>
        <v>-0.62962962962962965</v>
      </c>
    </row>
    <row r="84" spans="1:10" x14ac:dyDescent="0.2">
      <c r="A84" s="117" t="s">
        <v>323</v>
      </c>
      <c r="B84" s="55">
        <v>2</v>
      </c>
      <c r="C84" s="56">
        <v>5</v>
      </c>
      <c r="D84" s="55">
        <v>14</v>
      </c>
      <c r="E84" s="56">
        <v>17</v>
      </c>
      <c r="F84" s="57"/>
      <c r="G84" s="55">
        <f t="shared" si="12"/>
        <v>-3</v>
      </c>
      <c r="H84" s="56">
        <f t="shared" si="13"/>
        <v>-3</v>
      </c>
      <c r="I84" s="77">
        <f t="shared" si="14"/>
        <v>-0.6</v>
      </c>
      <c r="J84" s="78">
        <f t="shared" si="15"/>
        <v>-0.17647058823529413</v>
      </c>
    </row>
    <row r="85" spans="1:10" x14ac:dyDescent="0.2">
      <c r="A85" s="117" t="s">
        <v>257</v>
      </c>
      <c r="B85" s="55">
        <v>2</v>
      </c>
      <c r="C85" s="56">
        <v>13</v>
      </c>
      <c r="D85" s="55">
        <v>18</v>
      </c>
      <c r="E85" s="56">
        <v>33</v>
      </c>
      <c r="F85" s="57"/>
      <c r="G85" s="55">
        <f t="shared" si="12"/>
        <v>-11</v>
      </c>
      <c r="H85" s="56">
        <f t="shared" si="13"/>
        <v>-15</v>
      </c>
      <c r="I85" s="77">
        <f t="shared" si="14"/>
        <v>-0.84615384615384615</v>
      </c>
      <c r="J85" s="78">
        <f t="shared" si="15"/>
        <v>-0.45454545454545453</v>
      </c>
    </row>
    <row r="86" spans="1:10" s="38" customFormat="1" x14ac:dyDescent="0.2">
      <c r="A86" s="143" t="s">
        <v>450</v>
      </c>
      <c r="B86" s="32">
        <v>13</v>
      </c>
      <c r="C86" s="33">
        <v>54</v>
      </c>
      <c r="D86" s="32">
        <v>124</v>
      </c>
      <c r="E86" s="33">
        <v>177</v>
      </c>
      <c r="F86" s="34"/>
      <c r="G86" s="32">
        <f t="shared" si="12"/>
        <v>-41</v>
      </c>
      <c r="H86" s="33">
        <f t="shared" si="13"/>
        <v>-53</v>
      </c>
      <c r="I86" s="35">
        <f t="shared" si="14"/>
        <v>-0.7592592592592593</v>
      </c>
      <c r="J86" s="36">
        <f t="shared" si="15"/>
        <v>-0.29943502824858759</v>
      </c>
    </row>
    <row r="87" spans="1:10" x14ac:dyDescent="0.2">
      <c r="A87" s="142"/>
      <c r="B87" s="63"/>
      <c r="C87" s="64"/>
      <c r="D87" s="63"/>
      <c r="E87" s="64"/>
      <c r="F87" s="65"/>
      <c r="G87" s="63"/>
      <c r="H87" s="64"/>
      <c r="I87" s="79"/>
      <c r="J87" s="80"/>
    </row>
    <row r="88" spans="1:10" x14ac:dyDescent="0.2">
      <c r="A88" s="111" t="s">
        <v>58</v>
      </c>
      <c r="B88" s="55"/>
      <c r="C88" s="56"/>
      <c r="D88" s="55"/>
      <c r="E88" s="56"/>
      <c r="F88" s="57"/>
      <c r="G88" s="55"/>
      <c r="H88" s="56"/>
      <c r="I88" s="77"/>
      <c r="J88" s="78"/>
    </row>
    <row r="89" spans="1:10" x14ac:dyDescent="0.2">
      <c r="A89" s="117" t="s">
        <v>149</v>
      </c>
      <c r="B89" s="55">
        <v>1</v>
      </c>
      <c r="C89" s="56">
        <v>0</v>
      </c>
      <c r="D89" s="55">
        <v>3</v>
      </c>
      <c r="E89" s="56">
        <v>1</v>
      </c>
      <c r="F89" s="57"/>
      <c r="G89" s="55">
        <f t="shared" ref="G89:G95" si="16">B89-C89</f>
        <v>1</v>
      </c>
      <c r="H89" s="56">
        <f t="shared" ref="H89:H95" si="17">D89-E89</f>
        <v>2</v>
      </c>
      <c r="I89" s="77" t="str">
        <f t="shared" ref="I89:I95" si="18">IF(C89=0, "-", IF(G89/C89&lt;10, G89/C89, "&gt;999%"))</f>
        <v>-</v>
      </c>
      <c r="J89" s="78">
        <f t="shared" ref="J89:J95" si="19">IF(E89=0, "-", IF(H89/E89&lt;10, H89/E89, "&gt;999%"))</f>
        <v>2</v>
      </c>
    </row>
    <row r="90" spans="1:10" x14ac:dyDescent="0.2">
      <c r="A90" s="117" t="s">
        <v>170</v>
      </c>
      <c r="B90" s="55">
        <v>2</v>
      </c>
      <c r="C90" s="56">
        <v>6</v>
      </c>
      <c r="D90" s="55">
        <v>17</v>
      </c>
      <c r="E90" s="56">
        <v>24</v>
      </c>
      <c r="F90" s="57"/>
      <c r="G90" s="55">
        <f t="shared" si="16"/>
        <v>-4</v>
      </c>
      <c r="H90" s="56">
        <f t="shared" si="17"/>
        <v>-7</v>
      </c>
      <c r="I90" s="77">
        <f t="shared" si="18"/>
        <v>-0.66666666666666663</v>
      </c>
      <c r="J90" s="78">
        <f t="shared" si="19"/>
        <v>-0.29166666666666669</v>
      </c>
    </row>
    <row r="91" spans="1:10" x14ac:dyDescent="0.2">
      <c r="A91" s="117" t="s">
        <v>293</v>
      </c>
      <c r="B91" s="55">
        <v>6</v>
      </c>
      <c r="C91" s="56">
        <v>8</v>
      </c>
      <c r="D91" s="55">
        <v>29</v>
      </c>
      <c r="E91" s="56">
        <v>34</v>
      </c>
      <c r="F91" s="57"/>
      <c r="G91" s="55">
        <f t="shared" si="16"/>
        <v>-2</v>
      </c>
      <c r="H91" s="56">
        <f t="shared" si="17"/>
        <v>-5</v>
      </c>
      <c r="I91" s="77">
        <f t="shared" si="18"/>
        <v>-0.25</v>
      </c>
      <c r="J91" s="78">
        <f t="shared" si="19"/>
        <v>-0.14705882352941177</v>
      </c>
    </row>
    <row r="92" spans="1:10" x14ac:dyDescent="0.2">
      <c r="A92" s="117" t="s">
        <v>266</v>
      </c>
      <c r="B92" s="55">
        <v>4</v>
      </c>
      <c r="C92" s="56">
        <v>8</v>
      </c>
      <c r="D92" s="55">
        <v>21</v>
      </c>
      <c r="E92" s="56">
        <v>24</v>
      </c>
      <c r="F92" s="57"/>
      <c r="G92" s="55">
        <f t="shared" si="16"/>
        <v>-4</v>
      </c>
      <c r="H92" s="56">
        <f t="shared" si="17"/>
        <v>-3</v>
      </c>
      <c r="I92" s="77">
        <f t="shared" si="18"/>
        <v>-0.5</v>
      </c>
      <c r="J92" s="78">
        <f t="shared" si="19"/>
        <v>-0.125</v>
      </c>
    </row>
    <row r="93" spans="1:10" x14ac:dyDescent="0.2">
      <c r="A93" s="117" t="s">
        <v>150</v>
      </c>
      <c r="B93" s="55">
        <v>1</v>
      </c>
      <c r="C93" s="56">
        <v>3</v>
      </c>
      <c r="D93" s="55">
        <v>6</v>
      </c>
      <c r="E93" s="56">
        <v>14</v>
      </c>
      <c r="F93" s="57"/>
      <c r="G93" s="55">
        <f t="shared" si="16"/>
        <v>-2</v>
      </c>
      <c r="H93" s="56">
        <f t="shared" si="17"/>
        <v>-8</v>
      </c>
      <c r="I93" s="77">
        <f t="shared" si="18"/>
        <v>-0.66666666666666663</v>
      </c>
      <c r="J93" s="78">
        <f t="shared" si="19"/>
        <v>-0.5714285714285714</v>
      </c>
    </row>
    <row r="94" spans="1:10" x14ac:dyDescent="0.2">
      <c r="A94" s="117" t="s">
        <v>226</v>
      </c>
      <c r="B94" s="55">
        <v>0</v>
      </c>
      <c r="C94" s="56">
        <v>0</v>
      </c>
      <c r="D94" s="55">
        <v>1</v>
      </c>
      <c r="E94" s="56">
        <v>1</v>
      </c>
      <c r="F94" s="57"/>
      <c r="G94" s="55">
        <f t="shared" si="16"/>
        <v>0</v>
      </c>
      <c r="H94" s="56">
        <f t="shared" si="17"/>
        <v>0</v>
      </c>
      <c r="I94" s="77" t="str">
        <f t="shared" si="18"/>
        <v>-</v>
      </c>
      <c r="J94" s="78">
        <f t="shared" si="19"/>
        <v>0</v>
      </c>
    </row>
    <row r="95" spans="1:10" s="38" customFormat="1" x14ac:dyDescent="0.2">
      <c r="A95" s="143" t="s">
        <v>451</v>
      </c>
      <c r="B95" s="32">
        <v>14</v>
      </c>
      <c r="C95" s="33">
        <v>25</v>
      </c>
      <c r="D95" s="32">
        <v>77</v>
      </c>
      <c r="E95" s="33">
        <v>98</v>
      </c>
      <c r="F95" s="34"/>
      <c r="G95" s="32">
        <f t="shared" si="16"/>
        <v>-11</v>
      </c>
      <c r="H95" s="33">
        <f t="shared" si="17"/>
        <v>-21</v>
      </c>
      <c r="I95" s="35">
        <f t="shared" si="18"/>
        <v>-0.44</v>
      </c>
      <c r="J95" s="36">
        <f t="shared" si="19"/>
        <v>-0.21428571428571427</v>
      </c>
    </row>
    <row r="96" spans="1:10" x14ac:dyDescent="0.2">
      <c r="A96" s="142"/>
      <c r="B96" s="63"/>
      <c r="C96" s="64"/>
      <c r="D96" s="63"/>
      <c r="E96" s="64"/>
      <c r="F96" s="65"/>
      <c r="G96" s="63"/>
      <c r="H96" s="64"/>
      <c r="I96" s="79"/>
      <c r="J96" s="80"/>
    </row>
    <row r="97" spans="1:10" x14ac:dyDescent="0.2">
      <c r="A97" s="111" t="s">
        <v>59</v>
      </c>
      <c r="B97" s="55"/>
      <c r="C97" s="56"/>
      <c r="D97" s="55"/>
      <c r="E97" s="56"/>
      <c r="F97" s="57"/>
      <c r="G97" s="55"/>
      <c r="H97" s="56"/>
      <c r="I97" s="77"/>
      <c r="J97" s="78"/>
    </row>
    <row r="98" spans="1:10" x14ac:dyDescent="0.2">
      <c r="A98" s="117" t="s">
        <v>151</v>
      </c>
      <c r="B98" s="55">
        <v>0</v>
      </c>
      <c r="C98" s="56">
        <v>9</v>
      </c>
      <c r="D98" s="55">
        <v>0</v>
      </c>
      <c r="E98" s="56">
        <v>78</v>
      </c>
      <c r="F98" s="57"/>
      <c r="G98" s="55">
        <f t="shared" ref="G98:G109" si="20">B98-C98</f>
        <v>-9</v>
      </c>
      <c r="H98" s="56">
        <f t="shared" ref="H98:H109" si="21">D98-E98</f>
        <v>-78</v>
      </c>
      <c r="I98" s="77">
        <f t="shared" ref="I98:I109" si="22">IF(C98=0, "-", IF(G98/C98&lt;10, G98/C98, "&gt;999%"))</f>
        <v>-1</v>
      </c>
      <c r="J98" s="78">
        <f t="shared" ref="J98:J109" si="23">IF(E98=0, "-", IF(H98/E98&lt;10, H98/E98, "&gt;999%"))</f>
        <v>-1</v>
      </c>
    </row>
    <row r="99" spans="1:10" x14ac:dyDescent="0.2">
      <c r="A99" s="117" t="s">
        <v>171</v>
      </c>
      <c r="B99" s="55">
        <v>1</v>
      </c>
      <c r="C99" s="56">
        <v>2</v>
      </c>
      <c r="D99" s="55">
        <v>4</v>
      </c>
      <c r="E99" s="56">
        <v>6</v>
      </c>
      <c r="F99" s="57"/>
      <c r="G99" s="55">
        <f t="shared" si="20"/>
        <v>-1</v>
      </c>
      <c r="H99" s="56">
        <f t="shared" si="21"/>
        <v>-2</v>
      </c>
      <c r="I99" s="77">
        <f t="shared" si="22"/>
        <v>-0.5</v>
      </c>
      <c r="J99" s="78">
        <f t="shared" si="23"/>
        <v>-0.33333333333333331</v>
      </c>
    </row>
    <row r="100" spans="1:10" x14ac:dyDescent="0.2">
      <c r="A100" s="117" t="s">
        <v>172</v>
      </c>
      <c r="B100" s="55">
        <v>5</v>
      </c>
      <c r="C100" s="56">
        <v>10</v>
      </c>
      <c r="D100" s="55">
        <v>61</v>
      </c>
      <c r="E100" s="56">
        <v>68</v>
      </c>
      <c r="F100" s="57"/>
      <c r="G100" s="55">
        <f t="shared" si="20"/>
        <v>-5</v>
      </c>
      <c r="H100" s="56">
        <f t="shared" si="21"/>
        <v>-7</v>
      </c>
      <c r="I100" s="77">
        <f t="shared" si="22"/>
        <v>-0.5</v>
      </c>
      <c r="J100" s="78">
        <f t="shared" si="23"/>
        <v>-0.10294117647058823</v>
      </c>
    </row>
    <row r="101" spans="1:10" x14ac:dyDescent="0.2">
      <c r="A101" s="117" t="s">
        <v>377</v>
      </c>
      <c r="B101" s="55">
        <v>1</v>
      </c>
      <c r="C101" s="56">
        <v>3</v>
      </c>
      <c r="D101" s="55">
        <v>7</v>
      </c>
      <c r="E101" s="56">
        <v>7</v>
      </c>
      <c r="F101" s="57"/>
      <c r="G101" s="55">
        <f t="shared" si="20"/>
        <v>-2</v>
      </c>
      <c r="H101" s="56">
        <f t="shared" si="21"/>
        <v>0</v>
      </c>
      <c r="I101" s="77">
        <f t="shared" si="22"/>
        <v>-0.66666666666666663</v>
      </c>
      <c r="J101" s="78">
        <f t="shared" si="23"/>
        <v>0</v>
      </c>
    </row>
    <row r="102" spans="1:10" x14ac:dyDescent="0.2">
      <c r="A102" s="117" t="s">
        <v>227</v>
      </c>
      <c r="B102" s="55">
        <v>1</v>
      </c>
      <c r="C102" s="56">
        <v>0</v>
      </c>
      <c r="D102" s="55">
        <v>4</v>
      </c>
      <c r="E102" s="56">
        <v>5</v>
      </c>
      <c r="F102" s="57"/>
      <c r="G102" s="55">
        <f t="shared" si="20"/>
        <v>1</v>
      </c>
      <c r="H102" s="56">
        <f t="shared" si="21"/>
        <v>-1</v>
      </c>
      <c r="I102" s="77" t="str">
        <f t="shared" si="22"/>
        <v>-</v>
      </c>
      <c r="J102" s="78">
        <f t="shared" si="23"/>
        <v>-0.2</v>
      </c>
    </row>
    <row r="103" spans="1:10" x14ac:dyDescent="0.2">
      <c r="A103" s="117" t="s">
        <v>173</v>
      </c>
      <c r="B103" s="55">
        <v>0</v>
      </c>
      <c r="C103" s="56">
        <v>0</v>
      </c>
      <c r="D103" s="55">
        <v>0</v>
      </c>
      <c r="E103" s="56">
        <v>1</v>
      </c>
      <c r="F103" s="57"/>
      <c r="G103" s="55">
        <f t="shared" si="20"/>
        <v>0</v>
      </c>
      <c r="H103" s="56">
        <f t="shared" si="21"/>
        <v>-1</v>
      </c>
      <c r="I103" s="77" t="str">
        <f t="shared" si="22"/>
        <v>-</v>
      </c>
      <c r="J103" s="78">
        <f t="shared" si="23"/>
        <v>-1</v>
      </c>
    </row>
    <row r="104" spans="1:10" x14ac:dyDescent="0.2">
      <c r="A104" s="117" t="s">
        <v>267</v>
      </c>
      <c r="B104" s="55">
        <v>6</v>
      </c>
      <c r="C104" s="56">
        <v>4</v>
      </c>
      <c r="D104" s="55">
        <v>29</v>
      </c>
      <c r="E104" s="56">
        <v>59</v>
      </c>
      <c r="F104" s="57"/>
      <c r="G104" s="55">
        <f t="shared" si="20"/>
        <v>2</v>
      </c>
      <c r="H104" s="56">
        <f t="shared" si="21"/>
        <v>-30</v>
      </c>
      <c r="I104" s="77">
        <f t="shared" si="22"/>
        <v>0.5</v>
      </c>
      <c r="J104" s="78">
        <f t="shared" si="23"/>
        <v>-0.50847457627118642</v>
      </c>
    </row>
    <row r="105" spans="1:10" x14ac:dyDescent="0.2">
      <c r="A105" s="117" t="s">
        <v>324</v>
      </c>
      <c r="B105" s="55">
        <v>1</v>
      </c>
      <c r="C105" s="56">
        <v>1</v>
      </c>
      <c r="D105" s="55">
        <v>14</v>
      </c>
      <c r="E105" s="56">
        <v>19</v>
      </c>
      <c r="F105" s="57"/>
      <c r="G105" s="55">
        <f t="shared" si="20"/>
        <v>0</v>
      </c>
      <c r="H105" s="56">
        <f t="shared" si="21"/>
        <v>-5</v>
      </c>
      <c r="I105" s="77">
        <f t="shared" si="22"/>
        <v>0</v>
      </c>
      <c r="J105" s="78">
        <f t="shared" si="23"/>
        <v>-0.26315789473684209</v>
      </c>
    </row>
    <row r="106" spans="1:10" x14ac:dyDescent="0.2">
      <c r="A106" s="117" t="s">
        <v>294</v>
      </c>
      <c r="B106" s="55">
        <v>6</v>
      </c>
      <c r="C106" s="56">
        <v>14</v>
      </c>
      <c r="D106" s="55">
        <v>24</v>
      </c>
      <c r="E106" s="56">
        <v>64</v>
      </c>
      <c r="F106" s="57"/>
      <c r="G106" s="55">
        <f t="shared" si="20"/>
        <v>-8</v>
      </c>
      <c r="H106" s="56">
        <f t="shared" si="21"/>
        <v>-40</v>
      </c>
      <c r="I106" s="77">
        <f t="shared" si="22"/>
        <v>-0.5714285714285714</v>
      </c>
      <c r="J106" s="78">
        <f t="shared" si="23"/>
        <v>-0.625</v>
      </c>
    </row>
    <row r="107" spans="1:10" x14ac:dyDescent="0.2">
      <c r="A107" s="117" t="s">
        <v>242</v>
      </c>
      <c r="B107" s="55">
        <v>0</v>
      </c>
      <c r="C107" s="56">
        <v>0</v>
      </c>
      <c r="D107" s="55">
        <v>1</v>
      </c>
      <c r="E107" s="56">
        <v>0</v>
      </c>
      <c r="F107" s="57"/>
      <c r="G107" s="55">
        <f t="shared" si="20"/>
        <v>0</v>
      </c>
      <c r="H107" s="56">
        <f t="shared" si="21"/>
        <v>1</v>
      </c>
      <c r="I107" s="77" t="str">
        <f t="shared" si="22"/>
        <v>-</v>
      </c>
      <c r="J107" s="78" t="str">
        <f t="shared" si="23"/>
        <v>-</v>
      </c>
    </row>
    <row r="108" spans="1:10" x14ac:dyDescent="0.2">
      <c r="A108" s="117" t="s">
        <v>258</v>
      </c>
      <c r="B108" s="55">
        <v>2</v>
      </c>
      <c r="C108" s="56">
        <v>0</v>
      </c>
      <c r="D108" s="55">
        <v>13</v>
      </c>
      <c r="E108" s="56">
        <v>0</v>
      </c>
      <c r="F108" s="57"/>
      <c r="G108" s="55">
        <f t="shared" si="20"/>
        <v>2</v>
      </c>
      <c r="H108" s="56">
        <f t="shared" si="21"/>
        <v>13</v>
      </c>
      <c r="I108" s="77" t="str">
        <f t="shared" si="22"/>
        <v>-</v>
      </c>
      <c r="J108" s="78" t="str">
        <f t="shared" si="23"/>
        <v>-</v>
      </c>
    </row>
    <row r="109" spans="1:10" s="38" customFormat="1" x14ac:dyDescent="0.2">
      <c r="A109" s="143" t="s">
        <v>452</v>
      </c>
      <c r="B109" s="32">
        <v>23</v>
      </c>
      <c r="C109" s="33">
        <v>43</v>
      </c>
      <c r="D109" s="32">
        <v>157</v>
      </c>
      <c r="E109" s="33">
        <v>307</v>
      </c>
      <c r="F109" s="34"/>
      <c r="G109" s="32">
        <f t="shared" si="20"/>
        <v>-20</v>
      </c>
      <c r="H109" s="33">
        <f t="shared" si="21"/>
        <v>-150</v>
      </c>
      <c r="I109" s="35">
        <f t="shared" si="22"/>
        <v>-0.46511627906976744</v>
      </c>
      <c r="J109" s="36">
        <f t="shared" si="23"/>
        <v>-0.48859934853420195</v>
      </c>
    </row>
    <row r="110" spans="1:10" x14ac:dyDescent="0.2">
      <c r="A110" s="142"/>
      <c r="B110" s="63"/>
      <c r="C110" s="64"/>
      <c r="D110" s="63"/>
      <c r="E110" s="64"/>
      <c r="F110" s="65"/>
      <c r="G110" s="63"/>
      <c r="H110" s="64"/>
      <c r="I110" s="79"/>
      <c r="J110" s="80"/>
    </row>
    <row r="111" spans="1:10" x14ac:dyDescent="0.2">
      <c r="A111" s="111" t="s">
        <v>84</v>
      </c>
      <c r="B111" s="55"/>
      <c r="C111" s="56"/>
      <c r="D111" s="55"/>
      <c r="E111" s="56"/>
      <c r="F111" s="57"/>
      <c r="G111" s="55"/>
      <c r="H111" s="56"/>
      <c r="I111" s="77"/>
      <c r="J111" s="78"/>
    </row>
    <row r="112" spans="1:10" x14ac:dyDescent="0.2">
      <c r="A112" s="117" t="s">
        <v>431</v>
      </c>
      <c r="B112" s="55">
        <v>1</v>
      </c>
      <c r="C112" s="56">
        <v>1</v>
      </c>
      <c r="D112" s="55">
        <v>5</v>
      </c>
      <c r="E112" s="56">
        <v>3</v>
      </c>
      <c r="F112" s="57"/>
      <c r="G112" s="55">
        <f>B112-C112</f>
        <v>0</v>
      </c>
      <c r="H112" s="56">
        <f>D112-E112</f>
        <v>2</v>
      </c>
      <c r="I112" s="77">
        <f>IF(C112=0, "-", IF(G112/C112&lt;10, G112/C112, "&gt;999%"))</f>
        <v>0</v>
      </c>
      <c r="J112" s="78">
        <f>IF(E112=0, "-", IF(H112/E112&lt;10, H112/E112, "&gt;999%"))</f>
        <v>0.66666666666666663</v>
      </c>
    </row>
    <row r="113" spans="1:10" x14ac:dyDescent="0.2">
      <c r="A113" s="117" t="s">
        <v>418</v>
      </c>
      <c r="B113" s="55">
        <v>9</v>
      </c>
      <c r="C113" s="56">
        <v>5</v>
      </c>
      <c r="D113" s="55">
        <v>28</v>
      </c>
      <c r="E113" s="56">
        <v>22</v>
      </c>
      <c r="F113" s="57"/>
      <c r="G113" s="55">
        <f>B113-C113</f>
        <v>4</v>
      </c>
      <c r="H113" s="56">
        <f>D113-E113</f>
        <v>6</v>
      </c>
      <c r="I113" s="77">
        <f>IF(C113=0, "-", IF(G113/C113&lt;10, G113/C113, "&gt;999%"))</f>
        <v>0.8</v>
      </c>
      <c r="J113" s="78">
        <f>IF(E113=0, "-", IF(H113/E113&lt;10, H113/E113, "&gt;999%"))</f>
        <v>0.27272727272727271</v>
      </c>
    </row>
    <row r="114" spans="1:10" x14ac:dyDescent="0.2">
      <c r="A114" s="117" t="s">
        <v>426</v>
      </c>
      <c r="B114" s="55">
        <v>2</v>
      </c>
      <c r="C114" s="56">
        <v>3</v>
      </c>
      <c r="D114" s="55">
        <v>10</v>
      </c>
      <c r="E114" s="56">
        <v>12</v>
      </c>
      <c r="F114" s="57"/>
      <c r="G114" s="55">
        <f>B114-C114</f>
        <v>-1</v>
      </c>
      <c r="H114" s="56">
        <f>D114-E114</f>
        <v>-2</v>
      </c>
      <c r="I114" s="77">
        <f>IF(C114=0, "-", IF(G114/C114&lt;10, G114/C114, "&gt;999%"))</f>
        <v>-0.33333333333333331</v>
      </c>
      <c r="J114" s="78">
        <f>IF(E114=0, "-", IF(H114/E114&lt;10, H114/E114, "&gt;999%"))</f>
        <v>-0.16666666666666666</v>
      </c>
    </row>
    <row r="115" spans="1:10" s="38" customFormat="1" x14ac:dyDescent="0.2">
      <c r="A115" s="143" t="s">
        <v>453</v>
      </c>
      <c r="B115" s="32">
        <v>12</v>
      </c>
      <c r="C115" s="33">
        <v>9</v>
      </c>
      <c r="D115" s="32">
        <v>43</v>
      </c>
      <c r="E115" s="33">
        <v>37</v>
      </c>
      <c r="F115" s="34"/>
      <c r="G115" s="32">
        <f>B115-C115</f>
        <v>3</v>
      </c>
      <c r="H115" s="33">
        <f>D115-E115</f>
        <v>6</v>
      </c>
      <c r="I115" s="35">
        <f>IF(C115=0, "-", IF(G115/C115&lt;10, G115/C115, "&gt;999%"))</f>
        <v>0.33333333333333331</v>
      </c>
      <c r="J115" s="36">
        <f>IF(E115=0, "-", IF(H115/E115&lt;10, H115/E115, "&gt;999%"))</f>
        <v>0.16216216216216217</v>
      </c>
    </row>
    <row r="116" spans="1:10" x14ac:dyDescent="0.2">
      <c r="A116" s="142"/>
      <c r="B116" s="63"/>
      <c r="C116" s="64"/>
      <c r="D116" s="63"/>
      <c r="E116" s="64"/>
      <c r="F116" s="65"/>
      <c r="G116" s="63"/>
      <c r="H116" s="64"/>
      <c r="I116" s="79"/>
      <c r="J116" s="80"/>
    </row>
    <row r="117" spans="1:10" x14ac:dyDescent="0.2">
      <c r="A117" s="111" t="s">
        <v>60</v>
      </c>
      <c r="B117" s="55"/>
      <c r="C117" s="56"/>
      <c r="D117" s="55"/>
      <c r="E117" s="56"/>
      <c r="F117" s="57"/>
      <c r="G117" s="55"/>
      <c r="H117" s="56"/>
      <c r="I117" s="77"/>
      <c r="J117" s="78"/>
    </row>
    <row r="118" spans="1:10" x14ac:dyDescent="0.2">
      <c r="A118" s="117" t="s">
        <v>388</v>
      </c>
      <c r="B118" s="55">
        <v>3</v>
      </c>
      <c r="C118" s="56">
        <v>5</v>
      </c>
      <c r="D118" s="55">
        <v>12</v>
      </c>
      <c r="E118" s="56">
        <v>17</v>
      </c>
      <c r="F118" s="57"/>
      <c r="G118" s="55">
        <f>B118-C118</f>
        <v>-2</v>
      </c>
      <c r="H118" s="56">
        <f>D118-E118</f>
        <v>-5</v>
      </c>
      <c r="I118" s="77">
        <f>IF(C118=0, "-", IF(G118/C118&lt;10, G118/C118, "&gt;999%"))</f>
        <v>-0.4</v>
      </c>
      <c r="J118" s="78">
        <f>IF(E118=0, "-", IF(H118/E118&lt;10, H118/E118, "&gt;999%"))</f>
        <v>-0.29411764705882354</v>
      </c>
    </row>
    <row r="119" spans="1:10" x14ac:dyDescent="0.2">
      <c r="A119" s="117" t="s">
        <v>397</v>
      </c>
      <c r="B119" s="55">
        <v>15</v>
      </c>
      <c r="C119" s="56">
        <v>16</v>
      </c>
      <c r="D119" s="55">
        <v>52</v>
      </c>
      <c r="E119" s="56">
        <v>61</v>
      </c>
      <c r="F119" s="57"/>
      <c r="G119" s="55">
        <f>B119-C119</f>
        <v>-1</v>
      </c>
      <c r="H119" s="56">
        <f>D119-E119</f>
        <v>-9</v>
      </c>
      <c r="I119" s="77">
        <f>IF(C119=0, "-", IF(G119/C119&lt;10, G119/C119, "&gt;999%"))</f>
        <v>-6.25E-2</v>
      </c>
      <c r="J119" s="78">
        <f>IF(E119=0, "-", IF(H119/E119&lt;10, H119/E119, "&gt;999%"))</f>
        <v>-0.14754098360655737</v>
      </c>
    </row>
    <row r="120" spans="1:10" x14ac:dyDescent="0.2">
      <c r="A120" s="117" t="s">
        <v>325</v>
      </c>
      <c r="B120" s="55">
        <v>5</v>
      </c>
      <c r="C120" s="56">
        <v>5</v>
      </c>
      <c r="D120" s="55">
        <v>22</v>
      </c>
      <c r="E120" s="56">
        <v>34</v>
      </c>
      <c r="F120" s="57"/>
      <c r="G120" s="55">
        <f>B120-C120</f>
        <v>0</v>
      </c>
      <c r="H120" s="56">
        <f>D120-E120</f>
        <v>-12</v>
      </c>
      <c r="I120" s="77">
        <f>IF(C120=0, "-", IF(G120/C120&lt;10, G120/C120, "&gt;999%"))</f>
        <v>0</v>
      </c>
      <c r="J120" s="78">
        <f>IF(E120=0, "-", IF(H120/E120&lt;10, H120/E120, "&gt;999%"))</f>
        <v>-0.35294117647058826</v>
      </c>
    </row>
    <row r="121" spans="1:10" s="38" customFormat="1" x14ac:dyDescent="0.2">
      <c r="A121" s="143" t="s">
        <v>454</v>
      </c>
      <c r="B121" s="32">
        <v>23</v>
      </c>
      <c r="C121" s="33">
        <v>26</v>
      </c>
      <c r="D121" s="32">
        <v>86</v>
      </c>
      <c r="E121" s="33">
        <v>112</v>
      </c>
      <c r="F121" s="34"/>
      <c r="G121" s="32">
        <f>B121-C121</f>
        <v>-3</v>
      </c>
      <c r="H121" s="33">
        <f>D121-E121</f>
        <v>-26</v>
      </c>
      <c r="I121" s="35">
        <f>IF(C121=0, "-", IF(G121/C121&lt;10, G121/C121, "&gt;999%"))</f>
        <v>-0.11538461538461539</v>
      </c>
      <c r="J121" s="36">
        <f>IF(E121=0, "-", IF(H121/E121&lt;10, H121/E121, "&gt;999%"))</f>
        <v>-0.23214285714285715</v>
      </c>
    </row>
    <row r="122" spans="1:10" x14ac:dyDescent="0.2">
      <c r="A122" s="142"/>
      <c r="B122" s="63"/>
      <c r="C122" s="64"/>
      <c r="D122" s="63"/>
      <c r="E122" s="64"/>
      <c r="F122" s="65"/>
      <c r="G122" s="63"/>
      <c r="H122" s="64"/>
      <c r="I122" s="79"/>
      <c r="J122" s="80"/>
    </row>
    <row r="123" spans="1:10" x14ac:dyDescent="0.2">
      <c r="A123" s="111" t="s">
        <v>61</v>
      </c>
      <c r="B123" s="55"/>
      <c r="C123" s="56"/>
      <c r="D123" s="55"/>
      <c r="E123" s="56"/>
      <c r="F123" s="57"/>
      <c r="G123" s="55"/>
      <c r="H123" s="56"/>
      <c r="I123" s="77"/>
      <c r="J123" s="78"/>
    </row>
    <row r="124" spans="1:10" x14ac:dyDescent="0.2">
      <c r="A124" s="117" t="s">
        <v>295</v>
      </c>
      <c r="B124" s="55">
        <v>0</v>
      </c>
      <c r="C124" s="56">
        <v>0</v>
      </c>
      <c r="D124" s="55">
        <v>1</v>
      </c>
      <c r="E124" s="56">
        <v>2</v>
      </c>
      <c r="F124" s="57"/>
      <c r="G124" s="55">
        <f t="shared" ref="G124:G129" si="24">B124-C124</f>
        <v>0</v>
      </c>
      <c r="H124" s="56">
        <f t="shared" ref="H124:H129" si="25">D124-E124</f>
        <v>-1</v>
      </c>
      <c r="I124" s="77" t="str">
        <f t="shared" ref="I124:I129" si="26">IF(C124=0, "-", IF(G124/C124&lt;10, G124/C124, "&gt;999%"))</f>
        <v>-</v>
      </c>
      <c r="J124" s="78">
        <f t="shared" ref="J124:J129" si="27">IF(E124=0, "-", IF(H124/E124&lt;10, H124/E124, "&gt;999%"))</f>
        <v>-0.5</v>
      </c>
    </row>
    <row r="125" spans="1:10" x14ac:dyDescent="0.2">
      <c r="A125" s="117" t="s">
        <v>268</v>
      </c>
      <c r="B125" s="55">
        <v>1</v>
      </c>
      <c r="C125" s="56">
        <v>1</v>
      </c>
      <c r="D125" s="55">
        <v>6</v>
      </c>
      <c r="E125" s="56">
        <v>2</v>
      </c>
      <c r="F125" s="57"/>
      <c r="G125" s="55">
        <f t="shared" si="24"/>
        <v>0</v>
      </c>
      <c r="H125" s="56">
        <f t="shared" si="25"/>
        <v>4</v>
      </c>
      <c r="I125" s="77">
        <f t="shared" si="26"/>
        <v>0</v>
      </c>
      <c r="J125" s="78">
        <f t="shared" si="27"/>
        <v>2</v>
      </c>
    </row>
    <row r="126" spans="1:10" x14ac:dyDescent="0.2">
      <c r="A126" s="117" t="s">
        <v>398</v>
      </c>
      <c r="B126" s="55">
        <v>0</v>
      </c>
      <c r="C126" s="56">
        <v>0</v>
      </c>
      <c r="D126" s="55">
        <v>1</v>
      </c>
      <c r="E126" s="56">
        <v>0</v>
      </c>
      <c r="F126" s="57"/>
      <c r="G126" s="55">
        <f t="shared" si="24"/>
        <v>0</v>
      </c>
      <c r="H126" s="56">
        <f t="shared" si="25"/>
        <v>1</v>
      </c>
      <c r="I126" s="77" t="str">
        <f t="shared" si="26"/>
        <v>-</v>
      </c>
      <c r="J126" s="78" t="str">
        <f t="shared" si="27"/>
        <v>-</v>
      </c>
    </row>
    <row r="127" spans="1:10" x14ac:dyDescent="0.2">
      <c r="A127" s="117" t="s">
        <v>326</v>
      </c>
      <c r="B127" s="55">
        <v>0</v>
      </c>
      <c r="C127" s="56">
        <v>0</v>
      </c>
      <c r="D127" s="55">
        <v>1</v>
      </c>
      <c r="E127" s="56">
        <v>3</v>
      </c>
      <c r="F127" s="57"/>
      <c r="G127" s="55">
        <f t="shared" si="24"/>
        <v>0</v>
      </c>
      <c r="H127" s="56">
        <f t="shared" si="25"/>
        <v>-2</v>
      </c>
      <c r="I127" s="77" t="str">
        <f t="shared" si="26"/>
        <v>-</v>
      </c>
      <c r="J127" s="78">
        <f t="shared" si="27"/>
        <v>-0.66666666666666663</v>
      </c>
    </row>
    <row r="128" spans="1:10" x14ac:dyDescent="0.2">
      <c r="A128" s="117" t="s">
        <v>327</v>
      </c>
      <c r="B128" s="55">
        <v>0</v>
      </c>
      <c r="C128" s="56">
        <v>1</v>
      </c>
      <c r="D128" s="55">
        <v>5</v>
      </c>
      <c r="E128" s="56">
        <v>2</v>
      </c>
      <c r="F128" s="57"/>
      <c r="G128" s="55">
        <f t="shared" si="24"/>
        <v>-1</v>
      </c>
      <c r="H128" s="56">
        <f t="shared" si="25"/>
        <v>3</v>
      </c>
      <c r="I128" s="77">
        <f t="shared" si="26"/>
        <v>-1</v>
      </c>
      <c r="J128" s="78">
        <f t="shared" si="27"/>
        <v>1.5</v>
      </c>
    </row>
    <row r="129" spans="1:10" s="38" customFormat="1" x14ac:dyDescent="0.2">
      <c r="A129" s="143" t="s">
        <v>455</v>
      </c>
      <c r="B129" s="32">
        <v>1</v>
      </c>
      <c r="C129" s="33">
        <v>2</v>
      </c>
      <c r="D129" s="32">
        <v>14</v>
      </c>
      <c r="E129" s="33">
        <v>9</v>
      </c>
      <c r="F129" s="34"/>
      <c r="G129" s="32">
        <f t="shared" si="24"/>
        <v>-1</v>
      </c>
      <c r="H129" s="33">
        <f t="shared" si="25"/>
        <v>5</v>
      </c>
      <c r="I129" s="35">
        <f t="shared" si="26"/>
        <v>-0.5</v>
      </c>
      <c r="J129" s="36">
        <f t="shared" si="27"/>
        <v>0.55555555555555558</v>
      </c>
    </row>
    <row r="130" spans="1:10" x14ac:dyDescent="0.2">
      <c r="A130" s="142"/>
      <c r="B130" s="63"/>
      <c r="C130" s="64"/>
      <c r="D130" s="63"/>
      <c r="E130" s="64"/>
      <c r="F130" s="65"/>
      <c r="G130" s="63"/>
      <c r="H130" s="64"/>
      <c r="I130" s="79"/>
      <c r="J130" s="80"/>
    </row>
    <row r="131" spans="1:10" x14ac:dyDescent="0.2">
      <c r="A131" s="111" t="s">
        <v>85</v>
      </c>
      <c r="B131" s="55"/>
      <c r="C131" s="56"/>
      <c r="D131" s="55"/>
      <c r="E131" s="56"/>
      <c r="F131" s="57"/>
      <c r="G131" s="55"/>
      <c r="H131" s="56"/>
      <c r="I131" s="77"/>
      <c r="J131" s="78"/>
    </row>
    <row r="132" spans="1:10" x14ac:dyDescent="0.2">
      <c r="A132" s="117" t="s">
        <v>85</v>
      </c>
      <c r="B132" s="55">
        <v>0</v>
      </c>
      <c r="C132" s="56">
        <v>1</v>
      </c>
      <c r="D132" s="55">
        <v>2</v>
      </c>
      <c r="E132" s="56">
        <v>8</v>
      </c>
      <c r="F132" s="57"/>
      <c r="G132" s="55">
        <f>B132-C132</f>
        <v>-1</v>
      </c>
      <c r="H132" s="56">
        <f>D132-E132</f>
        <v>-6</v>
      </c>
      <c r="I132" s="77">
        <f>IF(C132=0, "-", IF(G132/C132&lt;10, G132/C132, "&gt;999%"))</f>
        <v>-1</v>
      </c>
      <c r="J132" s="78">
        <f>IF(E132=0, "-", IF(H132/E132&lt;10, H132/E132, "&gt;999%"))</f>
        <v>-0.75</v>
      </c>
    </row>
    <row r="133" spans="1:10" s="38" customFormat="1" x14ac:dyDescent="0.2">
      <c r="A133" s="143" t="s">
        <v>456</v>
      </c>
      <c r="B133" s="32">
        <v>0</v>
      </c>
      <c r="C133" s="33">
        <v>1</v>
      </c>
      <c r="D133" s="32">
        <v>2</v>
      </c>
      <c r="E133" s="33">
        <v>8</v>
      </c>
      <c r="F133" s="34"/>
      <c r="G133" s="32">
        <f>B133-C133</f>
        <v>-1</v>
      </c>
      <c r="H133" s="33">
        <f>D133-E133</f>
        <v>-6</v>
      </c>
      <c r="I133" s="35">
        <f>IF(C133=0, "-", IF(G133/C133&lt;10, G133/C133, "&gt;999%"))</f>
        <v>-1</v>
      </c>
      <c r="J133" s="36">
        <f>IF(E133=0, "-", IF(H133/E133&lt;10, H133/E133, "&gt;999%"))</f>
        <v>-0.75</v>
      </c>
    </row>
    <row r="134" spans="1:10" x14ac:dyDescent="0.2">
      <c r="A134" s="142"/>
      <c r="B134" s="63"/>
      <c r="C134" s="64"/>
      <c r="D134" s="63"/>
      <c r="E134" s="64"/>
      <c r="F134" s="65"/>
      <c r="G134" s="63"/>
      <c r="H134" s="64"/>
      <c r="I134" s="79"/>
      <c r="J134" s="80"/>
    </row>
    <row r="135" spans="1:10" x14ac:dyDescent="0.2">
      <c r="A135" s="111" t="s">
        <v>62</v>
      </c>
      <c r="B135" s="55"/>
      <c r="C135" s="56"/>
      <c r="D135" s="55"/>
      <c r="E135" s="56"/>
      <c r="F135" s="57"/>
      <c r="G135" s="55"/>
      <c r="H135" s="56"/>
      <c r="I135" s="77"/>
      <c r="J135" s="78"/>
    </row>
    <row r="136" spans="1:10" x14ac:dyDescent="0.2">
      <c r="A136" s="117" t="s">
        <v>228</v>
      </c>
      <c r="B136" s="55">
        <v>2</v>
      </c>
      <c r="C136" s="56">
        <v>4</v>
      </c>
      <c r="D136" s="55">
        <v>13</v>
      </c>
      <c r="E136" s="56">
        <v>40</v>
      </c>
      <c r="F136" s="57"/>
      <c r="G136" s="55">
        <f t="shared" ref="G136:G145" si="28">B136-C136</f>
        <v>-2</v>
      </c>
      <c r="H136" s="56">
        <f t="shared" ref="H136:H145" si="29">D136-E136</f>
        <v>-27</v>
      </c>
      <c r="I136" s="77">
        <f t="shared" ref="I136:I145" si="30">IF(C136=0, "-", IF(G136/C136&lt;10, G136/C136, "&gt;999%"))</f>
        <v>-0.5</v>
      </c>
      <c r="J136" s="78">
        <f t="shared" ref="J136:J145" si="31">IF(E136=0, "-", IF(H136/E136&lt;10, H136/E136, "&gt;999%"))</f>
        <v>-0.67500000000000004</v>
      </c>
    </row>
    <row r="137" spans="1:10" x14ac:dyDescent="0.2">
      <c r="A137" s="117" t="s">
        <v>174</v>
      </c>
      <c r="B137" s="55">
        <v>7</v>
      </c>
      <c r="C137" s="56">
        <v>13</v>
      </c>
      <c r="D137" s="55">
        <v>33</v>
      </c>
      <c r="E137" s="56">
        <v>40</v>
      </c>
      <c r="F137" s="57"/>
      <c r="G137" s="55">
        <f t="shared" si="28"/>
        <v>-6</v>
      </c>
      <c r="H137" s="56">
        <f t="shared" si="29"/>
        <v>-7</v>
      </c>
      <c r="I137" s="77">
        <f t="shared" si="30"/>
        <v>-0.46153846153846156</v>
      </c>
      <c r="J137" s="78">
        <f t="shared" si="31"/>
        <v>-0.17499999999999999</v>
      </c>
    </row>
    <row r="138" spans="1:10" x14ac:dyDescent="0.2">
      <c r="A138" s="117" t="s">
        <v>145</v>
      </c>
      <c r="B138" s="55">
        <v>2</v>
      </c>
      <c r="C138" s="56">
        <v>3</v>
      </c>
      <c r="D138" s="55">
        <v>20</v>
      </c>
      <c r="E138" s="56">
        <v>25</v>
      </c>
      <c r="F138" s="57"/>
      <c r="G138" s="55">
        <f t="shared" si="28"/>
        <v>-1</v>
      </c>
      <c r="H138" s="56">
        <f t="shared" si="29"/>
        <v>-5</v>
      </c>
      <c r="I138" s="77">
        <f t="shared" si="30"/>
        <v>-0.33333333333333331</v>
      </c>
      <c r="J138" s="78">
        <f t="shared" si="31"/>
        <v>-0.2</v>
      </c>
    </row>
    <row r="139" spans="1:10" x14ac:dyDescent="0.2">
      <c r="A139" s="117" t="s">
        <v>152</v>
      </c>
      <c r="B139" s="55">
        <v>8</v>
      </c>
      <c r="C139" s="56">
        <v>6</v>
      </c>
      <c r="D139" s="55">
        <v>31</v>
      </c>
      <c r="E139" s="56">
        <v>75</v>
      </c>
      <c r="F139" s="57"/>
      <c r="G139" s="55">
        <f t="shared" si="28"/>
        <v>2</v>
      </c>
      <c r="H139" s="56">
        <f t="shared" si="29"/>
        <v>-44</v>
      </c>
      <c r="I139" s="77">
        <f t="shared" si="30"/>
        <v>0.33333333333333331</v>
      </c>
      <c r="J139" s="78">
        <f t="shared" si="31"/>
        <v>-0.58666666666666667</v>
      </c>
    </row>
    <row r="140" spans="1:10" x14ac:dyDescent="0.2">
      <c r="A140" s="117" t="s">
        <v>269</v>
      </c>
      <c r="B140" s="55">
        <v>4</v>
      </c>
      <c r="C140" s="56">
        <v>0</v>
      </c>
      <c r="D140" s="55">
        <v>32</v>
      </c>
      <c r="E140" s="56">
        <v>0</v>
      </c>
      <c r="F140" s="57"/>
      <c r="G140" s="55">
        <f t="shared" si="28"/>
        <v>4</v>
      </c>
      <c r="H140" s="56">
        <f t="shared" si="29"/>
        <v>32</v>
      </c>
      <c r="I140" s="77" t="str">
        <f t="shared" si="30"/>
        <v>-</v>
      </c>
      <c r="J140" s="78" t="str">
        <f t="shared" si="31"/>
        <v>-</v>
      </c>
    </row>
    <row r="141" spans="1:10" x14ac:dyDescent="0.2">
      <c r="A141" s="117" t="s">
        <v>328</v>
      </c>
      <c r="B141" s="55">
        <v>1</v>
      </c>
      <c r="C141" s="56">
        <v>1</v>
      </c>
      <c r="D141" s="55">
        <v>5</v>
      </c>
      <c r="E141" s="56">
        <v>9</v>
      </c>
      <c r="F141" s="57"/>
      <c r="G141" s="55">
        <f t="shared" si="28"/>
        <v>0</v>
      </c>
      <c r="H141" s="56">
        <f t="shared" si="29"/>
        <v>-4</v>
      </c>
      <c r="I141" s="77">
        <f t="shared" si="30"/>
        <v>0</v>
      </c>
      <c r="J141" s="78">
        <f t="shared" si="31"/>
        <v>-0.44444444444444442</v>
      </c>
    </row>
    <row r="142" spans="1:10" x14ac:dyDescent="0.2">
      <c r="A142" s="117" t="s">
        <v>175</v>
      </c>
      <c r="B142" s="55">
        <v>0</v>
      </c>
      <c r="C142" s="56">
        <v>0</v>
      </c>
      <c r="D142" s="55">
        <v>0</v>
      </c>
      <c r="E142" s="56">
        <v>1</v>
      </c>
      <c r="F142" s="57"/>
      <c r="G142" s="55">
        <f t="shared" si="28"/>
        <v>0</v>
      </c>
      <c r="H142" s="56">
        <f t="shared" si="29"/>
        <v>-1</v>
      </c>
      <c r="I142" s="77" t="str">
        <f t="shared" si="30"/>
        <v>-</v>
      </c>
      <c r="J142" s="78">
        <f t="shared" si="31"/>
        <v>-1</v>
      </c>
    </row>
    <row r="143" spans="1:10" x14ac:dyDescent="0.2">
      <c r="A143" s="117" t="s">
        <v>296</v>
      </c>
      <c r="B143" s="55">
        <v>4</v>
      </c>
      <c r="C143" s="56">
        <v>5</v>
      </c>
      <c r="D143" s="55">
        <v>18</v>
      </c>
      <c r="E143" s="56">
        <v>28</v>
      </c>
      <c r="F143" s="57"/>
      <c r="G143" s="55">
        <f t="shared" si="28"/>
        <v>-1</v>
      </c>
      <c r="H143" s="56">
        <f t="shared" si="29"/>
        <v>-10</v>
      </c>
      <c r="I143" s="77">
        <f t="shared" si="30"/>
        <v>-0.2</v>
      </c>
      <c r="J143" s="78">
        <f t="shared" si="31"/>
        <v>-0.35714285714285715</v>
      </c>
    </row>
    <row r="144" spans="1:10" x14ac:dyDescent="0.2">
      <c r="A144" s="117" t="s">
        <v>213</v>
      </c>
      <c r="B144" s="55">
        <v>9</v>
      </c>
      <c r="C144" s="56">
        <v>3</v>
      </c>
      <c r="D144" s="55">
        <v>14</v>
      </c>
      <c r="E144" s="56">
        <v>12</v>
      </c>
      <c r="F144" s="57"/>
      <c r="G144" s="55">
        <f t="shared" si="28"/>
        <v>6</v>
      </c>
      <c r="H144" s="56">
        <f t="shared" si="29"/>
        <v>2</v>
      </c>
      <c r="I144" s="77">
        <f t="shared" si="30"/>
        <v>2</v>
      </c>
      <c r="J144" s="78">
        <f t="shared" si="31"/>
        <v>0.16666666666666666</v>
      </c>
    </row>
    <row r="145" spans="1:10" s="38" customFormat="1" x14ac:dyDescent="0.2">
      <c r="A145" s="143" t="s">
        <v>457</v>
      </c>
      <c r="B145" s="32">
        <v>37</v>
      </c>
      <c r="C145" s="33">
        <v>35</v>
      </c>
      <c r="D145" s="32">
        <v>166</v>
      </c>
      <c r="E145" s="33">
        <v>230</v>
      </c>
      <c r="F145" s="34"/>
      <c r="G145" s="32">
        <f t="shared" si="28"/>
        <v>2</v>
      </c>
      <c r="H145" s="33">
        <f t="shared" si="29"/>
        <v>-64</v>
      </c>
      <c r="I145" s="35">
        <f t="shared" si="30"/>
        <v>5.7142857142857141E-2</v>
      </c>
      <c r="J145" s="36">
        <f t="shared" si="31"/>
        <v>-0.27826086956521739</v>
      </c>
    </row>
    <row r="146" spans="1:10" x14ac:dyDescent="0.2">
      <c r="A146" s="142"/>
      <c r="B146" s="63"/>
      <c r="C146" s="64"/>
      <c r="D146" s="63"/>
      <c r="E146" s="64"/>
      <c r="F146" s="65"/>
      <c r="G146" s="63"/>
      <c r="H146" s="64"/>
      <c r="I146" s="79"/>
      <c r="J146" s="80"/>
    </row>
    <row r="147" spans="1:10" x14ac:dyDescent="0.2">
      <c r="A147" s="111" t="s">
        <v>63</v>
      </c>
      <c r="B147" s="55"/>
      <c r="C147" s="56"/>
      <c r="D147" s="55"/>
      <c r="E147" s="56"/>
      <c r="F147" s="57"/>
      <c r="G147" s="55"/>
      <c r="H147" s="56"/>
      <c r="I147" s="77"/>
      <c r="J147" s="78"/>
    </row>
    <row r="148" spans="1:10" x14ac:dyDescent="0.2">
      <c r="A148" s="117" t="s">
        <v>309</v>
      </c>
      <c r="B148" s="55">
        <v>0</v>
      </c>
      <c r="C148" s="56">
        <v>0</v>
      </c>
      <c r="D148" s="55">
        <v>1</v>
      </c>
      <c r="E148" s="56">
        <v>2</v>
      </c>
      <c r="F148" s="57"/>
      <c r="G148" s="55">
        <f t="shared" ref="G148:G153" si="32">B148-C148</f>
        <v>0</v>
      </c>
      <c r="H148" s="56">
        <f t="shared" ref="H148:H153" si="33">D148-E148</f>
        <v>-1</v>
      </c>
      <c r="I148" s="77" t="str">
        <f t="shared" ref="I148:I153" si="34">IF(C148=0, "-", IF(G148/C148&lt;10, G148/C148, "&gt;999%"))</f>
        <v>-</v>
      </c>
      <c r="J148" s="78">
        <f t="shared" ref="J148:J153" si="35">IF(E148=0, "-", IF(H148/E148&lt;10, H148/E148, "&gt;999%"))</f>
        <v>-0.5</v>
      </c>
    </row>
    <row r="149" spans="1:10" x14ac:dyDescent="0.2">
      <c r="A149" s="117" t="s">
        <v>360</v>
      </c>
      <c r="B149" s="55">
        <v>0</v>
      </c>
      <c r="C149" s="56">
        <v>0</v>
      </c>
      <c r="D149" s="55">
        <v>0</v>
      </c>
      <c r="E149" s="56">
        <v>1</v>
      </c>
      <c r="F149" s="57"/>
      <c r="G149" s="55">
        <f t="shared" si="32"/>
        <v>0</v>
      </c>
      <c r="H149" s="56">
        <f t="shared" si="33"/>
        <v>-1</v>
      </c>
      <c r="I149" s="77" t="str">
        <f t="shared" si="34"/>
        <v>-</v>
      </c>
      <c r="J149" s="78">
        <f t="shared" si="35"/>
        <v>-1</v>
      </c>
    </row>
    <row r="150" spans="1:10" x14ac:dyDescent="0.2">
      <c r="A150" s="117" t="s">
        <v>310</v>
      </c>
      <c r="B150" s="55">
        <v>1</v>
      </c>
      <c r="C150" s="56">
        <v>0</v>
      </c>
      <c r="D150" s="55">
        <v>1</v>
      </c>
      <c r="E150" s="56">
        <v>0</v>
      </c>
      <c r="F150" s="57"/>
      <c r="G150" s="55">
        <f t="shared" si="32"/>
        <v>1</v>
      </c>
      <c r="H150" s="56">
        <f t="shared" si="33"/>
        <v>1</v>
      </c>
      <c r="I150" s="77" t="str">
        <f t="shared" si="34"/>
        <v>-</v>
      </c>
      <c r="J150" s="78" t="str">
        <f t="shared" si="35"/>
        <v>-</v>
      </c>
    </row>
    <row r="151" spans="1:10" x14ac:dyDescent="0.2">
      <c r="A151" s="117" t="s">
        <v>345</v>
      </c>
      <c r="B151" s="55">
        <v>0</v>
      </c>
      <c r="C151" s="56">
        <v>0</v>
      </c>
      <c r="D151" s="55">
        <v>0</v>
      </c>
      <c r="E151" s="56">
        <v>1</v>
      </c>
      <c r="F151" s="57"/>
      <c r="G151" s="55">
        <f t="shared" si="32"/>
        <v>0</v>
      </c>
      <c r="H151" s="56">
        <f t="shared" si="33"/>
        <v>-1</v>
      </c>
      <c r="I151" s="77" t="str">
        <f t="shared" si="34"/>
        <v>-</v>
      </c>
      <c r="J151" s="78">
        <f t="shared" si="35"/>
        <v>-1</v>
      </c>
    </row>
    <row r="152" spans="1:10" x14ac:dyDescent="0.2">
      <c r="A152" s="117" t="s">
        <v>346</v>
      </c>
      <c r="B152" s="55">
        <v>0</v>
      </c>
      <c r="C152" s="56">
        <v>0</v>
      </c>
      <c r="D152" s="55">
        <v>0</v>
      </c>
      <c r="E152" s="56">
        <v>4</v>
      </c>
      <c r="F152" s="57"/>
      <c r="G152" s="55">
        <f t="shared" si="32"/>
        <v>0</v>
      </c>
      <c r="H152" s="56">
        <f t="shared" si="33"/>
        <v>-4</v>
      </c>
      <c r="I152" s="77" t="str">
        <f t="shared" si="34"/>
        <v>-</v>
      </c>
      <c r="J152" s="78">
        <f t="shared" si="35"/>
        <v>-1</v>
      </c>
    </row>
    <row r="153" spans="1:10" s="38" customFormat="1" x14ac:dyDescent="0.2">
      <c r="A153" s="143" t="s">
        <v>458</v>
      </c>
      <c r="B153" s="32">
        <v>1</v>
      </c>
      <c r="C153" s="33">
        <v>0</v>
      </c>
      <c r="D153" s="32">
        <v>2</v>
      </c>
      <c r="E153" s="33">
        <v>8</v>
      </c>
      <c r="F153" s="34"/>
      <c r="G153" s="32">
        <f t="shared" si="32"/>
        <v>1</v>
      </c>
      <c r="H153" s="33">
        <f t="shared" si="33"/>
        <v>-6</v>
      </c>
      <c r="I153" s="35" t="str">
        <f t="shared" si="34"/>
        <v>-</v>
      </c>
      <c r="J153" s="36">
        <f t="shared" si="35"/>
        <v>-0.75</v>
      </c>
    </row>
    <row r="154" spans="1:10" x14ac:dyDescent="0.2">
      <c r="A154" s="142"/>
      <c r="B154" s="63"/>
      <c r="C154" s="64"/>
      <c r="D154" s="63"/>
      <c r="E154" s="64"/>
      <c r="F154" s="65"/>
      <c r="G154" s="63"/>
      <c r="H154" s="64"/>
      <c r="I154" s="79"/>
      <c r="J154" s="80"/>
    </row>
    <row r="155" spans="1:10" x14ac:dyDescent="0.2">
      <c r="A155" s="111" t="s">
        <v>64</v>
      </c>
      <c r="B155" s="55"/>
      <c r="C155" s="56"/>
      <c r="D155" s="55"/>
      <c r="E155" s="56"/>
      <c r="F155" s="57"/>
      <c r="G155" s="55"/>
      <c r="H155" s="56"/>
      <c r="I155" s="77"/>
      <c r="J155" s="78"/>
    </row>
    <row r="156" spans="1:10" x14ac:dyDescent="0.2">
      <c r="A156" s="117" t="s">
        <v>329</v>
      </c>
      <c r="B156" s="55">
        <v>0</v>
      </c>
      <c r="C156" s="56">
        <v>0</v>
      </c>
      <c r="D156" s="55">
        <v>2</v>
      </c>
      <c r="E156" s="56">
        <v>0</v>
      </c>
      <c r="F156" s="57"/>
      <c r="G156" s="55">
        <f t="shared" ref="G156:G161" si="36">B156-C156</f>
        <v>0</v>
      </c>
      <c r="H156" s="56">
        <f t="shared" ref="H156:H161" si="37">D156-E156</f>
        <v>2</v>
      </c>
      <c r="I156" s="77" t="str">
        <f t="shared" ref="I156:I161" si="38">IF(C156=0, "-", IF(G156/C156&lt;10, G156/C156, "&gt;999%"))</f>
        <v>-</v>
      </c>
      <c r="J156" s="78" t="str">
        <f t="shared" ref="J156:J161" si="39">IF(E156=0, "-", IF(H156/E156&lt;10, H156/E156, "&gt;999%"))</f>
        <v>-</v>
      </c>
    </row>
    <row r="157" spans="1:10" x14ac:dyDescent="0.2">
      <c r="A157" s="117" t="s">
        <v>378</v>
      </c>
      <c r="B157" s="55">
        <v>1</v>
      </c>
      <c r="C157" s="56">
        <v>2</v>
      </c>
      <c r="D157" s="55">
        <v>2</v>
      </c>
      <c r="E157" s="56">
        <v>3</v>
      </c>
      <c r="F157" s="57"/>
      <c r="G157" s="55">
        <f t="shared" si="36"/>
        <v>-1</v>
      </c>
      <c r="H157" s="56">
        <f t="shared" si="37"/>
        <v>-1</v>
      </c>
      <c r="I157" s="77">
        <f t="shared" si="38"/>
        <v>-0.5</v>
      </c>
      <c r="J157" s="78">
        <f t="shared" si="39"/>
        <v>-0.33333333333333331</v>
      </c>
    </row>
    <row r="158" spans="1:10" x14ac:dyDescent="0.2">
      <c r="A158" s="117" t="s">
        <v>229</v>
      </c>
      <c r="B158" s="55">
        <v>1</v>
      </c>
      <c r="C158" s="56">
        <v>0</v>
      </c>
      <c r="D158" s="55">
        <v>5</v>
      </c>
      <c r="E158" s="56">
        <v>2</v>
      </c>
      <c r="F158" s="57"/>
      <c r="G158" s="55">
        <f t="shared" si="36"/>
        <v>1</v>
      </c>
      <c r="H158" s="56">
        <f t="shared" si="37"/>
        <v>3</v>
      </c>
      <c r="I158" s="77" t="str">
        <f t="shared" si="38"/>
        <v>-</v>
      </c>
      <c r="J158" s="78">
        <f t="shared" si="39"/>
        <v>1.5</v>
      </c>
    </row>
    <row r="159" spans="1:10" x14ac:dyDescent="0.2">
      <c r="A159" s="117" t="s">
        <v>399</v>
      </c>
      <c r="B159" s="55">
        <v>4</v>
      </c>
      <c r="C159" s="56">
        <v>8</v>
      </c>
      <c r="D159" s="55">
        <v>16</v>
      </c>
      <c r="E159" s="56">
        <v>20</v>
      </c>
      <c r="F159" s="57"/>
      <c r="G159" s="55">
        <f t="shared" si="36"/>
        <v>-4</v>
      </c>
      <c r="H159" s="56">
        <f t="shared" si="37"/>
        <v>-4</v>
      </c>
      <c r="I159" s="77">
        <f t="shared" si="38"/>
        <v>-0.5</v>
      </c>
      <c r="J159" s="78">
        <f t="shared" si="39"/>
        <v>-0.2</v>
      </c>
    </row>
    <row r="160" spans="1:10" x14ac:dyDescent="0.2">
      <c r="A160" s="117" t="s">
        <v>379</v>
      </c>
      <c r="B160" s="55">
        <v>0</v>
      </c>
      <c r="C160" s="56">
        <v>0</v>
      </c>
      <c r="D160" s="55">
        <v>1</v>
      </c>
      <c r="E160" s="56">
        <v>1</v>
      </c>
      <c r="F160" s="57"/>
      <c r="G160" s="55">
        <f t="shared" si="36"/>
        <v>0</v>
      </c>
      <c r="H160" s="56">
        <f t="shared" si="37"/>
        <v>0</v>
      </c>
      <c r="I160" s="77" t="str">
        <f t="shared" si="38"/>
        <v>-</v>
      </c>
      <c r="J160" s="78">
        <f t="shared" si="39"/>
        <v>0</v>
      </c>
    </row>
    <row r="161" spans="1:10" s="38" customFormat="1" x14ac:dyDescent="0.2">
      <c r="A161" s="143" t="s">
        <v>459</v>
      </c>
      <c r="B161" s="32">
        <v>6</v>
      </c>
      <c r="C161" s="33">
        <v>10</v>
      </c>
      <c r="D161" s="32">
        <v>26</v>
      </c>
      <c r="E161" s="33">
        <v>26</v>
      </c>
      <c r="F161" s="34"/>
      <c r="G161" s="32">
        <f t="shared" si="36"/>
        <v>-4</v>
      </c>
      <c r="H161" s="33">
        <f t="shared" si="37"/>
        <v>0</v>
      </c>
      <c r="I161" s="35">
        <f t="shared" si="38"/>
        <v>-0.4</v>
      </c>
      <c r="J161" s="36">
        <f t="shared" si="39"/>
        <v>0</v>
      </c>
    </row>
    <row r="162" spans="1:10" x14ac:dyDescent="0.2">
      <c r="A162" s="142"/>
      <c r="B162" s="63"/>
      <c r="C162" s="64"/>
      <c r="D162" s="63"/>
      <c r="E162" s="64"/>
      <c r="F162" s="65"/>
      <c r="G162" s="63"/>
      <c r="H162" s="64"/>
      <c r="I162" s="79"/>
      <c r="J162" s="80"/>
    </row>
    <row r="163" spans="1:10" x14ac:dyDescent="0.2">
      <c r="A163" s="111" t="s">
        <v>65</v>
      </c>
      <c r="B163" s="55"/>
      <c r="C163" s="56"/>
      <c r="D163" s="55"/>
      <c r="E163" s="56"/>
      <c r="F163" s="57"/>
      <c r="G163" s="55"/>
      <c r="H163" s="56"/>
      <c r="I163" s="77"/>
      <c r="J163" s="78"/>
    </row>
    <row r="164" spans="1:10" x14ac:dyDescent="0.2">
      <c r="A164" s="117" t="s">
        <v>205</v>
      </c>
      <c r="B164" s="55">
        <v>0</v>
      </c>
      <c r="C164" s="56">
        <v>0</v>
      </c>
      <c r="D164" s="55">
        <v>1</v>
      </c>
      <c r="E164" s="56">
        <v>0</v>
      </c>
      <c r="F164" s="57"/>
      <c r="G164" s="55">
        <f t="shared" ref="G164:G172" si="40">B164-C164</f>
        <v>0</v>
      </c>
      <c r="H164" s="56">
        <f t="shared" ref="H164:H172" si="41">D164-E164</f>
        <v>1</v>
      </c>
      <c r="I164" s="77" t="str">
        <f t="shared" ref="I164:I172" si="42">IF(C164=0, "-", IF(G164/C164&lt;10, G164/C164, "&gt;999%"))</f>
        <v>-</v>
      </c>
      <c r="J164" s="78" t="str">
        <f t="shared" ref="J164:J172" si="43">IF(E164=0, "-", IF(H164/E164&lt;10, H164/E164, "&gt;999%"))</f>
        <v>-</v>
      </c>
    </row>
    <row r="165" spans="1:10" x14ac:dyDescent="0.2">
      <c r="A165" s="117" t="s">
        <v>217</v>
      </c>
      <c r="B165" s="55">
        <v>1</v>
      </c>
      <c r="C165" s="56">
        <v>0</v>
      </c>
      <c r="D165" s="55">
        <v>1</v>
      </c>
      <c r="E165" s="56">
        <v>0</v>
      </c>
      <c r="F165" s="57"/>
      <c r="G165" s="55">
        <f t="shared" si="40"/>
        <v>1</v>
      </c>
      <c r="H165" s="56">
        <f t="shared" si="41"/>
        <v>1</v>
      </c>
      <c r="I165" s="77" t="str">
        <f t="shared" si="42"/>
        <v>-</v>
      </c>
      <c r="J165" s="78" t="str">
        <f t="shared" si="43"/>
        <v>-</v>
      </c>
    </row>
    <row r="166" spans="1:10" x14ac:dyDescent="0.2">
      <c r="A166" s="117" t="s">
        <v>206</v>
      </c>
      <c r="B166" s="55">
        <v>0</v>
      </c>
      <c r="C166" s="56">
        <v>0</v>
      </c>
      <c r="D166" s="55">
        <v>2</v>
      </c>
      <c r="E166" s="56">
        <v>0</v>
      </c>
      <c r="F166" s="57"/>
      <c r="G166" s="55">
        <f t="shared" si="40"/>
        <v>0</v>
      </c>
      <c r="H166" s="56">
        <f t="shared" si="41"/>
        <v>2</v>
      </c>
      <c r="I166" s="77" t="str">
        <f t="shared" si="42"/>
        <v>-</v>
      </c>
      <c r="J166" s="78" t="str">
        <f t="shared" si="43"/>
        <v>-</v>
      </c>
    </row>
    <row r="167" spans="1:10" x14ac:dyDescent="0.2">
      <c r="A167" s="117" t="s">
        <v>361</v>
      </c>
      <c r="B167" s="55">
        <v>1</v>
      </c>
      <c r="C167" s="56">
        <v>0</v>
      </c>
      <c r="D167" s="55">
        <v>6</v>
      </c>
      <c r="E167" s="56">
        <v>2</v>
      </c>
      <c r="F167" s="57"/>
      <c r="G167" s="55">
        <f t="shared" si="40"/>
        <v>1</v>
      </c>
      <c r="H167" s="56">
        <f t="shared" si="41"/>
        <v>4</v>
      </c>
      <c r="I167" s="77" t="str">
        <f t="shared" si="42"/>
        <v>-</v>
      </c>
      <c r="J167" s="78">
        <f t="shared" si="43"/>
        <v>2</v>
      </c>
    </row>
    <row r="168" spans="1:10" x14ac:dyDescent="0.2">
      <c r="A168" s="117" t="s">
        <v>311</v>
      </c>
      <c r="B168" s="55">
        <v>2</v>
      </c>
      <c r="C168" s="56">
        <v>4</v>
      </c>
      <c r="D168" s="55">
        <v>6</v>
      </c>
      <c r="E168" s="56">
        <v>14</v>
      </c>
      <c r="F168" s="57"/>
      <c r="G168" s="55">
        <f t="shared" si="40"/>
        <v>-2</v>
      </c>
      <c r="H168" s="56">
        <f t="shared" si="41"/>
        <v>-8</v>
      </c>
      <c r="I168" s="77">
        <f t="shared" si="42"/>
        <v>-0.5</v>
      </c>
      <c r="J168" s="78">
        <f t="shared" si="43"/>
        <v>-0.5714285714285714</v>
      </c>
    </row>
    <row r="169" spans="1:10" x14ac:dyDescent="0.2">
      <c r="A169" s="117" t="s">
        <v>248</v>
      </c>
      <c r="B169" s="55">
        <v>0</v>
      </c>
      <c r="C169" s="56">
        <v>0</v>
      </c>
      <c r="D169" s="55">
        <v>0</v>
      </c>
      <c r="E169" s="56">
        <v>2</v>
      </c>
      <c r="F169" s="57"/>
      <c r="G169" s="55">
        <f t="shared" si="40"/>
        <v>0</v>
      </c>
      <c r="H169" s="56">
        <f t="shared" si="41"/>
        <v>-2</v>
      </c>
      <c r="I169" s="77" t="str">
        <f t="shared" si="42"/>
        <v>-</v>
      </c>
      <c r="J169" s="78">
        <f t="shared" si="43"/>
        <v>-1</v>
      </c>
    </row>
    <row r="170" spans="1:10" x14ac:dyDescent="0.2">
      <c r="A170" s="117" t="s">
        <v>347</v>
      </c>
      <c r="B170" s="55">
        <v>2</v>
      </c>
      <c r="C170" s="56">
        <v>0</v>
      </c>
      <c r="D170" s="55">
        <v>3</v>
      </c>
      <c r="E170" s="56">
        <v>6</v>
      </c>
      <c r="F170" s="57"/>
      <c r="G170" s="55">
        <f t="shared" si="40"/>
        <v>2</v>
      </c>
      <c r="H170" s="56">
        <f t="shared" si="41"/>
        <v>-3</v>
      </c>
      <c r="I170" s="77" t="str">
        <f t="shared" si="42"/>
        <v>-</v>
      </c>
      <c r="J170" s="78">
        <f t="shared" si="43"/>
        <v>-0.5</v>
      </c>
    </row>
    <row r="171" spans="1:10" x14ac:dyDescent="0.2">
      <c r="A171" s="117" t="s">
        <v>285</v>
      </c>
      <c r="B171" s="55">
        <v>3</v>
      </c>
      <c r="C171" s="56">
        <v>1</v>
      </c>
      <c r="D171" s="55">
        <v>3</v>
      </c>
      <c r="E171" s="56">
        <v>6</v>
      </c>
      <c r="F171" s="57"/>
      <c r="G171" s="55">
        <f t="shared" si="40"/>
        <v>2</v>
      </c>
      <c r="H171" s="56">
        <f t="shared" si="41"/>
        <v>-3</v>
      </c>
      <c r="I171" s="77">
        <f t="shared" si="42"/>
        <v>2</v>
      </c>
      <c r="J171" s="78">
        <f t="shared" si="43"/>
        <v>-0.5</v>
      </c>
    </row>
    <row r="172" spans="1:10" s="38" customFormat="1" x14ac:dyDescent="0.2">
      <c r="A172" s="143" t="s">
        <v>460</v>
      </c>
      <c r="B172" s="32">
        <v>9</v>
      </c>
      <c r="C172" s="33">
        <v>5</v>
      </c>
      <c r="D172" s="32">
        <v>22</v>
      </c>
      <c r="E172" s="33">
        <v>30</v>
      </c>
      <c r="F172" s="34"/>
      <c r="G172" s="32">
        <f t="shared" si="40"/>
        <v>4</v>
      </c>
      <c r="H172" s="33">
        <f t="shared" si="41"/>
        <v>-8</v>
      </c>
      <c r="I172" s="35">
        <f t="shared" si="42"/>
        <v>0.8</v>
      </c>
      <c r="J172" s="36">
        <f t="shared" si="43"/>
        <v>-0.26666666666666666</v>
      </c>
    </row>
    <row r="173" spans="1:10" x14ac:dyDescent="0.2">
      <c r="A173" s="142"/>
      <c r="B173" s="63"/>
      <c r="C173" s="64"/>
      <c r="D173" s="63"/>
      <c r="E173" s="64"/>
      <c r="F173" s="65"/>
      <c r="G173" s="63"/>
      <c r="H173" s="64"/>
      <c r="I173" s="79"/>
      <c r="J173" s="80"/>
    </row>
    <row r="174" spans="1:10" x14ac:dyDescent="0.2">
      <c r="A174" s="111" t="s">
        <v>86</v>
      </c>
      <c r="B174" s="55"/>
      <c r="C174" s="56"/>
      <c r="D174" s="55"/>
      <c r="E174" s="56"/>
      <c r="F174" s="57"/>
      <c r="G174" s="55"/>
      <c r="H174" s="56"/>
      <c r="I174" s="77"/>
      <c r="J174" s="78"/>
    </row>
    <row r="175" spans="1:10" x14ac:dyDescent="0.2">
      <c r="A175" s="117" t="s">
        <v>432</v>
      </c>
      <c r="B175" s="55">
        <v>2</v>
      </c>
      <c r="C175" s="56">
        <v>6</v>
      </c>
      <c r="D175" s="55">
        <v>6</v>
      </c>
      <c r="E175" s="56">
        <v>12</v>
      </c>
      <c r="F175" s="57"/>
      <c r="G175" s="55">
        <f>B175-C175</f>
        <v>-4</v>
      </c>
      <c r="H175" s="56">
        <f>D175-E175</f>
        <v>-6</v>
      </c>
      <c r="I175" s="77">
        <f>IF(C175=0, "-", IF(G175/C175&lt;10, G175/C175, "&gt;999%"))</f>
        <v>-0.66666666666666663</v>
      </c>
      <c r="J175" s="78">
        <f>IF(E175=0, "-", IF(H175/E175&lt;10, H175/E175, "&gt;999%"))</f>
        <v>-0.5</v>
      </c>
    </row>
    <row r="176" spans="1:10" s="38" customFormat="1" x14ac:dyDescent="0.2">
      <c r="A176" s="143" t="s">
        <v>461</v>
      </c>
      <c r="B176" s="32">
        <v>2</v>
      </c>
      <c r="C176" s="33">
        <v>6</v>
      </c>
      <c r="D176" s="32">
        <v>6</v>
      </c>
      <c r="E176" s="33">
        <v>12</v>
      </c>
      <c r="F176" s="34"/>
      <c r="G176" s="32">
        <f>B176-C176</f>
        <v>-4</v>
      </c>
      <c r="H176" s="33">
        <f>D176-E176</f>
        <v>-6</v>
      </c>
      <c r="I176" s="35">
        <f>IF(C176=0, "-", IF(G176/C176&lt;10, G176/C176, "&gt;999%"))</f>
        <v>-0.66666666666666663</v>
      </c>
      <c r="J176" s="36">
        <f>IF(E176=0, "-", IF(H176/E176&lt;10, H176/E176, "&gt;999%"))</f>
        <v>-0.5</v>
      </c>
    </row>
    <row r="177" spans="1:10" x14ac:dyDescent="0.2">
      <c r="A177" s="142"/>
      <c r="B177" s="63"/>
      <c r="C177" s="64"/>
      <c r="D177" s="63"/>
      <c r="E177" s="64"/>
      <c r="F177" s="65"/>
      <c r="G177" s="63"/>
      <c r="H177" s="64"/>
      <c r="I177" s="79"/>
      <c r="J177" s="80"/>
    </row>
    <row r="178" spans="1:10" x14ac:dyDescent="0.2">
      <c r="A178" s="111" t="s">
        <v>66</v>
      </c>
      <c r="B178" s="55"/>
      <c r="C178" s="56"/>
      <c r="D178" s="55"/>
      <c r="E178" s="56"/>
      <c r="F178" s="57"/>
      <c r="G178" s="55"/>
      <c r="H178" s="56"/>
      <c r="I178" s="77"/>
      <c r="J178" s="78"/>
    </row>
    <row r="179" spans="1:10" x14ac:dyDescent="0.2">
      <c r="A179" s="117" t="s">
        <v>389</v>
      </c>
      <c r="B179" s="55">
        <v>1</v>
      </c>
      <c r="C179" s="56">
        <v>3</v>
      </c>
      <c r="D179" s="55">
        <v>9</v>
      </c>
      <c r="E179" s="56">
        <v>15</v>
      </c>
      <c r="F179" s="57"/>
      <c r="G179" s="55">
        <f t="shared" ref="G179:G190" si="44">B179-C179</f>
        <v>-2</v>
      </c>
      <c r="H179" s="56">
        <f t="shared" ref="H179:H190" si="45">D179-E179</f>
        <v>-6</v>
      </c>
      <c r="I179" s="77">
        <f t="shared" ref="I179:I190" si="46">IF(C179=0, "-", IF(G179/C179&lt;10, G179/C179, "&gt;999%"))</f>
        <v>-0.66666666666666663</v>
      </c>
      <c r="J179" s="78">
        <f t="shared" ref="J179:J190" si="47">IF(E179=0, "-", IF(H179/E179&lt;10, H179/E179, "&gt;999%"))</f>
        <v>-0.4</v>
      </c>
    </row>
    <row r="180" spans="1:10" x14ac:dyDescent="0.2">
      <c r="A180" s="117" t="s">
        <v>400</v>
      </c>
      <c r="B180" s="55">
        <v>24</v>
      </c>
      <c r="C180" s="56">
        <v>11</v>
      </c>
      <c r="D180" s="55">
        <v>81</v>
      </c>
      <c r="E180" s="56">
        <v>62</v>
      </c>
      <c r="F180" s="57"/>
      <c r="G180" s="55">
        <f t="shared" si="44"/>
        <v>13</v>
      </c>
      <c r="H180" s="56">
        <f t="shared" si="45"/>
        <v>19</v>
      </c>
      <c r="I180" s="77">
        <f t="shared" si="46"/>
        <v>1.1818181818181819</v>
      </c>
      <c r="J180" s="78">
        <f t="shared" si="47"/>
        <v>0.30645161290322581</v>
      </c>
    </row>
    <row r="181" spans="1:10" x14ac:dyDescent="0.2">
      <c r="A181" s="117" t="s">
        <v>259</v>
      </c>
      <c r="B181" s="55">
        <v>6</v>
      </c>
      <c r="C181" s="56">
        <v>12</v>
      </c>
      <c r="D181" s="55">
        <v>40</v>
      </c>
      <c r="E181" s="56">
        <v>58</v>
      </c>
      <c r="F181" s="57"/>
      <c r="G181" s="55">
        <f t="shared" si="44"/>
        <v>-6</v>
      </c>
      <c r="H181" s="56">
        <f t="shared" si="45"/>
        <v>-18</v>
      </c>
      <c r="I181" s="77">
        <f t="shared" si="46"/>
        <v>-0.5</v>
      </c>
      <c r="J181" s="78">
        <f t="shared" si="47"/>
        <v>-0.31034482758620691</v>
      </c>
    </row>
    <row r="182" spans="1:10" x14ac:dyDescent="0.2">
      <c r="A182" s="117" t="s">
        <v>270</v>
      </c>
      <c r="B182" s="55">
        <v>4</v>
      </c>
      <c r="C182" s="56">
        <v>0</v>
      </c>
      <c r="D182" s="55">
        <v>22</v>
      </c>
      <c r="E182" s="56">
        <v>0</v>
      </c>
      <c r="F182" s="57"/>
      <c r="G182" s="55">
        <f t="shared" si="44"/>
        <v>4</v>
      </c>
      <c r="H182" s="56">
        <f t="shared" si="45"/>
        <v>22</v>
      </c>
      <c r="I182" s="77" t="str">
        <f t="shared" si="46"/>
        <v>-</v>
      </c>
      <c r="J182" s="78" t="str">
        <f t="shared" si="47"/>
        <v>-</v>
      </c>
    </row>
    <row r="183" spans="1:10" x14ac:dyDescent="0.2">
      <c r="A183" s="117" t="s">
        <v>297</v>
      </c>
      <c r="B183" s="55">
        <v>17</v>
      </c>
      <c r="C183" s="56">
        <v>11</v>
      </c>
      <c r="D183" s="55">
        <v>75</v>
      </c>
      <c r="E183" s="56">
        <v>76</v>
      </c>
      <c r="F183" s="57"/>
      <c r="G183" s="55">
        <f t="shared" si="44"/>
        <v>6</v>
      </c>
      <c r="H183" s="56">
        <f t="shared" si="45"/>
        <v>-1</v>
      </c>
      <c r="I183" s="77">
        <f t="shared" si="46"/>
        <v>0.54545454545454541</v>
      </c>
      <c r="J183" s="78">
        <f t="shared" si="47"/>
        <v>-1.3157894736842105E-2</v>
      </c>
    </row>
    <row r="184" spans="1:10" x14ac:dyDescent="0.2">
      <c r="A184" s="117" t="s">
        <v>330</v>
      </c>
      <c r="B184" s="55">
        <v>4</v>
      </c>
      <c r="C184" s="56">
        <v>0</v>
      </c>
      <c r="D184" s="55">
        <v>18</v>
      </c>
      <c r="E184" s="56">
        <v>7</v>
      </c>
      <c r="F184" s="57"/>
      <c r="G184" s="55">
        <f t="shared" si="44"/>
        <v>4</v>
      </c>
      <c r="H184" s="56">
        <f t="shared" si="45"/>
        <v>11</v>
      </c>
      <c r="I184" s="77" t="str">
        <f t="shared" si="46"/>
        <v>-</v>
      </c>
      <c r="J184" s="78">
        <f t="shared" si="47"/>
        <v>1.5714285714285714</v>
      </c>
    </row>
    <row r="185" spans="1:10" x14ac:dyDescent="0.2">
      <c r="A185" s="117" t="s">
        <v>331</v>
      </c>
      <c r="B185" s="55">
        <v>2</v>
      </c>
      <c r="C185" s="56">
        <v>1</v>
      </c>
      <c r="D185" s="55">
        <v>10</v>
      </c>
      <c r="E185" s="56">
        <v>9</v>
      </c>
      <c r="F185" s="57"/>
      <c r="G185" s="55">
        <f t="shared" si="44"/>
        <v>1</v>
      </c>
      <c r="H185" s="56">
        <f t="shared" si="45"/>
        <v>1</v>
      </c>
      <c r="I185" s="77">
        <f t="shared" si="46"/>
        <v>1</v>
      </c>
      <c r="J185" s="78">
        <f t="shared" si="47"/>
        <v>0.1111111111111111</v>
      </c>
    </row>
    <row r="186" spans="1:10" x14ac:dyDescent="0.2">
      <c r="A186" s="117" t="s">
        <v>243</v>
      </c>
      <c r="B186" s="55">
        <v>0</v>
      </c>
      <c r="C186" s="56">
        <v>0</v>
      </c>
      <c r="D186" s="55">
        <v>1</v>
      </c>
      <c r="E186" s="56">
        <v>1</v>
      </c>
      <c r="F186" s="57"/>
      <c r="G186" s="55">
        <f t="shared" si="44"/>
        <v>0</v>
      </c>
      <c r="H186" s="56">
        <f t="shared" si="45"/>
        <v>0</v>
      </c>
      <c r="I186" s="77" t="str">
        <f t="shared" si="46"/>
        <v>-</v>
      </c>
      <c r="J186" s="78">
        <f t="shared" si="47"/>
        <v>0</v>
      </c>
    </row>
    <row r="187" spans="1:10" x14ac:dyDescent="0.2">
      <c r="A187" s="117" t="s">
        <v>153</v>
      </c>
      <c r="B187" s="55">
        <v>5</v>
      </c>
      <c r="C187" s="56">
        <v>8</v>
      </c>
      <c r="D187" s="55">
        <v>21</v>
      </c>
      <c r="E187" s="56">
        <v>41</v>
      </c>
      <c r="F187" s="57"/>
      <c r="G187" s="55">
        <f t="shared" si="44"/>
        <v>-3</v>
      </c>
      <c r="H187" s="56">
        <f t="shared" si="45"/>
        <v>-20</v>
      </c>
      <c r="I187" s="77">
        <f t="shared" si="46"/>
        <v>-0.375</v>
      </c>
      <c r="J187" s="78">
        <f t="shared" si="47"/>
        <v>-0.48780487804878048</v>
      </c>
    </row>
    <row r="188" spans="1:10" x14ac:dyDescent="0.2">
      <c r="A188" s="117" t="s">
        <v>176</v>
      </c>
      <c r="B188" s="55">
        <v>14</v>
      </c>
      <c r="C188" s="56">
        <v>9</v>
      </c>
      <c r="D188" s="55">
        <v>47</v>
      </c>
      <c r="E188" s="56">
        <v>82</v>
      </c>
      <c r="F188" s="57"/>
      <c r="G188" s="55">
        <f t="shared" si="44"/>
        <v>5</v>
      </c>
      <c r="H188" s="56">
        <f t="shared" si="45"/>
        <v>-35</v>
      </c>
      <c r="I188" s="77">
        <f t="shared" si="46"/>
        <v>0.55555555555555558</v>
      </c>
      <c r="J188" s="78">
        <f t="shared" si="47"/>
        <v>-0.42682926829268292</v>
      </c>
    </row>
    <row r="189" spans="1:10" x14ac:dyDescent="0.2">
      <c r="A189" s="117" t="s">
        <v>195</v>
      </c>
      <c r="B189" s="55">
        <v>2</v>
      </c>
      <c r="C189" s="56">
        <v>2</v>
      </c>
      <c r="D189" s="55">
        <v>7</v>
      </c>
      <c r="E189" s="56">
        <v>6</v>
      </c>
      <c r="F189" s="57"/>
      <c r="G189" s="55">
        <f t="shared" si="44"/>
        <v>0</v>
      </c>
      <c r="H189" s="56">
        <f t="shared" si="45"/>
        <v>1</v>
      </c>
      <c r="I189" s="77">
        <f t="shared" si="46"/>
        <v>0</v>
      </c>
      <c r="J189" s="78">
        <f t="shared" si="47"/>
        <v>0.16666666666666666</v>
      </c>
    </row>
    <row r="190" spans="1:10" s="38" customFormat="1" x14ac:dyDescent="0.2">
      <c r="A190" s="143" t="s">
        <v>462</v>
      </c>
      <c r="B190" s="32">
        <v>79</v>
      </c>
      <c r="C190" s="33">
        <v>57</v>
      </c>
      <c r="D190" s="32">
        <v>331</v>
      </c>
      <c r="E190" s="33">
        <v>357</v>
      </c>
      <c r="F190" s="34"/>
      <c r="G190" s="32">
        <f t="shared" si="44"/>
        <v>22</v>
      </c>
      <c r="H190" s="33">
        <f t="shared" si="45"/>
        <v>-26</v>
      </c>
      <c r="I190" s="35">
        <f t="shared" si="46"/>
        <v>0.38596491228070173</v>
      </c>
      <c r="J190" s="36">
        <f t="shared" si="47"/>
        <v>-7.2829131652661069E-2</v>
      </c>
    </row>
    <row r="191" spans="1:10" x14ac:dyDescent="0.2">
      <c r="A191" s="142"/>
      <c r="B191" s="63"/>
      <c r="C191" s="64"/>
      <c r="D191" s="63"/>
      <c r="E191" s="64"/>
      <c r="F191" s="65"/>
      <c r="G191" s="63"/>
      <c r="H191" s="64"/>
      <c r="I191" s="79"/>
      <c r="J191" s="80"/>
    </row>
    <row r="192" spans="1:10" x14ac:dyDescent="0.2">
      <c r="A192" s="111" t="s">
        <v>67</v>
      </c>
      <c r="B192" s="55"/>
      <c r="C192" s="56"/>
      <c r="D192" s="55"/>
      <c r="E192" s="56"/>
      <c r="F192" s="57"/>
      <c r="G192" s="55"/>
      <c r="H192" s="56"/>
      <c r="I192" s="77"/>
      <c r="J192" s="78"/>
    </row>
    <row r="193" spans="1:10" x14ac:dyDescent="0.2">
      <c r="A193" s="117" t="s">
        <v>189</v>
      </c>
      <c r="B193" s="55">
        <v>0</v>
      </c>
      <c r="C193" s="56">
        <v>2</v>
      </c>
      <c r="D193" s="55">
        <v>5</v>
      </c>
      <c r="E193" s="56">
        <v>2</v>
      </c>
      <c r="F193" s="57"/>
      <c r="G193" s="55">
        <f t="shared" ref="G193:G205" si="48">B193-C193</f>
        <v>-2</v>
      </c>
      <c r="H193" s="56">
        <f t="shared" ref="H193:H205" si="49">D193-E193</f>
        <v>3</v>
      </c>
      <c r="I193" s="77">
        <f t="shared" ref="I193:I205" si="50">IF(C193=0, "-", IF(G193/C193&lt;10, G193/C193, "&gt;999%"))</f>
        <v>-1</v>
      </c>
      <c r="J193" s="78">
        <f t="shared" ref="J193:J205" si="51">IF(E193=0, "-", IF(H193/E193&lt;10, H193/E193, "&gt;999%"))</f>
        <v>1.5</v>
      </c>
    </row>
    <row r="194" spans="1:10" x14ac:dyDescent="0.2">
      <c r="A194" s="117" t="s">
        <v>190</v>
      </c>
      <c r="B194" s="55">
        <v>0</v>
      </c>
      <c r="C194" s="56">
        <v>0</v>
      </c>
      <c r="D194" s="55">
        <v>1</v>
      </c>
      <c r="E194" s="56">
        <v>0</v>
      </c>
      <c r="F194" s="57"/>
      <c r="G194" s="55">
        <f t="shared" si="48"/>
        <v>0</v>
      </c>
      <c r="H194" s="56">
        <f t="shared" si="49"/>
        <v>1</v>
      </c>
      <c r="I194" s="77" t="str">
        <f t="shared" si="50"/>
        <v>-</v>
      </c>
      <c r="J194" s="78" t="str">
        <f t="shared" si="51"/>
        <v>-</v>
      </c>
    </row>
    <row r="195" spans="1:10" x14ac:dyDescent="0.2">
      <c r="A195" s="117" t="s">
        <v>207</v>
      </c>
      <c r="B195" s="55">
        <v>0</v>
      </c>
      <c r="C195" s="56">
        <v>0</v>
      </c>
      <c r="D195" s="55">
        <v>1</v>
      </c>
      <c r="E195" s="56">
        <v>1</v>
      </c>
      <c r="F195" s="57"/>
      <c r="G195" s="55">
        <f t="shared" si="48"/>
        <v>0</v>
      </c>
      <c r="H195" s="56">
        <f t="shared" si="49"/>
        <v>0</v>
      </c>
      <c r="I195" s="77" t="str">
        <f t="shared" si="50"/>
        <v>-</v>
      </c>
      <c r="J195" s="78">
        <f t="shared" si="51"/>
        <v>0</v>
      </c>
    </row>
    <row r="196" spans="1:10" x14ac:dyDescent="0.2">
      <c r="A196" s="117" t="s">
        <v>249</v>
      </c>
      <c r="B196" s="55">
        <v>0</v>
      </c>
      <c r="C196" s="56">
        <v>0</v>
      </c>
      <c r="D196" s="55">
        <v>0</v>
      </c>
      <c r="E196" s="56">
        <v>1</v>
      </c>
      <c r="F196" s="57"/>
      <c r="G196" s="55">
        <f t="shared" si="48"/>
        <v>0</v>
      </c>
      <c r="H196" s="56">
        <f t="shared" si="49"/>
        <v>-1</v>
      </c>
      <c r="I196" s="77" t="str">
        <f t="shared" si="50"/>
        <v>-</v>
      </c>
      <c r="J196" s="78">
        <f t="shared" si="51"/>
        <v>-1</v>
      </c>
    </row>
    <row r="197" spans="1:10" x14ac:dyDescent="0.2">
      <c r="A197" s="117" t="s">
        <v>208</v>
      </c>
      <c r="B197" s="55">
        <v>0</v>
      </c>
      <c r="C197" s="56">
        <v>0</v>
      </c>
      <c r="D197" s="55">
        <v>1</v>
      </c>
      <c r="E197" s="56">
        <v>1</v>
      </c>
      <c r="F197" s="57"/>
      <c r="G197" s="55">
        <f t="shared" si="48"/>
        <v>0</v>
      </c>
      <c r="H197" s="56">
        <f t="shared" si="49"/>
        <v>0</v>
      </c>
      <c r="I197" s="77" t="str">
        <f t="shared" si="50"/>
        <v>-</v>
      </c>
      <c r="J197" s="78">
        <f t="shared" si="51"/>
        <v>0</v>
      </c>
    </row>
    <row r="198" spans="1:10" x14ac:dyDescent="0.2">
      <c r="A198" s="117" t="s">
        <v>218</v>
      </c>
      <c r="B198" s="55">
        <v>1</v>
      </c>
      <c r="C198" s="56">
        <v>0</v>
      </c>
      <c r="D198" s="55">
        <v>1</v>
      </c>
      <c r="E198" s="56">
        <v>0</v>
      </c>
      <c r="F198" s="57"/>
      <c r="G198" s="55">
        <f t="shared" si="48"/>
        <v>1</v>
      </c>
      <c r="H198" s="56">
        <f t="shared" si="49"/>
        <v>1</v>
      </c>
      <c r="I198" s="77" t="str">
        <f t="shared" si="50"/>
        <v>-</v>
      </c>
      <c r="J198" s="78" t="str">
        <f t="shared" si="51"/>
        <v>-</v>
      </c>
    </row>
    <row r="199" spans="1:10" x14ac:dyDescent="0.2">
      <c r="A199" s="117" t="s">
        <v>286</v>
      </c>
      <c r="B199" s="55">
        <v>1</v>
      </c>
      <c r="C199" s="56">
        <v>2</v>
      </c>
      <c r="D199" s="55">
        <v>2</v>
      </c>
      <c r="E199" s="56">
        <v>2</v>
      </c>
      <c r="F199" s="57"/>
      <c r="G199" s="55">
        <f t="shared" si="48"/>
        <v>-1</v>
      </c>
      <c r="H199" s="56">
        <f t="shared" si="49"/>
        <v>0</v>
      </c>
      <c r="I199" s="77">
        <f t="shared" si="50"/>
        <v>-0.5</v>
      </c>
      <c r="J199" s="78">
        <f t="shared" si="51"/>
        <v>0</v>
      </c>
    </row>
    <row r="200" spans="1:10" x14ac:dyDescent="0.2">
      <c r="A200" s="117" t="s">
        <v>312</v>
      </c>
      <c r="B200" s="55">
        <v>1</v>
      </c>
      <c r="C200" s="56">
        <v>0</v>
      </c>
      <c r="D200" s="55">
        <v>1</v>
      </c>
      <c r="E200" s="56">
        <v>0</v>
      </c>
      <c r="F200" s="57"/>
      <c r="G200" s="55">
        <f t="shared" si="48"/>
        <v>1</v>
      </c>
      <c r="H200" s="56">
        <f t="shared" si="49"/>
        <v>1</v>
      </c>
      <c r="I200" s="77" t="str">
        <f t="shared" si="50"/>
        <v>-</v>
      </c>
      <c r="J200" s="78" t="str">
        <f t="shared" si="51"/>
        <v>-</v>
      </c>
    </row>
    <row r="201" spans="1:10" x14ac:dyDescent="0.2">
      <c r="A201" s="117" t="s">
        <v>313</v>
      </c>
      <c r="B201" s="55">
        <v>1</v>
      </c>
      <c r="C201" s="56">
        <v>0</v>
      </c>
      <c r="D201" s="55">
        <v>5</v>
      </c>
      <c r="E201" s="56">
        <v>1</v>
      </c>
      <c r="F201" s="57"/>
      <c r="G201" s="55">
        <f t="shared" si="48"/>
        <v>1</v>
      </c>
      <c r="H201" s="56">
        <f t="shared" si="49"/>
        <v>4</v>
      </c>
      <c r="I201" s="77" t="str">
        <f t="shared" si="50"/>
        <v>-</v>
      </c>
      <c r="J201" s="78">
        <f t="shared" si="51"/>
        <v>4</v>
      </c>
    </row>
    <row r="202" spans="1:10" x14ac:dyDescent="0.2">
      <c r="A202" s="117" t="s">
        <v>314</v>
      </c>
      <c r="B202" s="55">
        <v>0</v>
      </c>
      <c r="C202" s="56">
        <v>0</v>
      </c>
      <c r="D202" s="55">
        <v>1</v>
      </c>
      <c r="E202" s="56">
        <v>1</v>
      </c>
      <c r="F202" s="57"/>
      <c r="G202" s="55">
        <f t="shared" si="48"/>
        <v>0</v>
      </c>
      <c r="H202" s="56">
        <f t="shared" si="49"/>
        <v>0</v>
      </c>
      <c r="I202" s="77" t="str">
        <f t="shared" si="50"/>
        <v>-</v>
      </c>
      <c r="J202" s="78">
        <f t="shared" si="51"/>
        <v>0</v>
      </c>
    </row>
    <row r="203" spans="1:10" x14ac:dyDescent="0.2">
      <c r="A203" s="117" t="s">
        <v>348</v>
      </c>
      <c r="B203" s="55">
        <v>1</v>
      </c>
      <c r="C203" s="56">
        <v>0</v>
      </c>
      <c r="D203" s="55">
        <v>1</v>
      </c>
      <c r="E203" s="56">
        <v>0</v>
      </c>
      <c r="F203" s="57"/>
      <c r="G203" s="55">
        <f t="shared" si="48"/>
        <v>1</v>
      </c>
      <c r="H203" s="56">
        <f t="shared" si="49"/>
        <v>1</v>
      </c>
      <c r="I203" s="77" t="str">
        <f t="shared" si="50"/>
        <v>-</v>
      </c>
      <c r="J203" s="78" t="str">
        <f t="shared" si="51"/>
        <v>-</v>
      </c>
    </row>
    <row r="204" spans="1:10" x14ac:dyDescent="0.2">
      <c r="A204" s="117" t="s">
        <v>349</v>
      </c>
      <c r="B204" s="55">
        <v>0</v>
      </c>
      <c r="C204" s="56">
        <v>0</v>
      </c>
      <c r="D204" s="55">
        <v>0</v>
      </c>
      <c r="E204" s="56">
        <v>1</v>
      </c>
      <c r="F204" s="57"/>
      <c r="G204" s="55">
        <f t="shared" si="48"/>
        <v>0</v>
      </c>
      <c r="H204" s="56">
        <f t="shared" si="49"/>
        <v>-1</v>
      </c>
      <c r="I204" s="77" t="str">
        <f t="shared" si="50"/>
        <v>-</v>
      </c>
      <c r="J204" s="78">
        <f t="shared" si="51"/>
        <v>-1</v>
      </c>
    </row>
    <row r="205" spans="1:10" s="38" customFormat="1" x14ac:dyDescent="0.2">
      <c r="A205" s="143" t="s">
        <v>463</v>
      </c>
      <c r="B205" s="32">
        <v>5</v>
      </c>
      <c r="C205" s="33">
        <v>4</v>
      </c>
      <c r="D205" s="32">
        <v>19</v>
      </c>
      <c r="E205" s="33">
        <v>10</v>
      </c>
      <c r="F205" s="34"/>
      <c r="G205" s="32">
        <f t="shared" si="48"/>
        <v>1</v>
      </c>
      <c r="H205" s="33">
        <f t="shared" si="49"/>
        <v>9</v>
      </c>
      <c r="I205" s="35">
        <f t="shared" si="50"/>
        <v>0.25</v>
      </c>
      <c r="J205" s="36">
        <f t="shared" si="51"/>
        <v>0.9</v>
      </c>
    </row>
    <row r="206" spans="1:10" x14ac:dyDescent="0.2">
      <c r="A206" s="142"/>
      <c r="B206" s="63"/>
      <c r="C206" s="64"/>
      <c r="D206" s="63"/>
      <c r="E206" s="64"/>
      <c r="F206" s="65"/>
      <c r="G206" s="63"/>
      <c r="H206" s="64"/>
      <c r="I206" s="79"/>
      <c r="J206" s="80"/>
    </row>
    <row r="207" spans="1:10" x14ac:dyDescent="0.2">
      <c r="A207" s="111" t="s">
        <v>87</v>
      </c>
      <c r="B207" s="55"/>
      <c r="C207" s="56"/>
      <c r="D207" s="55"/>
      <c r="E207" s="56"/>
      <c r="F207" s="57"/>
      <c r="G207" s="55"/>
      <c r="H207" s="56"/>
      <c r="I207" s="77"/>
      <c r="J207" s="78"/>
    </row>
    <row r="208" spans="1:10" x14ac:dyDescent="0.2">
      <c r="A208" s="117" t="s">
        <v>433</v>
      </c>
      <c r="B208" s="55">
        <v>0</v>
      </c>
      <c r="C208" s="56">
        <v>1</v>
      </c>
      <c r="D208" s="55">
        <v>3</v>
      </c>
      <c r="E208" s="56">
        <v>1</v>
      </c>
      <c r="F208" s="57"/>
      <c r="G208" s="55">
        <f>B208-C208</f>
        <v>-1</v>
      </c>
      <c r="H208" s="56">
        <f>D208-E208</f>
        <v>2</v>
      </c>
      <c r="I208" s="77">
        <f>IF(C208=0, "-", IF(G208/C208&lt;10, G208/C208, "&gt;999%"))</f>
        <v>-1</v>
      </c>
      <c r="J208" s="78">
        <f>IF(E208=0, "-", IF(H208/E208&lt;10, H208/E208, "&gt;999%"))</f>
        <v>2</v>
      </c>
    </row>
    <row r="209" spans="1:10" s="38" customFormat="1" x14ac:dyDescent="0.2">
      <c r="A209" s="143" t="s">
        <v>464</v>
      </c>
      <c r="B209" s="32">
        <v>0</v>
      </c>
      <c r="C209" s="33">
        <v>1</v>
      </c>
      <c r="D209" s="32">
        <v>3</v>
      </c>
      <c r="E209" s="33">
        <v>1</v>
      </c>
      <c r="F209" s="34"/>
      <c r="G209" s="32">
        <f>B209-C209</f>
        <v>-1</v>
      </c>
      <c r="H209" s="33">
        <f>D209-E209</f>
        <v>2</v>
      </c>
      <c r="I209" s="35">
        <f>IF(C209=0, "-", IF(G209/C209&lt;10, G209/C209, "&gt;999%"))</f>
        <v>-1</v>
      </c>
      <c r="J209" s="36">
        <f>IF(E209=0, "-", IF(H209/E209&lt;10, H209/E209, "&gt;999%"))</f>
        <v>2</v>
      </c>
    </row>
    <row r="210" spans="1:10" x14ac:dyDescent="0.2">
      <c r="A210" s="142"/>
      <c r="B210" s="63"/>
      <c r="C210" s="64"/>
      <c r="D210" s="63"/>
      <c r="E210" s="64"/>
      <c r="F210" s="65"/>
      <c r="G210" s="63"/>
      <c r="H210" s="64"/>
      <c r="I210" s="79"/>
      <c r="J210" s="80"/>
    </row>
    <row r="211" spans="1:10" x14ac:dyDescent="0.2">
      <c r="A211" s="111" t="s">
        <v>68</v>
      </c>
      <c r="B211" s="55"/>
      <c r="C211" s="56"/>
      <c r="D211" s="55"/>
      <c r="E211" s="56"/>
      <c r="F211" s="57"/>
      <c r="G211" s="55"/>
      <c r="H211" s="56"/>
      <c r="I211" s="77"/>
      <c r="J211" s="78"/>
    </row>
    <row r="212" spans="1:10" x14ac:dyDescent="0.2">
      <c r="A212" s="117" t="s">
        <v>419</v>
      </c>
      <c r="B212" s="55">
        <v>4</v>
      </c>
      <c r="C212" s="56">
        <v>2</v>
      </c>
      <c r="D212" s="55">
        <v>10</v>
      </c>
      <c r="E212" s="56">
        <v>7</v>
      </c>
      <c r="F212" s="57"/>
      <c r="G212" s="55">
        <f>B212-C212</f>
        <v>2</v>
      </c>
      <c r="H212" s="56">
        <f>D212-E212</f>
        <v>3</v>
      </c>
      <c r="I212" s="77">
        <f>IF(C212=0, "-", IF(G212/C212&lt;10, G212/C212, "&gt;999%"))</f>
        <v>1</v>
      </c>
      <c r="J212" s="78">
        <f>IF(E212=0, "-", IF(H212/E212&lt;10, H212/E212, "&gt;999%"))</f>
        <v>0.42857142857142855</v>
      </c>
    </row>
    <row r="213" spans="1:10" x14ac:dyDescent="0.2">
      <c r="A213" s="117" t="s">
        <v>236</v>
      </c>
      <c r="B213" s="55">
        <v>0</v>
      </c>
      <c r="C213" s="56">
        <v>0</v>
      </c>
      <c r="D213" s="55">
        <v>0</v>
      </c>
      <c r="E213" s="56">
        <v>1</v>
      </c>
      <c r="F213" s="57"/>
      <c r="G213" s="55">
        <f>B213-C213</f>
        <v>0</v>
      </c>
      <c r="H213" s="56">
        <f>D213-E213</f>
        <v>-1</v>
      </c>
      <c r="I213" s="77" t="str">
        <f>IF(C213=0, "-", IF(G213/C213&lt;10, G213/C213, "&gt;999%"))</f>
        <v>-</v>
      </c>
      <c r="J213" s="78">
        <f>IF(E213=0, "-", IF(H213/E213&lt;10, H213/E213, "&gt;999%"))</f>
        <v>-1</v>
      </c>
    </row>
    <row r="214" spans="1:10" x14ac:dyDescent="0.2">
      <c r="A214" s="117" t="s">
        <v>380</v>
      </c>
      <c r="B214" s="55">
        <v>0</v>
      </c>
      <c r="C214" s="56">
        <v>0</v>
      </c>
      <c r="D214" s="55">
        <v>1</v>
      </c>
      <c r="E214" s="56">
        <v>0</v>
      </c>
      <c r="F214" s="57"/>
      <c r="G214" s="55">
        <f>B214-C214</f>
        <v>0</v>
      </c>
      <c r="H214" s="56">
        <f>D214-E214</f>
        <v>1</v>
      </c>
      <c r="I214" s="77" t="str">
        <f>IF(C214=0, "-", IF(G214/C214&lt;10, G214/C214, "&gt;999%"))</f>
        <v>-</v>
      </c>
      <c r="J214" s="78" t="str">
        <f>IF(E214=0, "-", IF(H214/E214&lt;10, H214/E214, "&gt;999%"))</f>
        <v>-</v>
      </c>
    </row>
    <row r="215" spans="1:10" x14ac:dyDescent="0.2">
      <c r="A215" s="117" t="s">
        <v>401</v>
      </c>
      <c r="B215" s="55">
        <v>2</v>
      </c>
      <c r="C215" s="56">
        <v>4</v>
      </c>
      <c r="D215" s="55">
        <v>3</v>
      </c>
      <c r="E215" s="56">
        <v>7</v>
      </c>
      <c r="F215" s="57"/>
      <c r="G215" s="55">
        <f>B215-C215</f>
        <v>-2</v>
      </c>
      <c r="H215" s="56">
        <f>D215-E215</f>
        <v>-4</v>
      </c>
      <c r="I215" s="77">
        <f>IF(C215=0, "-", IF(G215/C215&lt;10, G215/C215, "&gt;999%"))</f>
        <v>-0.5</v>
      </c>
      <c r="J215" s="78">
        <f>IF(E215=0, "-", IF(H215/E215&lt;10, H215/E215, "&gt;999%"))</f>
        <v>-0.5714285714285714</v>
      </c>
    </row>
    <row r="216" spans="1:10" s="38" customFormat="1" x14ac:dyDescent="0.2">
      <c r="A216" s="143" t="s">
        <v>465</v>
      </c>
      <c r="B216" s="32">
        <v>6</v>
      </c>
      <c r="C216" s="33">
        <v>6</v>
      </c>
      <c r="D216" s="32">
        <v>14</v>
      </c>
      <c r="E216" s="33">
        <v>15</v>
      </c>
      <c r="F216" s="34"/>
      <c r="G216" s="32">
        <f>B216-C216</f>
        <v>0</v>
      </c>
      <c r="H216" s="33">
        <f>D216-E216</f>
        <v>-1</v>
      </c>
      <c r="I216" s="35">
        <f>IF(C216=0, "-", IF(G216/C216&lt;10, G216/C216, "&gt;999%"))</f>
        <v>0</v>
      </c>
      <c r="J216" s="36">
        <f>IF(E216=0, "-", IF(H216/E216&lt;10, H216/E216, "&gt;999%"))</f>
        <v>-6.6666666666666666E-2</v>
      </c>
    </row>
    <row r="217" spans="1:10" x14ac:dyDescent="0.2">
      <c r="A217" s="142"/>
      <c r="B217" s="63"/>
      <c r="C217" s="64"/>
      <c r="D217" s="63"/>
      <c r="E217" s="64"/>
      <c r="F217" s="65"/>
      <c r="G217" s="63"/>
      <c r="H217" s="64"/>
      <c r="I217" s="79"/>
      <c r="J217" s="80"/>
    </row>
    <row r="218" spans="1:10" x14ac:dyDescent="0.2">
      <c r="A218" s="111" t="s">
        <v>69</v>
      </c>
      <c r="B218" s="55"/>
      <c r="C218" s="56"/>
      <c r="D218" s="55"/>
      <c r="E218" s="56"/>
      <c r="F218" s="57"/>
      <c r="G218" s="55"/>
      <c r="H218" s="56"/>
      <c r="I218" s="77"/>
      <c r="J218" s="78"/>
    </row>
    <row r="219" spans="1:10" x14ac:dyDescent="0.2">
      <c r="A219" s="117" t="s">
        <v>154</v>
      </c>
      <c r="B219" s="55">
        <v>0</v>
      </c>
      <c r="C219" s="56">
        <v>0</v>
      </c>
      <c r="D219" s="55">
        <v>4</v>
      </c>
      <c r="E219" s="56">
        <v>0</v>
      </c>
      <c r="F219" s="57"/>
      <c r="G219" s="55">
        <f>B219-C219</f>
        <v>0</v>
      </c>
      <c r="H219" s="56">
        <f>D219-E219</f>
        <v>4</v>
      </c>
      <c r="I219" s="77" t="str">
        <f>IF(C219=0, "-", IF(G219/C219&lt;10, G219/C219, "&gt;999%"))</f>
        <v>-</v>
      </c>
      <c r="J219" s="78" t="str">
        <f>IF(E219=0, "-", IF(H219/E219&lt;10, H219/E219, "&gt;999%"))</f>
        <v>-</v>
      </c>
    </row>
    <row r="220" spans="1:10" x14ac:dyDescent="0.2">
      <c r="A220" s="117" t="s">
        <v>271</v>
      </c>
      <c r="B220" s="55">
        <v>0</v>
      </c>
      <c r="C220" s="56">
        <v>0</v>
      </c>
      <c r="D220" s="55">
        <v>7</v>
      </c>
      <c r="E220" s="56">
        <v>0</v>
      </c>
      <c r="F220" s="57"/>
      <c r="G220" s="55">
        <f>B220-C220</f>
        <v>0</v>
      </c>
      <c r="H220" s="56">
        <f>D220-E220</f>
        <v>7</v>
      </c>
      <c r="I220" s="77" t="str">
        <f>IF(C220=0, "-", IF(G220/C220&lt;10, G220/C220, "&gt;999%"))</f>
        <v>-</v>
      </c>
      <c r="J220" s="78" t="str">
        <f>IF(E220=0, "-", IF(H220/E220&lt;10, H220/E220, "&gt;999%"))</f>
        <v>-</v>
      </c>
    </row>
    <row r="221" spans="1:10" s="38" customFormat="1" x14ac:dyDescent="0.2">
      <c r="A221" s="143" t="s">
        <v>466</v>
      </c>
      <c r="B221" s="32">
        <v>0</v>
      </c>
      <c r="C221" s="33">
        <v>0</v>
      </c>
      <c r="D221" s="32">
        <v>11</v>
      </c>
      <c r="E221" s="33">
        <v>0</v>
      </c>
      <c r="F221" s="34"/>
      <c r="G221" s="32">
        <f>B221-C221</f>
        <v>0</v>
      </c>
      <c r="H221" s="33">
        <f>D221-E221</f>
        <v>11</v>
      </c>
      <c r="I221" s="35" t="str">
        <f>IF(C221=0, "-", IF(G221/C221&lt;10, G221/C221, "&gt;999%"))</f>
        <v>-</v>
      </c>
      <c r="J221" s="36" t="str">
        <f>IF(E221=0, "-", IF(H221/E221&lt;10, H221/E221, "&gt;999%"))</f>
        <v>-</v>
      </c>
    </row>
    <row r="222" spans="1:10" x14ac:dyDescent="0.2">
      <c r="A222" s="142"/>
      <c r="B222" s="63"/>
      <c r="C222" s="64"/>
      <c r="D222" s="63"/>
      <c r="E222" s="64"/>
      <c r="F222" s="65"/>
      <c r="G222" s="63"/>
      <c r="H222" s="64"/>
      <c r="I222" s="79"/>
      <c r="J222" s="80"/>
    </row>
    <row r="223" spans="1:10" x14ac:dyDescent="0.2">
      <c r="A223" s="111" t="s">
        <v>70</v>
      </c>
      <c r="B223" s="55"/>
      <c r="C223" s="56"/>
      <c r="D223" s="55"/>
      <c r="E223" s="56"/>
      <c r="F223" s="57"/>
      <c r="G223" s="55"/>
      <c r="H223" s="56"/>
      <c r="I223" s="77"/>
      <c r="J223" s="78"/>
    </row>
    <row r="224" spans="1:10" x14ac:dyDescent="0.2">
      <c r="A224" s="117" t="s">
        <v>164</v>
      </c>
      <c r="B224" s="55">
        <v>0</v>
      </c>
      <c r="C224" s="56">
        <v>0</v>
      </c>
      <c r="D224" s="55">
        <v>0</v>
      </c>
      <c r="E224" s="56">
        <v>2</v>
      </c>
      <c r="F224" s="57"/>
      <c r="G224" s="55">
        <f>B224-C224</f>
        <v>0</v>
      </c>
      <c r="H224" s="56">
        <f>D224-E224</f>
        <v>-2</v>
      </c>
      <c r="I224" s="77" t="str">
        <f>IF(C224=0, "-", IF(G224/C224&lt;10, G224/C224, "&gt;999%"))</f>
        <v>-</v>
      </c>
      <c r="J224" s="78">
        <f>IF(E224=0, "-", IF(H224/E224&lt;10, H224/E224, "&gt;999%"))</f>
        <v>-1</v>
      </c>
    </row>
    <row r="225" spans="1:10" s="38" customFormat="1" x14ac:dyDescent="0.2">
      <c r="A225" s="143" t="s">
        <v>467</v>
      </c>
      <c r="B225" s="32">
        <v>0</v>
      </c>
      <c r="C225" s="33">
        <v>0</v>
      </c>
      <c r="D225" s="32">
        <v>0</v>
      </c>
      <c r="E225" s="33">
        <v>2</v>
      </c>
      <c r="F225" s="34"/>
      <c r="G225" s="32">
        <f>B225-C225</f>
        <v>0</v>
      </c>
      <c r="H225" s="33">
        <f>D225-E225</f>
        <v>-2</v>
      </c>
      <c r="I225" s="35" t="str">
        <f>IF(C225=0, "-", IF(G225/C225&lt;10, G225/C225, "&gt;999%"))</f>
        <v>-</v>
      </c>
      <c r="J225" s="36">
        <f>IF(E225=0, "-", IF(H225/E225&lt;10, H225/E225, "&gt;999%"))</f>
        <v>-1</v>
      </c>
    </row>
    <row r="226" spans="1:10" x14ac:dyDescent="0.2">
      <c r="A226" s="142"/>
      <c r="B226" s="63"/>
      <c r="C226" s="64"/>
      <c r="D226" s="63"/>
      <c r="E226" s="64"/>
      <c r="F226" s="65"/>
      <c r="G226" s="63"/>
      <c r="H226" s="64"/>
      <c r="I226" s="79"/>
      <c r="J226" s="80"/>
    </row>
    <row r="227" spans="1:10" x14ac:dyDescent="0.2">
      <c r="A227" s="111" t="s">
        <v>71</v>
      </c>
      <c r="B227" s="55"/>
      <c r="C227" s="56"/>
      <c r="D227" s="55"/>
      <c r="E227" s="56"/>
      <c r="F227" s="57"/>
      <c r="G227" s="55"/>
      <c r="H227" s="56"/>
      <c r="I227" s="77"/>
      <c r="J227" s="78"/>
    </row>
    <row r="228" spans="1:10" x14ac:dyDescent="0.2">
      <c r="A228" s="117" t="s">
        <v>272</v>
      </c>
      <c r="B228" s="55">
        <v>11</v>
      </c>
      <c r="C228" s="56">
        <v>13</v>
      </c>
      <c r="D228" s="55">
        <v>63</v>
      </c>
      <c r="E228" s="56">
        <v>166</v>
      </c>
      <c r="F228" s="57"/>
      <c r="G228" s="55">
        <f t="shared" ref="G228:G237" si="52">B228-C228</f>
        <v>-2</v>
      </c>
      <c r="H228" s="56">
        <f t="shared" ref="H228:H237" si="53">D228-E228</f>
        <v>-103</v>
      </c>
      <c r="I228" s="77">
        <f t="shared" ref="I228:I237" si="54">IF(C228=0, "-", IF(G228/C228&lt;10, G228/C228, "&gt;999%"))</f>
        <v>-0.15384615384615385</v>
      </c>
      <c r="J228" s="78">
        <f t="shared" ref="J228:J237" si="55">IF(E228=0, "-", IF(H228/E228&lt;10, H228/E228, "&gt;999%"))</f>
        <v>-0.62048192771084343</v>
      </c>
    </row>
    <row r="229" spans="1:10" x14ac:dyDescent="0.2">
      <c r="A229" s="117" t="s">
        <v>273</v>
      </c>
      <c r="B229" s="55">
        <v>2</v>
      </c>
      <c r="C229" s="56">
        <v>5</v>
      </c>
      <c r="D229" s="55">
        <v>17</v>
      </c>
      <c r="E229" s="56">
        <v>43</v>
      </c>
      <c r="F229" s="57"/>
      <c r="G229" s="55">
        <f t="shared" si="52"/>
        <v>-3</v>
      </c>
      <c r="H229" s="56">
        <f t="shared" si="53"/>
        <v>-26</v>
      </c>
      <c r="I229" s="77">
        <f t="shared" si="54"/>
        <v>-0.6</v>
      </c>
      <c r="J229" s="78">
        <f t="shared" si="55"/>
        <v>-0.60465116279069764</v>
      </c>
    </row>
    <row r="230" spans="1:10" x14ac:dyDescent="0.2">
      <c r="A230" s="117" t="s">
        <v>177</v>
      </c>
      <c r="B230" s="55">
        <v>0</v>
      </c>
      <c r="C230" s="56">
        <v>0</v>
      </c>
      <c r="D230" s="55">
        <v>0</v>
      </c>
      <c r="E230" s="56">
        <v>22</v>
      </c>
      <c r="F230" s="57"/>
      <c r="G230" s="55">
        <f t="shared" si="52"/>
        <v>0</v>
      </c>
      <c r="H230" s="56">
        <f t="shared" si="53"/>
        <v>-22</v>
      </c>
      <c r="I230" s="77" t="str">
        <f t="shared" si="54"/>
        <v>-</v>
      </c>
      <c r="J230" s="78">
        <f t="shared" si="55"/>
        <v>-1</v>
      </c>
    </row>
    <row r="231" spans="1:10" x14ac:dyDescent="0.2">
      <c r="A231" s="117" t="s">
        <v>146</v>
      </c>
      <c r="B231" s="55">
        <v>1</v>
      </c>
      <c r="C231" s="56">
        <v>0</v>
      </c>
      <c r="D231" s="55">
        <v>4</v>
      </c>
      <c r="E231" s="56">
        <v>3</v>
      </c>
      <c r="F231" s="57"/>
      <c r="G231" s="55">
        <f t="shared" si="52"/>
        <v>1</v>
      </c>
      <c r="H231" s="56">
        <f t="shared" si="53"/>
        <v>1</v>
      </c>
      <c r="I231" s="77" t="str">
        <f t="shared" si="54"/>
        <v>-</v>
      </c>
      <c r="J231" s="78">
        <f t="shared" si="55"/>
        <v>0.33333333333333331</v>
      </c>
    </row>
    <row r="232" spans="1:10" x14ac:dyDescent="0.2">
      <c r="A232" s="117" t="s">
        <v>298</v>
      </c>
      <c r="B232" s="55">
        <v>12</v>
      </c>
      <c r="C232" s="56">
        <v>22</v>
      </c>
      <c r="D232" s="55">
        <v>53</v>
      </c>
      <c r="E232" s="56">
        <v>266</v>
      </c>
      <c r="F232" s="57"/>
      <c r="G232" s="55">
        <f t="shared" si="52"/>
        <v>-10</v>
      </c>
      <c r="H232" s="56">
        <f t="shared" si="53"/>
        <v>-213</v>
      </c>
      <c r="I232" s="77">
        <f t="shared" si="54"/>
        <v>-0.45454545454545453</v>
      </c>
      <c r="J232" s="78">
        <f t="shared" si="55"/>
        <v>-0.8007518796992481</v>
      </c>
    </row>
    <row r="233" spans="1:10" x14ac:dyDescent="0.2">
      <c r="A233" s="117" t="s">
        <v>332</v>
      </c>
      <c r="B233" s="55">
        <v>2</v>
      </c>
      <c r="C233" s="56">
        <v>1</v>
      </c>
      <c r="D233" s="55">
        <v>8</v>
      </c>
      <c r="E233" s="56">
        <v>40</v>
      </c>
      <c r="F233" s="57"/>
      <c r="G233" s="55">
        <f t="shared" si="52"/>
        <v>1</v>
      </c>
      <c r="H233" s="56">
        <f t="shared" si="53"/>
        <v>-32</v>
      </c>
      <c r="I233" s="77">
        <f t="shared" si="54"/>
        <v>1</v>
      </c>
      <c r="J233" s="78">
        <f t="shared" si="55"/>
        <v>-0.8</v>
      </c>
    </row>
    <row r="234" spans="1:10" x14ac:dyDescent="0.2">
      <c r="A234" s="117" t="s">
        <v>333</v>
      </c>
      <c r="B234" s="55">
        <v>2</v>
      </c>
      <c r="C234" s="56">
        <v>4</v>
      </c>
      <c r="D234" s="55">
        <v>25</v>
      </c>
      <c r="E234" s="56">
        <v>107</v>
      </c>
      <c r="F234" s="57"/>
      <c r="G234" s="55">
        <f t="shared" si="52"/>
        <v>-2</v>
      </c>
      <c r="H234" s="56">
        <f t="shared" si="53"/>
        <v>-82</v>
      </c>
      <c r="I234" s="77">
        <f t="shared" si="54"/>
        <v>-0.5</v>
      </c>
      <c r="J234" s="78">
        <f t="shared" si="55"/>
        <v>-0.76635514018691586</v>
      </c>
    </row>
    <row r="235" spans="1:10" x14ac:dyDescent="0.2">
      <c r="A235" s="117" t="s">
        <v>390</v>
      </c>
      <c r="B235" s="55">
        <v>1</v>
      </c>
      <c r="C235" s="56">
        <v>2</v>
      </c>
      <c r="D235" s="55">
        <v>8</v>
      </c>
      <c r="E235" s="56">
        <v>11</v>
      </c>
      <c r="F235" s="57"/>
      <c r="G235" s="55">
        <f t="shared" si="52"/>
        <v>-1</v>
      </c>
      <c r="H235" s="56">
        <f t="shared" si="53"/>
        <v>-3</v>
      </c>
      <c r="I235" s="77">
        <f t="shared" si="54"/>
        <v>-0.5</v>
      </c>
      <c r="J235" s="78">
        <f t="shared" si="55"/>
        <v>-0.27272727272727271</v>
      </c>
    </row>
    <row r="236" spans="1:10" x14ac:dyDescent="0.2">
      <c r="A236" s="117" t="s">
        <v>402</v>
      </c>
      <c r="B236" s="55">
        <v>15</v>
      </c>
      <c r="C236" s="56">
        <v>23</v>
      </c>
      <c r="D236" s="55">
        <v>62</v>
      </c>
      <c r="E236" s="56">
        <v>120</v>
      </c>
      <c r="F236" s="57"/>
      <c r="G236" s="55">
        <f t="shared" si="52"/>
        <v>-8</v>
      </c>
      <c r="H236" s="56">
        <f t="shared" si="53"/>
        <v>-58</v>
      </c>
      <c r="I236" s="77">
        <f t="shared" si="54"/>
        <v>-0.34782608695652173</v>
      </c>
      <c r="J236" s="78">
        <f t="shared" si="55"/>
        <v>-0.48333333333333334</v>
      </c>
    </row>
    <row r="237" spans="1:10" s="38" customFormat="1" x14ac:dyDescent="0.2">
      <c r="A237" s="143" t="s">
        <v>468</v>
      </c>
      <c r="B237" s="32">
        <v>46</v>
      </c>
      <c r="C237" s="33">
        <v>70</v>
      </c>
      <c r="D237" s="32">
        <v>240</v>
      </c>
      <c r="E237" s="33">
        <v>778</v>
      </c>
      <c r="F237" s="34"/>
      <c r="G237" s="32">
        <f t="shared" si="52"/>
        <v>-24</v>
      </c>
      <c r="H237" s="33">
        <f t="shared" si="53"/>
        <v>-538</v>
      </c>
      <c r="I237" s="35">
        <f t="shared" si="54"/>
        <v>-0.34285714285714286</v>
      </c>
      <c r="J237" s="36">
        <f t="shared" si="55"/>
        <v>-0.69151670951156807</v>
      </c>
    </row>
    <row r="238" spans="1:10" x14ac:dyDescent="0.2">
      <c r="A238" s="142"/>
      <c r="B238" s="63"/>
      <c r="C238" s="64"/>
      <c r="D238" s="63"/>
      <c r="E238" s="64"/>
      <c r="F238" s="65"/>
      <c r="G238" s="63"/>
      <c r="H238" s="64"/>
      <c r="I238" s="79"/>
      <c r="J238" s="80"/>
    </row>
    <row r="239" spans="1:10" x14ac:dyDescent="0.2">
      <c r="A239" s="111" t="s">
        <v>72</v>
      </c>
      <c r="B239" s="55"/>
      <c r="C239" s="56"/>
      <c r="D239" s="55"/>
      <c r="E239" s="56"/>
      <c r="F239" s="57"/>
      <c r="G239" s="55"/>
      <c r="H239" s="56"/>
      <c r="I239" s="77"/>
      <c r="J239" s="78"/>
    </row>
    <row r="240" spans="1:10" x14ac:dyDescent="0.2">
      <c r="A240" s="117" t="s">
        <v>260</v>
      </c>
      <c r="B240" s="55">
        <v>2</v>
      </c>
      <c r="C240" s="56">
        <v>0</v>
      </c>
      <c r="D240" s="55">
        <v>3</v>
      </c>
      <c r="E240" s="56">
        <v>2</v>
      </c>
      <c r="F240" s="57"/>
      <c r="G240" s="55">
        <f t="shared" ref="G240:G248" si="56">B240-C240</f>
        <v>2</v>
      </c>
      <c r="H240" s="56">
        <f t="shared" ref="H240:H248" si="57">D240-E240</f>
        <v>1</v>
      </c>
      <c r="I240" s="77" t="str">
        <f t="shared" ref="I240:I248" si="58">IF(C240=0, "-", IF(G240/C240&lt;10, G240/C240, "&gt;999%"))</f>
        <v>-</v>
      </c>
      <c r="J240" s="78">
        <f t="shared" ref="J240:J248" si="59">IF(E240=0, "-", IF(H240/E240&lt;10, H240/E240, "&gt;999%"))</f>
        <v>0.5</v>
      </c>
    </row>
    <row r="241" spans="1:10" x14ac:dyDescent="0.2">
      <c r="A241" s="117" t="s">
        <v>191</v>
      </c>
      <c r="B241" s="55">
        <v>1</v>
      </c>
      <c r="C241" s="56">
        <v>0</v>
      </c>
      <c r="D241" s="55">
        <v>3</v>
      </c>
      <c r="E241" s="56">
        <v>0</v>
      </c>
      <c r="F241" s="57"/>
      <c r="G241" s="55">
        <f t="shared" si="56"/>
        <v>1</v>
      </c>
      <c r="H241" s="56">
        <f t="shared" si="57"/>
        <v>3</v>
      </c>
      <c r="I241" s="77" t="str">
        <f t="shared" si="58"/>
        <v>-</v>
      </c>
      <c r="J241" s="78" t="str">
        <f t="shared" si="59"/>
        <v>-</v>
      </c>
    </row>
    <row r="242" spans="1:10" x14ac:dyDescent="0.2">
      <c r="A242" s="117" t="s">
        <v>391</v>
      </c>
      <c r="B242" s="55">
        <v>0</v>
      </c>
      <c r="C242" s="56">
        <v>3</v>
      </c>
      <c r="D242" s="55">
        <v>2</v>
      </c>
      <c r="E242" s="56">
        <v>7</v>
      </c>
      <c r="F242" s="57"/>
      <c r="G242" s="55">
        <f t="shared" si="56"/>
        <v>-3</v>
      </c>
      <c r="H242" s="56">
        <f t="shared" si="57"/>
        <v>-5</v>
      </c>
      <c r="I242" s="77">
        <f t="shared" si="58"/>
        <v>-1</v>
      </c>
      <c r="J242" s="78">
        <f t="shared" si="59"/>
        <v>-0.7142857142857143</v>
      </c>
    </row>
    <row r="243" spans="1:10" x14ac:dyDescent="0.2">
      <c r="A243" s="117" t="s">
        <v>403</v>
      </c>
      <c r="B243" s="55">
        <v>2</v>
      </c>
      <c r="C243" s="56">
        <v>7</v>
      </c>
      <c r="D243" s="55">
        <v>15</v>
      </c>
      <c r="E243" s="56">
        <v>22</v>
      </c>
      <c r="F243" s="57"/>
      <c r="G243" s="55">
        <f t="shared" si="56"/>
        <v>-5</v>
      </c>
      <c r="H243" s="56">
        <f t="shared" si="57"/>
        <v>-7</v>
      </c>
      <c r="I243" s="77">
        <f t="shared" si="58"/>
        <v>-0.7142857142857143</v>
      </c>
      <c r="J243" s="78">
        <f t="shared" si="59"/>
        <v>-0.31818181818181818</v>
      </c>
    </row>
    <row r="244" spans="1:10" x14ac:dyDescent="0.2">
      <c r="A244" s="117" t="s">
        <v>334</v>
      </c>
      <c r="B244" s="55">
        <v>2</v>
      </c>
      <c r="C244" s="56">
        <v>1</v>
      </c>
      <c r="D244" s="55">
        <v>3</v>
      </c>
      <c r="E244" s="56">
        <v>8</v>
      </c>
      <c r="F244" s="57"/>
      <c r="G244" s="55">
        <f t="shared" si="56"/>
        <v>1</v>
      </c>
      <c r="H244" s="56">
        <f t="shared" si="57"/>
        <v>-5</v>
      </c>
      <c r="I244" s="77">
        <f t="shared" si="58"/>
        <v>1</v>
      </c>
      <c r="J244" s="78">
        <f t="shared" si="59"/>
        <v>-0.625</v>
      </c>
    </row>
    <row r="245" spans="1:10" x14ac:dyDescent="0.2">
      <c r="A245" s="117" t="s">
        <v>354</v>
      </c>
      <c r="B245" s="55">
        <v>2</v>
      </c>
      <c r="C245" s="56">
        <v>1</v>
      </c>
      <c r="D245" s="55">
        <v>14</v>
      </c>
      <c r="E245" s="56">
        <v>14</v>
      </c>
      <c r="F245" s="57"/>
      <c r="G245" s="55">
        <f t="shared" si="56"/>
        <v>1</v>
      </c>
      <c r="H245" s="56">
        <f t="shared" si="57"/>
        <v>0</v>
      </c>
      <c r="I245" s="77">
        <f t="shared" si="58"/>
        <v>1</v>
      </c>
      <c r="J245" s="78">
        <f t="shared" si="59"/>
        <v>0</v>
      </c>
    </row>
    <row r="246" spans="1:10" x14ac:dyDescent="0.2">
      <c r="A246" s="117" t="s">
        <v>274</v>
      </c>
      <c r="B246" s="55">
        <v>10</v>
      </c>
      <c r="C246" s="56">
        <v>4</v>
      </c>
      <c r="D246" s="55">
        <v>21</v>
      </c>
      <c r="E246" s="56">
        <v>16</v>
      </c>
      <c r="F246" s="57"/>
      <c r="G246" s="55">
        <f t="shared" si="56"/>
        <v>6</v>
      </c>
      <c r="H246" s="56">
        <f t="shared" si="57"/>
        <v>5</v>
      </c>
      <c r="I246" s="77">
        <f t="shared" si="58"/>
        <v>1.5</v>
      </c>
      <c r="J246" s="78">
        <f t="shared" si="59"/>
        <v>0.3125</v>
      </c>
    </row>
    <row r="247" spans="1:10" x14ac:dyDescent="0.2">
      <c r="A247" s="117" t="s">
        <v>299</v>
      </c>
      <c r="B247" s="55">
        <v>10</v>
      </c>
      <c r="C247" s="56">
        <v>7</v>
      </c>
      <c r="D247" s="55">
        <v>37</v>
      </c>
      <c r="E247" s="56">
        <v>47</v>
      </c>
      <c r="F247" s="57"/>
      <c r="G247" s="55">
        <f t="shared" si="56"/>
        <v>3</v>
      </c>
      <c r="H247" s="56">
        <f t="shared" si="57"/>
        <v>-10</v>
      </c>
      <c r="I247" s="77">
        <f t="shared" si="58"/>
        <v>0.42857142857142855</v>
      </c>
      <c r="J247" s="78">
        <f t="shared" si="59"/>
        <v>-0.21276595744680851</v>
      </c>
    </row>
    <row r="248" spans="1:10" s="38" customFormat="1" x14ac:dyDescent="0.2">
      <c r="A248" s="143" t="s">
        <v>469</v>
      </c>
      <c r="B248" s="32">
        <v>29</v>
      </c>
      <c r="C248" s="33">
        <v>23</v>
      </c>
      <c r="D248" s="32">
        <v>98</v>
      </c>
      <c r="E248" s="33">
        <v>116</v>
      </c>
      <c r="F248" s="34"/>
      <c r="G248" s="32">
        <f t="shared" si="56"/>
        <v>6</v>
      </c>
      <c r="H248" s="33">
        <f t="shared" si="57"/>
        <v>-18</v>
      </c>
      <c r="I248" s="35">
        <f t="shared" si="58"/>
        <v>0.2608695652173913</v>
      </c>
      <c r="J248" s="36">
        <f t="shared" si="59"/>
        <v>-0.15517241379310345</v>
      </c>
    </row>
    <row r="249" spans="1:10" x14ac:dyDescent="0.2">
      <c r="A249" s="142"/>
      <c r="B249" s="63"/>
      <c r="C249" s="64"/>
      <c r="D249" s="63"/>
      <c r="E249" s="64"/>
      <c r="F249" s="65"/>
      <c r="G249" s="63"/>
      <c r="H249" s="64"/>
      <c r="I249" s="79"/>
      <c r="J249" s="80"/>
    </row>
    <row r="250" spans="1:10" x14ac:dyDescent="0.2">
      <c r="A250" s="111" t="s">
        <v>73</v>
      </c>
      <c r="B250" s="55"/>
      <c r="C250" s="56"/>
      <c r="D250" s="55"/>
      <c r="E250" s="56"/>
      <c r="F250" s="57"/>
      <c r="G250" s="55"/>
      <c r="H250" s="56"/>
      <c r="I250" s="77"/>
      <c r="J250" s="78"/>
    </row>
    <row r="251" spans="1:10" x14ac:dyDescent="0.2">
      <c r="A251" s="117" t="s">
        <v>404</v>
      </c>
      <c r="B251" s="55">
        <v>3</v>
      </c>
      <c r="C251" s="56">
        <v>0</v>
      </c>
      <c r="D251" s="55">
        <v>10</v>
      </c>
      <c r="E251" s="56">
        <v>3</v>
      </c>
      <c r="F251" s="57"/>
      <c r="G251" s="55">
        <f>B251-C251</f>
        <v>3</v>
      </c>
      <c r="H251" s="56">
        <f>D251-E251</f>
        <v>7</v>
      </c>
      <c r="I251" s="77" t="str">
        <f>IF(C251=0, "-", IF(G251/C251&lt;10, G251/C251, "&gt;999%"))</f>
        <v>-</v>
      </c>
      <c r="J251" s="78">
        <f>IF(E251=0, "-", IF(H251/E251&lt;10, H251/E251, "&gt;999%"))</f>
        <v>2.3333333333333335</v>
      </c>
    </row>
    <row r="252" spans="1:10" x14ac:dyDescent="0.2">
      <c r="A252" s="117" t="s">
        <v>405</v>
      </c>
      <c r="B252" s="55">
        <v>1</v>
      </c>
      <c r="C252" s="56">
        <v>0</v>
      </c>
      <c r="D252" s="55">
        <v>5</v>
      </c>
      <c r="E252" s="56">
        <v>1</v>
      </c>
      <c r="F252" s="57"/>
      <c r="G252" s="55">
        <f>B252-C252</f>
        <v>1</v>
      </c>
      <c r="H252" s="56">
        <f>D252-E252</f>
        <v>4</v>
      </c>
      <c r="I252" s="77" t="str">
        <f>IF(C252=0, "-", IF(G252/C252&lt;10, G252/C252, "&gt;999%"))</f>
        <v>-</v>
      </c>
      <c r="J252" s="78">
        <f>IF(E252=0, "-", IF(H252/E252&lt;10, H252/E252, "&gt;999%"))</f>
        <v>4</v>
      </c>
    </row>
    <row r="253" spans="1:10" s="38" customFormat="1" x14ac:dyDescent="0.2">
      <c r="A253" s="143" t="s">
        <v>470</v>
      </c>
      <c r="B253" s="32">
        <v>4</v>
      </c>
      <c r="C253" s="33">
        <v>0</v>
      </c>
      <c r="D253" s="32">
        <v>15</v>
      </c>
      <c r="E253" s="33">
        <v>4</v>
      </c>
      <c r="F253" s="34"/>
      <c r="G253" s="32">
        <f>B253-C253</f>
        <v>4</v>
      </c>
      <c r="H253" s="33">
        <f>D253-E253</f>
        <v>11</v>
      </c>
      <c r="I253" s="35" t="str">
        <f>IF(C253=0, "-", IF(G253/C253&lt;10, G253/C253, "&gt;999%"))</f>
        <v>-</v>
      </c>
      <c r="J253" s="36">
        <f>IF(E253=0, "-", IF(H253/E253&lt;10, H253/E253, "&gt;999%"))</f>
        <v>2.75</v>
      </c>
    </row>
    <row r="254" spans="1:10" x14ac:dyDescent="0.2">
      <c r="A254" s="142"/>
      <c r="B254" s="63"/>
      <c r="C254" s="64"/>
      <c r="D254" s="63"/>
      <c r="E254" s="64"/>
      <c r="F254" s="65"/>
      <c r="G254" s="63"/>
      <c r="H254" s="64"/>
      <c r="I254" s="79"/>
      <c r="J254" s="80"/>
    </row>
    <row r="255" spans="1:10" x14ac:dyDescent="0.2">
      <c r="A255" s="111" t="s">
        <v>74</v>
      </c>
      <c r="B255" s="55"/>
      <c r="C255" s="56"/>
      <c r="D255" s="55"/>
      <c r="E255" s="56"/>
      <c r="F255" s="57"/>
      <c r="G255" s="55"/>
      <c r="H255" s="56"/>
      <c r="I255" s="77"/>
      <c r="J255" s="78"/>
    </row>
    <row r="256" spans="1:10" x14ac:dyDescent="0.2">
      <c r="A256" s="117" t="s">
        <v>155</v>
      </c>
      <c r="B256" s="55">
        <v>0</v>
      </c>
      <c r="C256" s="56">
        <v>0</v>
      </c>
      <c r="D256" s="55">
        <v>0</v>
      </c>
      <c r="E256" s="56">
        <v>1</v>
      </c>
      <c r="F256" s="57"/>
      <c r="G256" s="55">
        <f t="shared" ref="G256:G261" si="60">B256-C256</f>
        <v>0</v>
      </c>
      <c r="H256" s="56">
        <f t="shared" ref="H256:H261" si="61">D256-E256</f>
        <v>-1</v>
      </c>
      <c r="I256" s="77" t="str">
        <f t="shared" ref="I256:I261" si="62">IF(C256=0, "-", IF(G256/C256&lt;10, G256/C256, "&gt;999%"))</f>
        <v>-</v>
      </c>
      <c r="J256" s="78">
        <f t="shared" ref="J256:J261" si="63">IF(E256=0, "-", IF(H256/E256&lt;10, H256/E256, "&gt;999%"))</f>
        <v>-1</v>
      </c>
    </row>
    <row r="257" spans="1:10" x14ac:dyDescent="0.2">
      <c r="A257" s="117" t="s">
        <v>373</v>
      </c>
      <c r="B257" s="55">
        <v>0</v>
      </c>
      <c r="C257" s="56">
        <v>1</v>
      </c>
      <c r="D257" s="55">
        <v>0</v>
      </c>
      <c r="E257" s="56">
        <v>1</v>
      </c>
      <c r="F257" s="57"/>
      <c r="G257" s="55">
        <f t="shared" si="60"/>
        <v>-1</v>
      </c>
      <c r="H257" s="56">
        <f t="shared" si="61"/>
        <v>-1</v>
      </c>
      <c r="I257" s="77">
        <f t="shared" si="62"/>
        <v>-1</v>
      </c>
      <c r="J257" s="78">
        <f t="shared" si="63"/>
        <v>-1</v>
      </c>
    </row>
    <row r="258" spans="1:10" x14ac:dyDescent="0.2">
      <c r="A258" s="117" t="s">
        <v>300</v>
      </c>
      <c r="B258" s="55">
        <v>0</v>
      </c>
      <c r="C258" s="56">
        <v>0</v>
      </c>
      <c r="D258" s="55">
        <v>0</v>
      </c>
      <c r="E258" s="56">
        <v>2</v>
      </c>
      <c r="F258" s="57"/>
      <c r="G258" s="55">
        <f t="shared" si="60"/>
        <v>0</v>
      </c>
      <c r="H258" s="56">
        <f t="shared" si="61"/>
        <v>-2</v>
      </c>
      <c r="I258" s="77" t="str">
        <f t="shared" si="62"/>
        <v>-</v>
      </c>
      <c r="J258" s="78">
        <f t="shared" si="63"/>
        <v>-1</v>
      </c>
    </row>
    <row r="259" spans="1:10" x14ac:dyDescent="0.2">
      <c r="A259" s="117" t="s">
        <v>420</v>
      </c>
      <c r="B259" s="55">
        <v>0</v>
      </c>
      <c r="C259" s="56">
        <v>0</v>
      </c>
      <c r="D259" s="55">
        <v>0</v>
      </c>
      <c r="E259" s="56">
        <v>1</v>
      </c>
      <c r="F259" s="57"/>
      <c r="G259" s="55">
        <f t="shared" si="60"/>
        <v>0</v>
      </c>
      <c r="H259" s="56">
        <f t="shared" si="61"/>
        <v>-1</v>
      </c>
      <c r="I259" s="77" t="str">
        <f t="shared" si="62"/>
        <v>-</v>
      </c>
      <c r="J259" s="78">
        <f t="shared" si="63"/>
        <v>-1</v>
      </c>
    </row>
    <row r="260" spans="1:10" x14ac:dyDescent="0.2">
      <c r="A260" s="117" t="s">
        <v>381</v>
      </c>
      <c r="B260" s="55">
        <v>0</v>
      </c>
      <c r="C260" s="56">
        <v>1</v>
      </c>
      <c r="D260" s="55">
        <v>1</v>
      </c>
      <c r="E260" s="56">
        <v>2</v>
      </c>
      <c r="F260" s="57"/>
      <c r="G260" s="55">
        <f t="shared" si="60"/>
        <v>-1</v>
      </c>
      <c r="H260" s="56">
        <f t="shared" si="61"/>
        <v>-1</v>
      </c>
      <c r="I260" s="77">
        <f t="shared" si="62"/>
        <v>-1</v>
      </c>
      <c r="J260" s="78">
        <f t="shared" si="63"/>
        <v>-0.5</v>
      </c>
    </row>
    <row r="261" spans="1:10" s="38" customFormat="1" x14ac:dyDescent="0.2">
      <c r="A261" s="143" t="s">
        <v>471</v>
      </c>
      <c r="B261" s="32">
        <v>0</v>
      </c>
      <c r="C261" s="33">
        <v>2</v>
      </c>
      <c r="D261" s="32">
        <v>1</v>
      </c>
      <c r="E261" s="33">
        <v>7</v>
      </c>
      <c r="F261" s="34"/>
      <c r="G261" s="32">
        <f t="shared" si="60"/>
        <v>-2</v>
      </c>
      <c r="H261" s="33">
        <f t="shared" si="61"/>
        <v>-6</v>
      </c>
      <c r="I261" s="35">
        <f t="shared" si="62"/>
        <v>-1</v>
      </c>
      <c r="J261" s="36">
        <f t="shared" si="63"/>
        <v>-0.8571428571428571</v>
      </c>
    </row>
    <row r="262" spans="1:10" x14ac:dyDescent="0.2">
      <c r="A262" s="142"/>
      <c r="B262" s="63"/>
      <c r="C262" s="64"/>
      <c r="D262" s="63"/>
      <c r="E262" s="64"/>
      <c r="F262" s="65"/>
      <c r="G262" s="63"/>
      <c r="H262" s="64"/>
      <c r="I262" s="79"/>
      <c r="J262" s="80"/>
    </row>
    <row r="263" spans="1:10" x14ac:dyDescent="0.2">
      <c r="A263" s="111" t="s">
        <v>75</v>
      </c>
      <c r="B263" s="55"/>
      <c r="C263" s="56"/>
      <c r="D263" s="55"/>
      <c r="E263" s="56"/>
      <c r="F263" s="57"/>
      <c r="G263" s="55"/>
      <c r="H263" s="56"/>
      <c r="I263" s="77"/>
      <c r="J263" s="78"/>
    </row>
    <row r="264" spans="1:10" x14ac:dyDescent="0.2">
      <c r="A264" s="117" t="s">
        <v>156</v>
      </c>
      <c r="B264" s="55">
        <v>0</v>
      </c>
      <c r="C264" s="56">
        <v>0</v>
      </c>
      <c r="D264" s="55">
        <v>0</v>
      </c>
      <c r="E264" s="56">
        <v>1</v>
      </c>
      <c r="F264" s="57"/>
      <c r="G264" s="55">
        <f>B264-C264</f>
        <v>0</v>
      </c>
      <c r="H264" s="56">
        <f>D264-E264</f>
        <v>-1</v>
      </c>
      <c r="I264" s="77" t="str">
        <f>IF(C264=0, "-", IF(G264/C264&lt;10, G264/C264, "&gt;999%"))</f>
        <v>-</v>
      </c>
      <c r="J264" s="78">
        <f>IF(E264=0, "-", IF(H264/E264&lt;10, H264/E264, "&gt;999%"))</f>
        <v>-1</v>
      </c>
    </row>
    <row r="265" spans="1:10" x14ac:dyDescent="0.2">
      <c r="A265" s="117" t="s">
        <v>335</v>
      </c>
      <c r="B265" s="55">
        <v>0</v>
      </c>
      <c r="C265" s="56">
        <v>0</v>
      </c>
      <c r="D265" s="55">
        <v>0</v>
      </c>
      <c r="E265" s="56">
        <v>1</v>
      </c>
      <c r="F265" s="57"/>
      <c r="G265" s="55">
        <f>B265-C265</f>
        <v>0</v>
      </c>
      <c r="H265" s="56">
        <f>D265-E265</f>
        <v>-1</v>
      </c>
      <c r="I265" s="77" t="str">
        <f>IF(C265=0, "-", IF(G265/C265&lt;10, G265/C265, "&gt;999%"))</f>
        <v>-</v>
      </c>
      <c r="J265" s="78">
        <f>IF(E265=0, "-", IF(H265/E265&lt;10, H265/E265, "&gt;999%"))</f>
        <v>-1</v>
      </c>
    </row>
    <row r="266" spans="1:10" s="38" customFormat="1" x14ac:dyDescent="0.2">
      <c r="A266" s="143" t="s">
        <v>472</v>
      </c>
      <c r="B266" s="32">
        <v>0</v>
      </c>
      <c r="C266" s="33">
        <v>0</v>
      </c>
      <c r="D266" s="32">
        <v>0</v>
      </c>
      <c r="E266" s="33">
        <v>2</v>
      </c>
      <c r="F266" s="34"/>
      <c r="G266" s="32">
        <f>B266-C266</f>
        <v>0</v>
      </c>
      <c r="H266" s="33">
        <f>D266-E266</f>
        <v>-2</v>
      </c>
      <c r="I266" s="35" t="str">
        <f>IF(C266=0, "-", IF(G266/C266&lt;10, G266/C266, "&gt;999%"))</f>
        <v>-</v>
      </c>
      <c r="J266" s="36">
        <f>IF(E266=0, "-", IF(H266/E266&lt;10, H266/E266, "&gt;999%"))</f>
        <v>-1</v>
      </c>
    </row>
    <row r="267" spans="1:10" x14ac:dyDescent="0.2">
      <c r="A267" s="142"/>
      <c r="B267" s="63"/>
      <c r="C267" s="64"/>
      <c r="D267" s="63"/>
      <c r="E267" s="64"/>
      <c r="F267" s="65"/>
      <c r="G267" s="63"/>
      <c r="H267" s="64"/>
      <c r="I267" s="79"/>
      <c r="J267" s="80"/>
    </row>
    <row r="268" spans="1:10" x14ac:dyDescent="0.2">
      <c r="A268" s="111" t="s">
        <v>76</v>
      </c>
      <c r="B268" s="55"/>
      <c r="C268" s="56"/>
      <c r="D268" s="55"/>
      <c r="E268" s="56"/>
      <c r="F268" s="57"/>
      <c r="G268" s="55"/>
      <c r="H268" s="56"/>
      <c r="I268" s="77"/>
      <c r="J268" s="78"/>
    </row>
    <row r="269" spans="1:10" x14ac:dyDescent="0.2">
      <c r="A269" s="117" t="s">
        <v>406</v>
      </c>
      <c r="B269" s="55">
        <v>1</v>
      </c>
      <c r="C269" s="56">
        <v>0</v>
      </c>
      <c r="D269" s="55">
        <v>1</v>
      </c>
      <c r="E269" s="56">
        <v>0</v>
      </c>
      <c r="F269" s="57"/>
      <c r="G269" s="55">
        <f>B269-C269</f>
        <v>1</v>
      </c>
      <c r="H269" s="56">
        <f>D269-E269</f>
        <v>1</v>
      </c>
      <c r="I269" s="77" t="str">
        <f>IF(C269=0, "-", IF(G269/C269&lt;10, G269/C269, "&gt;999%"))</f>
        <v>-</v>
      </c>
      <c r="J269" s="78" t="str">
        <f>IF(E269=0, "-", IF(H269/E269&lt;10, H269/E269, "&gt;999%"))</f>
        <v>-</v>
      </c>
    </row>
    <row r="270" spans="1:10" s="38" customFormat="1" x14ac:dyDescent="0.2">
      <c r="A270" s="143" t="s">
        <v>473</v>
      </c>
      <c r="B270" s="32">
        <v>1</v>
      </c>
      <c r="C270" s="33">
        <v>0</v>
      </c>
      <c r="D270" s="32">
        <v>1</v>
      </c>
      <c r="E270" s="33">
        <v>0</v>
      </c>
      <c r="F270" s="34"/>
      <c r="G270" s="32">
        <f>B270-C270</f>
        <v>1</v>
      </c>
      <c r="H270" s="33">
        <f>D270-E270</f>
        <v>1</v>
      </c>
      <c r="I270" s="35" t="str">
        <f>IF(C270=0, "-", IF(G270/C270&lt;10, G270/C270, "&gt;999%"))</f>
        <v>-</v>
      </c>
      <c r="J270" s="36" t="str">
        <f>IF(E270=0, "-", IF(H270/E270&lt;10, H270/E270, "&gt;999%"))</f>
        <v>-</v>
      </c>
    </row>
    <row r="271" spans="1:10" x14ac:dyDescent="0.2">
      <c r="A271" s="142"/>
      <c r="B271" s="63"/>
      <c r="C271" s="64"/>
      <c r="D271" s="63"/>
      <c r="E271" s="64"/>
      <c r="F271" s="65"/>
      <c r="G271" s="63"/>
      <c r="H271" s="64"/>
      <c r="I271" s="79"/>
      <c r="J271" s="80"/>
    </row>
    <row r="272" spans="1:10" x14ac:dyDescent="0.2">
      <c r="A272" s="111" t="s">
        <v>77</v>
      </c>
      <c r="B272" s="55"/>
      <c r="C272" s="56"/>
      <c r="D272" s="55"/>
      <c r="E272" s="56"/>
      <c r="F272" s="57"/>
      <c r="G272" s="55"/>
      <c r="H272" s="56"/>
      <c r="I272" s="77"/>
      <c r="J272" s="78"/>
    </row>
    <row r="273" spans="1:10" x14ac:dyDescent="0.2">
      <c r="A273" s="117" t="s">
        <v>244</v>
      </c>
      <c r="B273" s="55">
        <v>0</v>
      </c>
      <c r="C273" s="56">
        <v>0</v>
      </c>
      <c r="D273" s="55">
        <v>0</v>
      </c>
      <c r="E273" s="56">
        <v>1</v>
      </c>
      <c r="F273" s="57"/>
      <c r="G273" s="55">
        <f t="shared" ref="G273:G281" si="64">B273-C273</f>
        <v>0</v>
      </c>
      <c r="H273" s="56">
        <f t="shared" ref="H273:H281" si="65">D273-E273</f>
        <v>-1</v>
      </c>
      <c r="I273" s="77" t="str">
        <f t="shared" ref="I273:I281" si="66">IF(C273=0, "-", IF(G273/C273&lt;10, G273/C273, "&gt;999%"))</f>
        <v>-</v>
      </c>
      <c r="J273" s="78">
        <f t="shared" ref="J273:J281" si="67">IF(E273=0, "-", IF(H273/E273&lt;10, H273/E273, "&gt;999%"))</f>
        <v>-1</v>
      </c>
    </row>
    <row r="274" spans="1:10" x14ac:dyDescent="0.2">
      <c r="A274" s="117" t="s">
        <v>301</v>
      </c>
      <c r="B274" s="55">
        <v>6</v>
      </c>
      <c r="C274" s="56">
        <v>5</v>
      </c>
      <c r="D274" s="55">
        <v>40</v>
      </c>
      <c r="E274" s="56">
        <v>57</v>
      </c>
      <c r="F274" s="57"/>
      <c r="G274" s="55">
        <f t="shared" si="64"/>
        <v>1</v>
      </c>
      <c r="H274" s="56">
        <f t="shared" si="65"/>
        <v>-17</v>
      </c>
      <c r="I274" s="77">
        <f t="shared" si="66"/>
        <v>0.2</v>
      </c>
      <c r="J274" s="78">
        <f t="shared" si="67"/>
        <v>-0.2982456140350877</v>
      </c>
    </row>
    <row r="275" spans="1:10" x14ac:dyDescent="0.2">
      <c r="A275" s="117" t="s">
        <v>178</v>
      </c>
      <c r="B275" s="55">
        <v>2</v>
      </c>
      <c r="C275" s="56">
        <v>1</v>
      </c>
      <c r="D275" s="55">
        <v>6</v>
      </c>
      <c r="E275" s="56">
        <v>4</v>
      </c>
      <c r="F275" s="57"/>
      <c r="G275" s="55">
        <f t="shared" si="64"/>
        <v>1</v>
      </c>
      <c r="H275" s="56">
        <f t="shared" si="65"/>
        <v>2</v>
      </c>
      <c r="I275" s="77">
        <f t="shared" si="66"/>
        <v>1</v>
      </c>
      <c r="J275" s="78">
        <f t="shared" si="67"/>
        <v>0.5</v>
      </c>
    </row>
    <row r="276" spans="1:10" x14ac:dyDescent="0.2">
      <c r="A276" s="117" t="s">
        <v>196</v>
      </c>
      <c r="B276" s="55">
        <v>0</v>
      </c>
      <c r="C276" s="56">
        <v>0</v>
      </c>
      <c r="D276" s="55">
        <v>0</v>
      </c>
      <c r="E276" s="56">
        <v>1</v>
      </c>
      <c r="F276" s="57"/>
      <c r="G276" s="55">
        <f t="shared" si="64"/>
        <v>0</v>
      </c>
      <c r="H276" s="56">
        <f t="shared" si="65"/>
        <v>-1</v>
      </c>
      <c r="I276" s="77" t="str">
        <f t="shared" si="66"/>
        <v>-</v>
      </c>
      <c r="J276" s="78">
        <f t="shared" si="67"/>
        <v>-1</v>
      </c>
    </row>
    <row r="277" spans="1:10" x14ac:dyDescent="0.2">
      <c r="A277" s="117" t="s">
        <v>197</v>
      </c>
      <c r="B277" s="55">
        <v>0</v>
      </c>
      <c r="C277" s="56">
        <v>0</v>
      </c>
      <c r="D277" s="55">
        <v>2</v>
      </c>
      <c r="E277" s="56">
        <v>4</v>
      </c>
      <c r="F277" s="57"/>
      <c r="G277" s="55">
        <f t="shared" si="64"/>
        <v>0</v>
      </c>
      <c r="H277" s="56">
        <f t="shared" si="65"/>
        <v>-2</v>
      </c>
      <c r="I277" s="77" t="str">
        <f t="shared" si="66"/>
        <v>-</v>
      </c>
      <c r="J277" s="78">
        <f t="shared" si="67"/>
        <v>-0.5</v>
      </c>
    </row>
    <row r="278" spans="1:10" x14ac:dyDescent="0.2">
      <c r="A278" s="117" t="s">
        <v>336</v>
      </c>
      <c r="B278" s="55">
        <v>3</v>
      </c>
      <c r="C278" s="56">
        <v>1</v>
      </c>
      <c r="D278" s="55">
        <v>9</v>
      </c>
      <c r="E278" s="56">
        <v>15</v>
      </c>
      <c r="F278" s="57"/>
      <c r="G278" s="55">
        <f t="shared" si="64"/>
        <v>2</v>
      </c>
      <c r="H278" s="56">
        <f t="shared" si="65"/>
        <v>-6</v>
      </c>
      <c r="I278" s="77">
        <f t="shared" si="66"/>
        <v>2</v>
      </c>
      <c r="J278" s="78">
        <f t="shared" si="67"/>
        <v>-0.4</v>
      </c>
    </row>
    <row r="279" spans="1:10" x14ac:dyDescent="0.2">
      <c r="A279" s="117" t="s">
        <v>179</v>
      </c>
      <c r="B279" s="55">
        <v>0</v>
      </c>
      <c r="C279" s="56">
        <v>0</v>
      </c>
      <c r="D279" s="55">
        <v>3</v>
      </c>
      <c r="E279" s="56">
        <v>1</v>
      </c>
      <c r="F279" s="57"/>
      <c r="G279" s="55">
        <f t="shared" si="64"/>
        <v>0</v>
      </c>
      <c r="H279" s="56">
        <f t="shared" si="65"/>
        <v>2</v>
      </c>
      <c r="I279" s="77" t="str">
        <f t="shared" si="66"/>
        <v>-</v>
      </c>
      <c r="J279" s="78">
        <f t="shared" si="67"/>
        <v>2</v>
      </c>
    </row>
    <row r="280" spans="1:10" x14ac:dyDescent="0.2">
      <c r="A280" s="117" t="s">
        <v>275</v>
      </c>
      <c r="B280" s="55">
        <v>4</v>
      </c>
      <c r="C280" s="56">
        <v>8</v>
      </c>
      <c r="D280" s="55">
        <v>22</v>
      </c>
      <c r="E280" s="56">
        <v>39</v>
      </c>
      <c r="F280" s="57"/>
      <c r="G280" s="55">
        <f t="shared" si="64"/>
        <v>-4</v>
      </c>
      <c r="H280" s="56">
        <f t="shared" si="65"/>
        <v>-17</v>
      </c>
      <c r="I280" s="77">
        <f t="shared" si="66"/>
        <v>-0.5</v>
      </c>
      <c r="J280" s="78">
        <f t="shared" si="67"/>
        <v>-0.4358974358974359</v>
      </c>
    </row>
    <row r="281" spans="1:10" s="38" customFormat="1" x14ac:dyDescent="0.2">
      <c r="A281" s="143" t="s">
        <v>474</v>
      </c>
      <c r="B281" s="32">
        <v>15</v>
      </c>
      <c r="C281" s="33">
        <v>15</v>
      </c>
      <c r="D281" s="32">
        <v>82</v>
      </c>
      <c r="E281" s="33">
        <v>122</v>
      </c>
      <c r="F281" s="34"/>
      <c r="G281" s="32">
        <f t="shared" si="64"/>
        <v>0</v>
      </c>
      <c r="H281" s="33">
        <f t="shared" si="65"/>
        <v>-40</v>
      </c>
      <c r="I281" s="35">
        <f t="shared" si="66"/>
        <v>0</v>
      </c>
      <c r="J281" s="36">
        <f t="shared" si="67"/>
        <v>-0.32786885245901637</v>
      </c>
    </row>
    <row r="282" spans="1:10" x14ac:dyDescent="0.2">
      <c r="A282" s="142"/>
      <c r="B282" s="63"/>
      <c r="C282" s="64"/>
      <c r="D282" s="63"/>
      <c r="E282" s="64"/>
      <c r="F282" s="65"/>
      <c r="G282" s="63"/>
      <c r="H282" s="64"/>
      <c r="I282" s="79"/>
      <c r="J282" s="80"/>
    </row>
    <row r="283" spans="1:10" x14ac:dyDescent="0.2">
      <c r="A283" s="111" t="s">
        <v>78</v>
      </c>
      <c r="B283" s="55"/>
      <c r="C283" s="56"/>
      <c r="D283" s="55"/>
      <c r="E283" s="56"/>
      <c r="F283" s="57"/>
      <c r="G283" s="55"/>
      <c r="H283" s="56"/>
      <c r="I283" s="77"/>
      <c r="J283" s="78"/>
    </row>
    <row r="284" spans="1:10" x14ac:dyDescent="0.2">
      <c r="A284" s="117" t="s">
        <v>157</v>
      </c>
      <c r="B284" s="55">
        <v>18</v>
      </c>
      <c r="C284" s="56">
        <v>3</v>
      </c>
      <c r="D284" s="55">
        <v>45</v>
      </c>
      <c r="E284" s="56">
        <v>12</v>
      </c>
      <c r="F284" s="57"/>
      <c r="G284" s="55">
        <f t="shared" ref="G284:G291" si="68">B284-C284</f>
        <v>15</v>
      </c>
      <c r="H284" s="56">
        <f t="shared" ref="H284:H291" si="69">D284-E284</f>
        <v>33</v>
      </c>
      <c r="I284" s="77">
        <f t="shared" ref="I284:I291" si="70">IF(C284=0, "-", IF(G284/C284&lt;10, G284/C284, "&gt;999%"))</f>
        <v>5</v>
      </c>
      <c r="J284" s="78">
        <f t="shared" ref="J284:J291" si="71">IF(E284=0, "-", IF(H284/E284&lt;10, H284/E284, "&gt;999%"))</f>
        <v>2.75</v>
      </c>
    </row>
    <row r="285" spans="1:10" x14ac:dyDescent="0.2">
      <c r="A285" s="117" t="s">
        <v>302</v>
      </c>
      <c r="B285" s="55">
        <v>0</v>
      </c>
      <c r="C285" s="56">
        <v>0</v>
      </c>
      <c r="D285" s="55">
        <v>0</v>
      </c>
      <c r="E285" s="56">
        <v>6</v>
      </c>
      <c r="F285" s="57"/>
      <c r="G285" s="55">
        <f t="shared" si="68"/>
        <v>0</v>
      </c>
      <c r="H285" s="56">
        <f t="shared" si="69"/>
        <v>-6</v>
      </c>
      <c r="I285" s="77" t="str">
        <f t="shared" si="70"/>
        <v>-</v>
      </c>
      <c r="J285" s="78">
        <f t="shared" si="71"/>
        <v>-1</v>
      </c>
    </row>
    <row r="286" spans="1:10" x14ac:dyDescent="0.2">
      <c r="A286" s="117" t="s">
        <v>261</v>
      </c>
      <c r="B286" s="55">
        <v>0</v>
      </c>
      <c r="C286" s="56">
        <v>3</v>
      </c>
      <c r="D286" s="55">
        <v>2</v>
      </c>
      <c r="E286" s="56">
        <v>11</v>
      </c>
      <c r="F286" s="57"/>
      <c r="G286" s="55">
        <f t="shared" si="68"/>
        <v>-3</v>
      </c>
      <c r="H286" s="56">
        <f t="shared" si="69"/>
        <v>-9</v>
      </c>
      <c r="I286" s="77">
        <f t="shared" si="70"/>
        <v>-1</v>
      </c>
      <c r="J286" s="78">
        <f t="shared" si="71"/>
        <v>-0.81818181818181823</v>
      </c>
    </row>
    <row r="287" spans="1:10" x14ac:dyDescent="0.2">
      <c r="A287" s="117" t="s">
        <v>262</v>
      </c>
      <c r="B287" s="55">
        <v>0</v>
      </c>
      <c r="C287" s="56">
        <v>1</v>
      </c>
      <c r="D287" s="55">
        <v>10</v>
      </c>
      <c r="E287" s="56">
        <v>10</v>
      </c>
      <c r="F287" s="57"/>
      <c r="G287" s="55">
        <f t="shared" si="68"/>
        <v>-1</v>
      </c>
      <c r="H287" s="56">
        <f t="shared" si="69"/>
        <v>0</v>
      </c>
      <c r="I287" s="77">
        <f t="shared" si="70"/>
        <v>-1</v>
      </c>
      <c r="J287" s="78">
        <f t="shared" si="71"/>
        <v>0</v>
      </c>
    </row>
    <row r="288" spans="1:10" x14ac:dyDescent="0.2">
      <c r="A288" s="117" t="s">
        <v>276</v>
      </c>
      <c r="B288" s="55">
        <v>0</v>
      </c>
      <c r="C288" s="56">
        <v>0</v>
      </c>
      <c r="D288" s="55">
        <v>1</v>
      </c>
      <c r="E288" s="56">
        <v>2</v>
      </c>
      <c r="F288" s="57"/>
      <c r="G288" s="55">
        <f t="shared" si="68"/>
        <v>0</v>
      </c>
      <c r="H288" s="56">
        <f t="shared" si="69"/>
        <v>-1</v>
      </c>
      <c r="I288" s="77" t="str">
        <f t="shared" si="70"/>
        <v>-</v>
      </c>
      <c r="J288" s="78">
        <f t="shared" si="71"/>
        <v>-0.5</v>
      </c>
    </row>
    <row r="289" spans="1:10" x14ac:dyDescent="0.2">
      <c r="A289" s="117" t="s">
        <v>158</v>
      </c>
      <c r="B289" s="55">
        <v>6</v>
      </c>
      <c r="C289" s="56">
        <v>2</v>
      </c>
      <c r="D289" s="55">
        <v>18</v>
      </c>
      <c r="E289" s="56">
        <v>28</v>
      </c>
      <c r="F289" s="57"/>
      <c r="G289" s="55">
        <f t="shared" si="68"/>
        <v>4</v>
      </c>
      <c r="H289" s="56">
        <f t="shared" si="69"/>
        <v>-10</v>
      </c>
      <c r="I289" s="77">
        <f t="shared" si="70"/>
        <v>2</v>
      </c>
      <c r="J289" s="78">
        <f t="shared" si="71"/>
        <v>-0.35714285714285715</v>
      </c>
    </row>
    <row r="290" spans="1:10" x14ac:dyDescent="0.2">
      <c r="A290" s="117" t="s">
        <v>277</v>
      </c>
      <c r="B290" s="55">
        <v>12</v>
      </c>
      <c r="C290" s="56">
        <v>3</v>
      </c>
      <c r="D290" s="55">
        <v>23</v>
      </c>
      <c r="E290" s="56">
        <v>31</v>
      </c>
      <c r="F290" s="57"/>
      <c r="G290" s="55">
        <f t="shared" si="68"/>
        <v>9</v>
      </c>
      <c r="H290" s="56">
        <f t="shared" si="69"/>
        <v>-8</v>
      </c>
      <c r="I290" s="77">
        <f t="shared" si="70"/>
        <v>3</v>
      </c>
      <c r="J290" s="78">
        <f t="shared" si="71"/>
        <v>-0.25806451612903225</v>
      </c>
    </row>
    <row r="291" spans="1:10" s="38" customFormat="1" x14ac:dyDescent="0.2">
      <c r="A291" s="143" t="s">
        <v>475</v>
      </c>
      <c r="B291" s="32">
        <v>36</v>
      </c>
      <c r="C291" s="33">
        <v>12</v>
      </c>
      <c r="D291" s="32">
        <v>99</v>
      </c>
      <c r="E291" s="33">
        <v>100</v>
      </c>
      <c r="F291" s="34"/>
      <c r="G291" s="32">
        <f t="shared" si="68"/>
        <v>24</v>
      </c>
      <c r="H291" s="33">
        <f t="shared" si="69"/>
        <v>-1</v>
      </c>
      <c r="I291" s="35">
        <f t="shared" si="70"/>
        <v>2</v>
      </c>
      <c r="J291" s="36">
        <f t="shared" si="71"/>
        <v>-0.01</v>
      </c>
    </row>
    <row r="292" spans="1:10" x14ac:dyDescent="0.2">
      <c r="A292" s="142"/>
      <c r="B292" s="63"/>
      <c r="C292" s="64"/>
      <c r="D292" s="63"/>
      <c r="E292" s="64"/>
      <c r="F292" s="65"/>
      <c r="G292" s="63"/>
      <c r="H292" s="64"/>
      <c r="I292" s="79"/>
      <c r="J292" s="80"/>
    </row>
    <row r="293" spans="1:10" x14ac:dyDescent="0.2">
      <c r="A293" s="111" t="s">
        <v>79</v>
      </c>
      <c r="B293" s="55"/>
      <c r="C293" s="56"/>
      <c r="D293" s="55"/>
      <c r="E293" s="56"/>
      <c r="F293" s="57"/>
      <c r="G293" s="55"/>
      <c r="H293" s="56"/>
      <c r="I293" s="77"/>
      <c r="J293" s="78"/>
    </row>
    <row r="294" spans="1:10" x14ac:dyDescent="0.2">
      <c r="A294" s="117" t="s">
        <v>245</v>
      </c>
      <c r="B294" s="55">
        <v>0</v>
      </c>
      <c r="C294" s="56">
        <v>1</v>
      </c>
      <c r="D294" s="55">
        <v>3</v>
      </c>
      <c r="E294" s="56">
        <v>7</v>
      </c>
      <c r="F294" s="57"/>
      <c r="G294" s="55">
        <f t="shared" ref="G294:G314" si="72">B294-C294</f>
        <v>-1</v>
      </c>
      <c r="H294" s="56">
        <f t="shared" ref="H294:H314" si="73">D294-E294</f>
        <v>-4</v>
      </c>
      <c r="I294" s="77">
        <f t="shared" ref="I294:I314" si="74">IF(C294=0, "-", IF(G294/C294&lt;10, G294/C294, "&gt;999%"))</f>
        <v>-1</v>
      </c>
      <c r="J294" s="78">
        <f t="shared" ref="J294:J314" si="75">IF(E294=0, "-", IF(H294/E294&lt;10, H294/E294, "&gt;999%"))</f>
        <v>-0.5714285714285714</v>
      </c>
    </row>
    <row r="295" spans="1:10" x14ac:dyDescent="0.2">
      <c r="A295" s="117" t="s">
        <v>198</v>
      </c>
      <c r="B295" s="55">
        <v>19</v>
      </c>
      <c r="C295" s="56">
        <v>2</v>
      </c>
      <c r="D295" s="55">
        <v>76</v>
      </c>
      <c r="E295" s="56">
        <v>71</v>
      </c>
      <c r="F295" s="57"/>
      <c r="G295" s="55">
        <f t="shared" si="72"/>
        <v>17</v>
      </c>
      <c r="H295" s="56">
        <f t="shared" si="73"/>
        <v>5</v>
      </c>
      <c r="I295" s="77">
        <f t="shared" si="74"/>
        <v>8.5</v>
      </c>
      <c r="J295" s="78">
        <f t="shared" si="75"/>
        <v>7.0422535211267609E-2</v>
      </c>
    </row>
    <row r="296" spans="1:10" x14ac:dyDescent="0.2">
      <c r="A296" s="117" t="s">
        <v>278</v>
      </c>
      <c r="B296" s="55">
        <v>17</v>
      </c>
      <c r="C296" s="56">
        <v>4</v>
      </c>
      <c r="D296" s="55">
        <v>46</v>
      </c>
      <c r="E296" s="56">
        <v>74</v>
      </c>
      <c r="F296" s="57"/>
      <c r="G296" s="55">
        <f t="shared" si="72"/>
        <v>13</v>
      </c>
      <c r="H296" s="56">
        <f t="shared" si="73"/>
        <v>-28</v>
      </c>
      <c r="I296" s="77">
        <f t="shared" si="74"/>
        <v>3.25</v>
      </c>
      <c r="J296" s="78">
        <f t="shared" si="75"/>
        <v>-0.3783783783783784</v>
      </c>
    </row>
    <row r="297" spans="1:10" x14ac:dyDescent="0.2">
      <c r="A297" s="117" t="s">
        <v>370</v>
      </c>
      <c r="B297" s="55">
        <v>1</v>
      </c>
      <c r="C297" s="56">
        <v>1</v>
      </c>
      <c r="D297" s="55">
        <v>8</v>
      </c>
      <c r="E297" s="56">
        <v>3</v>
      </c>
      <c r="F297" s="57"/>
      <c r="G297" s="55">
        <f t="shared" si="72"/>
        <v>0</v>
      </c>
      <c r="H297" s="56">
        <f t="shared" si="73"/>
        <v>5</v>
      </c>
      <c r="I297" s="77">
        <f t="shared" si="74"/>
        <v>0</v>
      </c>
      <c r="J297" s="78">
        <f t="shared" si="75"/>
        <v>1.6666666666666667</v>
      </c>
    </row>
    <row r="298" spans="1:10" x14ac:dyDescent="0.2">
      <c r="A298" s="117" t="s">
        <v>180</v>
      </c>
      <c r="B298" s="55">
        <v>32</v>
      </c>
      <c r="C298" s="56">
        <v>71</v>
      </c>
      <c r="D298" s="55">
        <v>127</v>
      </c>
      <c r="E298" s="56">
        <v>167</v>
      </c>
      <c r="F298" s="57"/>
      <c r="G298" s="55">
        <f t="shared" si="72"/>
        <v>-39</v>
      </c>
      <c r="H298" s="56">
        <f t="shared" si="73"/>
        <v>-40</v>
      </c>
      <c r="I298" s="77">
        <f t="shared" si="74"/>
        <v>-0.54929577464788737</v>
      </c>
      <c r="J298" s="78">
        <f t="shared" si="75"/>
        <v>-0.23952095808383234</v>
      </c>
    </row>
    <row r="299" spans="1:10" x14ac:dyDescent="0.2">
      <c r="A299" s="117" t="s">
        <v>337</v>
      </c>
      <c r="B299" s="55">
        <v>11</v>
      </c>
      <c r="C299" s="56">
        <v>7</v>
      </c>
      <c r="D299" s="55">
        <v>48</v>
      </c>
      <c r="E299" s="56">
        <v>44</v>
      </c>
      <c r="F299" s="57"/>
      <c r="G299" s="55">
        <f t="shared" si="72"/>
        <v>4</v>
      </c>
      <c r="H299" s="56">
        <f t="shared" si="73"/>
        <v>4</v>
      </c>
      <c r="I299" s="77">
        <f t="shared" si="74"/>
        <v>0.5714285714285714</v>
      </c>
      <c r="J299" s="78">
        <f t="shared" si="75"/>
        <v>9.0909090909090912E-2</v>
      </c>
    </row>
    <row r="300" spans="1:10" x14ac:dyDescent="0.2">
      <c r="A300" s="117" t="s">
        <v>237</v>
      </c>
      <c r="B300" s="55">
        <v>0</v>
      </c>
      <c r="C300" s="56">
        <v>0</v>
      </c>
      <c r="D300" s="55">
        <v>3</v>
      </c>
      <c r="E300" s="56">
        <v>0</v>
      </c>
      <c r="F300" s="57"/>
      <c r="G300" s="55">
        <f t="shared" si="72"/>
        <v>0</v>
      </c>
      <c r="H300" s="56">
        <f t="shared" si="73"/>
        <v>3</v>
      </c>
      <c r="I300" s="77" t="str">
        <f t="shared" si="74"/>
        <v>-</v>
      </c>
      <c r="J300" s="78" t="str">
        <f t="shared" si="75"/>
        <v>-</v>
      </c>
    </row>
    <row r="301" spans="1:10" x14ac:dyDescent="0.2">
      <c r="A301" s="117" t="s">
        <v>368</v>
      </c>
      <c r="B301" s="55">
        <v>14</v>
      </c>
      <c r="C301" s="56">
        <v>5</v>
      </c>
      <c r="D301" s="55">
        <v>44</v>
      </c>
      <c r="E301" s="56">
        <v>55</v>
      </c>
      <c r="F301" s="57"/>
      <c r="G301" s="55">
        <f t="shared" si="72"/>
        <v>9</v>
      </c>
      <c r="H301" s="56">
        <f t="shared" si="73"/>
        <v>-11</v>
      </c>
      <c r="I301" s="77">
        <f t="shared" si="74"/>
        <v>1.8</v>
      </c>
      <c r="J301" s="78">
        <f t="shared" si="75"/>
        <v>-0.2</v>
      </c>
    </row>
    <row r="302" spans="1:10" x14ac:dyDescent="0.2">
      <c r="A302" s="117" t="s">
        <v>382</v>
      </c>
      <c r="B302" s="55">
        <v>10</v>
      </c>
      <c r="C302" s="56">
        <v>5</v>
      </c>
      <c r="D302" s="55">
        <v>25</v>
      </c>
      <c r="E302" s="56">
        <v>44</v>
      </c>
      <c r="F302" s="57"/>
      <c r="G302" s="55">
        <f t="shared" si="72"/>
        <v>5</v>
      </c>
      <c r="H302" s="56">
        <f t="shared" si="73"/>
        <v>-19</v>
      </c>
      <c r="I302" s="77">
        <f t="shared" si="74"/>
        <v>1</v>
      </c>
      <c r="J302" s="78">
        <f t="shared" si="75"/>
        <v>-0.43181818181818182</v>
      </c>
    </row>
    <row r="303" spans="1:10" x14ac:dyDescent="0.2">
      <c r="A303" s="117" t="s">
        <v>392</v>
      </c>
      <c r="B303" s="55">
        <v>40</v>
      </c>
      <c r="C303" s="56">
        <v>33</v>
      </c>
      <c r="D303" s="55">
        <v>122</v>
      </c>
      <c r="E303" s="56">
        <v>144</v>
      </c>
      <c r="F303" s="57"/>
      <c r="G303" s="55">
        <f t="shared" si="72"/>
        <v>7</v>
      </c>
      <c r="H303" s="56">
        <f t="shared" si="73"/>
        <v>-22</v>
      </c>
      <c r="I303" s="77">
        <f t="shared" si="74"/>
        <v>0.21212121212121213</v>
      </c>
      <c r="J303" s="78">
        <f t="shared" si="75"/>
        <v>-0.15277777777777779</v>
      </c>
    </row>
    <row r="304" spans="1:10" x14ac:dyDescent="0.2">
      <c r="A304" s="117" t="s">
        <v>407</v>
      </c>
      <c r="B304" s="55">
        <v>91</v>
      </c>
      <c r="C304" s="56">
        <v>82</v>
      </c>
      <c r="D304" s="55">
        <v>369</v>
      </c>
      <c r="E304" s="56">
        <v>405</v>
      </c>
      <c r="F304" s="57"/>
      <c r="G304" s="55">
        <f t="shared" si="72"/>
        <v>9</v>
      </c>
      <c r="H304" s="56">
        <f t="shared" si="73"/>
        <v>-36</v>
      </c>
      <c r="I304" s="77">
        <f t="shared" si="74"/>
        <v>0.10975609756097561</v>
      </c>
      <c r="J304" s="78">
        <f t="shared" si="75"/>
        <v>-8.8888888888888892E-2</v>
      </c>
    </row>
    <row r="305" spans="1:10" x14ac:dyDescent="0.2">
      <c r="A305" s="117" t="s">
        <v>338</v>
      </c>
      <c r="B305" s="55">
        <v>11</v>
      </c>
      <c r="C305" s="56">
        <v>12</v>
      </c>
      <c r="D305" s="55">
        <v>49</v>
      </c>
      <c r="E305" s="56">
        <v>52</v>
      </c>
      <c r="F305" s="57"/>
      <c r="G305" s="55">
        <f t="shared" si="72"/>
        <v>-1</v>
      </c>
      <c r="H305" s="56">
        <f t="shared" si="73"/>
        <v>-3</v>
      </c>
      <c r="I305" s="77">
        <f t="shared" si="74"/>
        <v>-8.3333333333333329E-2</v>
      </c>
      <c r="J305" s="78">
        <f t="shared" si="75"/>
        <v>-5.7692307692307696E-2</v>
      </c>
    </row>
    <row r="306" spans="1:10" x14ac:dyDescent="0.2">
      <c r="A306" s="117" t="s">
        <v>408</v>
      </c>
      <c r="B306" s="55">
        <v>36</v>
      </c>
      <c r="C306" s="56">
        <v>22</v>
      </c>
      <c r="D306" s="55">
        <v>116</v>
      </c>
      <c r="E306" s="56">
        <v>158</v>
      </c>
      <c r="F306" s="57"/>
      <c r="G306" s="55">
        <f t="shared" si="72"/>
        <v>14</v>
      </c>
      <c r="H306" s="56">
        <f t="shared" si="73"/>
        <v>-42</v>
      </c>
      <c r="I306" s="77">
        <f t="shared" si="74"/>
        <v>0.63636363636363635</v>
      </c>
      <c r="J306" s="78">
        <f t="shared" si="75"/>
        <v>-0.26582278481012656</v>
      </c>
    </row>
    <row r="307" spans="1:10" x14ac:dyDescent="0.2">
      <c r="A307" s="117" t="s">
        <v>355</v>
      </c>
      <c r="B307" s="55">
        <v>43</v>
      </c>
      <c r="C307" s="56">
        <v>24</v>
      </c>
      <c r="D307" s="55">
        <v>144</v>
      </c>
      <c r="E307" s="56">
        <v>183</v>
      </c>
      <c r="F307" s="57"/>
      <c r="G307" s="55">
        <f t="shared" si="72"/>
        <v>19</v>
      </c>
      <c r="H307" s="56">
        <f t="shared" si="73"/>
        <v>-39</v>
      </c>
      <c r="I307" s="77">
        <f t="shared" si="74"/>
        <v>0.79166666666666663</v>
      </c>
      <c r="J307" s="78">
        <f t="shared" si="75"/>
        <v>-0.21311475409836064</v>
      </c>
    </row>
    <row r="308" spans="1:10" x14ac:dyDescent="0.2">
      <c r="A308" s="117" t="s">
        <v>339</v>
      </c>
      <c r="B308" s="55">
        <v>41</v>
      </c>
      <c r="C308" s="56">
        <v>84</v>
      </c>
      <c r="D308" s="55">
        <v>203</v>
      </c>
      <c r="E308" s="56">
        <v>325</v>
      </c>
      <c r="F308" s="57"/>
      <c r="G308" s="55">
        <f t="shared" si="72"/>
        <v>-43</v>
      </c>
      <c r="H308" s="56">
        <f t="shared" si="73"/>
        <v>-122</v>
      </c>
      <c r="I308" s="77">
        <f t="shared" si="74"/>
        <v>-0.51190476190476186</v>
      </c>
      <c r="J308" s="78">
        <f t="shared" si="75"/>
        <v>-0.37538461538461537</v>
      </c>
    </row>
    <row r="309" spans="1:10" x14ac:dyDescent="0.2">
      <c r="A309" s="117" t="s">
        <v>181</v>
      </c>
      <c r="B309" s="55">
        <v>0</v>
      </c>
      <c r="C309" s="56">
        <v>0</v>
      </c>
      <c r="D309" s="55">
        <v>0</v>
      </c>
      <c r="E309" s="56">
        <v>1</v>
      </c>
      <c r="F309" s="57"/>
      <c r="G309" s="55">
        <f t="shared" si="72"/>
        <v>0</v>
      </c>
      <c r="H309" s="56">
        <f t="shared" si="73"/>
        <v>-1</v>
      </c>
      <c r="I309" s="77" t="str">
        <f t="shared" si="74"/>
        <v>-</v>
      </c>
      <c r="J309" s="78">
        <f t="shared" si="75"/>
        <v>-1</v>
      </c>
    </row>
    <row r="310" spans="1:10" x14ac:dyDescent="0.2">
      <c r="A310" s="117" t="s">
        <v>159</v>
      </c>
      <c r="B310" s="55">
        <v>0</v>
      </c>
      <c r="C310" s="56">
        <v>0</v>
      </c>
      <c r="D310" s="55">
        <v>0</v>
      </c>
      <c r="E310" s="56">
        <v>2</v>
      </c>
      <c r="F310" s="57"/>
      <c r="G310" s="55">
        <f t="shared" si="72"/>
        <v>0</v>
      </c>
      <c r="H310" s="56">
        <f t="shared" si="73"/>
        <v>-2</v>
      </c>
      <c r="I310" s="77" t="str">
        <f t="shared" si="74"/>
        <v>-</v>
      </c>
      <c r="J310" s="78">
        <f t="shared" si="75"/>
        <v>-1</v>
      </c>
    </row>
    <row r="311" spans="1:10" x14ac:dyDescent="0.2">
      <c r="A311" s="117" t="s">
        <v>303</v>
      </c>
      <c r="B311" s="55">
        <v>46</v>
      </c>
      <c r="C311" s="56">
        <v>35</v>
      </c>
      <c r="D311" s="55">
        <v>164</v>
      </c>
      <c r="E311" s="56">
        <v>152</v>
      </c>
      <c r="F311" s="57"/>
      <c r="G311" s="55">
        <f t="shared" si="72"/>
        <v>11</v>
      </c>
      <c r="H311" s="56">
        <f t="shared" si="73"/>
        <v>12</v>
      </c>
      <c r="I311" s="77">
        <f t="shared" si="74"/>
        <v>0.31428571428571428</v>
      </c>
      <c r="J311" s="78">
        <f t="shared" si="75"/>
        <v>7.8947368421052627E-2</v>
      </c>
    </row>
    <row r="312" spans="1:10" x14ac:dyDescent="0.2">
      <c r="A312" s="117" t="s">
        <v>230</v>
      </c>
      <c r="B312" s="55">
        <v>0</v>
      </c>
      <c r="C312" s="56">
        <v>0</v>
      </c>
      <c r="D312" s="55">
        <v>1</v>
      </c>
      <c r="E312" s="56">
        <v>6</v>
      </c>
      <c r="F312" s="57"/>
      <c r="G312" s="55">
        <f t="shared" si="72"/>
        <v>0</v>
      </c>
      <c r="H312" s="56">
        <f t="shared" si="73"/>
        <v>-5</v>
      </c>
      <c r="I312" s="77" t="str">
        <f t="shared" si="74"/>
        <v>-</v>
      </c>
      <c r="J312" s="78">
        <f t="shared" si="75"/>
        <v>-0.83333333333333337</v>
      </c>
    </row>
    <row r="313" spans="1:10" x14ac:dyDescent="0.2">
      <c r="A313" s="117" t="s">
        <v>160</v>
      </c>
      <c r="B313" s="55">
        <v>1</v>
      </c>
      <c r="C313" s="56">
        <v>25</v>
      </c>
      <c r="D313" s="55">
        <v>47</v>
      </c>
      <c r="E313" s="56">
        <v>99</v>
      </c>
      <c r="F313" s="57"/>
      <c r="G313" s="55">
        <f t="shared" si="72"/>
        <v>-24</v>
      </c>
      <c r="H313" s="56">
        <f t="shared" si="73"/>
        <v>-52</v>
      </c>
      <c r="I313" s="77">
        <f t="shared" si="74"/>
        <v>-0.96</v>
      </c>
      <c r="J313" s="78">
        <f t="shared" si="75"/>
        <v>-0.5252525252525253</v>
      </c>
    </row>
    <row r="314" spans="1:10" s="38" customFormat="1" x14ac:dyDescent="0.2">
      <c r="A314" s="143" t="s">
        <v>476</v>
      </c>
      <c r="B314" s="32">
        <v>413</v>
      </c>
      <c r="C314" s="33">
        <v>413</v>
      </c>
      <c r="D314" s="32">
        <v>1595</v>
      </c>
      <c r="E314" s="33">
        <v>1992</v>
      </c>
      <c r="F314" s="34"/>
      <c r="G314" s="32">
        <f t="shared" si="72"/>
        <v>0</v>
      </c>
      <c r="H314" s="33">
        <f t="shared" si="73"/>
        <v>-397</v>
      </c>
      <c r="I314" s="35">
        <f t="shared" si="74"/>
        <v>0</v>
      </c>
      <c r="J314" s="36">
        <f t="shared" si="75"/>
        <v>-0.19929718875502009</v>
      </c>
    </row>
    <row r="315" spans="1:10" x14ac:dyDescent="0.2">
      <c r="A315" s="142"/>
      <c r="B315" s="63"/>
      <c r="C315" s="64"/>
      <c r="D315" s="63"/>
      <c r="E315" s="64"/>
      <c r="F315" s="65"/>
      <c r="G315" s="63"/>
      <c r="H315" s="64"/>
      <c r="I315" s="79"/>
      <c r="J315" s="80"/>
    </row>
    <row r="316" spans="1:10" x14ac:dyDescent="0.2">
      <c r="A316" s="111" t="s">
        <v>88</v>
      </c>
      <c r="B316" s="55"/>
      <c r="C316" s="56"/>
      <c r="D316" s="55"/>
      <c r="E316" s="56"/>
      <c r="F316" s="57"/>
      <c r="G316" s="55"/>
      <c r="H316" s="56"/>
      <c r="I316" s="77"/>
      <c r="J316" s="78"/>
    </row>
    <row r="317" spans="1:10" x14ac:dyDescent="0.2">
      <c r="A317" s="117" t="s">
        <v>434</v>
      </c>
      <c r="B317" s="55">
        <v>0</v>
      </c>
      <c r="C317" s="56">
        <v>0</v>
      </c>
      <c r="D317" s="55">
        <v>1</v>
      </c>
      <c r="E317" s="56">
        <v>1</v>
      </c>
      <c r="F317" s="57"/>
      <c r="G317" s="55">
        <f>B317-C317</f>
        <v>0</v>
      </c>
      <c r="H317" s="56">
        <f>D317-E317</f>
        <v>0</v>
      </c>
      <c r="I317" s="77" t="str">
        <f>IF(C317=0, "-", IF(G317/C317&lt;10, G317/C317, "&gt;999%"))</f>
        <v>-</v>
      </c>
      <c r="J317" s="78">
        <f>IF(E317=0, "-", IF(H317/E317&lt;10, H317/E317, "&gt;999%"))</f>
        <v>0</v>
      </c>
    </row>
    <row r="318" spans="1:10" s="38" customFormat="1" x14ac:dyDescent="0.2">
      <c r="A318" s="143" t="s">
        <v>477</v>
      </c>
      <c r="B318" s="32">
        <v>0</v>
      </c>
      <c r="C318" s="33">
        <v>0</v>
      </c>
      <c r="D318" s="32">
        <v>1</v>
      </c>
      <c r="E318" s="33">
        <v>1</v>
      </c>
      <c r="F318" s="34"/>
      <c r="G318" s="32">
        <f>B318-C318</f>
        <v>0</v>
      </c>
      <c r="H318" s="33">
        <f>D318-E318</f>
        <v>0</v>
      </c>
      <c r="I318" s="35" t="str">
        <f>IF(C318=0, "-", IF(G318/C318&lt;10, G318/C318, "&gt;999%"))</f>
        <v>-</v>
      </c>
      <c r="J318" s="36">
        <f>IF(E318=0, "-", IF(H318/E318&lt;10, H318/E318, "&gt;999%"))</f>
        <v>0</v>
      </c>
    </row>
    <row r="319" spans="1:10" x14ac:dyDescent="0.2">
      <c r="A319" s="142"/>
      <c r="B319" s="63"/>
      <c r="C319" s="64"/>
      <c r="D319" s="63"/>
      <c r="E319" s="64"/>
      <c r="F319" s="65"/>
      <c r="G319" s="63"/>
      <c r="H319" s="64"/>
      <c r="I319" s="79"/>
      <c r="J319" s="80"/>
    </row>
    <row r="320" spans="1:10" x14ac:dyDescent="0.2">
      <c r="A320" s="111" t="s">
        <v>80</v>
      </c>
      <c r="B320" s="55"/>
      <c r="C320" s="56"/>
      <c r="D320" s="55"/>
      <c r="E320" s="56"/>
      <c r="F320" s="57"/>
      <c r="G320" s="55"/>
      <c r="H320" s="56"/>
      <c r="I320" s="77"/>
      <c r="J320" s="78"/>
    </row>
    <row r="321" spans="1:10" x14ac:dyDescent="0.2">
      <c r="A321" s="117" t="s">
        <v>409</v>
      </c>
      <c r="B321" s="55">
        <v>2</v>
      </c>
      <c r="C321" s="56">
        <v>9</v>
      </c>
      <c r="D321" s="55">
        <v>8</v>
      </c>
      <c r="E321" s="56">
        <v>27</v>
      </c>
      <c r="F321" s="57"/>
      <c r="G321" s="55">
        <f t="shared" ref="G321:G336" si="76">B321-C321</f>
        <v>-7</v>
      </c>
      <c r="H321" s="56">
        <f t="shared" ref="H321:H336" si="77">D321-E321</f>
        <v>-19</v>
      </c>
      <c r="I321" s="77">
        <f t="shared" ref="I321:I336" si="78">IF(C321=0, "-", IF(G321/C321&lt;10, G321/C321, "&gt;999%"))</f>
        <v>-0.77777777777777779</v>
      </c>
      <c r="J321" s="78">
        <f t="shared" ref="J321:J336" si="79">IF(E321=0, "-", IF(H321/E321&lt;10, H321/E321, "&gt;999%"))</f>
        <v>-0.70370370370370372</v>
      </c>
    </row>
    <row r="322" spans="1:10" x14ac:dyDescent="0.2">
      <c r="A322" s="117" t="s">
        <v>231</v>
      </c>
      <c r="B322" s="55">
        <v>0</v>
      </c>
      <c r="C322" s="56">
        <v>0</v>
      </c>
      <c r="D322" s="55">
        <v>2</v>
      </c>
      <c r="E322" s="56">
        <v>0</v>
      </c>
      <c r="F322" s="57"/>
      <c r="G322" s="55">
        <f t="shared" si="76"/>
        <v>0</v>
      </c>
      <c r="H322" s="56">
        <f t="shared" si="77"/>
        <v>2</v>
      </c>
      <c r="I322" s="77" t="str">
        <f t="shared" si="78"/>
        <v>-</v>
      </c>
      <c r="J322" s="78" t="str">
        <f t="shared" si="79"/>
        <v>-</v>
      </c>
    </row>
    <row r="323" spans="1:10" x14ac:dyDescent="0.2">
      <c r="A323" s="117" t="s">
        <v>374</v>
      </c>
      <c r="B323" s="55">
        <v>0</v>
      </c>
      <c r="C323" s="56">
        <v>4</v>
      </c>
      <c r="D323" s="55">
        <v>5</v>
      </c>
      <c r="E323" s="56">
        <v>6</v>
      </c>
      <c r="F323" s="57"/>
      <c r="G323" s="55">
        <f t="shared" si="76"/>
        <v>-4</v>
      </c>
      <c r="H323" s="56">
        <f t="shared" si="77"/>
        <v>-1</v>
      </c>
      <c r="I323" s="77">
        <f t="shared" si="78"/>
        <v>-1</v>
      </c>
      <c r="J323" s="78">
        <f t="shared" si="79"/>
        <v>-0.16666666666666666</v>
      </c>
    </row>
    <row r="324" spans="1:10" x14ac:dyDescent="0.2">
      <c r="A324" s="117" t="s">
        <v>232</v>
      </c>
      <c r="B324" s="55">
        <v>0</v>
      </c>
      <c r="C324" s="56">
        <v>0</v>
      </c>
      <c r="D324" s="55">
        <v>0</v>
      </c>
      <c r="E324" s="56">
        <v>1</v>
      </c>
      <c r="F324" s="57"/>
      <c r="G324" s="55">
        <f t="shared" si="76"/>
        <v>0</v>
      </c>
      <c r="H324" s="56">
        <f t="shared" si="77"/>
        <v>-1</v>
      </c>
      <c r="I324" s="77" t="str">
        <f t="shared" si="78"/>
        <v>-</v>
      </c>
      <c r="J324" s="78">
        <f t="shared" si="79"/>
        <v>-1</v>
      </c>
    </row>
    <row r="325" spans="1:10" x14ac:dyDescent="0.2">
      <c r="A325" s="117" t="s">
        <v>421</v>
      </c>
      <c r="B325" s="55">
        <v>0</v>
      </c>
      <c r="C325" s="56">
        <v>0</v>
      </c>
      <c r="D325" s="55">
        <v>1</v>
      </c>
      <c r="E325" s="56">
        <v>1</v>
      </c>
      <c r="F325" s="57"/>
      <c r="G325" s="55">
        <f t="shared" si="76"/>
        <v>0</v>
      </c>
      <c r="H325" s="56">
        <f t="shared" si="77"/>
        <v>0</v>
      </c>
      <c r="I325" s="77" t="str">
        <f t="shared" si="78"/>
        <v>-</v>
      </c>
      <c r="J325" s="78">
        <f t="shared" si="79"/>
        <v>0</v>
      </c>
    </row>
    <row r="326" spans="1:10" x14ac:dyDescent="0.2">
      <c r="A326" s="117" t="s">
        <v>182</v>
      </c>
      <c r="B326" s="55">
        <v>3</v>
      </c>
      <c r="C326" s="56">
        <v>0</v>
      </c>
      <c r="D326" s="55">
        <v>10</v>
      </c>
      <c r="E326" s="56">
        <v>18</v>
      </c>
      <c r="F326" s="57"/>
      <c r="G326" s="55">
        <f t="shared" si="76"/>
        <v>3</v>
      </c>
      <c r="H326" s="56">
        <f t="shared" si="77"/>
        <v>-8</v>
      </c>
      <c r="I326" s="77" t="str">
        <f t="shared" si="78"/>
        <v>-</v>
      </c>
      <c r="J326" s="78">
        <f t="shared" si="79"/>
        <v>-0.44444444444444442</v>
      </c>
    </row>
    <row r="327" spans="1:10" x14ac:dyDescent="0.2">
      <c r="A327" s="117" t="s">
        <v>233</v>
      </c>
      <c r="B327" s="55">
        <v>0</v>
      </c>
      <c r="C327" s="56">
        <v>2</v>
      </c>
      <c r="D327" s="55">
        <v>0</v>
      </c>
      <c r="E327" s="56">
        <v>4</v>
      </c>
      <c r="F327" s="57"/>
      <c r="G327" s="55">
        <f t="shared" si="76"/>
        <v>-2</v>
      </c>
      <c r="H327" s="56">
        <f t="shared" si="77"/>
        <v>-4</v>
      </c>
      <c r="I327" s="77">
        <f t="shared" si="78"/>
        <v>-1</v>
      </c>
      <c r="J327" s="78">
        <f t="shared" si="79"/>
        <v>-1</v>
      </c>
    </row>
    <row r="328" spans="1:10" x14ac:dyDescent="0.2">
      <c r="A328" s="117" t="s">
        <v>199</v>
      </c>
      <c r="B328" s="55">
        <v>1</v>
      </c>
      <c r="C328" s="56">
        <v>0</v>
      </c>
      <c r="D328" s="55">
        <v>1</v>
      </c>
      <c r="E328" s="56">
        <v>0</v>
      </c>
      <c r="F328" s="57"/>
      <c r="G328" s="55">
        <f t="shared" si="76"/>
        <v>1</v>
      </c>
      <c r="H328" s="56">
        <f t="shared" si="77"/>
        <v>1</v>
      </c>
      <c r="I328" s="77" t="str">
        <f t="shared" si="78"/>
        <v>-</v>
      </c>
      <c r="J328" s="78" t="str">
        <f t="shared" si="79"/>
        <v>-</v>
      </c>
    </row>
    <row r="329" spans="1:10" x14ac:dyDescent="0.2">
      <c r="A329" s="117" t="s">
        <v>340</v>
      </c>
      <c r="B329" s="55">
        <v>0</v>
      </c>
      <c r="C329" s="56">
        <v>0</v>
      </c>
      <c r="D329" s="55">
        <v>0</v>
      </c>
      <c r="E329" s="56">
        <v>1</v>
      </c>
      <c r="F329" s="57"/>
      <c r="G329" s="55">
        <f t="shared" si="76"/>
        <v>0</v>
      </c>
      <c r="H329" s="56">
        <f t="shared" si="77"/>
        <v>-1</v>
      </c>
      <c r="I329" s="77" t="str">
        <f t="shared" si="78"/>
        <v>-</v>
      </c>
      <c r="J329" s="78">
        <f t="shared" si="79"/>
        <v>-1</v>
      </c>
    </row>
    <row r="330" spans="1:10" x14ac:dyDescent="0.2">
      <c r="A330" s="117" t="s">
        <v>161</v>
      </c>
      <c r="B330" s="55">
        <v>1</v>
      </c>
      <c r="C330" s="56">
        <v>2</v>
      </c>
      <c r="D330" s="55">
        <v>8</v>
      </c>
      <c r="E330" s="56">
        <v>8</v>
      </c>
      <c r="F330" s="57"/>
      <c r="G330" s="55">
        <f t="shared" si="76"/>
        <v>-1</v>
      </c>
      <c r="H330" s="56">
        <f t="shared" si="77"/>
        <v>0</v>
      </c>
      <c r="I330" s="77">
        <f t="shared" si="78"/>
        <v>-0.5</v>
      </c>
      <c r="J330" s="78">
        <f t="shared" si="79"/>
        <v>0</v>
      </c>
    </row>
    <row r="331" spans="1:10" x14ac:dyDescent="0.2">
      <c r="A331" s="117" t="s">
        <v>263</v>
      </c>
      <c r="B331" s="55">
        <v>1</v>
      </c>
      <c r="C331" s="56">
        <v>0</v>
      </c>
      <c r="D331" s="55">
        <v>3</v>
      </c>
      <c r="E331" s="56">
        <v>0</v>
      </c>
      <c r="F331" s="57"/>
      <c r="G331" s="55">
        <f t="shared" si="76"/>
        <v>1</v>
      </c>
      <c r="H331" s="56">
        <f t="shared" si="77"/>
        <v>3</v>
      </c>
      <c r="I331" s="77" t="str">
        <f t="shared" si="78"/>
        <v>-</v>
      </c>
      <c r="J331" s="78" t="str">
        <f t="shared" si="79"/>
        <v>-</v>
      </c>
    </row>
    <row r="332" spans="1:10" x14ac:dyDescent="0.2">
      <c r="A332" s="117" t="s">
        <v>304</v>
      </c>
      <c r="B332" s="55">
        <v>3</v>
      </c>
      <c r="C332" s="56">
        <v>4</v>
      </c>
      <c r="D332" s="55">
        <v>9</v>
      </c>
      <c r="E332" s="56">
        <v>11</v>
      </c>
      <c r="F332" s="57"/>
      <c r="G332" s="55">
        <f t="shared" si="76"/>
        <v>-1</v>
      </c>
      <c r="H332" s="56">
        <f t="shared" si="77"/>
        <v>-2</v>
      </c>
      <c r="I332" s="77">
        <f t="shared" si="78"/>
        <v>-0.25</v>
      </c>
      <c r="J332" s="78">
        <f t="shared" si="79"/>
        <v>-0.18181818181818182</v>
      </c>
    </row>
    <row r="333" spans="1:10" x14ac:dyDescent="0.2">
      <c r="A333" s="117" t="s">
        <v>341</v>
      </c>
      <c r="B333" s="55">
        <v>4</v>
      </c>
      <c r="C333" s="56">
        <v>1</v>
      </c>
      <c r="D333" s="55">
        <v>9</v>
      </c>
      <c r="E333" s="56">
        <v>4</v>
      </c>
      <c r="F333" s="57"/>
      <c r="G333" s="55">
        <f t="shared" si="76"/>
        <v>3</v>
      </c>
      <c r="H333" s="56">
        <f t="shared" si="77"/>
        <v>5</v>
      </c>
      <c r="I333" s="77">
        <f t="shared" si="78"/>
        <v>3</v>
      </c>
      <c r="J333" s="78">
        <f t="shared" si="79"/>
        <v>1.25</v>
      </c>
    </row>
    <row r="334" spans="1:10" x14ac:dyDescent="0.2">
      <c r="A334" s="117" t="s">
        <v>350</v>
      </c>
      <c r="B334" s="55">
        <v>1</v>
      </c>
      <c r="C334" s="56">
        <v>0</v>
      </c>
      <c r="D334" s="55">
        <v>2</v>
      </c>
      <c r="E334" s="56">
        <v>1</v>
      </c>
      <c r="F334" s="57"/>
      <c r="G334" s="55">
        <f t="shared" si="76"/>
        <v>1</v>
      </c>
      <c r="H334" s="56">
        <f t="shared" si="77"/>
        <v>1</v>
      </c>
      <c r="I334" s="77" t="str">
        <f t="shared" si="78"/>
        <v>-</v>
      </c>
      <c r="J334" s="78">
        <f t="shared" si="79"/>
        <v>1</v>
      </c>
    </row>
    <row r="335" spans="1:10" x14ac:dyDescent="0.2">
      <c r="A335" s="117" t="s">
        <v>383</v>
      </c>
      <c r="B335" s="55">
        <v>0</v>
      </c>
      <c r="C335" s="56">
        <v>0</v>
      </c>
      <c r="D335" s="55">
        <v>0</v>
      </c>
      <c r="E335" s="56">
        <v>2</v>
      </c>
      <c r="F335" s="57"/>
      <c r="G335" s="55">
        <f t="shared" si="76"/>
        <v>0</v>
      </c>
      <c r="H335" s="56">
        <f t="shared" si="77"/>
        <v>-2</v>
      </c>
      <c r="I335" s="77" t="str">
        <f t="shared" si="78"/>
        <v>-</v>
      </c>
      <c r="J335" s="78">
        <f t="shared" si="79"/>
        <v>-1</v>
      </c>
    </row>
    <row r="336" spans="1:10" s="38" customFormat="1" x14ac:dyDescent="0.2">
      <c r="A336" s="143" t="s">
        <v>478</v>
      </c>
      <c r="B336" s="32">
        <v>16</v>
      </c>
      <c r="C336" s="33">
        <v>22</v>
      </c>
      <c r="D336" s="32">
        <v>58</v>
      </c>
      <c r="E336" s="33">
        <v>84</v>
      </c>
      <c r="F336" s="34"/>
      <c r="G336" s="32">
        <f t="shared" si="76"/>
        <v>-6</v>
      </c>
      <c r="H336" s="33">
        <f t="shared" si="77"/>
        <v>-26</v>
      </c>
      <c r="I336" s="35">
        <f t="shared" si="78"/>
        <v>-0.27272727272727271</v>
      </c>
      <c r="J336" s="36">
        <f t="shared" si="79"/>
        <v>-0.30952380952380953</v>
      </c>
    </row>
    <row r="337" spans="1:10" x14ac:dyDescent="0.2">
      <c r="A337" s="142"/>
      <c r="B337" s="63"/>
      <c r="C337" s="64"/>
      <c r="D337" s="63"/>
      <c r="E337" s="64"/>
      <c r="F337" s="65"/>
      <c r="G337" s="63"/>
      <c r="H337" s="64"/>
      <c r="I337" s="79"/>
      <c r="J337" s="80"/>
    </row>
    <row r="338" spans="1:10" x14ac:dyDescent="0.2">
      <c r="A338" s="111" t="s">
        <v>81</v>
      </c>
      <c r="B338" s="55"/>
      <c r="C338" s="56"/>
      <c r="D338" s="55"/>
      <c r="E338" s="56"/>
      <c r="F338" s="57"/>
      <c r="G338" s="55"/>
      <c r="H338" s="56"/>
      <c r="I338" s="77"/>
      <c r="J338" s="78"/>
    </row>
    <row r="339" spans="1:10" x14ac:dyDescent="0.2">
      <c r="A339" s="117" t="s">
        <v>287</v>
      </c>
      <c r="B339" s="55">
        <v>0</v>
      </c>
      <c r="C339" s="56">
        <v>0</v>
      </c>
      <c r="D339" s="55">
        <v>0</v>
      </c>
      <c r="E339" s="56">
        <v>1</v>
      </c>
      <c r="F339" s="57"/>
      <c r="G339" s="55">
        <f>B339-C339</f>
        <v>0</v>
      </c>
      <c r="H339" s="56">
        <f>D339-E339</f>
        <v>-1</v>
      </c>
      <c r="I339" s="77" t="str">
        <f>IF(C339=0, "-", IF(G339/C339&lt;10, G339/C339, "&gt;999%"))</f>
        <v>-</v>
      </c>
      <c r="J339" s="78">
        <f>IF(E339=0, "-", IF(H339/E339&lt;10, H339/E339, "&gt;999%"))</f>
        <v>-1</v>
      </c>
    </row>
    <row r="340" spans="1:10" x14ac:dyDescent="0.2">
      <c r="A340" s="117" t="s">
        <v>315</v>
      </c>
      <c r="B340" s="55">
        <v>1</v>
      </c>
      <c r="C340" s="56">
        <v>0</v>
      </c>
      <c r="D340" s="55">
        <v>1</v>
      </c>
      <c r="E340" s="56">
        <v>0</v>
      </c>
      <c r="F340" s="57"/>
      <c r="G340" s="55">
        <f>B340-C340</f>
        <v>1</v>
      </c>
      <c r="H340" s="56">
        <f>D340-E340</f>
        <v>1</v>
      </c>
      <c r="I340" s="77" t="str">
        <f>IF(C340=0, "-", IF(G340/C340&lt;10, G340/C340, "&gt;999%"))</f>
        <v>-</v>
      </c>
      <c r="J340" s="78" t="str">
        <f>IF(E340=0, "-", IF(H340/E340&lt;10, H340/E340, "&gt;999%"))</f>
        <v>-</v>
      </c>
    </row>
    <row r="341" spans="1:10" s="38" customFormat="1" x14ac:dyDescent="0.2">
      <c r="A341" s="143" t="s">
        <v>479</v>
      </c>
      <c r="B341" s="32">
        <v>1</v>
      </c>
      <c r="C341" s="33">
        <v>0</v>
      </c>
      <c r="D341" s="32">
        <v>1</v>
      </c>
      <c r="E341" s="33">
        <v>1</v>
      </c>
      <c r="F341" s="34"/>
      <c r="G341" s="32">
        <f>B341-C341</f>
        <v>1</v>
      </c>
      <c r="H341" s="33">
        <f>D341-E341</f>
        <v>0</v>
      </c>
      <c r="I341" s="35" t="str">
        <f>IF(C341=0, "-", IF(G341/C341&lt;10, G341/C341, "&gt;999%"))</f>
        <v>-</v>
      </c>
      <c r="J341" s="36">
        <f>IF(E341=0, "-", IF(H341/E341&lt;10, H341/E341, "&gt;999%"))</f>
        <v>0</v>
      </c>
    </row>
    <row r="342" spans="1:10" x14ac:dyDescent="0.2">
      <c r="A342" s="142"/>
      <c r="B342" s="63"/>
      <c r="C342" s="64"/>
      <c r="D342" s="63"/>
      <c r="E342" s="64"/>
      <c r="F342" s="65"/>
      <c r="G342" s="63"/>
      <c r="H342" s="64"/>
      <c r="I342" s="79"/>
      <c r="J342" s="80"/>
    </row>
    <row r="343" spans="1:10" x14ac:dyDescent="0.2">
      <c r="A343" s="111" t="s">
        <v>89</v>
      </c>
      <c r="B343" s="55"/>
      <c r="C343" s="56"/>
      <c r="D343" s="55"/>
      <c r="E343" s="56"/>
      <c r="F343" s="57"/>
      <c r="G343" s="55"/>
      <c r="H343" s="56"/>
      <c r="I343" s="77"/>
      <c r="J343" s="78"/>
    </row>
    <row r="344" spans="1:10" x14ac:dyDescent="0.2">
      <c r="A344" s="117" t="s">
        <v>435</v>
      </c>
      <c r="B344" s="55">
        <v>2</v>
      </c>
      <c r="C344" s="56">
        <v>0</v>
      </c>
      <c r="D344" s="55">
        <v>4</v>
      </c>
      <c r="E344" s="56">
        <v>3</v>
      </c>
      <c r="F344" s="57"/>
      <c r="G344" s="55">
        <f>B344-C344</f>
        <v>2</v>
      </c>
      <c r="H344" s="56">
        <f>D344-E344</f>
        <v>1</v>
      </c>
      <c r="I344" s="77" t="str">
        <f>IF(C344=0, "-", IF(G344/C344&lt;10, G344/C344, "&gt;999%"))</f>
        <v>-</v>
      </c>
      <c r="J344" s="78">
        <f>IF(E344=0, "-", IF(H344/E344&lt;10, H344/E344, "&gt;999%"))</f>
        <v>0.33333333333333331</v>
      </c>
    </row>
    <row r="345" spans="1:10" s="38" customFormat="1" x14ac:dyDescent="0.2">
      <c r="A345" s="144" t="s">
        <v>480</v>
      </c>
      <c r="B345" s="145">
        <v>2</v>
      </c>
      <c r="C345" s="146">
        <v>0</v>
      </c>
      <c r="D345" s="145">
        <v>4</v>
      </c>
      <c r="E345" s="146">
        <v>3</v>
      </c>
      <c r="F345" s="147"/>
      <c r="G345" s="145">
        <f>B345-C345</f>
        <v>2</v>
      </c>
      <c r="H345" s="146">
        <f>D345-E345</f>
        <v>1</v>
      </c>
      <c r="I345" s="148" t="str">
        <f>IF(C345=0, "-", IF(G345/C345&lt;10, G345/C345, "&gt;999%"))</f>
        <v>-</v>
      </c>
      <c r="J345" s="149">
        <f>IF(E345=0, "-", IF(H345/E345&lt;10, H345/E345, "&gt;999%"))</f>
        <v>0.33333333333333331</v>
      </c>
    </row>
    <row r="346" spans="1:10" x14ac:dyDescent="0.2">
      <c r="A346" s="150"/>
      <c r="B346" s="151"/>
      <c r="C346" s="152"/>
      <c r="D346" s="151"/>
      <c r="E346" s="152"/>
      <c r="F346" s="153"/>
      <c r="G346" s="151"/>
      <c r="H346" s="152"/>
      <c r="I346" s="154"/>
      <c r="J346" s="155"/>
    </row>
    <row r="347" spans="1:10" x14ac:dyDescent="0.2">
      <c r="A347" s="12" t="s">
        <v>481</v>
      </c>
      <c r="B347" s="32">
        <f>SUM(B7:B346)/2</f>
        <v>841</v>
      </c>
      <c r="C347" s="121">
        <f>SUM(C7:C346)/2</f>
        <v>882</v>
      </c>
      <c r="D347" s="32">
        <f>SUM(D7:D346)/2</f>
        <v>3518</v>
      </c>
      <c r="E347" s="121">
        <f>SUM(E7:E346)/2</f>
        <v>4957</v>
      </c>
      <c r="F347" s="34"/>
      <c r="G347" s="32">
        <f>B347-C347</f>
        <v>-41</v>
      </c>
      <c r="H347" s="33">
        <f>D347-E347</f>
        <v>-1439</v>
      </c>
      <c r="I347" s="35">
        <f>IF(C347=0, 0, G347/C347)</f>
        <v>-4.6485260770975055E-2</v>
      </c>
      <c r="J347" s="36">
        <f>IF(E347=0, 0, H347/E347)</f>
        <v>-0.29029655033286261</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92"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7" manualBreakCount="7">
    <brk id="44" max="16383" man="1"/>
    <brk id="95" max="16383" man="1"/>
    <brk id="145" max="16383" man="1"/>
    <brk id="190" max="16383" man="1"/>
    <brk id="237" max="16383" man="1"/>
    <brk id="281" max="16383" man="1"/>
    <brk id="318"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84127-7E14-474D-B0CB-C4A9D744BB89}">
  <sheetPr>
    <pageSetUpPr fitToPage="1"/>
  </sheetPr>
  <dimension ref="A1:J66"/>
  <sheetViews>
    <sheetView tabSelected="1" workbookViewId="0">
      <selection activeCell="M1" sqref="M1"/>
    </sheetView>
  </sheetViews>
  <sheetFormatPr defaultRowHeight="12.75" x14ac:dyDescent="0.2"/>
  <cols>
    <col min="1" max="1" width="20.7109375" style="1" bestFit="1" customWidth="1"/>
    <col min="2" max="5" width="8.7109375" style="1"/>
    <col min="6" max="6" width="1.7109375" style="1" customWidth="1"/>
    <col min="7" max="256" width="8.7109375" style="1"/>
    <col min="257" max="257" width="19.7109375" style="1" customWidth="1"/>
    <col min="258" max="261" width="8.7109375" style="1"/>
    <col min="262" max="262" width="1.7109375" style="1" customWidth="1"/>
    <col min="263" max="512" width="8.7109375" style="1"/>
    <col min="513" max="513" width="19.7109375" style="1" customWidth="1"/>
    <col min="514" max="517" width="8.7109375" style="1"/>
    <col min="518" max="518" width="1.7109375" style="1" customWidth="1"/>
    <col min="519" max="768" width="8.7109375" style="1"/>
    <col min="769" max="769" width="19.7109375" style="1" customWidth="1"/>
    <col min="770" max="773" width="8.7109375" style="1"/>
    <col min="774" max="774" width="1.7109375" style="1" customWidth="1"/>
    <col min="775" max="1024" width="8.7109375" style="1"/>
    <col min="1025" max="1025" width="19.7109375" style="1" customWidth="1"/>
    <col min="1026" max="1029" width="8.7109375" style="1"/>
    <col min="1030" max="1030" width="1.7109375" style="1" customWidth="1"/>
    <col min="1031" max="1280" width="8.7109375" style="1"/>
    <col min="1281" max="1281" width="19.7109375" style="1" customWidth="1"/>
    <col min="1282" max="1285" width="8.7109375" style="1"/>
    <col min="1286" max="1286" width="1.7109375" style="1" customWidth="1"/>
    <col min="1287" max="1536" width="8.7109375" style="1"/>
    <col min="1537" max="1537" width="19.7109375" style="1" customWidth="1"/>
    <col min="1538" max="1541" width="8.7109375" style="1"/>
    <col min="1542" max="1542" width="1.7109375" style="1" customWidth="1"/>
    <col min="1543" max="1792" width="8.7109375" style="1"/>
    <col min="1793" max="1793" width="19.7109375" style="1" customWidth="1"/>
    <col min="1794" max="1797" width="8.7109375" style="1"/>
    <col min="1798" max="1798" width="1.7109375" style="1" customWidth="1"/>
    <col min="1799" max="2048" width="8.7109375" style="1"/>
    <col min="2049" max="2049" width="19.7109375" style="1" customWidth="1"/>
    <col min="2050" max="2053" width="8.7109375" style="1"/>
    <col min="2054" max="2054" width="1.7109375" style="1" customWidth="1"/>
    <col min="2055" max="2304" width="8.7109375" style="1"/>
    <col min="2305" max="2305" width="19.7109375" style="1" customWidth="1"/>
    <col min="2306" max="2309" width="8.7109375" style="1"/>
    <col min="2310" max="2310" width="1.7109375" style="1" customWidth="1"/>
    <col min="2311" max="2560" width="8.7109375" style="1"/>
    <col min="2561" max="2561" width="19.7109375" style="1" customWidth="1"/>
    <col min="2562" max="2565" width="8.7109375" style="1"/>
    <col min="2566" max="2566" width="1.7109375" style="1" customWidth="1"/>
    <col min="2567" max="2816" width="8.7109375" style="1"/>
    <col min="2817" max="2817" width="19.7109375" style="1" customWidth="1"/>
    <col min="2818" max="2821" width="8.7109375" style="1"/>
    <col min="2822" max="2822" width="1.7109375" style="1" customWidth="1"/>
    <col min="2823" max="3072" width="8.7109375" style="1"/>
    <col min="3073" max="3073" width="19.7109375" style="1" customWidth="1"/>
    <col min="3074" max="3077" width="8.7109375" style="1"/>
    <col min="3078" max="3078" width="1.7109375" style="1" customWidth="1"/>
    <col min="3079" max="3328" width="8.7109375" style="1"/>
    <col min="3329" max="3329" width="19.7109375" style="1" customWidth="1"/>
    <col min="3330" max="3333" width="8.7109375" style="1"/>
    <col min="3334" max="3334" width="1.7109375" style="1" customWidth="1"/>
    <col min="3335" max="3584" width="8.7109375" style="1"/>
    <col min="3585" max="3585" width="19.7109375" style="1" customWidth="1"/>
    <col min="3586" max="3589" width="8.7109375" style="1"/>
    <col min="3590" max="3590" width="1.7109375" style="1" customWidth="1"/>
    <col min="3591" max="3840" width="8.7109375" style="1"/>
    <col min="3841" max="3841" width="19.7109375" style="1" customWidth="1"/>
    <col min="3842" max="3845" width="8.7109375" style="1"/>
    <col min="3846" max="3846" width="1.7109375" style="1" customWidth="1"/>
    <col min="3847" max="4096" width="8.7109375" style="1"/>
    <col min="4097" max="4097" width="19.7109375" style="1" customWidth="1"/>
    <col min="4098" max="4101" width="8.7109375" style="1"/>
    <col min="4102" max="4102" width="1.7109375" style="1" customWidth="1"/>
    <col min="4103" max="4352" width="8.7109375" style="1"/>
    <col min="4353" max="4353" width="19.7109375" style="1" customWidth="1"/>
    <col min="4354" max="4357" width="8.7109375" style="1"/>
    <col min="4358" max="4358" width="1.7109375" style="1" customWidth="1"/>
    <col min="4359" max="4608" width="8.7109375" style="1"/>
    <col min="4609" max="4609" width="19.7109375" style="1" customWidth="1"/>
    <col min="4610" max="4613" width="8.7109375" style="1"/>
    <col min="4614" max="4614" width="1.7109375" style="1" customWidth="1"/>
    <col min="4615" max="4864" width="8.7109375" style="1"/>
    <col min="4865" max="4865" width="19.7109375" style="1" customWidth="1"/>
    <col min="4866" max="4869" width="8.7109375" style="1"/>
    <col min="4870" max="4870" width="1.7109375" style="1" customWidth="1"/>
    <col min="4871" max="5120" width="8.7109375" style="1"/>
    <col min="5121" max="5121" width="19.7109375" style="1" customWidth="1"/>
    <col min="5122" max="5125" width="8.7109375" style="1"/>
    <col min="5126" max="5126" width="1.7109375" style="1" customWidth="1"/>
    <col min="5127" max="5376" width="8.7109375" style="1"/>
    <col min="5377" max="5377" width="19.7109375" style="1" customWidth="1"/>
    <col min="5378" max="5381" width="8.7109375" style="1"/>
    <col min="5382" max="5382" width="1.7109375" style="1" customWidth="1"/>
    <col min="5383" max="5632" width="8.7109375" style="1"/>
    <col min="5633" max="5633" width="19.7109375" style="1" customWidth="1"/>
    <col min="5634" max="5637" width="8.7109375" style="1"/>
    <col min="5638" max="5638" width="1.7109375" style="1" customWidth="1"/>
    <col min="5639" max="5888" width="8.7109375" style="1"/>
    <col min="5889" max="5889" width="19.7109375" style="1" customWidth="1"/>
    <col min="5890" max="5893" width="8.7109375" style="1"/>
    <col min="5894" max="5894" width="1.7109375" style="1" customWidth="1"/>
    <col min="5895" max="6144" width="8.7109375" style="1"/>
    <col min="6145" max="6145" width="19.7109375" style="1" customWidth="1"/>
    <col min="6146" max="6149" width="8.7109375" style="1"/>
    <col min="6150" max="6150" width="1.7109375" style="1" customWidth="1"/>
    <col min="6151" max="6400" width="8.7109375" style="1"/>
    <col min="6401" max="6401" width="19.7109375" style="1" customWidth="1"/>
    <col min="6402" max="6405" width="8.7109375" style="1"/>
    <col min="6406" max="6406" width="1.7109375" style="1" customWidth="1"/>
    <col min="6407" max="6656" width="8.7109375" style="1"/>
    <col min="6657" max="6657" width="19.7109375" style="1" customWidth="1"/>
    <col min="6658" max="6661" width="8.7109375" style="1"/>
    <col min="6662" max="6662" width="1.7109375" style="1" customWidth="1"/>
    <col min="6663" max="6912" width="8.7109375" style="1"/>
    <col min="6913" max="6913" width="19.7109375" style="1" customWidth="1"/>
    <col min="6914" max="6917" width="8.7109375" style="1"/>
    <col min="6918" max="6918" width="1.7109375" style="1" customWidth="1"/>
    <col min="6919" max="7168" width="8.7109375" style="1"/>
    <col min="7169" max="7169" width="19.7109375" style="1" customWidth="1"/>
    <col min="7170" max="7173" width="8.7109375" style="1"/>
    <col min="7174" max="7174" width="1.7109375" style="1" customWidth="1"/>
    <col min="7175" max="7424" width="8.7109375" style="1"/>
    <col min="7425" max="7425" width="19.7109375" style="1" customWidth="1"/>
    <col min="7426" max="7429" width="8.7109375" style="1"/>
    <col min="7430" max="7430" width="1.7109375" style="1" customWidth="1"/>
    <col min="7431" max="7680" width="8.7109375" style="1"/>
    <col min="7681" max="7681" width="19.7109375" style="1" customWidth="1"/>
    <col min="7682" max="7685" width="8.7109375" style="1"/>
    <col min="7686" max="7686" width="1.7109375" style="1" customWidth="1"/>
    <col min="7687" max="7936" width="8.7109375" style="1"/>
    <col min="7937" max="7937" width="19.7109375" style="1" customWidth="1"/>
    <col min="7938" max="7941" width="8.7109375" style="1"/>
    <col min="7942" max="7942" width="1.7109375" style="1" customWidth="1"/>
    <col min="7943" max="8192" width="8.7109375" style="1"/>
    <col min="8193" max="8193" width="19.7109375" style="1" customWidth="1"/>
    <col min="8194" max="8197" width="8.7109375" style="1"/>
    <col min="8198" max="8198" width="1.7109375" style="1" customWidth="1"/>
    <col min="8199" max="8448" width="8.7109375" style="1"/>
    <col min="8449" max="8449" width="19.7109375" style="1" customWidth="1"/>
    <col min="8450" max="8453" width="8.7109375" style="1"/>
    <col min="8454" max="8454" width="1.7109375" style="1" customWidth="1"/>
    <col min="8455" max="8704" width="8.7109375" style="1"/>
    <col min="8705" max="8705" width="19.7109375" style="1" customWidth="1"/>
    <col min="8706" max="8709" width="8.7109375" style="1"/>
    <col min="8710" max="8710" width="1.7109375" style="1" customWidth="1"/>
    <col min="8711" max="8960" width="8.7109375" style="1"/>
    <col min="8961" max="8961" width="19.7109375" style="1" customWidth="1"/>
    <col min="8962" max="8965" width="8.7109375" style="1"/>
    <col min="8966" max="8966" width="1.7109375" style="1" customWidth="1"/>
    <col min="8967" max="9216" width="8.7109375" style="1"/>
    <col min="9217" max="9217" width="19.7109375" style="1" customWidth="1"/>
    <col min="9218" max="9221" width="8.7109375" style="1"/>
    <col min="9222" max="9222" width="1.7109375" style="1" customWidth="1"/>
    <col min="9223" max="9472" width="8.7109375" style="1"/>
    <col min="9473" max="9473" width="19.7109375" style="1" customWidth="1"/>
    <col min="9474" max="9477" width="8.7109375" style="1"/>
    <col min="9478" max="9478" width="1.7109375" style="1" customWidth="1"/>
    <col min="9479" max="9728" width="8.7109375" style="1"/>
    <col min="9729" max="9729" width="19.7109375" style="1" customWidth="1"/>
    <col min="9730" max="9733" width="8.7109375" style="1"/>
    <col min="9734" max="9734" width="1.7109375" style="1" customWidth="1"/>
    <col min="9735" max="9984" width="8.7109375" style="1"/>
    <col min="9985" max="9985" width="19.7109375" style="1" customWidth="1"/>
    <col min="9986" max="9989" width="8.7109375" style="1"/>
    <col min="9990" max="9990" width="1.7109375" style="1" customWidth="1"/>
    <col min="9991" max="10240" width="8.7109375" style="1"/>
    <col min="10241" max="10241" width="19.7109375" style="1" customWidth="1"/>
    <col min="10242" max="10245" width="8.7109375" style="1"/>
    <col min="10246" max="10246" width="1.7109375" style="1" customWidth="1"/>
    <col min="10247" max="10496" width="8.7109375" style="1"/>
    <col min="10497" max="10497" width="19.7109375" style="1" customWidth="1"/>
    <col min="10498" max="10501" width="8.7109375" style="1"/>
    <col min="10502" max="10502" width="1.7109375" style="1" customWidth="1"/>
    <col min="10503" max="10752" width="8.7109375" style="1"/>
    <col min="10753" max="10753" width="19.7109375" style="1" customWidth="1"/>
    <col min="10754" max="10757" width="8.7109375" style="1"/>
    <col min="10758" max="10758" width="1.7109375" style="1" customWidth="1"/>
    <col min="10759" max="11008" width="8.7109375" style="1"/>
    <col min="11009" max="11009" width="19.7109375" style="1" customWidth="1"/>
    <col min="11010" max="11013" width="8.7109375" style="1"/>
    <col min="11014" max="11014" width="1.7109375" style="1" customWidth="1"/>
    <col min="11015" max="11264" width="8.7109375" style="1"/>
    <col min="11265" max="11265" width="19.7109375" style="1" customWidth="1"/>
    <col min="11266" max="11269" width="8.7109375" style="1"/>
    <col min="11270" max="11270" width="1.7109375" style="1" customWidth="1"/>
    <col min="11271" max="11520" width="8.7109375" style="1"/>
    <col min="11521" max="11521" width="19.7109375" style="1" customWidth="1"/>
    <col min="11522" max="11525" width="8.7109375" style="1"/>
    <col min="11526" max="11526" width="1.7109375" style="1" customWidth="1"/>
    <col min="11527" max="11776" width="8.7109375" style="1"/>
    <col min="11777" max="11777" width="19.7109375" style="1" customWidth="1"/>
    <col min="11778" max="11781" width="8.7109375" style="1"/>
    <col min="11782" max="11782" width="1.7109375" style="1" customWidth="1"/>
    <col min="11783" max="12032" width="8.7109375" style="1"/>
    <col min="12033" max="12033" width="19.7109375" style="1" customWidth="1"/>
    <col min="12034" max="12037" width="8.7109375" style="1"/>
    <col min="12038" max="12038" width="1.7109375" style="1" customWidth="1"/>
    <col min="12039" max="12288" width="8.7109375" style="1"/>
    <col min="12289" max="12289" width="19.7109375" style="1" customWidth="1"/>
    <col min="12290" max="12293" width="8.7109375" style="1"/>
    <col min="12294" max="12294" width="1.7109375" style="1" customWidth="1"/>
    <col min="12295" max="12544" width="8.7109375" style="1"/>
    <col min="12545" max="12545" width="19.7109375" style="1" customWidth="1"/>
    <col min="12546" max="12549" width="8.7109375" style="1"/>
    <col min="12550" max="12550" width="1.7109375" style="1" customWidth="1"/>
    <col min="12551" max="12800" width="8.7109375" style="1"/>
    <col min="12801" max="12801" width="19.7109375" style="1" customWidth="1"/>
    <col min="12802" max="12805" width="8.7109375" style="1"/>
    <col min="12806" max="12806" width="1.7109375" style="1" customWidth="1"/>
    <col min="12807" max="13056" width="8.7109375" style="1"/>
    <col min="13057" max="13057" width="19.7109375" style="1" customWidth="1"/>
    <col min="13058" max="13061" width="8.7109375" style="1"/>
    <col min="13062" max="13062" width="1.7109375" style="1" customWidth="1"/>
    <col min="13063" max="13312" width="8.7109375" style="1"/>
    <col min="13313" max="13313" width="19.7109375" style="1" customWidth="1"/>
    <col min="13314" max="13317" width="8.7109375" style="1"/>
    <col min="13318" max="13318" width="1.7109375" style="1" customWidth="1"/>
    <col min="13319" max="13568" width="8.7109375" style="1"/>
    <col min="13569" max="13569" width="19.7109375" style="1" customWidth="1"/>
    <col min="13570" max="13573" width="8.7109375" style="1"/>
    <col min="13574" max="13574" width="1.7109375" style="1" customWidth="1"/>
    <col min="13575" max="13824" width="8.7109375" style="1"/>
    <col min="13825" max="13825" width="19.7109375" style="1" customWidth="1"/>
    <col min="13826" max="13829" width="8.7109375" style="1"/>
    <col min="13830" max="13830" width="1.7109375" style="1" customWidth="1"/>
    <col min="13831" max="14080" width="8.7109375" style="1"/>
    <col min="14081" max="14081" width="19.7109375" style="1" customWidth="1"/>
    <col min="14082" max="14085" width="8.7109375" style="1"/>
    <col min="14086" max="14086" width="1.7109375" style="1" customWidth="1"/>
    <col min="14087" max="14336" width="8.7109375" style="1"/>
    <col min="14337" max="14337" width="19.7109375" style="1" customWidth="1"/>
    <col min="14338" max="14341" width="8.7109375" style="1"/>
    <col min="14342" max="14342" width="1.7109375" style="1" customWidth="1"/>
    <col min="14343" max="14592" width="8.7109375" style="1"/>
    <col min="14593" max="14593" width="19.7109375" style="1" customWidth="1"/>
    <col min="14594" max="14597" width="8.7109375" style="1"/>
    <col min="14598" max="14598" width="1.7109375" style="1" customWidth="1"/>
    <col min="14599" max="14848" width="8.7109375" style="1"/>
    <col min="14849" max="14849" width="19.7109375" style="1" customWidth="1"/>
    <col min="14850" max="14853" width="8.7109375" style="1"/>
    <col min="14854" max="14854" width="1.7109375" style="1" customWidth="1"/>
    <col min="14855" max="15104" width="8.7109375" style="1"/>
    <col min="15105" max="15105" width="19.7109375" style="1" customWidth="1"/>
    <col min="15106" max="15109" width="8.7109375" style="1"/>
    <col min="15110" max="15110" width="1.7109375" style="1" customWidth="1"/>
    <col min="15111" max="15360" width="8.7109375" style="1"/>
    <col min="15361" max="15361" width="19.7109375" style="1" customWidth="1"/>
    <col min="15362" max="15365" width="8.7109375" style="1"/>
    <col min="15366" max="15366" width="1.7109375" style="1" customWidth="1"/>
    <col min="15367" max="15616" width="8.7109375" style="1"/>
    <col min="15617" max="15617" width="19.7109375" style="1" customWidth="1"/>
    <col min="15618" max="15621" width="8.7109375" style="1"/>
    <col min="15622" max="15622" width="1.7109375" style="1" customWidth="1"/>
    <col min="15623" max="15872" width="8.7109375" style="1"/>
    <col min="15873" max="15873" width="19.7109375" style="1" customWidth="1"/>
    <col min="15874" max="15877" width="8.7109375" style="1"/>
    <col min="15878" max="15878" width="1.7109375" style="1" customWidth="1"/>
    <col min="15879" max="16128" width="8.7109375" style="1"/>
    <col min="16129" max="16129" width="19.7109375" style="1" customWidth="1"/>
    <col min="16130" max="16133" width="8.7109375" style="1"/>
    <col min="16134" max="16134" width="1.7109375" style="1" customWidth="1"/>
    <col min="16135" max="16384" width="8.7109375" style="1"/>
  </cols>
  <sheetData>
    <row r="1" spans="1:10" s="44" customFormat="1" ht="20.25" x14ac:dyDescent="0.3">
      <c r="A1" s="52" t="s">
        <v>19</v>
      </c>
      <c r="B1" s="174" t="s">
        <v>20</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3" spans="1:10" ht="12.75" customHeight="1" x14ac:dyDescent="0.3">
      <c r="A3" s="52"/>
      <c r="B3" s="53"/>
      <c r="C3" s="54"/>
      <c r="D3" s="54"/>
      <c r="E3" s="54"/>
      <c r="F3" s="54"/>
      <c r="G3" s="54"/>
      <c r="H3" s="54"/>
      <c r="I3" s="54"/>
      <c r="J3" s="54"/>
    </row>
    <row r="4" spans="1:10" x14ac:dyDescent="0.2">
      <c r="E4" s="173" t="s">
        <v>22</v>
      </c>
      <c r="F4" s="173"/>
      <c r="G4" s="173"/>
    </row>
    <row r="5" spans="1:10" x14ac:dyDescent="0.2">
      <c r="A5" s="10"/>
      <c r="B5" s="170" t="s">
        <v>4</v>
      </c>
      <c r="C5" s="171"/>
      <c r="D5" s="170" t="s">
        <v>5</v>
      </c>
      <c r="E5" s="171"/>
      <c r="F5" s="11"/>
      <c r="G5" s="170" t="s">
        <v>6</v>
      </c>
      <c r="H5" s="172"/>
      <c r="I5" s="172"/>
      <c r="J5" s="171"/>
    </row>
    <row r="6" spans="1:10" x14ac:dyDescent="0.2">
      <c r="A6" s="12"/>
      <c r="B6" s="13">
        <f>VALUE(RIGHT(B2, 4))</f>
        <v>2020</v>
      </c>
      <c r="C6" s="14">
        <f>B6-1</f>
        <v>2019</v>
      </c>
      <c r="D6" s="13">
        <f>B6</f>
        <v>2020</v>
      </c>
      <c r="E6" s="14">
        <f>C6</f>
        <v>2019</v>
      </c>
      <c r="F6" s="15"/>
      <c r="G6" s="13" t="s">
        <v>8</v>
      </c>
      <c r="H6" s="14" t="s">
        <v>5</v>
      </c>
      <c r="I6" s="13" t="s">
        <v>8</v>
      </c>
      <c r="J6" s="14" t="s">
        <v>5</v>
      </c>
    </row>
    <row r="7" spans="1:10" x14ac:dyDescent="0.2">
      <c r="A7" s="20" t="s">
        <v>23</v>
      </c>
      <c r="B7" s="55">
        <v>157</v>
      </c>
      <c r="C7" s="56">
        <v>198</v>
      </c>
      <c r="D7" s="55">
        <v>718</v>
      </c>
      <c r="E7" s="56">
        <v>1054</v>
      </c>
      <c r="F7" s="57"/>
      <c r="G7" s="55">
        <f>B7-C7</f>
        <v>-41</v>
      </c>
      <c r="H7" s="56">
        <f>D7-E7</f>
        <v>-336</v>
      </c>
      <c r="I7" s="58">
        <f>IF(C7=0, "-", IF(G7/C7&lt;10, G7/C7*100, "&gt;999"))</f>
        <v>-20.707070707070706</v>
      </c>
      <c r="J7" s="59">
        <f>IF(E7=0, "-", IF(H7/E7&lt;10, H7/E7*100, "&gt;999"))</f>
        <v>-31.878557874762809</v>
      </c>
    </row>
    <row r="8" spans="1:10" x14ac:dyDescent="0.2">
      <c r="A8" s="20" t="s">
        <v>24</v>
      </c>
      <c r="B8" s="55">
        <v>360</v>
      </c>
      <c r="C8" s="56">
        <v>360</v>
      </c>
      <c r="D8" s="55">
        <v>1535</v>
      </c>
      <c r="E8" s="56">
        <v>2331</v>
      </c>
      <c r="F8" s="57"/>
      <c r="G8" s="55">
        <f>B8-C8</f>
        <v>0</v>
      </c>
      <c r="H8" s="56">
        <f>D8-E8</f>
        <v>-796</v>
      </c>
      <c r="I8" s="58">
        <f>IF(C8=0, "-", IF(G8/C8&lt;10, G8/C8*100, "&gt;999"))</f>
        <v>0</v>
      </c>
      <c r="J8" s="59">
        <f>IF(E8=0, "-", IF(H8/E8&lt;10, H8/E8*100, "&gt;999"))</f>
        <v>-34.148434148434148</v>
      </c>
    </row>
    <row r="9" spans="1:10" x14ac:dyDescent="0.2">
      <c r="A9" s="20" t="s">
        <v>25</v>
      </c>
      <c r="B9" s="55">
        <v>294</v>
      </c>
      <c r="C9" s="56">
        <v>300</v>
      </c>
      <c r="D9" s="55">
        <v>1141</v>
      </c>
      <c r="E9" s="56">
        <v>1461</v>
      </c>
      <c r="F9" s="57"/>
      <c r="G9" s="55">
        <f>B9-C9</f>
        <v>-6</v>
      </c>
      <c r="H9" s="56">
        <f>D9-E9</f>
        <v>-320</v>
      </c>
      <c r="I9" s="58">
        <f>IF(C9=0, "-", IF(G9/C9&lt;10, G9/C9*100, "&gt;999"))</f>
        <v>-2</v>
      </c>
      <c r="J9" s="59">
        <f>IF(E9=0, "-", IF(H9/E9&lt;10, H9/E9*100, "&gt;999"))</f>
        <v>-21.902806297056809</v>
      </c>
    </row>
    <row r="10" spans="1:10" x14ac:dyDescent="0.2">
      <c r="A10" s="20" t="s">
        <v>26</v>
      </c>
      <c r="B10" s="55">
        <v>30</v>
      </c>
      <c r="C10" s="56">
        <v>24</v>
      </c>
      <c r="D10" s="55">
        <v>124</v>
      </c>
      <c r="E10" s="56">
        <v>111</v>
      </c>
      <c r="F10" s="57"/>
      <c r="G10" s="55">
        <f>B10-C10</f>
        <v>6</v>
      </c>
      <c r="H10" s="56">
        <f>D10-E10</f>
        <v>13</v>
      </c>
      <c r="I10" s="58">
        <f>IF(C10=0, "-", IF(G10/C10&lt;10, G10/C10*100, "&gt;999"))</f>
        <v>25</v>
      </c>
      <c r="J10" s="59">
        <f>IF(E10=0, "-", IF(H10/E10&lt;10, H10/E10*100, "&gt;999"))</f>
        <v>11.711711711711711</v>
      </c>
    </row>
    <row r="11" spans="1:10" s="38" customFormat="1" x14ac:dyDescent="0.2">
      <c r="A11" s="12" t="s">
        <v>7</v>
      </c>
      <c r="B11" s="32">
        <f>SUM(B7:B10)</f>
        <v>841</v>
      </c>
      <c r="C11" s="33">
        <f>SUM(C7:C10)</f>
        <v>882</v>
      </c>
      <c r="D11" s="32">
        <f>SUM(D7:D10)</f>
        <v>3518</v>
      </c>
      <c r="E11" s="33">
        <f>SUM(E7:E10)</f>
        <v>4957</v>
      </c>
      <c r="F11" s="34"/>
      <c r="G11" s="32">
        <f>B11-C11</f>
        <v>-41</v>
      </c>
      <c r="H11" s="33">
        <f>D11-E11</f>
        <v>-1439</v>
      </c>
      <c r="I11" s="60">
        <f>IF(C11=0, 0, G11/C11*100)</f>
        <v>-4.6485260770975056</v>
      </c>
      <c r="J11" s="61">
        <f>IF(E11=0, 0, H11/E11*100)</f>
        <v>-29.029655033286261</v>
      </c>
    </row>
    <row r="13" spans="1:10" x14ac:dyDescent="0.2">
      <c r="A13" s="10"/>
      <c r="B13" s="170" t="s">
        <v>4</v>
      </c>
      <c r="C13" s="171"/>
      <c r="D13" s="170" t="s">
        <v>5</v>
      </c>
      <c r="E13" s="171"/>
      <c r="F13" s="11"/>
      <c r="G13" s="170" t="s">
        <v>6</v>
      </c>
      <c r="H13" s="172"/>
      <c r="I13" s="172"/>
      <c r="J13" s="171"/>
    </row>
    <row r="14" spans="1:10" x14ac:dyDescent="0.2">
      <c r="A14" s="20" t="s">
        <v>27</v>
      </c>
      <c r="B14" s="55">
        <v>3</v>
      </c>
      <c r="C14" s="56">
        <v>3</v>
      </c>
      <c r="D14" s="55">
        <v>24</v>
      </c>
      <c r="E14" s="56">
        <v>29</v>
      </c>
      <c r="F14" s="57"/>
      <c r="G14" s="55">
        <f t="shared" ref="G14:G34" si="0">B14-C14</f>
        <v>0</v>
      </c>
      <c r="H14" s="56">
        <f t="shared" ref="H14:H34" si="1">D14-E14</f>
        <v>-5</v>
      </c>
      <c r="I14" s="58">
        <f t="shared" ref="I14:I33" si="2">IF(C14=0, "-", IF(G14/C14&lt;10, G14/C14*100, "&gt;999"))</f>
        <v>0</v>
      </c>
      <c r="J14" s="59">
        <f t="shared" ref="J14:J33" si="3">IF(E14=0, "-", IF(H14/E14&lt;10, H14/E14*100, "&gt;999"))</f>
        <v>-17.241379310344829</v>
      </c>
    </row>
    <row r="15" spans="1:10" x14ac:dyDescent="0.2">
      <c r="A15" s="20" t="s">
        <v>28</v>
      </c>
      <c r="B15" s="55">
        <v>41</v>
      </c>
      <c r="C15" s="56">
        <v>58</v>
      </c>
      <c r="D15" s="55">
        <v>183</v>
      </c>
      <c r="E15" s="56">
        <v>362</v>
      </c>
      <c r="F15" s="57"/>
      <c r="G15" s="55">
        <f t="shared" si="0"/>
        <v>-17</v>
      </c>
      <c r="H15" s="56">
        <f t="shared" si="1"/>
        <v>-179</v>
      </c>
      <c r="I15" s="58">
        <f t="shared" si="2"/>
        <v>-29.310344827586203</v>
      </c>
      <c r="J15" s="59">
        <f t="shared" si="3"/>
        <v>-49.447513812154696</v>
      </c>
    </row>
    <row r="16" spans="1:10" x14ac:dyDescent="0.2">
      <c r="A16" s="20" t="s">
        <v>29</v>
      </c>
      <c r="B16" s="55">
        <v>73</v>
      </c>
      <c r="C16" s="56">
        <v>118</v>
      </c>
      <c r="D16" s="55">
        <v>336</v>
      </c>
      <c r="E16" s="56">
        <v>460</v>
      </c>
      <c r="F16" s="57"/>
      <c r="G16" s="55">
        <f t="shared" si="0"/>
        <v>-45</v>
      </c>
      <c r="H16" s="56">
        <f t="shared" si="1"/>
        <v>-124</v>
      </c>
      <c r="I16" s="58">
        <f t="shared" si="2"/>
        <v>-38.135593220338983</v>
      </c>
      <c r="J16" s="59">
        <f t="shared" si="3"/>
        <v>-26.956521739130434</v>
      </c>
    </row>
    <row r="17" spans="1:10" x14ac:dyDescent="0.2">
      <c r="A17" s="20" t="s">
        <v>30</v>
      </c>
      <c r="B17" s="55">
        <v>24</v>
      </c>
      <c r="C17" s="56">
        <v>5</v>
      </c>
      <c r="D17" s="55">
        <v>94</v>
      </c>
      <c r="E17" s="56">
        <v>89</v>
      </c>
      <c r="F17" s="57"/>
      <c r="G17" s="55">
        <f t="shared" si="0"/>
        <v>19</v>
      </c>
      <c r="H17" s="56">
        <f t="shared" si="1"/>
        <v>5</v>
      </c>
      <c r="I17" s="58">
        <f t="shared" si="2"/>
        <v>380</v>
      </c>
      <c r="J17" s="59">
        <f t="shared" si="3"/>
        <v>5.6179775280898872</v>
      </c>
    </row>
    <row r="18" spans="1:10" x14ac:dyDescent="0.2">
      <c r="A18" s="20" t="s">
        <v>31</v>
      </c>
      <c r="B18" s="55">
        <v>11</v>
      </c>
      <c r="C18" s="56">
        <v>5</v>
      </c>
      <c r="D18" s="55">
        <v>39</v>
      </c>
      <c r="E18" s="56">
        <v>29</v>
      </c>
      <c r="F18" s="57"/>
      <c r="G18" s="55">
        <f t="shared" si="0"/>
        <v>6</v>
      </c>
      <c r="H18" s="56">
        <f t="shared" si="1"/>
        <v>10</v>
      </c>
      <c r="I18" s="58">
        <f t="shared" si="2"/>
        <v>120</v>
      </c>
      <c r="J18" s="59">
        <f t="shared" si="3"/>
        <v>34.482758620689658</v>
      </c>
    </row>
    <row r="19" spans="1:10" x14ac:dyDescent="0.2">
      <c r="A19" s="20" t="s">
        <v>32</v>
      </c>
      <c r="B19" s="55">
        <v>0</v>
      </c>
      <c r="C19" s="56">
        <v>0</v>
      </c>
      <c r="D19" s="55">
        <v>0</v>
      </c>
      <c r="E19" s="56">
        <v>1</v>
      </c>
      <c r="F19" s="57"/>
      <c r="G19" s="55">
        <f t="shared" si="0"/>
        <v>0</v>
      </c>
      <c r="H19" s="56">
        <f t="shared" si="1"/>
        <v>-1</v>
      </c>
      <c r="I19" s="58" t="str">
        <f t="shared" si="2"/>
        <v>-</v>
      </c>
      <c r="J19" s="59">
        <f t="shared" si="3"/>
        <v>-100</v>
      </c>
    </row>
    <row r="20" spans="1:10" x14ac:dyDescent="0.2">
      <c r="A20" s="20" t="s">
        <v>33</v>
      </c>
      <c r="B20" s="55">
        <v>4</v>
      </c>
      <c r="C20" s="56">
        <v>6</v>
      </c>
      <c r="D20" s="55">
        <v>29</v>
      </c>
      <c r="E20" s="56">
        <v>60</v>
      </c>
      <c r="F20" s="57"/>
      <c r="G20" s="55">
        <f t="shared" si="0"/>
        <v>-2</v>
      </c>
      <c r="H20" s="56">
        <f t="shared" si="1"/>
        <v>-31</v>
      </c>
      <c r="I20" s="58">
        <f t="shared" si="2"/>
        <v>-33.333333333333329</v>
      </c>
      <c r="J20" s="59">
        <f t="shared" si="3"/>
        <v>-51.666666666666671</v>
      </c>
    </row>
    <row r="21" spans="1:10" x14ac:dyDescent="0.2">
      <c r="A21" s="20" t="s">
        <v>34</v>
      </c>
      <c r="B21" s="55">
        <v>1</v>
      </c>
      <c r="C21" s="56">
        <v>3</v>
      </c>
      <c r="D21" s="55">
        <v>13</v>
      </c>
      <c r="E21" s="56">
        <v>24</v>
      </c>
      <c r="F21" s="57"/>
      <c r="G21" s="55">
        <f t="shared" si="0"/>
        <v>-2</v>
      </c>
      <c r="H21" s="56">
        <f t="shared" si="1"/>
        <v>-11</v>
      </c>
      <c r="I21" s="58">
        <f t="shared" si="2"/>
        <v>-66.666666666666657</v>
      </c>
      <c r="J21" s="59">
        <f t="shared" si="3"/>
        <v>-45.833333333333329</v>
      </c>
    </row>
    <row r="22" spans="1:10" x14ac:dyDescent="0.2">
      <c r="A22" s="62" t="s">
        <v>35</v>
      </c>
      <c r="B22" s="63">
        <v>13</v>
      </c>
      <c r="C22" s="64">
        <v>29</v>
      </c>
      <c r="D22" s="63">
        <v>89</v>
      </c>
      <c r="E22" s="64">
        <v>116</v>
      </c>
      <c r="F22" s="65"/>
      <c r="G22" s="63">
        <f t="shared" si="0"/>
        <v>-16</v>
      </c>
      <c r="H22" s="64">
        <f t="shared" si="1"/>
        <v>-27</v>
      </c>
      <c r="I22" s="66">
        <f t="shared" si="2"/>
        <v>-55.172413793103445</v>
      </c>
      <c r="J22" s="67">
        <f t="shared" si="3"/>
        <v>-23.275862068965516</v>
      </c>
    </row>
    <row r="23" spans="1:10" x14ac:dyDescent="0.2">
      <c r="A23" s="20" t="s">
        <v>36</v>
      </c>
      <c r="B23" s="55">
        <v>82</v>
      </c>
      <c r="C23" s="56">
        <v>54</v>
      </c>
      <c r="D23" s="55">
        <v>325</v>
      </c>
      <c r="E23" s="56">
        <v>469</v>
      </c>
      <c r="F23" s="57"/>
      <c r="G23" s="55">
        <f t="shared" si="0"/>
        <v>28</v>
      </c>
      <c r="H23" s="56">
        <f t="shared" si="1"/>
        <v>-144</v>
      </c>
      <c r="I23" s="58">
        <f t="shared" si="2"/>
        <v>51.851851851851848</v>
      </c>
      <c r="J23" s="59">
        <f t="shared" si="3"/>
        <v>-30.703624733475483</v>
      </c>
    </row>
    <row r="24" spans="1:10" x14ac:dyDescent="0.2">
      <c r="A24" s="20" t="s">
        <v>37</v>
      </c>
      <c r="B24" s="55">
        <v>119</v>
      </c>
      <c r="C24" s="56">
        <v>119</v>
      </c>
      <c r="D24" s="55">
        <v>485</v>
      </c>
      <c r="E24" s="56">
        <v>798</v>
      </c>
      <c r="F24" s="57"/>
      <c r="G24" s="55">
        <f t="shared" si="0"/>
        <v>0</v>
      </c>
      <c r="H24" s="56">
        <f t="shared" si="1"/>
        <v>-313</v>
      </c>
      <c r="I24" s="58">
        <f t="shared" si="2"/>
        <v>0</v>
      </c>
      <c r="J24" s="59">
        <f t="shared" si="3"/>
        <v>-39.223057644110277</v>
      </c>
    </row>
    <row r="25" spans="1:10" x14ac:dyDescent="0.2">
      <c r="A25" s="20" t="s">
        <v>38</v>
      </c>
      <c r="B25" s="55">
        <v>100</v>
      </c>
      <c r="C25" s="56">
        <v>133</v>
      </c>
      <c r="D25" s="55">
        <v>471</v>
      </c>
      <c r="E25" s="56">
        <v>747</v>
      </c>
      <c r="F25" s="57"/>
      <c r="G25" s="55">
        <f t="shared" si="0"/>
        <v>-33</v>
      </c>
      <c r="H25" s="56">
        <f t="shared" si="1"/>
        <v>-276</v>
      </c>
      <c r="I25" s="58">
        <f t="shared" si="2"/>
        <v>-24.81203007518797</v>
      </c>
      <c r="J25" s="59">
        <f t="shared" si="3"/>
        <v>-36.947791164658632</v>
      </c>
    </row>
    <row r="26" spans="1:10" x14ac:dyDescent="0.2">
      <c r="A26" s="20" t="s">
        <v>39</v>
      </c>
      <c r="B26" s="55">
        <v>46</v>
      </c>
      <c r="C26" s="56">
        <v>25</v>
      </c>
      <c r="D26" s="55">
        <v>165</v>
      </c>
      <c r="E26" s="56">
        <v>201</v>
      </c>
      <c r="F26" s="57"/>
      <c r="G26" s="55">
        <f t="shared" si="0"/>
        <v>21</v>
      </c>
      <c r="H26" s="56">
        <f t="shared" si="1"/>
        <v>-36</v>
      </c>
      <c r="I26" s="58">
        <f t="shared" si="2"/>
        <v>84</v>
      </c>
      <c r="J26" s="59">
        <f t="shared" si="3"/>
        <v>-17.910447761194028</v>
      </c>
    </row>
    <row r="27" spans="1:10" x14ac:dyDescent="0.2">
      <c r="A27" s="62" t="s">
        <v>40</v>
      </c>
      <c r="B27" s="63">
        <v>14</v>
      </c>
      <c r="C27" s="64">
        <v>5</v>
      </c>
      <c r="D27" s="63">
        <v>44</v>
      </c>
      <c r="E27" s="64">
        <v>55</v>
      </c>
      <c r="F27" s="65"/>
      <c r="G27" s="63">
        <f t="shared" si="0"/>
        <v>9</v>
      </c>
      <c r="H27" s="64">
        <f t="shared" si="1"/>
        <v>-11</v>
      </c>
      <c r="I27" s="66">
        <f t="shared" si="2"/>
        <v>180</v>
      </c>
      <c r="J27" s="67">
        <f t="shared" si="3"/>
        <v>-20</v>
      </c>
    </row>
    <row r="28" spans="1:10" x14ac:dyDescent="0.2">
      <c r="A28" s="20" t="s">
        <v>41</v>
      </c>
      <c r="B28" s="55">
        <v>1</v>
      </c>
      <c r="C28" s="56">
        <v>1</v>
      </c>
      <c r="D28" s="55">
        <v>8</v>
      </c>
      <c r="E28" s="56">
        <v>3</v>
      </c>
      <c r="F28" s="57"/>
      <c r="G28" s="55">
        <f t="shared" si="0"/>
        <v>0</v>
      </c>
      <c r="H28" s="56">
        <f t="shared" si="1"/>
        <v>5</v>
      </c>
      <c r="I28" s="58">
        <f t="shared" si="2"/>
        <v>0</v>
      </c>
      <c r="J28" s="59">
        <f t="shared" si="3"/>
        <v>166.66666666666669</v>
      </c>
    </row>
    <row r="29" spans="1:10" x14ac:dyDescent="0.2">
      <c r="A29" s="20" t="s">
        <v>42</v>
      </c>
      <c r="B29" s="55">
        <v>0</v>
      </c>
      <c r="C29" s="56">
        <v>5</v>
      </c>
      <c r="D29" s="55">
        <v>5</v>
      </c>
      <c r="E29" s="56">
        <v>9</v>
      </c>
      <c r="F29" s="57"/>
      <c r="G29" s="55">
        <f t="shared" si="0"/>
        <v>-5</v>
      </c>
      <c r="H29" s="56">
        <f t="shared" si="1"/>
        <v>-4</v>
      </c>
      <c r="I29" s="58">
        <f t="shared" si="2"/>
        <v>-100</v>
      </c>
      <c r="J29" s="59">
        <f t="shared" si="3"/>
        <v>-44.444444444444443</v>
      </c>
    </row>
    <row r="30" spans="1:10" x14ac:dyDescent="0.2">
      <c r="A30" s="20" t="s">
        <v>43</v>
      </c>
      <c r="B30" s="55">
        <v>13</v>
      </c>
      <c r="C30" s="56">
        <v>12</v>
      </c>
      <c r="D30" s="55">
        <v>41</v>
      </c>
      <c r="E30" s="56">
        <v>60</v>
      </c>
      <c r="F30" s="57"/>
      <c r="G30" s="55">
        <f t="shared" si="0"/>
        <v>1</v>
      </c>
      <c r="H30" s="56">
        <f t="shared" si="1"/>
        <v>-19</v>
      </c>
      <c r="I30" s="58">
        <f t="shared" si="2"/>
        <v>8.3333333333333321</v>
      </c>
      <c r="J30" s="59">
        <f t="shared" si="3"/>
        <v>-31.666666666666664</v>
      </c>
    </row>
    <row r="31" spans="1:10" x14ac:dyDescent="0.2">
      <c r="A31" s="20" t="s">
        <v>44</v>
      </c>
      <c r="B31" s="55">
        <v>46</v>
      </c>
      <c r="C31" s="56">
        <v>49</v>
      </c>
      <c r="D31" s="55">
        <v>174</v>
      </c>
      <c r="E31" s="56">
        <v>237</v>
      </c>
      <c r="F31" s="57"/>
      <c r="G31" s="55">
        <f t="shared" si="0"/>
        <v>-3</v>
      </c>
      <c r="H31" s="56">
        <f t="shared" si="1"/>
        <v>-63</v>
      </c>
      <c r="I31" s="58">
        <f t="shared" si="2"/>
        <v>-6.1224489795918364</v>
      </c>
      <c r="J31" s="59">
        <f t="shared" si="3"/>
        <v>-26.582278481012654</v>
      </c>
    </row>
    <row r="32" spans="1:10" x14ac:dyDescent="0.2">
      <c r="A32" s="20" t="s">
        <v>45</v>
      </c>
      <c r="B32" s="55">
        <v>220</v>
      </c>
      <c r="C32" s="56">
        <v>228</v>
      </c>
      <c r="D32" s="55">
        <v>869</v>
      </c>
      <c r="E32" s="56">
        <v>1097</v>
      </c>
      <c r="F32" s="57"/>
      <c r="G32" s="55">
        <f t="shared" si="0"/>
        <v>-8</v>
      </c>
      <c r="H32" s="56">
        <f t="shared" si="1"/>
        <v>-228</v>
      </c>
      <c r="I32" s="58">
        <f t="shared" si="2"/>
        <v>-3.5087719298245612</v>
      </c>
      <c r="J32" s="59">
        <f t="shared" si="3"/>
        <v>-20.783956244302644</v>
      </c>
    </row>
    <row r="33" spans="1:10" x14ac:dyDescent="0.2">
      <c r="A33" s="62" t="s">
        <v>26</v>
      </c>
      <c r="B33" s="63">
        <v>30</v>
      </c>
      <c r="C33" s="64">
        <v>24</v>
      </c>
      <c r="D33" s="63">
        <v>124</v>
      </c>
      <c r="E33" s="64">
        <v>111</v>
      </c>
      <c r="F33" s="65"/>
      <c r="G33" s="63">
        <f t="shared" si="0"/>
        <v>6</v>
      </c>
      <c r="H33" s="64">
        <f t="shared" si="1"/>
        <v>13</v>
      </c>
      <c r="I33" s="66">
        <f t="shared" si="2"/>
        <v>25</v>
      </c>
      <c r="J33" s="67">
        <f t="shared" si="3"/>
        <v>11.711711711711711</v>
      </c>
    </row>
    <row r="34" spans="1:10" s="38" customFormat="1" x14ac:dyDescent="0.2">
      <c r="A34" s="12" t="s">
        <v>7</v>
      </c>
      <c r="B34" s="32">
        <f>SUM(B14:B33)</f>
        <v>841</v>
      </c>
      <c r="C34" s="33">
        <f>SUM(C14:C33)</f>
        <v>882</v>
      </c>
      <c r="D34" s="32">
        <f>SUM(D14:D33)</f>
        <v>3518</v>
      </c>
      <c r="E34" s="33">
        <f>SUM(E14:E33)</f>
        <v>4957</v>
      </c>
      <c r="F34" s="34"/>
      <c r="G34" s="32">
        <f t="shared" si="0"/>
        <v>-41</v>
      </c>
      <c r="H34" s="33">
        <f t="shared" si="1"/>
        <v>-1439</v>
      </c>
      <c r="I34" s="60">
        <f>IF(C34=0, 0, G34/C34*100)</f>
        <v>-4.6485260770975056</v>
      </c>
      <c r="J34" s="61">
        <f>IF(E34=0, 0, H34/E34*100)</f>
        <v>-29.029655033286261</v>
      </c>
    </row>
    <row r="36" spans="1:10" x14ac:dyDescent="0.2">
      <c r="E36" s="173" t="s">
        <v>46</v>
      </c>
      <c r="F36" s="173"/>
      <c r="G36" s="173"/>
    </row>
    <row r="37" spans="1:10" x14ac:dyDescent="0.2">
      <c r="A37" s="10"/>
      <c r="B37" s="170" t="s">
        <v>4</v>
      </c>
      <c r="C37" s="171"/>
      <c r="D37" s="170" t="s">
        <v>5</v>
      </c>
      <c r="E37" s="171"/>
      <c r="F37" s="11"/>
      <c r="G37" s="170" t="s">
        <v>47</v>
      </c>
      <c r="H37" s="171"/>
    </row>
    <row r="38" spans="1:10" x14ac:dyDescent="0.2">
      <c r="A38" s="12"/>
      <c r="B38" s="13">
        <f>B6</f>
        <v>2020</v>
      </c>
      <c r="C38" s="14">
        <f>C6</f>
        <v>2019</v>
      </c>
      <c r="D38" s="13">
        <f>D6</f>
        <v>2020</v>
      </c>
      <c r="E38" s="14">
        <f>E6</f>
        <v>2019</v>
      </c>
      <c r="F38" s="15"/>
      <c r="G38" s="13" t="s">
        <v>8</v>
      </c>
      <c r="H38" s="14" t="s">
        <v>5</v>
      </c>
    </row>
    <row r="39" spans="1:10" x14ac:dyDescent="0.2">
      <c r="A39" s="20" t="s">
        <v>23</v>
      </c>
      <c r="B39" s="68">
        <f>$B$7/$B$11*100</f>
        <v>18.668252080856124</v>
      </c>
      <c r="C39" s="69">
        <f>$C$7/$C$11*100</f>
        <v>22.448979591836736</v>
      </c>
      <c r="D39" s="68">
        <f>$D$7/$D$11*100</f>
        <v>20.409323479249576</v>
      </c>
      <c r="E39" s="69">
        <f>$E$7/$E$11*100</f>
        <v>21.262860601170065</v>
      </c>
      <c r="F39" s="70"/>
      <c r="G39" s="68">
        <f>B39-C39</f>
        <v>-3.7807275109806113</v>
      </c>
      <c r="H39" s="69">
        <f>D39-E39</f>
        <v>-0.85353712192048903</v>
      </c>
    </row>
    <row r="40" spans="1:10" x14ac:dyDescent="0.2">
      <c r="A40" s="20" t="s">
        <v>24</v>
      </c>
      <c r="B40" s="68">
        <f>$B$8/$B$11*100</f>
        <v>42.806183115338882</v>
      </c>
      <c r="C40" s="69">
        <f>$C$8/$C$11*100</f>
        <v>40.816326530612244</v>
      </c>
      <c r="D40" s="68">
        <f>$D$8/$D$11*100</f>
        <v>43.632745878339968</v>
      </c>
      <c r="E40" s="69">
        <f>$E$8/$E$11*100</f>
        <v>47.024409925358079</v>
      </c>
      <c r="F40" s="70"/>
      <c r="G40" s="68">
        <f>B40-C40</f>
        <v>1.9898565847266383</v>
      </c>
      <c r="H40" s="69">
        <f>D40-E40</f>
        <v>-3.3916640470181108</v>
      </c>
    </row>
    <row r="41" spans="1:10" x14ac:dyDescent="0.2">
      <c r="A41" s="20" t="s">
        <v>25</v>
      </c>
      <c r="B41" s="68">
        <f>$B$9/$B$11*100</f>
        <v>34.958382877526759</v>
      </c>
      <c r="C41" s="69">
        <f>$C$9/$C$11*100</f>
        <v>34.013605442176868</v>
      </c>
      <c r="D41" s="68">
        <f>$D$9/$D$11*100</f>
        <v>32.433200682205801</v>
      </c>
      <c r="E41" s="69">
        <f>$E$9/$E$11*100</f>
        <v>29.473471857978616</v>
      </c>
      <c r="F41" s="70"/>
      <c r="G41" s="68">
        <f>B41-C41</f>
        <v>0.94477743534989145</v>
      </c>
      <c r="H41" s="69">
        <f>D41-E41</f>
        <v>2.9597288242271844</v>
      </c>
    </row>
    <row r="42" spans="1:10" x14ac:dyDescent="0.2">
      <c r="A42" s="20" t="s">
        <v>26</v>
      </c>
      <c r="B42" s="68">
        <f>$B$10/$B$11*100</f>
        <v>3.56718192627824</v>
      </c>
      <c r="C42" s="69">
        <f>$C$10/$C$11*100</f>
        <v>2.7210884353741496</v>
      </c>
      <c r="D42" s="68">
        <f>$D$10/$D$11*100</f>
        <v>3.5247299602046618</v>
      </c>
      <c r="E42" s="69">
        <f>$E$10/$E$11*100</f>
        <v>2.239257615493242</v>
      </c>
      <c r="F42" s="70"/>
      <c r="G42" s="68">
        <f>B42-C42</f>
        <v>0.84609349090409047</v>
      </c>
      <c r="H42" s="69">
        <f>D42-E42</f>
        <v>1.2854723447114198</v>
      </c>
    </row>
    <row r="43" spans="1:10" s="38" customFormat="1" x14ac:dyDescent="0.2">
      <c r="A43" s="12" t="s">
        <v>7</v>
      </c>
      <c r="B43" s="71">
        <f>SUM(B39:B42)</f>
        <v>100</v>
      </c>
      <c r="C43" s="72">
        <f>SUM(C39:C42)</f>
        <v>100</v>
      </c>
      <c r="D43" s="71">
        <f>SUM(D39:D42)</f>
        <v>100</v>
      </c>
      <c r="E43" s="72">
        <f>SUM(E39:E42)</f>
        <v>100</v>
      </c>
      <c r="F43" s="73"/>
      <c r="G43" s="71">
        <f>B43-C43</f>
        <v>0</v>
      </c>
      <c r="H43" s="72">
        <f>D43-E43</f>
        <v>0</v>
      </c>
    </row>
    <row r="45" spans="1:10" x14ac:dyDescent="0.2">
      <c r="A45" s="10"/>
      <c r="B45" s="170" t="s">
        <v>4</v>
      </c>
      <c r="C45" s="171"/>
      <c r="D45" s="170" t="s">
        <v>5</v>
      </c>
      <c r="E45" s="171"/>
      <c r="F45" s="11"/>
      <c r="G45" s="170" t="s">
        <v>47</v>
      </c>
      <c r="H45" s="171"/>
    </row>
    <row r="46" spans="1:10" x14ac:dyDescent="0.2">
      <c r="A46" s="20" t="s">
        <v>27</v>
      </c>
      <c r="B46" s="68">
        <f>$B$14/$B$34*100</f>
        <v>0.356718192627824</v>
      </c>
      <c r="C46" s="69">
        <f>$C$14/$C$34*100</f>
        <v>0.3401360544217687</v>
      </c>
      <c r="D46" s="68">
        <f>$D$14/$D$34*100</f>
        <v>0.68220579874928933</v>
      </c>
      <c r="E46" s="69">
        <f>$E$14/$E$34*100</f>
        <v>0.58503126891264878</v>
      </c>
      <c r="F46" s="70"/>
      <c r="G46" s="68">
        <f t="shared" ref="G46:G66" si="4">B46-C46</f>
        <v>1.6582138206055308E-2</v>
      </c>
      <c r="H46" s="69">
        <f t="shared" ref="H46:H66" si="5">D46-E46</f>
        <v>9.7174529836640544E-2</v>
      </c>
    </row>
    <row r="47" spans="1:10" x14ac:dyDescent="0.2">
      <c r="A47" s="20" t="s">
        <v>28</v>
      </c>
      <c r="B47" s="68">
        <f>$B$15/$B$34*100</f>
        <v>4.8751486325802613</v>
      </c>
      <c r="C47" s="69">
        <f>$C$15/$C$34*100</f>
        <v>6.5759637188208613</v>
      </c>
      <c r="D47" s="68">
        <f>$D$15/$D$34*100</f>
        <v>5.2018192154633311</v>
      </c>
      <c r="E47" s="69">
        <f>$E$15/$E$34*100</f>
        <v>7.3028041153923748</v>
      </c>
      <c r="F47" s="70"/>
      <c r="G47" s="68">
        <f t="shared" si="4"/>
        <v>-1.7008150862406</v>
      </c>
      <c r="H47" s="69">
        <f t="shared" si="5"/>
        <v>-2.1009848999290437</v>
      </c>
    </row>
    <row r="48" spans="1:10" x14ac:dyDescent="0.2">
      <c r="A48" s="20" t="s">
        <v>29</v>
      </c>
      <c r="B48" s="68">
        <f>$B$16/$B$34*100</f>
        <v>8.6801426872770513</v>
      </c>
      <c r="C48" s="69">
        <f>$C$16/$C$34*100</f>
        <v>13.378684807256235</v>
      </c>
      <c r="D48" s="68">
        <f>$D$16/$D$34*100</f>
        <v>9.5508811824900501</v>
      </c>
      <c r="E48" s="69">
        <f>$E$16/$E$34*100</f>
        <v>9.2798063344764987</v>
      </c>
      <c r="F48" s="70"/>
      <c r="G48" s="68">
        <f t="shared" si="4"/>
        <v>-4.6985421199791837</v>
      </c>
      <c r="H48" s="69">
        <f t="shared" si="5"/>
        <v>0.27107484801355142</v>
      </c>
    </row>
    <row r="49" spans="1:8" x14ac:dyDescent="0.2">
      <c r="A49" s="20" t="s">
        <v>30</v>
      </c>
      <c r="B49" s="68">
        <f>$B$17/$B$34*100</f>
        <v>2.853745541022592</v>
      </c>
      <c r="C49" s="69">
        <f>$C$17/$C$34*100</f>
        <v>0.56689342403628118</v>
      </c>
      <c r="D49" s="68">
        <f>$D$17/$D$34*100</f>
        <v>2.6719727117680501</v>
      </c>
      <c r="E49" s="69">
        <f>$E$17/$E$34*100</f>
        <v>1.7954407908008876</v>
      </c>
      <c r="F49" s="70"/>
      <c r="G49" s="68">
        <f t="shared" si="4"/>
        <v>2.286852116986311</v>
      </c>
      <c r="H49" s="69">
        <f t="shared" si="5"/>
        <v>0.87653192096716248</v>
      </c>
    </row>
    <row r="50" spans="1:8" x14ac:dyDescent="0.2">
      <c r="A50" s="20" t="s">
        <v>31</v>
      </c>
      <c r="B50" s="68">
        <f>$B$18/$B$34*100</f>
        <v>1.3079667063020213</v>
      </c>
      <c r="C50" s="69">
        <f>$C$18/$C$34*100</f>
        <v>0.56689342403628118</v>
      </c>
      <c r="D50" s="68">
        <f>$D$18/$D$34*100</f>
        <v>1.1085844229675952</v>
      </c>
      <c r="E50" s="69">
        <f>$E$18/$E$34*100</f>
        <v>0.58503126891264878</v>
      </c>
      <c r="F50" s="70"/>
      <c r="G50" s="68">
        <f t="shared" si="4"/>
        <v>0.7410732822657401</v>
      </c>
      <c r="H50" s="69">
        <f t="shared" si="5"/>
        <v>0.5235531540549464</v>
      </c>
    </row>
    <row r="51" spans="1:8" x14ac:dyDescent="0.2">
      <c r="A51" s="20" t="s">
        <v>32</v>
      </c>
      <c r="B51" s="68">
        <f>$B$19/$B$34*100</f>
        <v>0</v>
      </c>
      <c r="C51" s="69">
        <f>$C$19/$C$34*100</f>
        <v>0</v>
      </c>
      <c r="D51" s="68">
        <f>$D$19/$D$34*100</f>
        <v>0</v>
      </c>
      <c r="E51" s="69">
        <f>$E$19/$E$34*100</f>
        <v>2.017349203147065E-2</v>
      </c>
      <c r="F51" s="70"/>
      <c r="G51" s="68">
        <f t="shared" si="4"/>
        <v>0</v>
      </c>
      <c r="H51" s="69">
        <f t="shared" si="5"/>
        <v>-2.017349203147065E-2</v>
      </c>
    </row>
    <row r="52" spans="1:8" x14ac:dyDescent="0.2">
      <c r="A52" s="20" t="s">
        <v>33</v>
      </c>
      <c r="B52" s="68">
        <f>$B$20/$B$34*100</f>
        <v>0.47562425683709864</v>
      </c>
      <c r="C52" s="69">
        <f>$C$20/$C$34*100</f>
        <v>0.68027210884353739</v>
      </c>
      <c r="D52" s="68">
        <f>$D$20/$D$34*100</f>
        <v>0.82433200682205809</v>
      </c>
      <c r="E52" s="69">
        <f>$E$20/$E$34*100</f>
        <v>1.2104095218882389</v>
      </c>
      <c r="F52" s="70"/>
      <c r="G52" s="68">
        <f t="shared" si="4"/>
        <v>-0.20464785200643876</v>
      </c>
      <c r="H52" s="69">
        <f t="shared" si="5"/>
        <v>-0.38607751506618082</v>
      </c>
    </row>
    <row r="53" spans="1:8" x14ac:dyDescent="0.2">
      <c r="A53" s="20" t="s">
        <v>34</v>
      </c>
      <c r="B53" s="68">
        <f>$B$21/$B$34*100</f>
        <v>0.11890606420927466</v>
      </c>
      <c r="C53" s="69">
        <f>$C$21/$C$34*100</f>
        <v>0.3401360544217687</v>
      </c>
      <c r="D53" s="68">
        <f>$D$21/$D$34*100</f>
        <v>0.36952814098919839</v>
      </c>
      <c r="E53" s="69">
        <f>$E$21/$E$34*100</f>
        <v>0.48416380875529552</v>
      </c>
      <c r="F53" s="70"/>
      <c r="G53" s="68">
        <f t="shared" si="4"/>
        <v>-0.22122999021249404</v>
      </c>
      <c r="H53" s="69">
        <f t="shared" si="5"/>
        <v>-0.11463566776609713</v>
      </c>
    </row>
    <row r="54" spans="1:8" x14ac:dyDescent="0.2">
      <c r="A54" s="62" t="s">
        <v>35</v>
      </c>
      <c r="B54" s="74">
        <f>$B$22/$B$34*100</f>
        <v>1.5457788347205708</v>
      </c>
      <c r="C54" s="75">
        <f>$C$22/$C$34*100</f>
        <v>3.2879818594104306</v>
      </c>
      <c r="D54" s="74">
        <f>$D$22/$D$34*100</f>
        <v>2.5298465036952815</v>
      </c>
      <c r="E54" s="75">
        <f>$E$22/$E$34*100</f>
        <v>2.3401250756505951</v>
      </c>
      <c r="F54" s="76"/>
      <c r="G54" s="74">
        <f t="shared" si="4"/>
        <v>-1.7422030246898599</v>
      </c>
      <c r="H54" s="75">
        <f t="shared" si="5"/>
        <v>0.18972142804468639</v>
      </c>
    </row>
    <row r="55" spans="1:8" x14ac:dyDescent="0.2">
      <c r="A55" s="20" t="s">
        <v>36</v>
      </c>
      <c r="B55" s="68">
        <f>$B$23/$B$34*100</f>
        <v>9.7502972651605226</v>
      </c>
      <c r="C55" s="69">
        <f>$C$23/$C$34*100</f>
        <v>6.1224489795918364</v>
      </c>
      <c r="D55" s="68">
        <f>$D$23/$D$34*100</f>
        <v>9.2382035247299594</v>
      </c>
      <c r="E55" s="69">
        <f>$E$23/$E$34*100</f>
        <v>9.4613677627597337</v>
      </c>
      <c r="F55" s="70"/>
      <c r="G55" s="68">
        <f t="shared" si="4"/>
        <v>3.6278482855686862</v>
      </c>
      <c r="H55" s="69">
        <f t="shared" si="5"/>
        <v>-0.22316423802977425</v>
      </c>
    </row>
    <row r="56" spans="1:8" x14ac:dyDescent="0.2">
      <c r="A56" s="20" t="s">
        <v>37</v>
      </c>
      <c r="B56" s="68">
        <f>$B$24/$B$34*100</f>
        <v>14.149821640903687</v>
      </c>
      <c r="C56" s="69">
        <f>$C$24/$C$34*100</f>
        <v>13.492063492063492</v>
      </c>
      <c r="D56" s="68">
        <f>$D$24/$D$34*100</f>
        <v>13.786242183058556</v>
      </c>
      <c r="E56" s="69">
        <f>$E$24/$E$34*100</f>
        <v>16.098446641113576</v>
      </c>
      <c r="F56" s="70"/>
      <c r="G56" s="68">
        <f t="shared" si="4"/>
        <v>0.65775814884019468</v>
      </c>
      <c r="H56" s="69">
        <f t="shared" si="5"/>
        <v>-2.3122044580550192</v>
      </c>
    </row>
    <row r="57" spans="1:8" x14ac:dyDescent="0.2">
      <c r="A57" s="20" t="s">
        <v>38</v>
      </c>
      <c r="B57" s="68">
        <f>$B$25/$B$34*100</f>
        <v>11.890606420927467</v>
      </c>
      <c r="C57" s="69">
        <f>$C$25/$C$34*100</f>
        <v>15.079365079365079</v>
      </c>
      <c r="D57" s="68">
        <f>$D$25/$D$34*100</f>
        <v>13.388288800454804</v>
      </c>
      <c r="E57" s="69">
        <f>$E$25/$E$34*100</f>
        <v>15.069598547508573</v>
      </c>
      <c r="F57" s="70"/>
      <c r="G57" s="68">
        <f t="shared" si="4"/>
        <v>-3.188758658437612</v>
      </c>
      <c r="H57" s="69">
        <f t="shared" si="5"/>
        <v>-1.6813097470537688</v>
      </c>
    </row>
    <row r="58" spans="1:8" x14ac:dyDescent="0.2">
      <c r="A58" s="20" t="s">
        <v>39</v>
      </c>
      <c r="B58" s="68">
        <f>$B$26/$B$34*100</f>
        <v>5.4696789536266346</v>
      </c>
      <c r="C58" s="69">
        <f>$C$26/$C$34*100</f>
        <v>2.8344671201814062</v>
      </c>
      <c r="D58" s="68">
        <f>$D$26/$D$34*100</f>
        <v>4.6901648664013651</v>
      </c>
      <c r="E58" s="69">
        <f>$E$26/$E$34*100</f>
        <v>4.0548718983256</v>
      </c>
      <c r="F58" s="70"/>
      <c r="G58" s="68">
        <f t="shared" si="4"/>
        <v>2.6352118334452284</v>
      </c>
      <c r="H58" s="69">
        <f t="shared" si="5"/>
        <v>0.63529296807576507</v>
      </c>
    </row>
    <row r="59" spans="1:8" x14ac:dyDescent="0.2">
      <c r="A59" s="62" t="s">
        <v>40</v>
      </c>
      <c r="B59" s="74">
        <f>$B$27/$B$34*100</f>
        <v>1.6646848989298455</v>
      </c>
      <c r="C59" s="75">
        <f>$C$27/$C$34*100</f>
        <v>0.56689342403628118</v>
      </c>
      <c r="D59" s="74">
        <f>$D$27/$D$34*100</f>
        <v>1.250710631040364</v>
      </c>
      <c r="E59" s="75">
        <f>$E$27/$E$34*100</f>
        <v>1.1095420617308858</v>
      </c>
      <c r="F59" s="76"/>
      <c r="G59" s="74">
        <f t="shared" si="4"/>
        <v>1.0977914748935644</v>
      </c>
      <c r="H59" s="75">
        <f t="shared" si="5"/>
        <v>0.14116856930947819</v>
      </c>
    </row>
    <row r="60" spans="1:8" x14ac:dyDescent="0.2">
      <c r="A60" s="20" t="s">
        <v>41</v>
      </c>
      <c r="B60" s="68">
        <f>$B$28/$B$34*100</f>
        <v>0.11890606420927466</v>
      </c>
      <c r="C60" s="69">
        <f>$C$28/$C$34*100</f>
        <v>0.11337868480725624</v>
      </c>
      <c r="D60" s="68">
        <f>$D$28/$D$34*100</f>
        <v>0.22740193291642977</v>
      </c>
      <c r="E60" s="69">
        <f>$E$28/$E$34*100</f>
        <v>6.052047609441194E-2</v>
      </c>
      <c r="F60" s="70"/>
      <c r="G60" s="68">
        <f t="shared" si="4"/>
        <v>5.5273794020184175E-3</v>
      </c>
      <c r="H60" s="69">
        <f t="shared" si="5"/>
        <v>0.16688145682201783</v>
      </c>
    </row>
    <row r="61" spans="1:8" x14ac:dyDescent="0.2">
      <c r="A61" s="20" t="s">
        <v>42</v>
      </c>
      <c r="B61" s="68">
        <f>$B$29/$B$34*100</f>
        <v>0</v>
      </c>
      <c r="C61" s="69">
        <f>$C$29/$C$34*100</f>
        <v>0.56689342403628118</v>
      </c>
      <c r="D61" s="68">
        <f>$D$29/$D$34*100</f>
        <v>0.14212620807276863</v>
      </c>
      <c r="E61" s="69">
        <f>$E$29/$E$34*100</f>
        <v>0.18156142828323585</v>
      </c>
      <c r="F61" s="70"/>
      <c r="G61" s="68">
        <f t="shared" si="4"/>
        <v>-0.56689342403628118</v>
      </c>
      <c r="H61" s="69">
        <f t="shared" si="5"/>
        <v>-3.943522021046722E-2</v>
      </c>
    </row>
    <row r="62" spans="1:8" x14ac:dyDescent="0.2">
      <c r="A62" s="20" t="s">
        <v>43</v>
      </c>
      <c r="B62" s="68">
        <f>$B$30/$B$34*100</f>
        <v>1.5457788347205708</v>
      </c>
      <c r="C62" s="69">
        <f>$C$30/$C$34*100</f>
        <v>1.3605442176870748</v>
      </c>
      <c r="D62" s="68">
        <f>$D$30/$D$34*100</f>
        <v>1.1654349061967026</v>
      </c>
      <c r="E62" s="69">
        <f>$E$30/$E$34*100</f>
        <v>1.2104095218882389</v>
      </c>
      <c r="F62" s="70"/>
      <c r="G62" s="68">
        <f t="shared" si="4"/>
        <v>0.18523461703349597</v>
      </c>
      <c r="H62" s="69">
        <f t="shared" si="5"/>
        <v>-4.4974615691536268E-2</v>
      </c>
    </row>
    <row r="63" spans="1:8" x14ac:dyDescent="0.2">
      <c r="A63" s="20" t="s">
        <v>44</v>
      </c>
      <c r="B63" s="68">
        <f>$B$31/$B$34*100</f>
        <v>5.4696789536266346</v>
      </c>
      <c r="C63" s="69">
        <f>$C$31/$C$34*100</f>
        <v>5.5555555555555554</v>
      </c>
      <c r="D63" s="68">
        <f>$D$31/$D$34*100</f>
        <v>4.9459920409323486</v>
      </c>
      <c r="E63" s="69">
        <f>$E$31/$E$34*100</f>
        <v>4.7811176114585434</v>
      </c>
      <c r="F63" s="70"/>
      <c r="G63" s="68">
        <f t="shared" si="4"/>
        <v>-8.587660192892077E-2</v>
      </c>
      <c r="H63" s="69">
        <f t="shared" si="5"/>
        <v>0.16487442947380515</v>
      </c>
    </row>
    <row r="64" spans="1:8" x14ac:dyDescent="0.2">
      <c r="A64" s="20" t="s">
        <v>45</v>
      </c>
      <c r="B64" s="68">
        <f>$B$32/$B$34*100</f>
        <v>26.159334126040427</v>
      </c>
      <c r="C64" s="69">
        <f>$C$32/$C$34*100</f>
        <v>25.850340136054424</v>
      </c>
      <c r="D64" s="68">
        <f>$D$32/$D$34*100</f>
        <v>24.701534963047187</v>
      </c>
      <c r="E64" s="69">
        <f>$E$32/$E$34*100</f>
        <v>22.1303207585233</v>
      </c>
      <c r="F64" s="70"/>
      <c r="G64" s="68">
        <f t="shared" si="4"/>
        <v>0.30899398998600347</v>
      </c>
      <c r="H64" s="69">
        <f t="shared" si="5"/>
        <v>2.571214204523887</v>
      </c>
    </row>
    <row r="65" spans="1:8" x14ac:dyDescent="0.2">
      <c r="A65" s="62" t="s">
        <v>26</v>
      </c>
      <c r="B65" s="74">
        <f>$B$33/$B$34*100</f>
        <v>3.56718192627824</v>
      </c>
      <c r="C65" s="75">
        <f>$C$33/$C$34*100</f>
        <v>2.7210884353741496</v>
      </c>
      <c r="D65" s="74">
        <f>$D$33/$D$34*100</f>
        <v>3.5247299602046618</v>
      </c>
      <c r="E65" s="75">
        <f>$E$33/$E$34*100</f>
        <v>2.239257615493242</v>
      </c>
      <c r="F65" s="76"/>
      <c r="G65" s="74">
        <f t="shared" si="4"/>
        <v>0.84609349090409047</v>
      </c>
      <c r="H65" s="75">
        <f t="shared" si="5"/>
        <v>1.2854723447114198</v>
      </c>
    </row>
    <row r="66" spans="1:8" s="38" customFormat="1" x14ac:dyDescent="0.2">
      <c r="A66" s="12" t="s">
        <v>7</v>
      </c>
      <c r="B66" s="71">
        <f>SUM(B46:B65)</f>
        <v>100</v>
      </c>
      <c r="C66" s="72">
        <f>SUM(C46:C65)</f>
        <v>100.00000000000003</v>
      </c>
      <c r="D66" s="71">
        <f>SUM(D46:D65)</f>
        <v>100.00000000000003</v>
      </c>
      <c r="E66" s="72">
        <f>SUM(E46:E65)</f>
        <v>99.999999999999986</v>
      </c>
      <c r="F66" s="73"/>
      <c r="G66" s="71">
        <f t="shared" si="4"/>
        <v>0</v>
      </c>
      <c r="H66" s="72">
        <f t="shared" si="5"/>
        <v>0</v>
      </c>
    </row>
  </sheetData>
  <mergeCells count="16">
    <mergeCell ref="B1:J1"/>
    <mergeCell ref="B2:J2"/>
    <mergeCell ref="E4:G4"/>
    <mergeCell ref="B5:C5"/>
    <mergeCell ref="D5:E5"/>
    <mergeCell ref="G5:J5"/>
    <mergeCell ref="B45:C45"/>
    <mergeCell ref="D45:E45"/>
    <mergeCell ref="G45:H45"/>
    <mergeCell ref="B13:C13"/>
    <mergeCell ref="D13:E13"/>
    <mergeCell ref="G13:J13"/>
    <mergeCell ref="E36:G36"/>
    <mergeCell ref="B37:C37"/>
    <mergeCell ref="D37:E37"/>
    <mergeCell ref="G37:H37"/>
  </mergeCells>
  <printOptions horizontalCentered="1"/>
  <pageMargins left="0.39370078740157483" right="0.39370078740157483" top="0.39370078740157483" bottom="0.59055118110236227" header="0.39370078740157483" footer="0.19685039370078741"/>
  <pageSetup paperSize="9" scale="94"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F397C-2282-43A0-873E-E958916BC53C}">
  <sheetPr>
    <pageSetUpPr fitToPage="1"/>
  </sheetPr>
  <dimension ref="A1:J48"/>
  <sheetViews>
    <sheetView tabSelected="1" workbookViewId="0">
      <selection activeCell="M1" sqref="M1"/>
    </sheetView>
  </sheetViews>
  <sheetFormatPr defaultRowHeight="12.75" x14ac:dyDescent="0.2"/>
  <cols>
    <col min="1" max="1" width="19.42578125" style="1" bestFit="1" customWidth="1"/>
    <col min="2" max="5" width="8.7109375" style="1"/>
    <col min="6" max="6" width="1.7109375" style="1" customWidth="1"/>
    <col min="7" max="256" width="8.7109375" style="1"/>
    <col min="257" max="257" width="25.7109375" style="1" customWidth="1"/>
    <col min="258" max="261" width="8.7109375" style="1"/>
    <col min="262" max="262" width="1.7109375" style="1" customWidth="1"/>
    <col min="263" max="512" width="8.7109375" style="1"/>
    <col min="513" max="513" width="25.7109375" style="1" customWidth="1"/>
    <col min="514" max="517" width="8.7109375" style="1"/>
    <col min="518" max="518" width="1.7109375" style="1" customWidth="1"/>
    <col min="519" max="768" width="8.7109375" style="1"/>
    <col min="769" max="769" width="25.7109375" style="1" customWidth="1"/>
    <col min="770" max="773" width="8.7109375" style="1"/>
    <col min="774" max="774" width="1.7109375" style="1" customWidth="1"/>
    <col min="775" max="1024" width="8.7109375" style="1"/>
    <col min="1025" max="1025" width="25.7109375" style="1" customWidth="1"/>
    <col min="1026" max="1029" width="8.7109375" style="1"/>
    <col min="1030" max="1030" width="1.7109375" style="1" customWidth="1"/>
    <col min="1031" max="1280" width="8.7109375" style="1"/>
    <col min="1281" max="1281" width="25.7109375" style="1" customWidth="1"/>
    <col min="1282" max="1285" width="8.7109375" style="1"/>
    <col min="1286" max="1286" width="1.7109375" style="1" customWidth="1"/>
    <col min="1287" max="1536" width="8.7109375" style="1"/>
    <col min="1537" max="1537" width="25.7109375" style="1" customWidth="1"/>
    <col min="1538" max="1541" width="8.7109375" style="1"/>
    <col min="1542" max="1542" width="1.7109375" style="1" customWidth="1"/>
    <col min="1543" max="1792" width="8.7109375" style="1"/>
    <col min="1793" max="1793" width="25.7109375" style="1" customWidth="1"/>
    <col min="1794" max="1797" width="8.7109375" style="1"/>
    <col min="1798" max="1798" width="1.7109375" style="1" customWidth="1"/>
    <col min="1799" max="2048" width="8.7109375" style="1"/>
    <col min="2049" max="2049" width="25.7109375" style="1" customWidth="1"/>
    <col min="2050" max="2053" width="8.7109375" style="1"/>
    <col min="2054" max="2054" width="1.7109375" style="1" customWidth="1"/>
    <col min="2055" max="2304" width="8.7109375" style="1"/>
    <col min="2305" max="2305" width="25.7109375" style="1" customWidth="1"/>
    <col min="2306" max="2309" width="8.7109375" style="1"/>
    <col min="2310" max="2310" width="1.7109375" style="1" customWidth="1"/>
    <col min="2311" max="2560" width="8.7109375" style="1"/>
    <col min="2561" max="2561" width="25.7109375" style="1" customWidth="1"/>
    <col min="2562" max="2565" width="8.7109375" style="1"/>
    <col min="2566" max="2566" width="1.7109375" style="1" customWidth="1"/>
    <col min="2567" max="2816" width="8.7109375" style="1"/>
    <col min="2817" max="2817" width="25.7109375" style="1" customWidth="1"/>
    <col min="2818" max="2821" width="8.7109375" style="1"/>
    <col min="2822" max="2822" width="1.7109375" style="1" customWidth="1"/>
    <col min="2823" max="3072" width="8.7109375" style="1"/>
    <col min="3073" max="3073" width="25.7109375" style="1" customWidth="1"/>
    <col min="3074" max="3077" width="8.7109375" style="1"/>
    <col min="3078" max="3078" width="1.7109375" style="1" customWidth="1"/>
    <col min="3079" max="3328" width="8.7109375" style="1"/>
    <col min="3329" max="3329" width="25.7109375" style="1" customWidth="1"/>
    <col min="3330" max="3333" width="8.7109375" style="1"/>
    <col min="3334" max="3334" width="1.7109375" style="1" customWidth="1"/>
    <col min="3335" max="3584" width="8.7109375" style="1"/>
    <col min="3585" max="3585" width="25.7109375" style="1" customWidth="1"/>
    <col min="3586" max="3589" width="8.7109375" style="1"/>
    <col min="3590" max="3590" width="1.7109375" style="1" customWidth="1"/>
    <col min="3591" max="3840" width="8.7109375" style="1"/>
    <col min="3841" max="3841" width="25.7109375" style="1" customWidth="1"/>
    <col min="3842" max="3845" width="8.7109375" style="1"/>
    <col min="3846" max="3846" width="1.7109375" style="1" customWidth="1"/>
    <col min="3847" max="4096" width="8.7109375" style="1"/>
    <col min="4097" max="4097" width="25.7109375" style="1" customWidth="1"/>
    <col min="4098" max="4101" width="8.7109375" style="1"/>
    <col min="4102" max="4102" width="1.7109375" style="1" customWidth="1"/>
    <col min="4103" max="4352" width="8.7109375" style="1"/>
    <col min="4353" max="4353" width="25.7109375" style="1" customWidth="1"/>
    <col min="4354" max="4357" width="8.7109375" style="1"/>
    <col min="4358" max="4358" width="1.7109375" style="1" customWidth="1"/>
    <col min="4359" max="4608" width="8.7109375" style="1"/>
    <col min="4609" max="4609" width="25.7109375" style="1" customWidth="1"/>
    <col min="4610" max="4613" width="8.7109375" style="1"/>
    <col min="4614" max="4614" width="1.7109375" style="1" customWidth="1"/>
    <col min="4615" max="4864" width="8.7109375" style="1"/>
    <col min="4865" max="4865" width="25.7109375" style="1" customWidth="1"/>
    <col min="4866" max="4869" width="8.7109375" style="1"/>
    <col min="4870" max="4870" width="1.7109375" style="1" customWidth="1"/>
    <col min="4871" max="5120" width="8.7109375" style="1"/>
    <col min="5121" max="5121" width="25.7109375" style="1" customWidth="1"/>
    <col min="5122" max="5125" width="8.7109375" style="1"/>
    <col min="5126" max="5126" width="1.7109375" style="1" customWidth="1"/>
    <col min="5127" max="5376" width="8.7109375" style="1"/>
    <col min="5377" max="5377" width="25.7109375" style="1" customWidth="1"/>
    <col min="5378" max="5381" width="8.7109375" style="1"/>
    <col min="5382" max="5382" width="1.7109375" style="1" customWidth="1"/>
    <col min="5383" max="5632" width="8.7109375" style="1"/>
    <col min="5633" max="5633" width="25.7109375" style="1" customWidth="1"/>
    <col min="5634" max="5637" width="8.7109375" style="1"/>
    <col min="5638" max="5638" width="1.7109375" style="1" customWidth="1"/>
    <col min="5639" max="5888" width="8.7109375" style="1"/>
    <col min="5889" max="5889" width="25.7109375" style="1" customWidth="1"/>
    <col min="5890" max="5893" width="8.7109375" style="1"/>
    <col min="5894" max="5894" width="1.7109375" style="1" customWidth="1"/>
    <col min="5895" max="6144" width="8.7109375" style="1"/>
    <col min="6145" max="6145" width="25.7109375" style="1" customWidth="1"/>
    <col min="6146" max="6149" width="8.7109375" style="1"/>
    <col min="6150" max="6150" width="1.7109375" style="1" customWidth="1"/>
    <col min="6151" max="6400" width="8.7109375" style="1"/>
    <col min="6401" max="6401" width="25.7109375" style="1" customWidth="1"/>
    <col min="6402" max="6405" width="8.7109375" style="1"/>
    <col min="6406" max="6406" width="1.7109375" style="1" customWidth="1"/>
    <col min="6407" max="6656" width="8.7109375" style="1"/>
    <col min="6657" max="6657" width="25.7109375" style="1" customWidth="1"/>
    <col min="6658" max="6661" width="8.7109375" style="1"/>
    <col min="6662" max="6662" width="1.7109375" style="1" customWidth="1"/>
    <col min="6663" max="6912" width="8.7109375" style="1"/>
    <col min="6913" max="6913" width="25.7109375" style="1" customWidth="1"/>
    <col min="6914" max="6917" width="8.7109375" style="1"/>
    <col min="6918" max="6918" width="1.7109375" style="1" customWidth="1"/>
    <col min="6919" max="7168" width="8.7109375" style="1"/>
    <col min="7169" max="7169" width="25.7109375" style="1" customWidth="1"/>
    <col min="7170" max="7173" width="8.7109375" style="1"/>
    <col min="7174" max="7174" width="1.7109375" style="1" customWidth="1"/>
    <col min="7175" max="7424" width="8.7109375" style="1"/>
    <col min="7425" max="7425" width="25.7109375" style="1" customWidth="1"/>
    <col min="7426" max="7429" width="8.7109375" style="1"/>
    <col min="7430" max="7430" width="1.7109375" style="1" customWidth="1"/>
    <col min="7431" max="7680" width="8.7109375" style="1"/>
    <col min="7681" max="7681" width="25.7109375" style="1" customWidth="1"/>
    <col min="7682" max="7685" width="8.7109375" style="1"/>
    <col min="7686" max="7686" width="1.7109375" style="1" customWidth="1"/>
    <col min="7687" max="7936" width="8.7109375" style="1"/>
    <col min="7937" max="7937" width="25.7109375" style="1" customWidth="1"/>
    <col min="7938" max="7941" width="8.7109375" style="1"/>
    <col min="7942" max="7942" width="1.7109375" style="1" customWidth="1"/>
    <col min="7943" max="8192" width="8.7109375" style="1"/>
    <col min="8193" max="8193" width="25.7109375" style="1" customWidth="1"/>
    <col min="8194" max="8197" width="8.7109375" style="1"/>
    <col min="8198" max="8198" width="1.7109375" style="1" customWidth="1"/>
    <col min="8199" max="8448" width="8.7109375" style="1"/>
    <col min="8449" max="8449" width="25.7109375" style="1" customWidth="1"/>
    <col min="8450" max="8453" width="8.7109375" style="1"/>
    <col min="8454" max="8454" width="1.7109375" style="1" customWidth="1"/>
    <col min="8455" max="8704" width="8.7109375" style="1"/>
    <col min="8705" max="8705" width="25.7109375" style="1" customWidth="1"/>
    <col min="8706" max="8709" width="8.7109375" style="1"/>
    <col min="8710" max="8710" width="1.7109375" style="1" customWidth="1"/>
    <col min="8711" max="8960" width="8.7109375" style="1"/>
    <col min="8961" max="8961" width="25.7109375" style="1" customWidth="1"/>
    <col min="8962" max="8965" width="8.7109375" style="1"/>
    <col min="8966" max="8966" width="1.7109375" style="1" customWidth="1"/>
    <col min="8967" max="9216" width="8.7109375" style="1"/>
    <col min="9217" max="9217" width="25.7109375" style="1" customWidth="1"/>
    <col min="9218" max="9221" width="8.7109375" style="1"/>
    <col min="9222" max="9222" width="1.7109375" style="1" customWidth="1"/>
    <col min="9223" max="9472" width="8.7109375" style="1"/>
    <col min="9473" max="9473" width="25.7109375" style="1" customWidth="1"/>
    <col min="9474" max="9477" width="8.7109375" style="1"/>
    <col min="9478" max="9478" width="1.7109375" style="1" customWidth="1"/>
    <col min="9479" max="9728" width="8.7109375" style="1"/>
    <col min="9729" max="9729" width="25.7109375" style="1" customWidth="1"/>
    <col min="9730" max="9733" width="8.7109375" style="1"/>
    <col min="9734" max="9734" width="1.7109375" style="1" customWidth="1"/>
    <col min="9735" max="9984" width="8.7109375" style="1"/>
    <col min="9985" max="9985" width="25.7109375" style="1" customWidth="1"/>
    <col min="9986" max="9989" width="8.7109375" style="1"/>
    <col min="9990" max="9990" width="1.7109375" style="1" customWidth="1"/>
    <col min="9991" max="10240" width="8.7109375" style="1"/>
    <col min="10241" max="10241" width="25.7109375" style="1" customWidth="1"/>
    <col min="10242" max="10245" width="8.7109375" style="1"/>
    <col min="10246" max="10246" width="1.7109375" style="1" customWidth="1"/>
    <col min="10247" max="10496" width="8.7109375" style="1"/>
    <col min="10497" max="10497" width="25.7109375" style="1" customWidth="1"/>
    <col min="10498" max="10501" width="8.7109375" style="1"/>
    <col min="10502" max="10502" width="1.7109375" style="1" customWidth="1"/>
    <col min="10503" max="10752" width="8.7109375" style="1"/>
    <col min="10753" max="10753" width="25.7109375" style="1" customWidth="1"/>
    <col min="10754" max="10757" width="8.7109375" style="1"/>
    <col min="10758" max="10758" width="1.7109375" style="1" customWidth="1"/>
    <col min="10759" max="11008" width="8.7109375" style="1"/>
    <col min="11009" max="11009" width="25.7109375" style="1" customWidth="1"/>
    <col min="11010" max="11013" width="8.7109375" style="1"/>
    <col min="11014" max="11014" width="1.7109375" style="1" customWidth="1"/>
    <col min="11015" max="11264" width="8.7109375" style="1"/>
    <col min="11265" max="11265" width="25.7109375" style="1" customWidth="1"/>
    <col min="11266" max="11269" width="8.7109375" style="1"/>
    <col min="11270" max="11270" width="1.7109375" style="1" customWidth="1"/>
    <col min="11271" max="11520" width="8.7109375" style="1"/>
    <col min="11521" max="11521" width="25.7109375" style="1" customWidth="1"/>
    <col min="11522" max="11525" width="8.7109375" style="1"/>
    <col min="11526" max="11526" width="1.7109375" style="1" customWidth="1"/>
    <col min="11527" max="11776" width="8.7109375" style="1"/>
    <col min="11777" max="11777" width="25.7109375" style="1" customWidth="1"/>
    <col min="11778" max="11781" width="8.7109375" style="1"/>
    <col min="11782" max="11782" width="1.7109375" style="1" customWidth="1"/>
    <col min="11783" max="12032" width="8.7109375" style="1"/>
    <col min="12033" max="12033" width="25.7109375" style="1" customWidth="1"/>
    <col min="12034" max="12037" width="8.7109375" style="1"/>
    <col min="12038" max="12038" width="1.7109375" style="1" customWidth="1"/>
    <col min="12039" max="12288" width="8.7109375" style="1"/>
    <col min="12289" max="12289" width="25.7109375" style="1" customWidth="1"/>
    <col min="12290" max="12293" width="8.7109375" style="1"/>
    <col min="12294" max="12294" width="1.7109375" style="1" customWidth="1"/>
    <col min="12295" max="12544" width="8.7109375" style="1"/>
    <col min="12545" max="12545" width="25.7109375" style="1" customWidth="1"/>
    <col min="12546" max="12549" width="8.7109375" style="1"/>
    <col min="12550" max="12550" width="1.7109375" style="1" customWidth="1"/>
    <col min="12551" max="12800" width="8.7109375" style="1"/>
    <col min="12801" max="12801" width="25.7109375" style="1" customWidth="1"/>
    <col min="12802" max="12805" width="8.7109375" style="1"/>
    <col min="12806" max="12806" width="1.7109375" style="1" customWidth="1"/>
    <col min="12807" max="13056" width="8.7109375" style="1"/>
    <col min="13057" max="13057" width="25.7109375" style="1" customWidth="1"/>
    <col min="13058" max="13061" width="8.7109375" style="1"/>
    <col min="13062" max="13062" width="1.7109375" style="1" customWidth="1"/>
    <col min="13063" max="13312" width="8.7109375" style="1"/>
    <col min="13313" max="13313" width="25.7109375" style="1" customWidth="1"/>
    <col min="13314" max="13317" width="8.7109375" style="1"/>
    <col min="13318" max="13318" width="1.7109375" style="1" customWidth="1"/>
    <col min="13319" max="13568" width="8.7109375" style="1"/>
    <col min="13569" max="13569" width="25.7109375" style="1" customWidth="1"/>
    <col min="13570" max="13573" width="8.7109375" style="1"/>
    <col min="13574" max="13574" width="1.7109375" style="1" customWidth="1"/>
    <col min="13575" max="13824" width="8.7109375" style="1"/>
    <col min="13825" max="13825" width="25.7109375" style="1" customWidth="1"/>
    <col min="13826" max="13829" width="8.7109375" style="1"/>
    <col min="13830" max="13830" width="1.7109375" style="1" customWidth="1"/>
    <col min="13831" max="14080" width="8.7109375" style="1"/>
    <col min="14081" max="14081" width="25.7109375" style="1" customWidth="1"/>
    <col min="14082" max="14085" width="8.7109375" style="1"/>
    <col min="14086" max="14086" width="1.7109375" style="1" customWidth="1"/>
    <col min="14087" max="14336" width="8.7109375" style="1"/>
    <col min="14337" max="14337" width="25.7109375" style="1" customWidth="1"/>
    <col min="14338" max="14341" width="8.7109375" style="1"/>
    <col min="14342" max="14342" width="1.7109375" style="1" customWidth="1"/>
    <col min="14343" max="14592" width="8.7109375" style="1"/>
    <col min="14593" max="14593" width="25.7109375" style="1" customWidth="1"/>
    <col min="14594" max="14597" width="8.7109375" style="1"/>
    <col min="14598" max="14598" width="1.7109375" style="1" customWidth="1"/>
    <col min="14599" max="14848" width="8.7109375" style="1"/>
    <col min="14849" max="14849" width="25.7109375" style="1" customWidth="1"/>
    <col min="14850" max="14853" width="8.7109375" style="1"/>
    <col min="14854" max="14854" width="1.7109375" style="1" customWidth="1"/>
    <col min="14855" max="15104" width="8.7109375" style="1"/>
    <col min="15105" max="15105" width="25.7109375" style="1" customWidth="1"/>
    <col min="15106" max="15109" width="8.7109375" style="1"/>
    <col min="15110" max="15110" width="1.7109375" style="1" customWidth="1"/>
    <col min="15111" max="15360" width="8.7109375" style="1"/>
    <col min="15361" max="15361" width="25.7109375" style="1" customWidth="1"/>
    <col min="15362" max="15365" width="8.7109375" style="1"/>
    <col min="15366" max="15366" width="1.7109375" style="1" customWidth="1"/>
    <col min="15367" max="15616" width="8.7109375" style="1"/>
    <col min="15617" max="15617" width="25.7109375" style="1" customWidth="1"/>
    <col min="15618" max="15621" width="8.7109375" style="1"/>
    <col min="15622" max="15622" width="1.7109375" style="1" customWidth="1"/>
    <col min="15623" max="15872" width="8.7109375" style="1"/>
    <col min="15873" max="15873" width="25.7109375" style="1" customWidth="1"/>
    <col min="15874" max="15877" width="8.7109375" style="1"/>
    <col min="15878" max="15878" width="1.7109375" style="1" customWidth="1"/>
    <col min="15879" max="16128" width="8.7109375" style="1"/>
    <col min="16129" max="16129" width="25.7109375" style="1" customWidth="1"/>
    <col min="16130" max="16133" width="8.7109375" style="1"/>
    <col min="16134" max="16134" width="1.7109375" style="1" customWidth="1"/>
    <col min="16135" max="16384" width="8.7109375" style="1"/>
  </cols>
  <sheetData>
    <row r="1" spans="1:10" s="44" customFormat="1" ht="20.25" x14ac:dyDescent="0.3">
      <c r="A1" s="52" t="s">
        <v>19</v>
      </c>
      <c r="B1" s="174" t="s">
        <v>48</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20" t="s">
        <v>49</v>
      </c>
      <c r="B6" s="55">
        <v>1</v>
      </c>
      <c r="C6" s="56">
        <v>0</v>
      </c>
      <c r="D6" s="55">
        <v>4</v>
      </c>
      <c r="E6" s="56">
        <v>5</v>
      </c>
      <c r="F6" s="57"/>
      <c r="G6" s="55">
        <f t="shared" ref="G6:G46" si="0">B6-C6</f>
        <v>1</v>
      </c>
      <c r="H6" s="56">
        <f t="shared" ref="H6:H46" si="1">D6-E6</f>
        <v>-1</v>
      </c>
      <c r="I6" s="77" t="str">
        <f t="shared" ref="I6:I46" si="2">IF(C6=0, "-", IF(G6/C6&lt;10, G6/C6, "&gt;999%"))</f>
        <v>-</v>
      </c>
      <c r="J6" s="78">
        <f t="shared" ref="J6:J46" si="3">IF(E6=0, "-", IF(H6/E6&lt;10, H6/E6, "&gt;999%"))</f>
        <v>-0.2</v>
      </c>
    </row>
    <row r="7" spans="1:10" x14ac:dyDescent="0.2">
      <c r="A7" s="20" t="s">
        <v>50</v>
      </c>
      <c r="B7" s="55">
        <v>10</v>
      </c>
      <c r="C7" s="56">
        <v>5</v>
      </c>
      <c r="D7" s="55">
        <v>26</v>
      </c>
      <c r="E7" s="56">
        <v>16</v>
      </c>
      <c r="F7" s="57"/>
      <c r="G7" s="55">
        <f t="shared" si="0"/>
        <v>5</v>
      </c>
      <c r="H7" s="56">
        <f t="shared" si="1"/>
        <v>10</v>
      </c>
      <c r="I7" s="77">
        <f t="shared" si="2"/>
        <v>1</v>
      </c>
      <c r="J7" s="78">
        <f t="shared" si="3"/>
        <v>0.625</v>
      </c>
    </row>
    <row r="8" spans="1:10" x14ac:dyDescent="0.2">
      <c r="A8" s="20" t="s">
        <v>51</v>
      </c>
      <c r="B8" s="55">
        <v>0</v>
      </c>
      <c r="C8" s="56">
        <v>0</v>
      </c>
      <c r="D8" s="55">
        <v>0</v>
      </c>
      <c r="E8" s="56">
        <v>1</v>
      </c>
      <c r="F8" s="57"/>
      <c r="G8" s="55">
        <f t="shared" si="0"/>
        <v>0</v>
      </c>
      <c r="H8" s="56">
        <f t="shared" si="1"/>
        <v>-1</v>
      </c>
      <c r="I8" s="77" t="str">
        <f t="shared" si="2"/>
        <v>-</v>
      </c>
      <c r="J8" s="78">
        <f t="shared" si="3"/>
        <v>-1</v>
      </c>
    </row>
    <row r="9" spans="1:10" x14ac:dyDescent="0.2">
      <c r="A9" s="20" t="s">
        <v>52</v>
      </c>
      <c r="B9" s="55">
        <v>0</v>
      </c>
      <c r="C9" s="56">
        <v>0</v>
      </c>
      <c r="D9" s="55">
        <v>0</v>
      </c>
      <c r="E9" s="56">
        <v>2</v>
      </c>
      <c r="F9" s="57"/>
      <c r="G9" s="55">
        <f t="shared" si="0"/>
        <v>0</v>
      </c>
      <c r="H9" s="56">
        <f t="shared" si="1"/>
        <v>-2</v>
      </c>
      <c r="I9" s="77" t="str">
        <f t="shared" si="2"/>
        <v>-</v>
      </c>
      <c r="J9" s="78">
        <f t="shared" si="3"/>
        <v>-1</v>
      </c>
    </row>
    <row r="10" spans="1:10" x14ac:dyDescent="0.2">
      <c r="A10" s="20" t="s">
        <v>53</v>
      </c>
      <c r="B10" s="55">
        <v>0</v>
      </c>
      <c r="C10" s="56">
        <v>0</v>
      </c>
      <c r="D10" s="55">
        <v>0</v>
      </c>
      <c r="E10" s="56">
        <v>1</v>
      </c>
      <c r="F10" s="57"/>
      <c r="G10" s="55">
        <f t="shared" si="0"/>
        <v>0</v>
      </c>
      <c r="H10" s="56">
        <f t="shared" si="1"/>
        <v>-1</v>
      </c>
      <c r="I10" s="77" t="str">
        <f t="shared" si="2"/>
        <v>-</v>
      </c>
      <c r="J10" s="78">
        <f t="shared" si="3"/>
        <v>-1</v>
      </c>
    </row>
    <row r="11" spans="1:10" x14ac:dyDescent="0.2">
      <c r="A11" s="20" t="s">
        <v>54</v>
      </c>
      <c r="B11" s="55">
        <v>0</v>
      </c>
      <c r="C11" s="56">
        <v>0</v>
      </c>
      <c r="D11" s="55">
        <v>1</v>
      </c>
      <c r="E11" s="56">
        <v>1</v>
      </c>
      <c r="F11" s="57"/>
      <c r="G11" s="55">
        <f t="shared" si="0"/>
        <v>0</v>
      </c>
      <c r="H11" s="56">
        <f t="shared" si="1"/>
        <v>0</v>
      </c>
      <c r="I11" s="77" t="str">
        <f t="shared" si="2"/>
        <v>-</v>
      </c>
      <c r="J11" s="78">
        <f t="shared" si="3"/>
        <v>0</v>
      </c>
    </row>
    <row r="12" spans="1:10" x14ac:dyDescent="0.2">
      <c r="A12" s="20" t="s">
        <v>55</v>
      </c>
      <c r="B12" s="55">
        <v>27</v>
      </c>
      <c r="C12" s="56">
        <v>30</v>
      </c>
      <c r="D12" s="55">
        <v>134</v>
      </c>
      <c r="E12" s="56">
        <v>237</v>
      </c>
      <c r="F12" s="57"/>
      <c r="G12" s="55">
        <f t="shared" si="0"/>
        <v>-3</v>
      </c>
      <c r="H12" s="56">
        <f t="shared" si="1"/>
        <v>-103</v>
      </c>
      <c r="I12" s="77">
        <f t="shared" si="2"/>
        <v>-0.1</v>
      </c>
      <c r="J12" s="78">
        <f t="shared" si="3"/>
        <v>-0.43459915611814348</v>
      </c>
    </row>
    <row r="13" spans="1:10" x14ac:dyDescent="0.2">
      <c r="A13" s="20" t="s">
        <v>56</v>
      </c>
      <c r="B13" s="55">
        <v>0</v>
      </c>
      <c r="C13" s="56">
        <v>1</v>
      </c>
      <c r="D13" s="55">
        <v>6</v>
      </c>
      <c r="E13" s="56">
        <v>8</v>
      </c>
      <c r="F13" s="57"/>
      <c r="G13" s="55">
        <f t="shared" si="0"/>
        <v>-1</v>
      </c>
      <c r="H13" s="56">
        <f t="shared" si="1"/>
        <v>-2</v>
      </c>
      <c r="I13" s="77">
        <f t="shared" si="2"/>
        <v>-1</v>
      </c>
      <c r="J13" s="78">
        <f t="shared" si="3"/>
        <v>-0.25</v>
      </c>
    </row>
    <row r="14" spans="1:10" x14ac:dyDescent="0.2">
      <c r="A14" s="20" t="s">
        <v>57</v>
      </c>
      <c r="B14" s="55">
        <v>13</v>
      </c>
      <c r="C14" s="56">
        <v>54</v>
      </c>
      <c r="D14" s="55">
        <v>124</v>
      </c>
      <c r="E14" s="56">
        <v>177</v>
      </c>
      <c r="F14" s="57"/>
      <c r="G14" s="55">
        <f t="shared" si="0"/>
        <v>-41</v>
      </c>
      <c r="H14" s="56">
        <f t="shared" si="1"/>
        <v>-53</v>
      </c>
      <c r="I14" s="77">
        <f t="shared" si="2"/>
        <v>-0.7592592592592593</v>
      </c>
      <c r="J14" s="78">
        <f t="shared" si="3"/>
        <v>-0.29943502824858759</v>
      </c>
    </row>
    <row r="15" spans="1:10" x14ac:dyDescent="0.2">
      <c r="A15" s="20" t="s">
        <v>58</v>
      </c>
      <c r="B15" s="55">
        <v>14</v>
      </c>
      <c r="C15" s="56">
        <v>25</v>
      </c>
      <c r="D15" s="55">
        <v>77</v>
      </c>
      <c r="E15" s="56">
        <v>98</v>
      </c>
      <c r="F15" s="57"/>
      <c r="G15" s="55">
        <f t="shared" si="0"/>
        <v>-11</v>
      </c>
      <c r="H15" s="56">
        <f t="shared" si="1"/>
        <v>-21</v>
      </c>
      <c r="I15" s="77">
        <f t="shared" si="2"/>
        <v>-0.44</v>
      </c>
      <c r="J15" s="78">
        <f t="shared" si="3"/>
        <v>-0.21428571428571427</v>
      </c>
    </row>
    <row r="16" spans="1:10" x14ac:dyDescent="0.2">
      <c r="A16" s="20" t="s">
        <v>59</v>
      </c>
      <c r="B16" s="55">
        <v>23</v>
      </c>
      <c r="C16" s="56">
        <v>43</v>
      </c>
      <c r="D16" s="55">
        <v>157</v>
      </c>
      <c r="E16" s="56">
        <v>307</v>
      </c>
      <c r="F16" s="57"/>
      <c r="G16" s="55">
        <f t="shared" si="0"/>
        <v>-20</v>
      </c>
      <c r="H16" s="56">
        <f t="shared" si="1"/>
        <v>-150</v>
      </c>
      <c r="I16" s="77">
        <f t="shared" si="2"/>
        <v>-0.46511627906976744</v>
      </c>
      <c r="J16" s="78">
        <f t="shared" si="3"/>
        <v>-0.48859934853420195</v>
      </c>
    </row>
    <row r="17" spans="1:10" x14ac:dyDescent="0.2">
      <c r="A17" s="20" t="s">
        <v>60</v>
      </c>
      <c r="B17" s="55">
        <v>23</v>
      </c>
      <c r="C17" s="56">
        <v>26</v>
      </c>
      <c r="D17" s="55">
        <v>86</v>
      </c>
      <c r="E17" s="56">
        <v>112</v>
      </c>
      <c r="F17" s="57"/>
      <c r="G17" s="55">
        <f t="shared" si="0"/>
        <v>-3</v>
      </c>
      <c r="H17" s="56">
        <f t="shared" si="1"/>
        <v>-26</v>
      </c>
      <c r="I17" s="77">
        <f t="shared" si="2"/>
        <v>-0.11538461538461539</v>
      </c>
      <c r="J17" s="78">
        <f t="shared" si="3"/>
        <v>-0.23214285714285715</v>
      </c>
    </row>
    <row r="18" spans="1:10" x14ac:dyDescent="0.2">
      <c r="A18" s="20" t="s">
        <v>61</v>
      </c>
      <c r="B18" s="55">
        <v>1</v>
      </c>
      <c r="C18" s="56">
        <v>2</v>
      </c>
      <c r="D18" s="55">
        <v>14</v>
      </c>
      <c r="E18" s="56">
        <v>9</v>
      </c>
      <c r="F18" s="57"/>
      <c r="G18" s="55">
        <f t="shared" si="0"/>
        <v>-1</v>
      </c>
      <c r="H18" s="56">
        <f t="shared" si="1"/>
        <v>5</v>
      </c>
      <c r="I18" s="77">
        <f t="shared" si="2"/>
        <v>-0.5</v>
      </c>
      <c r="J18" s="78">
        <f t="shared" si="3"/>
        <v>0.55555555555555558</v>
      </c>
    </row>
    <row r="19" spans="1:10" x14ac:dyDescent="0.2">
      <c r="A19" s="20" t="s">
        <v>62</v>
      </c>
      <c r="B19" s="55">
        <v>37</v>
      </c>
      <c r="C19" s="56">
        <v>35</v>
      </c>
      <c r="D19" s="55">
        <v>166</v>
      </c>
      <c r="E19" s="56">
        <v>230</v>
      </c>
      <c r="F19" s="57"/>
      <c r="G19" s="55">
        <f t="shared" si="0"/>
        <v>2</v>
      </c>
      <c r="H19" s="56">
        <f t="shared" si="1"/>
        <v>-64</v>
      </c>
      <c r="I19" s="77">
        <f t="shared" si="2"/>
        <v>5.7142857142857141E-2</v>
      </c>
      <c r="J19" s="78">
        <f t="shared" si="3"/>
        <v>-0.27826086956521739</v>
      </c>
    </row>
    <row r="20" spans="1:10" x14ac:dyDescent="0.2">
      <c r="A20" s="20" t="s">
        <v>63</v>
      </c>
      <c r="B20" s="55">
        <v>1</v>
      </c>
      <c r="C20" s="56">
        <v>0</v>
      </c>
      <c r="D20" s="55">
        <v>2</v>
      </c>
      <c r="E20" s="56">
        <v>8</v>
      </c>
      <c r="F20" s="57"/>
      <c r="G20" s="55">
        <f t="shared" si="0"/>
        <v>1</v>
      </c>
      <c r="H20" s="56">
        <f t="shared" si="1"/>
        <v>-6</v>
      </c>
      <c r="I20" s="77" t="str">
        <f t="shared" si="2"/>
        <v>-</v>
      </c>
      <c r="J20" s="78">
        <f t="shared" si="3"/>
        <v>-0.75</v>
      </c>
    </row>
    <row r="21" spans="1:10" x14ac:dyDescent="0.2">
      <c r="A21" s="20" t="s">
        <v>64</v>
      </c>
      <c r="B21" s="55">
        <v>6</v>
      </c>
      <c r="C21" s="56">
        <v>10</v>
      </c>
      <c r="D21" s="55">
        <v>26</v>
      </c>
      <c r="E21" s="56">
        <v>26</v>
      </c>
      <c r="F21" s="57"/>
      <c r="G21" s="55">
        <f t="shared" si="0"/>
        <v>-4</v>
      </c>
      <c r="H21" s="56">
        <f t="shared" si="1"/>
        <v>0</v>
      </c>
      <c r="I21" s="77">
        <f t="shared" si="2"/>
        <v>-0.4</v>
      </c>
      <c r="J21" s="78">
        <f t="shared" si="3"/>
        <v>0</v>
      </c>
    </row>
    <row r="22" spans="1:10" x14ac:dyDescent="0.2">
      <c r="A22" s="20" t="s">
        <v>65</v>
      </c>
      <c r="B22" s="55">
        <v>9</v>
      </c>
      <c r="C22" s="56">
        <v>5</v>
      </c>
      <c r="D22" s="55">
        <v>22</v>
      </c>
      <c r="E22" s="56">
        <v>30</v>
      </c>
      <c r="F22" s="57"/>
      <c r="G22" s="55">
        <f t="shared" si="0"/>
        <v>4</v>
      </c>
      <c r="H22" s="56">
        <f t="shared" si="1"/>
        <v>-8</v>
      </c>
      <c r="I22" s="77">
        <f t="shared" si="2"/>
        <v>0.8</v>
      </c>
      <c r="J22" s="78">
        <f t="shared" si="3"/>
        <v>-0.26666666666666666</v>
      </c>
    </row>
    <row r="23" spans="1:10" x14ac:dyDescent="0.2">
      <c r="A23" s="20" t="s">
        <v>66</v>
      </c>
      <c r="B23" s="55">
        <v>79</v>
      </c>
      <c r="C23" s="56">
        <v>57</v>
      </c>
      <c r="D23" s="55">
        <v>331</v>
      </c>
      <c r="E23" s="56">
        <v>357</v>
      </c>
      <c r="F23" s="57"/>
      <c r="G23" s="55">
        <f t="shared" si="0"/>
        <v>22</v>
      </c>
      <c r="H23" s="56">
        <f t="shared" si="1"/>
        <v>-26</v>
      </c>
      <c r="I23" s="77">
        <f t="shared" si="2"/>
        <v>0.38596491228070173</v>
      </c>
      <c r="J23" s="78">
        <f t="shared" si="3"/>
        <v>-7.2829131652661069E-2</v>
      </c>
    </row>
    <row r="24" spans="1:10" x14ac:dyDescent="0.2">
      <c r="A24" s="20" t="s">
        <v>67</v>
      </c>
      <c r="B24" s="55">
        <v>5</v>
      </c>
      <c r="C24" s="56">
        <v>4</v>
      </c>
      <c r="D24" s="55">
        <v>19</v>
      </c>
      <c r="E24" s="56">
        <v>10</v>
      </c>
      <c r="F24" s="57"/>
      <c r="G24" s="55">
        <f t="shared" si="0"/>
        <v>1</v>
      </c>
      <c r="H24" s="56">
        <f t="shared" si="1"/>
        <v>9</v>
      </c>
      <c r="I24" s="77">
        <f t="shared" si="2"/>
        <v>0.25</v>
      </c>
      <c r="J24" s="78">
        <f t="shared" si="3"/>
        <v>0.9</v>
      </c>
    </row>
    <row r="25" spans="1:10" x14ac:dyDescent="0.2">
      <c r="A25" s="20" t="s">
        <v>68</v>
      </c>
      <c r="B25" s="55">
        <v>6</v>
      </c>
      <c r="C25" s="56">
        <v>6</v>
      </c>
      <c r="D25" s="55">
        <v>14</v>
      </c>
      <c r="E25" s="56">
        <v>15</v>
      </c>
      <c r="F25" s="57"/>
      <c r="G25" s="55">
        <f t="shared" si="0"/>
        <v>0</v>
      </c>
      <c r="H25" s="56">
        <f t="shared" si="1"/>
        <v>-1</v>
      </c>
      <c r="I25" s="77">
        <f t="shared" si="2"/>
        <v>0</v>
      </c>
      <c r="J25" s="78">
        <f t="shared" si="3"/>
        <v>-6.6666666666666666E-2</v>
      </c>
    </row>
    <row r="26" spans="1:10" x14ac:dyDescent="0.2">
      <c r="A26" s="20" t="s">
        <v>69</v>
      </c>
      <c r="B26" s="55">
        <v>0</v>
      </c>
      <c r="C26" s="56">
        <v>0</v>
      </c>
      <c r="D26" s="55">
        <v>11</v>
      </c>
      <c r="E26" s="56">
        <v>0</v>
      </c>
      <c r="F26" s="57"/>
      <c r="G26" s="55">
        <f t="shared" si="0"/>
        <v>0</v>
      </c>
      <c r="H26" s="56">
        <f t="shared" si="1"/>
        <v>11</v>
      </c>
      <c r="I26" s="77" t="str">
        <f t="shared" si="2"/>
        <v>-</v>
      </c>
      <c r="J26" s="78" t="str">
        <f t="shared" si="3"/>
        <v>-</v>
      </c>
    </row>
    <row r="27" spans="1:10" x14ac:dyDescent="0.2">
      <c r="A27" s="20" t="s">
        <v>70</v>
      </c>
      <c r="B27" s="55">
        <v>0</v>
      </c>
      <c r="C27" s="56">
        <v>0</v>
      </c>
      <c r="D27" s="55">
        <v>0</v>
      </c>
      <c r="E27" s="56">
        <v>2</v>
      </c>
      <c r="F27" s="57"/>
      <c r="G27" s="55">
        <f t="shared" si="0"/>
        <v>0</v>
      </c>
      <c r="H27" s="56">
        <f t="shared" si="1"/>
        <v>-2</v>
      </c>
      <c r="I27" s="77" t="str">
        <f t="shared" si="2"/>
        <v>-</v>
      </c>
      <c r="J27" s="78">
        <f t="shared" si="3"/>
        <v>-1</v>
      </c>
    </row>
    <row r="28" spans="1:10" x14ac:dyDescent="0.2">
      <c r="A28" s="20" t="s">
        <v>71</v>
      </c>
      <c r="B28" s="55">
        <v>46</v>
      </c>
      <c r="C28" s="56">
        <v>70</v>
      </c>
      <c r="D28" s="55">
        <v>240</v>
      </c>
      <c r="E28" s="56">
        <v>778</v>
      </c>
      <c r="F28" s="57"/>
      <c r="G28" s="55">
        <f t="shared" si="0"/>
        <v>-24</v>
      </c>
      <c r="H28" s="56">
        <f t="shared" si="1"/>
        <v>-538</v>
      </c>
      <c r="I28" s="77">
        <f t="shared" si="2"/>
        <v>-0.34285714285714286</v>
      </c>
      <c r="J28" s="78">
        <f t="shared" si="3"/>
        <v>-0.69151670951156807</v>
      </c>
    </row>
    <row r="29" spans="1:10" x14ac:dyDescent="0.2">
      <c r="A29" s="20" t="s">
        <v>72</v>
      </c>
      <c r="B29" s="55">
        <v>29</v>
      </c>
      <c r="C29" s="56">
        <v>23</v>
      </c>
      <c r="D29" s="55">
        <v>98</v>
      </c>
      <c r="E29" s="56">
        <v>116</v>
      </c>
      <c r="F29" s="57"/>
      <c r="G29" s="55">
        <f t="shared" si="0"/>
        <v>6</v>
      </c>
      <c r="H29" s="56">
        <f t="shared" si="1"/>
        <v>-18</v>
      </c>
      <c r="I29" s="77">
        <f t="shared" si="2"/>
        <v>0.2608695652173913</v>
      </c>
      <c r="J29" s="78">
        <f t="shared" si="3"/>
        <v>-0.15517241379310345</v>
      </c>
    </row>
    <row r="30" spans="1:10" x14ac:dyDescent="0.2">
      <c r="A30" s="20" t="s">
        <v>73</v>
      </c>
      <c r="B30" s="55">
        <v>4</v>
      </c>
      <c r="C30" s="56">
        <v>0</v>
      </c>
      <c r="D30" s="55">
        <v>15</v>
      </c>
      <c r="E30" s="56">
        <v>4</v>
      </c>
      <c r="F30" s="57"/>
      <c r="G30" s="55">
        <f t="shared" si="0"/>
        <v>4</v>
      </c>
      <c r="H30" s="56">
        <f t="shared" si="1"/>
        <v>11</v>
      </c>
      <c r="I30" s="77" t="str">
        <f t="shared" si="2"/>
        <v>-</v>
      </c>
      <c r="J30" s="78">
        <f t="shared" si="3"/>
        <v>2.75</v>
      </c>
    </row>
    <row r="31" spans="1:10" x14ac:dyDescent="0.2">
      <c r="A31" s="20" t="s">
        <v>74</v>
      </c>
      <c r="B31" s="55">
        <v>0</v>
      </c>
      <c r="C31" s="56">
        <v>2</v>
      </c>
      <c r="D31" s="55">
        <v>1</v>
      </c>
      <c r="E31" s="56">
        <v>7</v>
      </c>
      <c r="F31" s="57"/>
      <c r="G31" s="55">
        <f t="shared" si="0"/>
        <v>-2</v>
      </c>
      <c r="H31" s="56">
        <f t="shared" si="1"/>
        <v>-6</v>
      </c>
      <c r="I31" s="77">
        <f t="shared" si="2"/>
        <v>-1</v>
      </c>
      <c r="J31" s="78">
        <f t="shared" si="3"/>
        <v>-0.8571428571428571</v>
      </c>
    </row>
    <row r="32" spans="1:10" x14ac:dyDescent="0.2">
      <c r="A32" s="20" t="s">
        <v>75</v>
      </c>
      <c r="B32" s="55">
        <v>0</v>
      </c>
      <c r="C32" s="56">
        <v>0</v>
      </c>
      <c r="D32" s="55">
        <v>0</v>
      </c>
      <c r="E32" s="56">
        <v>2</v>
      </c>
      <c r="F32" s="57"/>
      <c r="G32" s="55">
        <f t="shared" si="0"/>
        <v>0</v>
      </c>
      <c r="H32" s="56">
        <f t="shared" si="1"/>
        <v>-2</v>
      </c>
      <c r="I32" s="77" t="str">
        <f t="shared" si="2"/>
        <v>-</v>
      </c>
      <c r="J32" s="78">
        <f t="shared" si="3"/>
        <v>-1</v>
      </c>
    </row>
    <row r="33" spans="1:10" x14ac:dyDescent="0.2">
      <c r="A33" s="20" t="s">
        <v>76</v>
      </c>
      <c r="B33" s="55">
        <v>1</v>
      </c>
      <c r="C33" s="56">
        <v>0</v>
      </c>
      <c r="D33" s="55">
        <v>1</v>
      </c>
      <c r="E33" s="56">
        <v>0</v>
      </c>
      <c r="F33" s="57"/>
      <c r="G33" s="55">
        <f t="shared" si="0"/>
        <v>1</v>
      </c>
      <c r="H33" s="56">
        <f t="shared" si="1"/>
        <v>1</v>
      </c>
      <c r="I33" s="77" t="str">
        <f t="shared" si="2"/>
        <v>-</v>
      </c>
      <c r="J33" s="78" t="str">
        <f t="shared" si="3"/>
        <v>-</v>
      </c>
    </row>
    <row r="34" spans="1:10" x14ac:dyDescent="0.2">
      <c r="A34" s="20" t="s">
        <v>77</v>
      </c>
      <c r="B34" s="55">
        <v>15</v>
      </c>
      <c r="C34" s="56">
        <v>15</v>
      </c>
      <c r="D34" s="55">
        <v>82</v>
      </c>
      <c r="E34" s="56">
        <v>122</v>
      </c>
      <c r="F34" s="57"/>
      <c r="G34" s="55">
        <f t="shared" si="0"/>
        <v>0</v>
      </c>
      <c r="H34" s="56">
        <f t="shared" si="1"/>
        <v>-40</v>
      </c>
      <c r="I34" s="77">
        <f t="shared" si="2"/>
        <v>0</v>
      </c>
      <c r="J34" s="78">
        <f t="shared" si="3"/>
        <v>-0.32786885245901637</v>
      </c>
    </row>
    <row r="35" spans="1:10" x14ac:dyDescent="0.2">
      <c r="A35" s="20" t="s">
        <v>78</v>
      </c>
      <c r="B35" s="55">
        <v>36</v>
      </c>
      <c r="C35" s="56">
        <v>12</v>
      </c>
      <c r="D35" s="55">
        <v>99</v>
      </c>
      <c r="E35" s="56">
        <v>100</v>
      </c>
      <c r="F35" s="57"/>
      <c r="G35" s="55">
        <f t="shared" si="0"/>
        <v>24</v>
      </c>
      <c r="H35" s="56">
        <f t="shared" si="1"/>
        <v>-1</v>
      </c>
      <c r="I35" s="77">
        <f t="shared" si="2"/>
        <v>2</v>
      </c>
      <c r="J35" s="78">
        <f t="shared" si="3"/>
        <v>-0.01</v>
      </c>
    </row>
    <row r="36" spans="1:10" x14ac:dyDescent="0.2">
      <c r="A36" s="20" t="s">
        <v>79</v>
      </c>
      <c r="B36" s="55">
        <v>413</v>
      </c>
      <c r="C36" s="56">
        <v>413</v>
      </c>
      <c r="D36" s="55">
        <v>1595</v>
      </c>
      <c r="E36" s="56">
        <v>1992</v>
      </c>
      <c r="F36" s="57"/>
      <c r="G36" s="55">
        <f t="shared" si="0"/>
        <v>0</v>
      </c>
      <c r="H36" s="56">
        <f t="shared" si="1"/>
        <v>-397</v>
      </c>
      <c r="I36" s="77">
        <f t="shared" si="2"/>
        <v>0</v>
      </c>
      <c r="J36" s="78">
        <f t="shared" si="3"/>
        <v>-0.19929718875502009</v>
      </c>
    </row>
    <row r="37" spans="1:10" x14ac:dyDescent="0.2">
      <c r="A37" s="20" t="s">
        <v>80</v>
      </c>
      <c r="B37" s="55">
        <v>16</v>
      </c>
      <c r="C37" s="56">
        <v>22</v>
      </c>
      <c r="D37" s="55">
        <v>58</v>
      </c>
      <c r="E37" s="56">
        <v>84</v>
      </c>
      <c r="F37" s="57"/>
      <c r="G37" s="55">
        <f t="shared" si="0"/>
        <v>-6</v>
      </c>
      <c r="H37" s="56">
        <f t="shared" si="1"/>
        <v>-26</v>
      </c>
      <c r="I37" s="77">
        <f t="shared" si="2"/>
        <v>-0.27272727272727271</v>
      </c>
      <c r="J37" s="78">
        <f t="shared" si="3"/>
        <v>-0.30952380952380953</v>
      </c>
    </row>
    <row r="38" spans="1:10" x14ac:dyDescent="0.2">
      <c r="A38" s="20" t="s">
        <v>81</v>
      </c>
      <c r="B38" s="55">
        <v>1</v>
      </c>
      <c r="C38" s="56">
        <v>0</v>
      </c>
      <c r="D38" s="55">
        <v>1</v>
      </c>
      <c r="E38" s="56">
        <v>1</v>
      </c>
      <c r="F38" s="57"/>
      <c r="G38" s="55">
        <f t="shared" si="0"/>
        <v>1</v>
      </c>
      <c r="H38" s="56">
        <f t="shared" si="1"/>
        <v>0</v>
      </c>
      <c r="I38" s="77" t="str">
        <f t="shared" si="2"/>
        <v>-</v>
      </c>
      <c r="J38" s="78">
        <f t="shared" si="3"/>
        <v>0</v>
      </c>
    </row>
    <row r="39" spans="1:10" x14ac:dyDescent="0.2">
      <c r="A39" s="62" t="s">
        <v>82</v>
      </c>
      <c r="B39" s="63">
        <v>2</v>
      </c>
      <c r="C39" s="64">
        <v>2</v>
      </c>
      <c r="D39" s="63">
        <v>17</v>
      </c>
      <c r="E39" s="64">
        <v>11</v>
      </c>
      <c r="F39" s="65"/>
      <c r="G39" s="63">
        <f t="shared" si="0"/>
        <v>0</v>
      </c>
      <c r="H39" s="64">
        <f t="shared" si="1"/>
        <v>6</v>
      </c>
      <c r="I39" s="79">
        <f t="shared" si="2"/>
        <v>0</v>
      </c>
      <c r="J39" s="80">
        <f t="shared" si="3"/>
        <v>0.54545454545454541</v>
      </c>
    </row>
    <row r="40" spans="1:10" x14ac:dyDescent="0.2">
      <c r="A40" s="20" t="s">
        <v>83</v>
      </c>
      <c r="B40" s="55">
        <v>7</v>
      </c>
      <c r="C40" s="56">
        <v>3</v>
      </c>
      <c r="D40" s="55">
        <v>32</v>
      </c>
      <c r="E40" s="56">
        <v>26</v>
      </c>
      <c r="F40" s="57"/>
      <c r="G40" s="55">
        <f t="shared" si="0"/>
        <v>4</v>
      </c>
      <c r="H40" s="56">
        <f t="shared" si="1"/>
        <v>6</v>
      </c>
      <c r="I40" s="77">
        <f t="shared" si="2"/>
        <v>1.3333333333333333</v>
      </c>
      <c r="J40" s="78">
        <f t="shared" si="3"/>
        <v>0.23076923076923078</v>
      </c>
    </row>
    <row r="41" spans="1:10" x14ac:dyDescent="0.2">
      <c r="A41" s="20" t="s">
        <v>84</v>
      </c>
      <c r="B41" s="55">
        <v>12</v>
      </c>
      <c r="C41" s="56">
        <v>9</v>
      </c>
      <c r="D41" s="55">
        <v>43</v>
      </c>
      <c r="E41" s="56">
        <v>37</v>
      </c>
      <c r="F41" s="57"/>
      <c r="G41" s="55">
        <f t="shared" si="0"/>
        <v>3</v>
      </c>
      <c r="H41" s="56">
        <f t="shared" si="1"/>
        <v>6</v>
      </c>
      <c r="I41" s="77">
        <f t="shared" si="2"/>
        <v>0.33333333333333331</v>
      </c>
      <c r="J41" s="78">
        <f t="shared" si="3"/>
        <v>0.16216216216216217</v>
      </c>
    </row>
    <row r="42" spans="1:10" x14ac:dyDescent="0.2">
      <c r="A42" s="20" t="s">
        <v>85</v>
      </c>
      <c r="B42" s="55">
        <v>0</v>
      </c>
      <c r="C42" s="56">
        <v>1</v>
      </c>
      <c r="D42" s="55">
        <v>2</v>
      </c>
      <c r="E42" s="56">
        <v>8</v>
      </c>
      <c r="F42" s="57"/>
      <c r="G42" s="55">
        <f t="shared" si="0"/>
        <v>-1</v>
      </c>
      <c r="H42" s="56">
        <f t="shared" si="1"/>
        <v>-6</v>
      </c>
      <c r="I42" s="77">
        <f t="shared" si="2"/>
        <v>-1</v>
      </c>
      <c r="J42" s="78">
        <f t="shared" si="3"/>
        <v>-0.75</v>
      </c>
    </row>
    <row r="43" spans="1:10" x14ac:dyDescent="0.2">
      <c r="A43" s="20" t="s">
        <v>86</v>
      </c>
      <c r="B43" s="55">
        <v>2</v>
      </c>
      <c r="C43" s="56">
        <v>6</v>
      </c>
      <c r="D43" s="55">
        <v>6</v>
      </c>
      <c r="E43" s="56">
        <v>12</v>
      </c>
      <c r="F43" s="57"/>
      <c r="G43" s="55">
        <f t="shared" si="0"/>
        <v>-4</v>
      </c>
      <c r="H43" s="56">
        <f t="shared" si="1"/>
        <v>-6</v>
      </c>
      <c r="I43" s="77">
        <f t="shared" si="2"/>
        <v>-0.66666666666666663</v>
      </c>
      <c r="J43" s="78">
        <f t="shared" si="3"/>
        <v>-0.5</v>
      </c>
    </row>
    <row r="44" spans="1:10" x14ac:dyDescent="0.2">
      <c r="A44" s="20" t="s">
        <v>87</v>
      </c>
      <c r="B44" s="55">
        <v>0</v>
      </c>
      <c r="C44" s="56">
        <v>1</v>
      </c>
      <c r="D44" s="55">
        <v>3</v>
      </c>
      <c r="E44" s="56">
        <v>1</v>
      </c>
      <c r="F44" s="57"/>
      <c r="G44" s="55">
        <f t="shared" si="0"/>
        <v>-1</v>
      </c>
      <c r="H44" s="56">
        <f t="shared" si="1"/>
        <v>2</v>
      </c>
      <c r="I44" s="77">
        <f t="shared" si="2"/>
        <v>-1</v>
      </c>
      <c r="J44" s="78">
        <f t="shared" si="3"/>
        <v>2</v>
      </c>
    </row>
    <row r="45" spans="1:10" x14ac:dyDescent="0.2">
      <c r="A45" s="20" t="s">
        <v>88</v>
      </c>
      <c r="B45" s="55">
        <v>0</v>
      </c>
      <c r="C45" s="56">
        <v>0</v>
      </c>
      <c r="D45" s="55">
        <v>1</v>
      </c>
      <c r="E45" s="56">
        <v>1</v>
      </c>
      <c r="F45" s="57"/>
      <c r="G45" s="55">
        <f t="shared" si="0"/>
        <v>0</v>
      </c>
      <c r="H45" s="56">
        <f t="shared" si="1"/>
        <v>0</v>
      </c>
      <c r="I45" s="77" t="str">
        <f t="shared" si="2"/>
        <v>-</v>
      </c>
      <c r="J45" s="78">
        <f t="shared" si="3"/>
        <v>0</v>
      </c>
    </row>
    <row r="46" spans="1:10" x14ac:dyDescent="0.2">
      <c r="A46" s="20" t="s">
        <v>89</v>
      </c>
      <c r="B46" s="55">
        <v>2</v>
      </c>
      <c r="C46" s="56">
        <v>0</v>
      </c>
      <c r="D46" s="55">
        <v>4</v>
      </c>
      <c r="E46" s="56">
        <v>3</v>
      </c>
      <c r="F46" s="57"/>
      <c r="G46" s="55">
        <f t="shared" si="0"/>
        <v>2</v>
      </c>
      <c r="H46" s="56">
        <f t="shared" si="1"/>
        <v>1</v>
      </c>
      <c r="I46" s="77" t="str">
        <f t="shared" si="2"/>
        <v>-</v>
      </c>
      <c r="J46" s="78">
        <f t="shared" si="3"/>
        <v>0.33333333333333331</v>
      </c>
    </row>
    <row r="47" spans="1:10" x14ac:dyDescent="0.2">
      <c r="A47" s="81"/>
      <c r="B47" s="82"/>
      <c r="C47" s="83"/>
      <c r="D47" s="82"/>
      <c r="E47" s="83"/>
      <c r="F47" s="84"/>
      <c r="G47" s="82"/>
      <c r="H47" s="83"/>
      <c r="I47" s="85"/>
      <c r="J47" s="86"/>
    </row>
    <row r="48" spans="1:10" s="38" customFormat="1" x14ac:dyDescent="0.2">
      <c r="A48" s="12" t="s">
        <v>17</v>
      </c>
      <c r="B48" s="32">
        <f>SUM(B6:B47)</f>
        <v>841</v>
      </c>
      <c r="C48" s="33">
        <f>SUM(C6:C47)</f>
        <v>882</v>
      </c>
      <c r="D48" s="32">
        <f>SUM(D6:D47)</f>
        <v>3518</v>
      </c>
      <c r="E48" s="33">
        <f>SUM(E6:E47)</f>
        <v>4957</v>
      </c>
      <c r="F48" s="34"/>
      <c r="G48" s="32">
        <f>SUM(G6:G47)</f>
        <v>-41</v>
      </c>
      <c r="H48" s="33">
        <f>SUM(H6:H47)</f>
        <v>-1439</v>
      </c>
      <c r="I48" s="35">
        <f>IF(C48=0, 0, G48/C48)</f>
        <v>-4.6485260770975055E-2</v>
      </c>
      <c r="J48" s="36">
        <f>IF(E48=0, 0, H48/E48)</f>
        <v>-0.29029655033286261</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8B83C-720C-4B10-A820-63811279A161}">
  <sheetPr>
    <pageSetUpPr fitToPage="1"/>
  </sheetPr>
  <dimension ref="A1:H48"/>
  <sheetViews>
    <sheetView tabSelected="1" workbookViewId="0">
      <selection activeCell="M1" sqref="M1"/>
    </sheetView>
  </sheetViews>
  <sheetFormatPr defaultRowHeight="12.75" x14ac:dyDescent="0.2"/>
  <cols>
    <col min="1" max="1" width="19.42578125" style="1" bestFit="1" customWidth="1"/>
    <col min="2" max="5" width="10.140625" style="1" customWidth="1"/>
    <col min="6" max="6" width="1.7109375" style="1" customWidth="1"/>
    <col min="7" max="8" width="10.140625" style="1" customWidth="1"/>
    <col min="9" max="256" width="8.7109375" style="1"/>
    <col min="257" max="257" width="19.7109375" style="1" customWidth="1"/>
    <col min="258" max="261" width="10.140625" style="1" customWidth="1"/>
    <col min="262" max="262" width="1.7109375" style="1" customWidth="1"/>
    <col min="263" max="264" width="10.140625" style="1" customWidth="1"/>
    <col min="265" max="512" width="8.7109375" style="1"/>
    <col min="513" max="513" width="19.7109375" style="1" customWidth="1"/>
    <col min="514" max="517" width="10.140625" style="1" customWidth="1"/>
    <col min="518" max="518" width="1.7109375" style="1" customWidth="1"/>
    <col min="519" max="520" width="10.140625" style="1" customWidth="1"/>
    <col min="521" max="768" width="8.7109375" style="1"/>
    <col min="769" max="769" width="19.7109375" style="1" customWidth="1"/>
    <col min="770" max="773" width="10.140625" style="1" customWidth="1"/>
    <col min="774" max="774" width="1.7109375" style="1" customWidth="1"/>
    <col min="775" max="776" width="10.140625" style="1" customWidth="1"/>
    <col min="777" max="1024" width="8.7109375" style="1"/>
    <col min="1025" max="1025" width="19.7109375" style="1" customWidth="1"/>
    <col min="1026" max="1029" width="10.140625" style="1" customWidth="1"/>
    <col min="1030" max="1030" width="1.7109375" style="1" customWidth="1"/>
    <col min="1031" max="1032" width="10.140625" style="1" customWidth="1"/>
    <col min="1033" max="1280" width="8.7109375" style="1"/>
    <col min="1281" max="1281" width="19.7109375" style="1" customWidth="1"/>
    <col min="1282" max="1285" width="10.140625" style="1" customWidth="1"/>
    <col min="1286" max="1286" width="1.7109375" style="1" customWidth="1"/>
    <col min="1287" max="1288" width="10.140625" style="1" customWidth="1"/>
    <col min="1289" max="1536" width="8.7109375" style="1"/>
    <col min="1537" max="1537" width="19.7109375" style="1" customWidth="1"/>
    <col min="1538" max="1541" width="10.140625" style="1" customWidth="1"/>
    <col min="1542" max="1542" width="1.7109375" style="1" customWidth="1"/>
    <col min="1543" max="1544" width="10.140625" style="1" customWidth="1"/>
    <col min="1545" max="1792" width="8.7109375" style="1"/>
    <col min="1793" max="1793" width="19.7109375" style="1" customWidth="1"/>
    <col min="1794" max="1797" width="10.140625" style="1" customWidth="1"/>
    <col min="1798" max="1798" width="1.7109375" style="1" customWidth="1"/>
    <col min="1799" max="1800" width="10.140625" style="1" customWidth="1"/>
    <col min="1801" max="2048" width="8.7109375" style="1"/>
    <col min="2049" max="2049" width="19.7109375" style="1" customWidth="1"/>
    <col min="2050" max="2053" width="10.140625" style="1" customWidth="1"/>
    <col min="2054" max="2054" width="1.7109375" style="1" customWidth="1"/>
    <col min="2055" max="2056" width="10.140625" style="1" customWidth="1"/>
    <col min="2057" max="2304" width="8.7109375" style="1"/>
    <col min="2305" max="2305" width="19.7109375" style="1" customWidth="1"/>
    <col min="2306" max="2309" width="10.140625" style="1" customWidth="1"/>
    <col min="2310" max="2310" width="1.7109375" style="1" customWidth="1"/>
    <col min="2311" max="2312" width="10.140625" style="1" customWidth="1"/>
    <col min="2313" max="2560" width="8.7109375" style="1"/>
    <col min="2561" max="2561" width="19.7109375" style="1" customWidth="1"/>
    <col min="2562" max="2565" width="10.140625" style="1" customWidth="1"/>
    <col min="2566" max="2566" width="1.7109375" style="1" customWidth="1"/>
    <col min="2567" max="2568" width="10.140625" style="1" customWidth="1"/>
    <col min="2569" max="2816" width="8.7109375" style="1"/>
    <col min="2817" max="2817" width="19.7109375" style="1" customWidth="1"/>
    <col min="2818" max="2821" width="10.140625" style="1" customWidth="1"/>
    <col min="2822" max="2822" width="1.7109375" style="1" customWidth="1"/>
    <col min="2823" max="2824" width="10.140625" style="1" customWidth="1"/>
    <col min="2825" max="3072" width="8.7109375" style="1"/>
    <col min="3073" max="3073" width="19.7109375" style="1" customWidth="1"/>
    <col min="3074" max="3077" width="10.140625" style="1" customWidth="1"/>
    <col min="3078" max="3078" width="1.7109375" style="1" customWidth="1"/>
    <col min="3079" max="3080" width="10.140625" style="1" customWidth="1"/>
    <col min="3081" max="3328" width="8.7109375" style="1"/>
    <col min="3329" max="3329" width="19.7109375" style="1" customWidth="1"/>
    <col min="3330" max="3333" width="10.140625" style="1" customWidth="1"/>
    <col min="3334" max="3334" width="1.7109375" style="1" customWidth="1"/>
    <col min="3335" max="3336" width="10.140625" style="1" customWidth="1"/>
    <col min="3337" max="3584" width="8.7109375" style="1"/>
    <col min="3585" max="3585" width="19.7109375" style="1" customWidth="1"/>
    <col min="3586" max="3589" width="10.140625" style="1" customWidth="1"/>
    <col min="3590" max="3590" width="1.7109375" style="1" customWidth="1"/>
    <col min="3591" max="3592" width="10.140625" style="1" customWidth="1"/>
    <col min="3593" max="3840" width="8.7109375" style="1"/>
    <col min="3841" max="3841" width="19.7109375" style="1" customWidth="1"/>
    <col min="3842" max="3845" width="10.140625" style="1" customWidth="1"/>
    <col min="3846" max="3846" width="1.7109375" style="1" customWidth="1"/>
    <col min="3847" max="3848" width="10.140625" style="1" customWidth="1"/>
    <col min="3849" max="4096" width="8.7109375" style="1"/>
    <col min="4097" max="4097" width="19.7109375" style="1" customWidth="1"/>
    <col min="4098" max="4101" width="10.140625" style="1" customWidth="1"/>
    <col min="4102" max="4102" width="1.7109375" style="1" customWidth="1"/>
    <col min="4103" max="4104" width="10.140625" style="1" customWidth="1"/>
    <col min="4105" max="4352" width="8.7109375" style="1"/>
    <col min="4353" max="4353" width="19.7109375" style="1" customWidth="1"/>
    <col min="4354" max="4357" width="10.140625" style="1" customWidth="1"/>
    <col min="4358" max="4358" width="1.7109375" style="1" customWidth="1"/>
    <col min="4359" max="4360" width="10.140625" style="1" customWidth="1"/>
    <col min="4361" max="4608" width="8.7109375" style="1"/>
    <col min="4609" max="4609" width="19.7109375" style="1" customWidth="1"/>
    <col min="4610" max="4613" width="10.140625" style="1" customWidth="1"/>
    <col min="4614" max="4614" width="1.7109375" style="1" customWidth="1"/>
    <col min="4615" max="4616" width="10.140625" style="1" customWidth="1"/>
    <col min="4617" max="4864" width="8.7109375" style="1"/>
    <col min="4865" max="4865" width="19.7109375" style="1" customWidth="1"/>
    <col min="4866" max="4869" width="10.140625" style="1" customWidth="1"/>
    <col min="4870" max="4870" width="1.7109375" style="1" customWidth="1"/>
    <col min="4871" max="4872" width="10.140625" style="1" customWidth="1"/>
    <col min="4873" max="5120" width="8.7109375" style="1"/>
    <col min="5121" max="5121" width="19.7109375" style="1" customWidth="1"/>
    <col min="5122" max="5125" width="10.140625" style="1" customWidth="1"/>
    <col min="5126" max="5126" width="1.7109375" style="1" customWidth="1"/>
    <col min="5127" max="5128" width="10.140625" style="1" customWidth="1"/>
    <col min="5129" max="5376" width="8.7109375" style="1"/>
    <col min="5377" max="5377" width="19.7109375" style="1" customWidth="1"/>
    <col min="5378" max="5381" width="10.140625" style="1" customWidth="1"/>
    <col min="5382" max="5382" width="1.7109375" style="1" customWidth="1"/>
    <col min="5383" max="5384" width="10.140625" style="1" customWidth="1"/>
    <col min="5385" max="5632" width="8.7109375" style="1"/>
    <col min="5633" max="5633" width="19.7109375" style="1" customWidth="1"/>
    <col min="5634" max="5637" width="10.140625" style="1" customWidth="1"/>
    <col min="5638" max="5638" width="1.7109375" style="1" customWidth="1"/>
    <col min="5639" max="5640" width="10.140625" style="1" customWidth="1"/>
    <col min="5641" max="5888" width="8.7109375" style="1"/>
    <col min="5889" max="5889" width="19.7109375" style="1" customWidth="1"/>
    <col min="5890" max="5893" width="10.140625" style="1" customWidth="1"/>
    <col min="5894" max="5894" width="1.7109375" style="1" customWidth="1"/>
    <col min="5895" max="5896" width="10.140625" style="1" customWidth="1"/>
    <col min="5897" max="6144" width="8.7109375" style="1"/>
    <col min="6145" max="6145" width="19.7109375" style="1" customWidth="1"/>
    <col min="6146" max="6149" width="10.140625" style="1" customWidth="1"/>
    <col min="6150" max="6150" width="1.7109375" style="1" customWidth="1"/>
    <col min="6151" max="6152" width="10.140625" style="1" customWidth="1"/>
    <col min="6153" max="6400" width="8.7109375" style="1"/>
    <col min="6401" max="6401" width="19.7109375" style="1" customWidth="1"/>
    <col min="6402" max="6405" width="10.140625" style="1" customWidth="1"/>
    <col min="6406" max="6406" width="1.7109375" style="1" customWidth="1"/>
    <col min="6407" max="6408" width="10.140625" style="1" customWidth="1"/>
    <col min="6409" max="6656" width="8.7109375" style="1"/>
    <col min="6657" max="6657" width="19.7109375" style="1" customWidth="1"/>
    <col min="6658" max="6661" width="10.140625" style="1" customWidth="1"/>
    <col min="6662" max="6662" width="1.7109375" style="1" customWidth="1"/>
    <col min="6663" max="6664" width="10.140625" style="1" customWidth="1"/>
    <col min="6665" max="6912" width="8.7109375" style="1"/>
    <col min="6913" max="6913" width="19.7109375" style="1" customWidth="1"/>
    <col min="6914" max="6917" width="10.140625" style="1" customWidth="1"/>
    <col min="6918" max="6918" width="1.7109375" style="1" customWidth="1"/>
    <col min="6919" max="6920" width="10.140625" style="1" customWidth="1"/>
    <col min="6921" max="7168" width="8.7109375" style="1"/>
    <col min="7169" max="7169" width="19.7109375" style="1" customWidth="1"/>
    <col min="7170" max="7173" width="10.140625" style="1" customWidth="1"/>
    <col min="7174" max="7174" width="1.7109375" style="1" customWidth="1"/>
    <col min="7175" max="7176" width="10.140625" style="1" customWidth="1"/>
    <col min="7177" max="7424" width="8.7109375" style="1"/>
    <col min="7425" max="7425" width="19.7109375" style="1" customWidth="1"/>
    <col min="7426" max="7429" width="10.140625" style="1" customWidth="1"/>
    <col min="7430" max="7430" width="1.7109375" style="1" customWidth="1"/>
    <col min="7431" max="7432" width="10.140625" style="1" customWidth="1"/>
    <col min="7433" max="7680" width="8.7109375" style="1"/>
    <col min="7681" max="7681" width="19.7109375" style="1" customWidth="1"/>
    <col min="7682" max="7685" width="10.140625" style="1" customWidth="1"/>
    <col min="7686" max="7686" width="1.7109375" style="1" customWidth="1"/>
    <col min="7687" max="7688" width="10.140625" style="1" customWidth="1"/>
    <col min="7689" max="7936" width="8.7109375" style="1"/>
    <col min="7937" max="7937" width="19.7109375" style="1" customWidth="1"/>
    <col min="7938" max="7941" width="10.140625" style="1" customWidth="1"/>
    <col min="7942" max="7942" width="1.7109375" style="1" customWidth="1"/>
    <col min="7943" max="7944" width="10.140625" style="1" customWidth="1"/>
    <col min="7945" max="8192" width="8.7109375" style="1"/>
    <col min="8193" max="8193" width="19.7109375" style="1" customWidth="1"/>
    <col min="8194" max="8197" width="10.140625" style="1" customWidth="1"/>
    <col min="8198" max="8198" width="1.7109375" style="1" customWidth="1"/>
    <col min="8199" max="8200" width="10.140625" style="1" customWidth="1"/>
    <col min="8201" max="8448" width="8.7109375" style="1"/>
    <col min="8449" max="8449" width="19.7109375" style="1" customWidth="1"/>
    <col min="8450" max="8453" width="10.140625" style="1" customWidth="1"/>
    <col min="8454" max="8454" width="1.7109375" style="1" customWidth="1"/>
    <col min="8455" max="8456" width="10.140625" style="1" customWidth="1"/>
    <col min="8457" max="8704" width="8.7109375" style="1"/>
    <col min="8705" max="8705" width="19.7109375" style="1" customWidth="1"/>
    <col min="8706" max="8709" width="10.140625" style="1" customWidth="1"/>
    <col min="8710" max="8710" width="1.7109375" style="1" customWidth="1"/>
    <col min="8711" max="8712" width="10.140625" style="1" customWidth="1"/>
    <col min="8713" max="8960" width="8.7109375" style="1"/>
    <col min="8961" max="8961" width="19.7109375" style="1" customWidth="1"/>
    <col min="8962" max="8965" width="10.140625" style="1" customWidth="1"/>
    <col min="8966" max="8966" width="1.7109375" style="1" customWidth="1"/>
    <col min="8967" max="8968" width="10.140625" style="1" customWidth="1"/>
    <col min="8969" max="9216" width="8.7109375" style="1"/>
    <col min="9217" max="9217" width="19.7109375" style="1" customWidth="1"/>
    <col min="9218" max="9221" width="10.140625" style="1" customWidth="1"/>
    <col min="9222" max="9222" width="1.7109375" style="1" customWidth="1"/>
    <col min="9223" max="9224" width="10.140625" style="1" customWidth="1"/>
    <col min="9225" max="9472" width="8.7109375" style="1"/>
    <col min="9473" max="9473" width="19.7109375" style="1" customWidth="1"/>
    <col min="9474" max="9477" width="10.140625" style="1" customWidth="1"/>
    <col min="9478" max="9478" width="1.7109375" style="1" customWidth="1"/>
    <col min="9479" max="9480" width="10.140625" style="1" customWidth="1"/>
    <col min="9481" max="9728" width="8.7109375" style="1"/>
    <col min="9729" max="9729" width="19.7109375" style="1" customWidth="1"/>
    <col min="9730" max="9733" width="10.140625" style="1" customWidth="1"/>
    <col min="9734" max="9734" width="1.7109375" style="1" customWidth="1"/>
    <col min="9735" max="9736" width="10.140625" style="1" customWidth="1"/>
    <col min="9737" max="9984" width="8.7109375" style="1"/>
    <col min="9985" max="9985" width="19.7109375" style="1" customWidth="1"/>
    <col min="9986" max="9989" width="10.140625" style="1" customWidth="1"/>
    <col min="9990" max="9990" width="1.7109375" style="1" customWidth="1"/>
    <col min="9991" max="9992" width="10.140625" style="1" customWidth="1"/>
    <col min="9993" max="10240" width="8.7109375" style="1"/>
    <col min="10241" max="10241" width="19.7109375" style="1" customWidth="1"/>
    <col min="10242" max="10245" width="10.140625" style="1" customWidth="1"/>
    <col min="10246" max="10246" width="1.7109375" style="1" customWidth="1"/>
    <col min="10247" max="10248" width="10.140625" style="1" customWidth="1"/>
    <col min="10249" max="10496" width="8.7109375" style="1"/>
    <col min="10497" max="10497" width="19.7109375" style="1" customWidth="1"/>
    <col min="10498" max="10501" width="10.140625" style="1" customWidth="1"/>
    <col min="10502" max="10502" width="1.7109375" style="1" customWidth="1"/>
    <col min="10503" max="10504" width="10.140625" style="1" customWidth="1"/>
    <col min="10505" max="10752" width="8.7109375" style="1"/>
    <col min="10753" max="10753" width="19.7109375" style="1" customWidth="1"/>
    <col min="10754" max="10757" width="10.140625" style="1" customWidth="1"/>
    <col min="10758" max="10758" width="1.7109375" style="1" customWidth="1"/>
    <col min="10759" max="10760" width="10.140625" style="1" customWidth="1"/>
    <col min="10761" max="11008" width="8.7109375" style="1"/>
    <col min="11009" max="11009" width="19.7109375" style="1" customWidth="1"/>
    <col min="11010" max="11013" width="10.140625" style="1" customWidth="1"/>
    <col min="11014" max="11014" width="1.7109375" style="1" customWidth="1"/>
    <col min="11015" max="11016" width="10.140625" style="1" customWidth="1"/>
    <col min="11017" max="11264" width="8.7109375" style="1"/>
    <col min="11265" max="11265" width="19.7109375" style="1" customWidth="1"/>
    <col min="11266" max="11269" width="10.140625" style="1" customWidth="1"/>
    <col min="11270" max="11270" width="1.7109375" style="1" customWidth="1"/>
    <col min="11271" max="11272" width="10.140625" style="1" customWidth="1"/>
    <col min="11273" max="11520" width="8.7109375" style="1"/>
    <col min="11521" max="11521" width="19.7109375" style="1" customWidth="1"/>
    <col min="11522" max="11525" width="10.140625" style="1" customWidth="1"/>
    <col min="11526" max="11526" width="1.7109375" style="1" customWidth="1"/>
    <col min="11527" max="11528" width="10.140625" style="1" customWidth="1"/>
    <col min="11529" max="11776" width="8.7109375" style="1"/>
    <col min="11777" max="11777" width="19.7109375" style="1" customWidth="1"/>
    <col min="11778" max="11781" width="10.140625" style="1" customWidth="1"/>
    <col min="11782" max="11782" width="1.7109375" style="1" customWidth="1"/>
    <col min="11783" max="11784" width="10.140625" style="1" customWidth="1"/>
    <col min="11785" max="12032" width="8.7109375" style="1"/>
    <col min="12033" max="12033" width="19.7109375" style="1" customWidth="1"/>
    <col min="12034" max="12037" width="10.140625" style="1" customWidth="1"/>
    <col min="12038" max="12038" width="1.7109375" style="1" customWidth="1"/>
    <col min="12039" max="12040" width="10.140625" style="1" customWidth="1"/>
    <col min="12041" max="12288" width="8.7109375" style="1"/>
    <col min="12289" max="12289" width="19.7109375" style="1" customWidth="1"/>
    <col min="12290" max="12293" width="10.140625" style="1" customWidth="1"/>
    <col min="12294" max="12294" width="1.7109375" style="1" customWidth="1"/>
    <col min="12295" max="12296" width="10.140625" style="1" customWidth="1"/>
    <col min="12297" max="12544" width="8.7109375" style="1"/>
    <col min="12545" max="12545" width="19.7109375" style="1" customWidth="1"/>
    <col min="12546" max="12549" width="10.140625" style="1" customWidth="1"/>
    <col min="12550" max="12550" width="1.7109375" style="1" customWidth="1"/>
    <col min="12551" max="12552" width="10.140625" style="1" customWidth="1"/>
    <col min="12553" max="12800" width="8.7109375" style="1"/>
    <col min="12801" max="12801" width="19.7109375" style="1" customWidth="1"/>
    <col min="12802" max="12805" width="10.140625" style="1" customWidth="1"/>
    <col min="12806" max="12806" width="1.7109375" style="1" customWidth="1"/>
    <col min="12807" max="12808" width="10.140625" style="1" customWidth="1"/>
    <col min="12809" max="13056" width="8.7109375" style="1"/>
    <col min="13057" max="13057" width="19.7109375" style="1" customWidth="1"/>
    <col min="13058" max="13061" width="10.140625" style="1" customWidth="1"/>
    <col min="13062" max="13062" width="1.7109375" style="1" customWidth="1"/>
    <col min="13063" max="13064" width="10.140625" style="1" customWidth="1"/>
    <col min="13065" max="13312" width="8.7109375" style="1"/>
    <col min="13313" max="13313" width="19.7109375" style="1" customWidth="1"/>
    <col min="13314" max="13317" width="10.140625" style="1" customWidth="1"/>
    <col min="13318" max="13318" width="1.7109375" style="1" customWidth="1"/>
    <col min="13319" max="13320" width="10.140625" style="1" customWidth="1"/>
    <col min="13321" max="13568" width="8.7109375" style="1"/>
    <col min="13569" max="13569" width="19.7109375" style="1" customWidth="1"/>
    <col min="13570" max="13573" width="10.140625" style="1" customWidth="1"/>
    <col min="13574" max="13574" width="1.7109375" style="1" customWidth="1"/>
    <col min="13575" max="13576" width="10.140625" style="1" customWidth="1"/>
    <col min="13577" max="13824" width="8.7109375" style="1"/>
    <col min="13825" max="13825" width="19.7109375" style="1" customWidth="1"/>
    <col min="13826" max="13829" width="10.140625" style="1" customWidth="1"/>
    <col min="13830" max="13830" width="1.7109375" style="1" customWidth="1"/>
    <col min="13831" max="13832" width="10.140625" style="1" customWidth="1"/>
    <col min="13833" max="14080" width="8.7109375" style="1"/>
    <col min="14081" max="14081" width="19.7109375" style="1" customWidth="1"/>
    <col min="14082" max="14085" width="10.140625" style="1" customWidth="1"/>
    <col min="14086" max="14086" width="1.7109375" style="1" customWidth="1"/>
    <col min="14087" max="14088" width="10.140625" style="1" customWidth="1"/>
    <col min="14089" max="14336" width="8.7109375" style="1"/>
    <col min="14337" max="14337" width="19.7109375" style="1" customWidth="1"/>
    <col min="14338" max="14341" width="10.140625" style="1" customWidth="1"/>
    <col min="14342" max="14342" width="1.7109375" style="1" customWidth="1"/>
    <col min="14343" max="14344" width="10.140625" style="1" customWidth="1"/>
    <col min="14345" max="14592" width="8.7109375" style="1"/>
    <col min="14593" max="14593" width="19.7109375" style="1" customWidth="1"/>
    <col min="14594" max="14597" width="10.140625" style="1" customWidth="1"/>
    <col min="14598" max="14598" width="1.7109375" style="1" customWidth="1"/>
    <col min="14599" max="14600" width="10.140625" style="1" customWidth="1"/>
    <col min="14601" max="14848" width="8.7109375" style="1"/>
    <col min="14849" max="14849" width="19.7109375" style="1" customWidth="1"/>
    <col min="14850" max="14853" width="10.140625" style="1" customWidth="1"/>
    <col min="14854" max="14854" width="1.7109375" style="1" customWidth="1"/>
    <col min="14855" max="14856" width="10.140625" style="1" customWidth="1"/>
    <col min="14857" max="15104" width="8.7109375" style="1"/>
    <col min="15105" max="15105" width="19.7109375" style="1" customWidth="1"/>
    <col min="15106" max="15109" width="10.140625" style="1" customWidth="1"/>
    <col min="15110" max="15110" width="1.7109375" style="1" customWidth="1"/>
    <col min="15111" max="15112" width="10.140625" style="1" customWidth="1"/>
    <col min="15113" max="15360" width="8.7109375" style="1"/>
    <col min="15361" max="15361" width="19.7109375" style="1" customWidth="1"/>
    <col min="15362" max="15365" width="10.140625" style="1" customWidth="1"/>
    <col min="15366" max="15366" width="1.7109375" style="1" customWidth="1"/>
    <col min="15367" max="15368" width="10.140625" style="1" customWidth="1"/>
    <col min="15369" max="15616" width="8.7109375" style="1"/>
    <col min="15617" max="15617" width="19.7109375" style="1" customWidth="1"/>
    <col min="15618" max="15621" width="10.140625" style="1" customWidth="1"/>
    <col min="15622" max="15622" width="1.7109375" style="1" customWidth="1"/>
    <col min="15623" max="15624" width="10.140625" style="1" customWidth="1"/>
    <col min="15625" max="15872" width="8.7109375" style="1"/>
    <col min="15873" max="15873" width="19.7109375" style="1" customWidth="1"/>
    <col min="15874" max="15877" width="10.140625" style="1" customWidth="1"/>
    <col min="15878" max="15878" width="1.7109375" style="1" customWidth="1"/>
    <col min="15879" max="15880" width="10.140625" style="1" customWidth="1"/>
    <col min="15881" max="16128" width="8.7109375" style="1"/>
    <col min="16129" max="16129" width="19.7109375" style="1" customWidth="1"/>
    <col min="16130" max="16133" width="10.140625" style="1" customWidth="1"/>
    <col min="16134" max="16134" width="1.7109375" style="1" customWidth="1"/>
    <col min="16135" max="16136" width="10.140625" style="1" customWidth="1"/>
    <col min="16137" max="16384" width="8.7109375" style="1"/>
  </cols>
  <sheetData>
    <row r="1" spans="1:8" s="44" customFormat="1" ht="20.25" x14ac:dyDescent="0.3">
      <c r="A1" s="52" t="s">
        <v>19</v>
      </c>
      <c r="B1" s="174" t="s">
        <v>90</v>
      </c>
      <c r="C1" s="175"/>
      <c r="D1" s="175"/>
      <c r="E1" s="175"/>
      <c r="F1" s="175"/>
      <c r="G1" s="175"/>
      <c r="H1" s="175"/>
    </row>
    <row r="2" spans="1:8" s="44" customFormat="1" ht="20.25" x14ac:dyDescent="0.3">
      <c r="A2" s="52" t="s">
        <v>21</v>
      </c>
      <c r="B2" s="176" t="s">
        <v>3</v>
      </c>
      <c r="C2" s="177"/>
      <c r="D2" s="177"/>
      <c r="E2" s="177"/>
      <c r="F2" s="177"/>
      <c r="G2" s="177"/>
      <c r="H2" s="177"/>
    </row>
    <row r="4" spans="1:8" x14ac:dyDescent="0.2">
      <c r="A4" s="87"/>
      <c r="B4" s="170" t="s">
        <v>4</v>
      </c>
      <c r="C4" s="171"/>
      <c r="D4" s="170" t="s">
        <v>5</v>
      </c>
      <c r="E4" s="171"/>
      <c r="F4" s="11"/>
      <c r="G4" s="170" t="s">
        <v>91</v>
      </c>
      <c r="H4" s="171"/>
    </row>
    <row r="5" spans="1:8" x14ac:dyDescent="0.2">
      <c r="A5" s="12" t="s">
        <v>7</v>
      </c>
      <c r="B5" s="13">
        <f>VALUE(RIGHT(B2, 4))</f>
        <v>2020</v>
      </c>
      <c r="C5" s="14">
        <f>B5-1</f>
        <v>2019</v>
      </c>
      <c r="D5" s="13">
        <f>B5</f>
        <v>2020</v>
      </c>
      <c r="E5" s="14">
        <f>C5</f>
        <v>2019</v>
      </c>
      <c r="F5" s="15"/>
      <c r="G5" s="13" t="s">
        <v>8</v>
      </c>
      <c r="H5" s="14" t="s">
        <v>5</v>
      </c>
    </row>
    <row r="6" spans="1:8" ht="15" x14ac:dyDescent="0.25">
      <c r="A6" s="20" t="s">
        <v>49</v>
      </c>
      <c r="B6" s="88">
        <v>0.11890606420927501</v>
      </c>
      <c r="C6" s="89">
        <v>0</v>
      </c>
      <c r="D6" s="88">
        <v>0.11370096645821499</v>
      </c>
      <c r="E6" s="89">
        <v>0.10086746015735298</v>
      </c>
      <c r="F6" s="90"/>
      <c r="G6" s="91">
        <f t="shared" ref="G6:G46" si="0">B6-C6</f>
        <v>0.11890606420927501</v>
      </c>
      <c r="H6" s="92">
        <f t="shared" ref="H6:H46" si="1">D6-E6</f>
        <v>1.283350630086201E-2</v>
      </c>
    </row>
    <row r="7" spans="1:8" ht="15" x14ac:dyDescent="0.25">
      <c r="A7" s="20" t="s">
        <v>50</v>
      </c>
      <c r="B7" s="88">
        <v>1.1890606420927499</v>
      </c>
      <c r="C7" s="89">
        <v>0.56689342403628096</v>
      </c>
      <c r="D7" s="88">
        <v>0.73905628197839701</v>
      </c>
      <c r="E7" s="89">
        <v>0.32277587250353001</v>
      </c>
      <c r="F7" s="90"/>
      <c r="G7" s="91">
        <f t="shared" si="0"/>
        <v>0.62216721805646891</v>
      </c>
      <c r="H7" s="92">
        <f t="shared" si="1"/>
        <v>0.416280409474867</v>
      </c>
    </row>
    <row r="8" spans="1:8" ht="15" x14ac:dyDescent="0.25">
      <c r="A8" s="20" t="s">
        <v>51</v>
      </c>
      <c r="B8" s="88">
        <v>0</v>
      </c>
      <c r="C8" s="89">
        <v>0</v>
      </c>
      <c r="D8" s="88">
        <v>0</v>
      </c>
      <c r="E8" s="89">
        <v>2.0173492031470598E-2</v>
      </c>
      <c r="F8" s="90"/>
      <c r="G8" s="91">
        <f t="shared" si="0"/>
        <v>0</v>
      </c>
      <c r="H8" s="92">
        <f t="shared" si="1"/>
        <v>-2.0173492031470598E-2</v>
      </c>
    </row>
    <row r="9" spans="1:8" ht="15" x14ac:dyDescent="0.25">
      <c r="A9" s="20" t="s">
        <v>52</v>
      </c>
      <c r="B9" s="88">
        <v>0</v>
      </c>
      <c r="C9" s="89">
        <v>0</v>
      </c>
      <c r="D9" s="88">
        <v>0</v>
      </c>
      <c r="E9" s="89">
        <v>4.03469840629413E-2</v>
      </c>
      <c r="F9" s="90"/>
      <c r="G9" s="91">
        <f t="shared" si="0"/>
        <v>0</v>
      </c>
      <c r="H9" s="92">
        <f t="shared" si="1"/>
        <v>-4.03469840629413E-2</v>
      </c>
    </row>
    <row r="10" spans="1:8" ht="15" x14ac:dyDescent="0.25">
      <c r="A10" s="20" t="s">
        <v>53</v>
      </c>
      <c r="B10" s="88">
        <v>0</v>
      </c>
      <c r="C10" s="89">
        <v>0</v>
      </c>
      <c r="D10" s="88">
        <v>0</v>
      </c>
      <c r="E10" s="89">
        <v>2.0173492031470598E-2</v>
      </c>
      <c r="F10" s="90"/>
      <c r="G10" s="91">
        <f t="shared" si="0"/>
        <v>0</v>
      </c>
      <c r="H10" s="92">
        <f t="shared" si="1"/>
        <v>-2.0173492031470598E-2</v>
      </c>
    </row>
    <row r="11" spans="1:8" ht="15" x14ac:dyDescent="0.25">
      <c r="A11" s="20" t="s">
        <v>54</v>
      </c>
      <c r="B11" s="88">
        <v>0</v>
      </c>
      <c r="C11" s="89">
        <v>0</v>
      </c>
      <c r="D11" s="88">
        <v>2.84252416145537E-2</v>
      </c>
      <c r="E11" s="89">
        <v>2.0173492031470598E-2</v>
      </c>
      <c r="F11" s="90"/>
      <c r="G11" s="91">
        <f t="shared" si="0"/>
        <v>0</v>
      </c>
      <c r="H11" s="92">
        <f t="shared" si="1"/>
        <v>8.2517495830831018E-3</v>
      </c>
    </row>
    <row r="12" spans="1:8" ht="15" x14ac:dyDescent="0.25">
      <c r="A12" s="20" t="s">
        <v>55</v>
      </c>
      <c r="B12" s="88">
        <v>3.2104637336504198</v>
      </c>
      <c r="C12" s="89">
        <v>3.40136054421769</v>
      </c>
      <c r="D12" s="88">
        <v>3.8089823763501998</v>
      </c>
      <c r="E12" s="89">
        <v>4.7811176114585399</v>
      </c>
      <c r="F12" s="90"/>
      <c r="G12" s="91">
        <f t="shared" si="0"/>
        <v>-0.19089681056727015</v>
      </c>
      <c r="H12" s="92">
        <f t="shared" si="1"/>
        <v>-0.9721352351083401</v>
      </c>
    </row>
    <row r="13" spans="1:8" ht="15" x14ac:dyDescent="0.25">
      <c r="A13" s="20" t="s">
        <v>56</v>
      </c>
      <c r="B13" s="88">
        <v>0</v>
      </c>
      <c r="C13" s="89">
        <v>0.11337868480725601</v>
      </c>
      <c r="D13" s="88">
        <v>0.170551449687322</v>
      </c>
      <c r="E13" s="89">
        <v>0.16138793625176501</v>
      </c>
      <c r="F13" s="90"/>
      <c r="G13" s="91">
        <f t="shared" si="0"/>
        <v>-0.11337868480725601</v>
      </c>
      <c r="H13" s="92">
        <f t="shared" si="1"/>
        <v>9.1635134355569914E-3</v>
      </c>
    </row>
    <row r="14" spans="1:8" ht="15" x14ac:dyDescent="0.25">
      <c r="A14" s="20" t="s">
        <v>57</v>
      </c>
      <c r="B14" s="88">
        <v>1.5457788347205701</v>
      </c>
      <c r="C14" s="89">
        <v>6.12244897959184</v>
      </c>
      <c r="D14" s="88">
        <v>3.5247299602046605</v>
      </c>
      <c r="E14" s="89">
        <v>3.5707080895702998</v>
      </c>
      <c r="F14" s="90"/>
      <c r="G14" s="91">
        <f t="shared" si="0"/>
        <v>-4.5766701448712697</v>
      </c>
      <c r="H14" s="92">
        <f t="shared" si="1"/>
        <v>-4.5978129365639386E-2</v>
      </c>
    </row>
    <row r="15" spans="1:8" ht="15" x14ac:dyDescent="0.25">
      <c r="A15" s="20" t="s">
        <v>58</v>
      </c>
      <c r="B15" s="88">
        <v>1.6646848989298499</v>
      </c>
      <c r="C15" s="89">
        <v>2.8344671201814098</v>
      </c>
      <c r="D15" s="88">
        <v>2.1887436043206399</v>
      </c>
      <c r="E15" s="89">
        <v>1.9770022190841199</v>
      </c>
      <c r="F15" s="90"/>
      <c r="G15" s="91">
        <f t="shared" si="0"/>
        <v>-1.1697822212515598</v>
      </c>
      <c r="H15" s="92">
        <f t="shared" si="1"/>
        <v>0.21174138523651997</v>
      </c>
    </row>
    <row r="16" spans="1:8" ht="15" x14ac:dyDescent="0.25">
      <c r="A16" s="20" t="s">
        <v>59</v>
      </c>
      <c r="B16" s="88">
        <v>2.73483947681332</v>
      </c>
      <c r="C16" s="89">
        <v>4.8752834467120199</v>
      </c>
      <c r="D16" s="88">
        <v>4.4627629334849299</v>
      </c>
      <c r="E16" s="89">
        <v>6.1932620536614902</v>
      </c>
      <c r="F16" s="90"/>
      <c r="G16" s="91">
        <f t="shared" si="0"/>
        <v>-2.1404439698986999</v>
      </c>
      <c r="H16" s="92">
        <f t="shared" si="1"/>
        <v>-1.7304991201765603</v>
      </c>
    </row>
    <row r="17" spans="1:8" ht="15" x14ac:dyDescent="0.25">
      <c r="A17" s="20" t="s">
        <v>60</v>
      </c>
      <c r="B17" s="88">
        <v>2.73483947681332</v>
      </c>
      <c r="C17" s="89">
        <v>2.9478458049886602</v>
      </c>
      <c r="D17" s="88">
        <v>2.4445707788516202</v>
      </c>
      <c r="E17" s="89">
        <v>2.2594311075247098</v>
      </c>
      <c r="F17" s="90"/>
      <c r="G17" s="91">
        <f t="shared" si="0"/>
        <v>-0.21300632817534026</v>
      </c>
      <c r="H17" s="92">
        <f t="shared" si="1"/>
        <v>0.18513967132691045</v>
      </c>
    </row>
    <row r="18" spans="1:8" ht="15" x14ac:dyDescent="0.25">
      <c r="A18" s="20" t="s">
        <v>61</v>
      </c>
      <c r="B18" s="88">
        <v>0.11890606420927501</v>
      </c>
      <c r="C18" s="89">
        <v>0.22675736961451201</v>
      </c>
      <c r="D18" s="88">
        <v>0.39795338260375202</v>
      </c>
      <c r="E18" s="89">
        <v>0.18156142828323601</v>
      </c>
      <c r="F18" s="90"/>
      <c r="G18" s="91">
        <f t="shared" si="0"/>
        <v>-0.10785130540523701</v>
      </c>
      <c r="H18" s="92">
        <f t="shared" si="1"/>
        <v>0.216391954320516</v>
      </c>
    </row>
    <row r="19" spans="1:8" ht="15" x14ac:dyDescent="0.25">
      <c r="A19" s="20" t="s">
        <v>62</v>
      </c>
      <c r="B19" s="88">
        <v>4.3995243757431597</v>
      </c>
      <c r="C19" s="89">
        <v>3.9682539682539701</v>
      </c>
      <c r="D19" s="88">
        <v>4.7185901080159205</v>
      </c>
      <c r="E19" s="89">
        <v>4.6399031672382494</v>
      </c>
      <c r="F19" s="90"/>
      <c r="G19" s="91">
        <f t="shared" si="0"/>
        <v>0.43127040748918954</v>
      </c>
      <c r="H19" s="92">
        <f t="shared" si="1"/>
        <v>7.8686940777671133E-2</v>
      </c>
    </row>
    <row r="20" spans="1:8" ht="15" x14ac:dyDescent="0.25">
      <c r="A20" s="20" t="s">
        <v>63</v>
      </c>
      <c r="B20" s="88">
        <v>0.11890606420927501</v>
      </c>
      <c r="C20" s="89">
        <v>0</v>
      </c>
      <c r="D20" s="88">
        <v>5.68504832291074E-2</v>
      </c>
      <c r="E20" s="89">
        <v>0.16138793625176501</v>
      </c>
      <c r="F20" s="90"/>
      <c r="G20" s="91">
        <f t="shared" si="0"/>
        <v>0.11890606420927501</v>
      </c>
      <c r="H20" s="92">
        <f t="shared" si="1"/>
        <v>-0.1045374530226576</v>
      </c>
    </row>
    <row r="21" spans="1:8" ht="15" x14ac:dyDescent="0.25">
      <c r="A21" s="20" t="s">
        <v>64</v>
      </c>
      <c r="B21" s="88">
        <v>0.71343638525564801</v>
      </c>
      <c r="C21" s="89">
        <v>1.1337868480725599</v>
      </c>
      <c r="D21" s="88">
        <v>0.73905628197839701</v>
      </c>
      <c r="E21" s="89">
        <v>0.52451079281823698</v>
      </c>
      <c r="F21" s="90"/>
      <c r="G21" s="91">
        <f t="shared" si="0"/>
        <v>-0.42035046281691191</v>
      </c>
      <c r="H21" s="92">
        <f t="shared" si="1"/>
        <v>0.21454548916016003</v>
      </c>
    </row>
    <row r="22" spans="1:8" ht="15" x14ac:dyDescent="0.25">
      <c r="A22" s="20" t="s">
        <v>65</v>
      </c>
      <c r="B22" s="88">
        <v>1.07015457788347</v>
      </c>
      <c r="C22" s="89">
        <v>0.56689342403628096</v>
      </c>
      <c r="D22" s="88">
        <v>0.62535531552018209</v>
      </c>
      <c r="E22" s="89">
        <v>0.60520476094411901</v>
      </c>
      <c r="F22" s="90"/>
      <c r="G22" s="91">
        <f t="shared" si="0"/>
        <v>0.50326115384718906</v>
      </c>
      <c r="H22" s="92">
        <f t="shared" si="1"/>
        <v>2.0150554576063073E-2</v>
      </c>
    </row>
    <row r="23" spans="1:8" ht="15" x14ac:dyDescent="0.25">
      <c r="A23" s="20" t="s">
        <v>66</v>
      </c>
      <c r="B23" s="88">
        <v>9.3935790725327006</v>
      </c>
      <c r="C23" s="89">
        <v>6.4625850340136095</v>
      </c>
      <c r="D23" s="88">
        <v>9.4087549744172794</v>
      </c>
      <c r="E23" s="89">
        <v>7.2019366552350199</v>
      </c>
      <c r="F23" s="90"/>
      <c r="G23" s="91">
        <f t="shared" si="0"/>
        <v>2.9309940385190911</v>
      </c>
      <c r="H23" s="92">
        <f t="shared" si="1"/>
        <v>2.2068183191822595</v>
      </c>
    </row>
    <row r="24" spans="1:8" ht="15" x14ac:dyDescent="0.25">
      <c r="A24" s="20" t="s">
        <v>67</v>
      </c>
      <c r="B24" s="88">
        <v>0.59453032104637293</v>
      </c>
      <c r="C24" s="89">
        <v>0.45351473922902502</v>
      </c>
      <c r="D24" s="88">
        <v>0.540079590676521</v>
      </c>
      <c r="E24" s="89">
        <v>0.20173492031470597</v>
      </c>
      <c r="F24" s="90"/>
      <c r="G24" s="91">
        <f t="shared" si="0"/>
        <v>0.14101558181734791</v>
      </c>
      <c r="H24" s="92">
        <f t="shared" si="1"/>
        <v>0.33834467036181504</v>
      </c>
    </row>
    <row r="25" spans="1:8" ht="15" x14ac:dyDescent="0.25">
      <c r="A25" s="20" t="s">
        <v>68</v>
      </c>
      <c r="B25" s="88">
        <v>0.71343638525564801</v>
      </c>
      <c r="C25" s="89">
        <v>0.68027210884353706</v>
      </c>
      <c r="D25" s="88">
        <v>0.39795338260375202</v>
      </c>
      <c r="E25" s="89">
        <v>0.30260238047206001</v>
      </c>
      <c r="F25" s="90"/>
      <c r="G25" s="91">
        <f t="shared" si="0"/>
        <v>3.3164276412110949E-2</v>
      </c>
      <c r="H25" s="92">
        <f t="shared" si="1"/>
        <v>9.5351002131692009E-2</v>
      </c>
    </row>
    <row r="26" spans="1:8" ht="15" x14ac:dyDescent="0.25">
      <c r="A26" s="20" t="s">
        <v>69</v>
      </c>
      <c r="B26" s="88">
        <v>0</v>
      </c>
      <c r="C26" s="89">
        <v>0</v>
      </c>
      <c r="D26" s="88">
        <v>0.31267765776009104</v>
      </c>
      <c r="E26" s="89">
        <v>0</v>
      </c>
      <c r="F26" s="90"/>
      <c r="G26" s="91">
        <f t="shared" si="0"/>
        <v>0</v>
      </c>
      <c r="H26" s="92">
        <f t="shared" si="1"/>
        <v>0.31267765776009104</v>
      </c>
    </row>
    <row r="27" spans="1:8" ht="15" x14ac:dyDescent="0.25">
      <c r="A27" s="20" t="s">
        <v>70</v>
      </c>
      <c r="B27" s="88">
        <v>0</v>
      </c>
      <c r="C27" s="89">
        <v>0</v>
      </c>
      <c r="D27" s="88">
        <v>0</v>
      </c>
      <c r="E27" s="89">
        <v>4.03469840629413E-2</v>
      </c>
      <c r="F27" s="90"/>
      <c r="G27" s="91">
        <f t="shared" si="0"/>
        <v>0</v>
      </c>
      <c r="H27" s="92">
        <f t="shared" si="1"/>
        <v>-4.03469840629413E-2</v>
      </c>
    </row>
    <row r="28" spans="1:8" ht="15" x14ac:dyDescent="0.25">
      <c r="A28" s="20" t="s">
        <v>71</v>
      </c>
      <c r="B28" s="88">
        <v>5.4696789536266301</v>
      </c>
      <c r="C28" s="89">
        <v>7.9365079365079403</v>
      </c>
      <c r="D28" s="88">
        <v>6.8220579874928893</v>
      </c>
      <c r="E28" s="89">
        <v>15.6949768004842</v>
      </c>
      <c r="F28" s="90"/>
      <c r="G28" s="91">
        <f t="shared" si="0"/>
        <v>-2.4668289828813101</v>
      </c>
      <c r="H28" s="92">
        <f t="shared" si="1"/>
        <v>-8.8729188129913119</v>
      </c>
    </row>
    <row r="29" spans="1:8" ht="15" x14ac:dyDescent="0.25">
      <c r="A29" s="20" t="s">
        <v>72</v>
      </c>
      <c r="B29" s="88">
        <v>3.4482758620689702</v>
      </c>
      <c r="C29" s="89">
        <v>2.6077097505668898</v>
      </c>
      <c r="D29" s="88">
        <v>2.7856736782262699</v>
      </c>
      <c r="E29" s="89">
        <v>2.3401250756506</v>
      </c>
      <c r="F29" s="90"/>
      <c r="G29" s="91">
        <f t="shared" si="0"/>
        <v>0.84056611150208038</v>
      </c>
      <c r="H29" s="92">
        <f t="shared" si="1"/>
        <v>0.44554860257566986</v>
      </c>
    </row>
    <row r="30" spans="1:8" ht="15" x14ac:dyDescent="0.25">
      <c r="A30" s="20" t="s">
        <v>73</v>
      </c>
      <c r="B30" s="88">
        <v>0.47562425683709897</v>
      </c>
      <c r="C30" s="89">
        <v>0</v>
      </c>
      <c r="D30" s="88">
        <v>0.42637862421830602</v>
      </c>
      <c r="E30" s="89">
        <v>8.0693968125882601E-2</v>
      </c>
      <c r="F30" s="90"/>
      <c r="G30" s="91">
        <f t="shared" si="0"/>
        <v>0.47562425683709897</v>
      </c>
      <c r="H30" s="92">
        <f t="shared" si="1"/>
        <v>0.34568465609242344</v>
      </c>
    </row>
    <row r="31" spans="1:8" ht="15" x14ac:dyDescent="0.25">
      <c r="A31" s="20" t="s">
        <v>74</v>
      </c>
      <c r="B31" s="88">
        <v>0</v>
      </c>
      <c r="C31" s="89">
        <v>0.22675736961451201</v>
      </c>
      <c r="D31" s="88">
        <v>2.84252416145537E-2</v>
      </c>
      <c r="E31" s="89">
        <v>0.141214444220295</v>
      </c>
      <c r="F31" s="90"/>
      <c r="G31" s="91">
        <f t="shared" si="0"/>
        <v>-0.22675736961451201</v>
      </c>
      <c r="H31" s="92">
        <f t="shared" si="1"/>
        <v>-0.1127892026057413</v>
      </c>
    </row>
    <row r="32" spans="1:8" ht="15" x14ac:dyDescent="0.25">
      <c r="A32" s="20" t="s">
        <v>75</v>
      </c>
      <c r="B32" s="88">
        <v>0</v>
      </c>
      <c r="C32" s="89">
        <v>0</v>
      </c>
      <c r="D32" s="88">
        <v>0</v>
      </c>
      <c r="E32" s="89">
        <v>4.03469840629413E-2</v>
      </c>
      <c r="F32" s="90"/>
      <c r="G32" s="91">
        <f t="shared" si="0"/>
        <v>0</v>
      </c>
      <c r="H32" s="92">
        <f t="shared" si="1"/>
        <v>-4.03469840629413E-2</v>
      </c>
    </row>
    <row r="33" spans="1:8" ht="15" x14ac:dyDescent="0.25">
      <c r="A33" s="20" t="s">
        <v>76</v>
      </c>
      <c r="B33" s="88">
        <v>0.11890606420927501</v>
      </c>
      <c r="C33" s="89">
        <v>0</v>
      </c>
      <c r="D33" s="88">
        <v>2.84252416145537E-2</v>
      </c>
      <c r="E33" s="89">
        <v>0</v>
      </c>
      <c r="F33" s="90"/>
      <c r="G33" s="91">
        <f t="shared" si="0"/>
        <v>0.11890606420927501</v>
      </c>
      <c r="H33" s="92">
        <f t="shared" si="1"/>
        <v>2.84252416145537E-2</v>
      </c>
    </row>
    <row r="34" spans="1:8" ht="15" x14ac:dyDescent="0.25">
      <c r="A34" s="20" t="s">
        <v>77</v>
      </c>
      <c r="B34" s="88">
        <v>1.78359096313912</v>
      </c>
      <c r="C34" s="89">
        <v>1.7006802721088399</v>
      </c>
      <c r="D34" s="88">
        <v>2.3308698123934097</v>
      </c>
      <c r="E34" s="89">
        <v>2.4611660278394201</v>
      </c>
      <c r="F34" s="90"/>
      <c r="G34" s="91">
        <f t="shared" si="0"/>
        <v>8.2910691030280148E-2</v>
      </c>
      <c r="H34" s="92">
        <f t="shared" si="1"/>
        <v>-0.13029621544601033</v>
      </c>
    </row>
    <row r="35" spans="1:8" ht="15" x14ac:dyDescent="0.25">
      <c r="A35" s="20" t="s">
        <v>78</v>
      </c>
      <c r="B35" s="88">
        <v>4.2806183115338907</v>
      </c>
      <c r="C35" s="89">
        <v>1.3605442176870699</v>
      </c>
      <c r="D35" s="88">
        <v>2.8140989198408199</v>
      </c>
      <c r="E35" s="89">
        <v>2.0173492031470603</v>
      </c>
      <c r="F35" s="90"/>
      <c r="G35" s="91">
        <f t="shared" si="0"/>
        <v>2.9200740938468206</v>
      </c>
      <c r="H35" s="92">
        <f t="shared" si="1"/>
        <v>0.7967497166937596</v>
      </c>
    </row>
    <row r="36" spans="1:8" ht="15" x14ac:dyDescent="0.25">
      <c r="A36" s="20" t="s">
        <v>79</v>
      </c>
      <c r="B36" s="88">
        <v>49.108204518430398</v>
      </c>
      <c r="C36" s="89">
        <v>46.825396825396801</v>
      </c>
      <c r="D36" s="88">
        <v>45.338260375213203</v>
      </c>
      <c r="E36" s="89">
        <v>40.185596126689497</v>
      </c>
      <c r="F36" s="90"/>
      <c r="G36" s="91">
        <f t="shared" si="0"/>
        <v>2.2828076930335968</v>
      </c>
      <c r="H36" s="92">
        <f t="shared" si="1"/>
        <v>5.1526642485237062</v>
      </c>
    </row>
    <row r="37" spans="1:8" ht="15" x14ac:dyDescent="0.25">
      <c r="A37" s="20" t="s">
        <v>80</v>
      </c>
      <c r="B37" s="88">
        <v>1.9024970273483901</v>
      </c>
      <c r="C37" s="89">
        <v>2.4943310657596403</v>
      </c>
      <c r="D37" s="88">
        <v>1.64866401364412</v>
      </c>
      <c r="E37" s="89">
        <v>1.6945733306435298</v>
      </c>
      <c r="F37" s="90"/>
      <c r="G37" s="91">
        <f t="shared" si="0"/>
        <v>-0.59183403841125015</v>
      </c>
      <c r="H37" s="92">
        <f t="shared" si="1"/>
        <v>-4.590931699940981E-2</v>
      </c>
    </row>
    <row r="38" spans="1:8" ht="15" x14ac:dyDescent="0.25">
      <c r="A38" s="20" t="s">
        <v>81</v>
      </c>
      <c r="B38" s="88">
        <v>0.11890606420927501</v>
      </c>
      <c r="C38" s="89">
        <v>0</v>
      </c>
      <c r="D38" s="88">
        <v>2.84252416145537E-2</v>
      </c>
      <c r="E38" s="89">
        <v>2.0173492031470598E-2</v>
      </c>
      <c r="F38" s="90"/>
      <c r="G38" s="91">
        <f t="shared" si="0"/>
        <v>0.11890606420927501</v>
      </c>
      <c r="H38" s="92">
        <f t="shared" si="1"/>
        <v>8.2517495830831018E-3</v>
      </c>
    </row>
    <row r="39" spans="1:8" ht="15" x14ac:dyDescent="0.25">
      <c r="A39" s="62" t="s">
        <v>82</v>
      </c>
      <c r="B39" s="93">
        <v>0.23781212841854901</v>
      </c>
      <c r="C39" s="94">
        <v>0.22675736961451201</v>
      </c>
      <c r="D39" s="93">
        <v>0.48322910744741299</v>
      </c>
      <c r="E39" s="94">
        <v>0.221908412346177</v>
      </c>
      <c r="F39" s="95"/>
      <c r="G39" s="96">
        <f t="shared" si="0"/>
        <v>1.1054758804037002E-2</v>
      </c>
      <c r="H39" s="97">
        <f t="shared" si="1"/>
        <v>0.26132069510123601</v>
      </c>
    </row>
    <row r="40" spans="1:8" ht="15" x14ac:dyDescent="0.25">
      <c r="A40" s="20" t="s">
        <v>83</v>
      </c>
      <c r="B40" s="88">
        <v>0.83234244946492308</v>
      </c>
      <c r="C40" s="89">
        <v>0.34013605442176897</v>
      </c>
      <c r="D40" s="88">
        <v>0.90960773166571895</v>
      </c>
      <c r="E40" s="89">
        <v>0.52451079281823698</v>
      </c>
      <c r="F40" s="90"/>
      <c r="G40" s="91">
        <f t="shared" si="0"/>
        <v>0.49220639504315411</v>
      </c>
      <c r="H40" s="92">
        <f t="shared" si="1"/>
        <v>0.38509693884748197</v>
      </c>
    </row>
    <row r="41" spans="1:8" ht="15" x14ac:dyDescent="0.25">
      <c r="A41" s="20" t="s">
        <v>84</v>
      </c>
      <c r="B41" s="88">
        <v>1.4268727705113</v>
      </c>
      <c r="C41" s="89">
        <v>1.0204081632653099</v>
      </c>
      <c r="D41" s="88">
        <v>1.2222853894258101</v>
      </c>
      <c r="E41" s="89">
        <v>0.74641920516441396</v>
      </c>
      <c r="F41" s="90"/>
      <c r="G41" s="91">
        <f t="shared" si="0"/>
        <v>0.40646460724599009</v>
      </c>
      <c r="H41" s="92">
        <f t="shared" si="1"/>
        <v>0.47586618426139615</v>
      </c>
    </row>
    <row r="42" spans="1:8" ht="15" x14ac:dyDescent="0.25">
      <c r="A42" s="20" t="s">
        <v>85</v>
      </c>
      <c r="B42" s="88">
        <v>0</v>
      </c>
      <c r="C42" s="89">
        <v>0.11337868480725601</v>
      </c>
      <c r="D42" s="88">
        <v>5.68504832291074E-2</v>
      </c>
      <c r="E42" s="89">
        <v>0.16138793625176501</v>
      </c>
      <c r="F42" s="90"/>
      <c r="G42" s="91">
        <f t="shared" si="0"/>
        <v>-0.11337868480725601</v>
      </c>
      <c r="H42" s="92">
        <f t="shared" si="1"/>
        <v>-0.1045374530226576</v>
      </c>
    </row>
    <row r="43" spans="1:8" ht="15" x14ac:dyDescent="0.25">
      <c r="A43" s="20" t="s">
        <v>86</v>
      </c>
      <c r="B43" s="88">
        <v>0.23781212841854901</v>
      </c>
      <c r="C43" s="89">
        <v>0.68027210884353706</v>
      </c>
      <c r="D43" s="88">
        <v>0.170551449687322</v>
      </c>
      <c r="E43" s="89">
        <v>0.24208190437764801</v>
      </c>
      <c r="F43" s="90"/>
      <c r="G43" s="91">
        <f t="shared" si="0"/>
        <v>-0.44245998042498802</v>
      </c>
      <c r="H43" s="92">
        <f t="shared" si="1"/>
        <v>-7.1530454690326012E-2</v>
      </c>
    </row>
    <row r="44" spans="1:8" ht="15" x14ac:dyDescent="0.25">
      <c r="A44" s="20" t="s">
        <v>87</v>
      </c>
      <c r="B44" s="88">
        <v>0</v>
      </c>
      <c r="C44" s="89">
        <v>0.11337868480725601</v>
      </c>
      <c r="D44" s="88">
        <v>8.5275724843661194E-2</v>
      </c>
      <c r="E44" s="89">
        <v>2.0173492031470598E-2</v>
      </c>
      <c r="F44" s="90"/>
      <c r="G44" s="91">
        <f t="shared" si="0"/>
        <v>-0.11337868480725601</v>
      </c>
      <c r="H44" s="92">
        <f t="shared" si="1"/>
        <v>6.5102232812190602E-2</v>
      </c>
    </row>
    <row r="45" spans="1:8" ht="15" x14ac:dyDescent="0.25">
      <c r="A45" s="20" t="s">
        <v>88</v>
      </c>
      <c r="B45" s="88">
        <v>0</v>
      </c>
      <c r="C45" s="89">
        <v>0</v>
      </c>
      <c r="D45" s="88">
        <v>2.84252416145537E-2</v>
      </c>
      <c r="E45" s="89">
        <v>2.0173492031470598E-2</v>
      </c>
      <c r="F45" s="90"/>
      <c r="G45" s="91">
        <f t="shared" si="0"/>
        <v>0</v>
      </c>
      <c r="H45" s="92">
        <f t="shared" si="1"/>
        <v>8.2517495830831018E-3</v>
      </c>
    </row>
    <row r="46" spans="1:8" ht="15" x14ac:dyDescent="0.25">
      <c r="A46" s="20" t="s">
        <v>89</v>
      </c>
      <c r="B46" s="88">
        <v>0.23781212841854901</v>
      </c>
      <c r="C46" s="89">
        <v>0</v>
      </c>
      <c r="D46" s="88">
        <v>0.11370096645821499</v>
      </c>
      <c r="E46" s="89">
        <v>6.0520476094411906E-2</v>
      </c>
      <c r="F46" s="90"/>
      <c r="G46" s="91">
        <f t="shared" si="0"/>
        <v>0.23781212841854901</v>
      </c>
      <c r="H46" s="92">
        <f t="shared" si="1"/>
        <v>5.3180490363803089E-2</v>
      </c>
    </row>
    <row r="47" spans="1:8" ht="15" x14ac:dyDescent="0.25">
      <c r="A47" s="81"/>
      <c r="B47" s="98"/>
      <c r="C47" s="99"/>
      <c r="D47" s="98"/>
      <c r="E47" s="99"/>
      <c r="F47" s="100"/>
      <c r="G47" s="101"/>
      <c r="H47" s="102"/>
    </row>
    <row r="48" spans="1:8" s="38" customFormat="1" x14ac:dyDescent="0.2">
      <c r="A48" s="12" t="s">
        <v>17</v>
      </c>
      <c r="B48" s="60">
        <f>SUM(B6:B47)</f>
        <v>99.999999999999972</v>
      </c>
      <c r="C48" s="61">
        <f>SUM(C6:C47)</f>
        <v>100</v>
      </c>
      <c r="D48" s="60">
        <f>SUM(D6:D47)</f>
        <v>100.00000000000001</v>
      </c>
      <c r="E48" s="61">
        <f>SUM(E6:E47)</f>
        <v>100</v>
      </c>
      <c r="F48" s="103"/>
      <c r="G48" s="104">
        <f>SUM(G6:G47)</f>
        <v>-1.2462253451417382E-14</v>
      </c>
      <c r="H48" s="105">
        <f>SUM(H6:H47)</f>
        <v>3.5534075681908917E-14</v>
      </c>
    </row>
  </sheetData>
  <mergeCells count="5">
    <mergeCell ref="B1:H1"/>
    <mergeCell ref="B2:H2"/>
    <mergeCell ref="B4:C4"/>
    <mergeCell ref="D4:E4"/>
    <mergeCell ref="G4:H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86586-A639-42FF-B65F-8BD22CBBE585}">
  <dimension ref="A1:J33"/>
  <sheetViews>
    <sheetView tabSelected="1" workbookViewId="0">
      <selection activeCell="M1" sqref="M1"/>
    </sheetView>
  </sheetViews>
  <sheetFormatPr defaultRowHeight="12.75" x14ac:dyDescent="0.2"/>
  <cols>
    <col min="1" max="1" width="26.85546875" style="1" customWidth="1"/>
    <col min="2" max="5" width="8.28515625" style="1" customWidth="1"/>
    <col min="6" max="6" width="1.7109375" style="1" customWidth="1"/>
    <col min="7" max="10" width="8.28515625" style="1" customWidth="1"/>
    <col min="11" max="256" width="8.7109375" style="1"/>
    <col min="257" max="257" width="26.85546875" style="1" customWidth="1"/>
    <col min="258" max="261" width="8.28515625" style="1" customWidth="1"/>
    <col min="262" max="262" width="1.7109375" style="1" customWidth="1"/>
    <col min="263" max="266" width="8.28515625" style="1" customWidth="1"/>
    <col min="267" max="512" width="8.7109375" style="1"/>
    <col min="513" max="513" width="26.85546875" style="1" customWidth="1"/>
    <col min="514" max="517" width="8.28515625" style="1" customWidth="1"/>
    <col min="518" max="518" width="1.7109375" style="1" customWidth="1"/>
    <col min="519" max="522" width="8.28515625" style="1" customWidth="1"/>
    <col min="523" max="768" width="8.7109375" style="1"/>
    <col min="769" max="769" width="26.85546875" style="1" customWidth="1"/>
    <col min="770" max="773" width="8.28515625" style="1" customWidth="1"/>
    <col min="774" max="774" width="1.7109375" style="1" customWidth="1"/>
    <col min="775" max="778" width="8.28515625" style="1" customWidth="1"/>
    <col min="779" max="1024" width="8.7109375" style="1"/>
    <col min="1025" max="1025" width="26.85546875" style="1" customWidth="1"/>
    <col min="1026" max="1029" width="8.28515625" style="1" customWidth="1"/>
    <col min="1030" max="1030" width="1.7109375" style="1" customWidth="1"/>
    <col min="1031" max="1034" width="8.28515625" style="1" customWidth="1"/>
    <col min="1035" max="1280" width="8.7109375" style="1"/>
    <col min="1281" max="1281" width="26.85546875" style="1" customWidth="1"/>
    <col min="1282" max="1285" width="8.28515625" style="1" customWidth="1"/>
    <col min="1286" max="1286" width="1.7109375" style="1" customWidth="1"/>
    <col min="1287" max="1290" width="8.28515625" style="1" customWidth="1"/>
    <col min="1291" max="1536" width="8.7109375" style="1"/>
    <col min="1537" max="1537" width="26.85546875" style="1" customWidth="1"/>
    <col min="1538" max="1541" width="8.28515625" style="1" customWidth="1"/>
    <col min="1542" max="1542" width="1.7109375" style="1" customWidth="1"/>
    <col min="1543" max="1546" width="8.28515625" style="1" customWidth="1"/>
    <col min="1547" max="1792" width="8.7109375" style="1"/>
    <col min="1793" max="1793" width="26.85546875" style="1" customWidth="1"/>
    <col min="1794" max="1797" width="8.28515625" style="1" customWidth="1"/>
    <col min="1798" max="1798" width="1.7109375" style="1" customWidth="1"/>
    <col min="1799" max="1802" width="8.28515625" style="1" customWidth="1"/>
    <col min="1803" max="2048" width="8.7109375" style="1"/>
    <col min="2049" max="2049" width="26.85546875" style="1" customWidth="1"/>
    <col min="2050" max="2053" width="8.28515625" style="1" customWidth="1"/>
    <col min="2054" max="2054" width="1.7109375" style="1" customWidth="1"/>
    <col min="2055" max="2058" width="8.28515625" style="1" customWidth="1"/>
    <col min="2059" max="2304" width="8.7109375" style="1"/>
    <col min="2305" max="2305" width="26.85546875" style="1" customWidth="1"/>
    <col min="2306" max="2309" width="8.28515625" style="1" customWidth="1"/>
    <col min="2310" max="2310" width="1.7109375" style="1" customWidth="1"/>
    <col min="2311" max="2314" width="8.28515625" style="1" customWidth="1"/>
    <col min="2315" max="2560" width="8.7109375" style="1"/>
    <col min="2561" max="2561" width="26.85546875" style="1" customWidth="1"/>
    <col min="2562" max="2565" width="8.28515625" style="1" customWidth="1"/>
    <col min="2566" max="2566" width="1.7109375" style="1" customWidth="1"/>
    <col min="2567" max="2570" width="8.28515625" style="1" customWidth="1"/>
    <col min="2571" max="2816" width="8.7109375" style="1"/>
    <col min="2817" max="2817" width="26.85546875" style="1" customWidth="1"/>
    <col min="2818" max="2821" width="8.28515625" style="1" customWidth="1"/>
    <col min="2822" max="2822" width="1.7109375" style="1" customWidth="1"/>
    <col min="2823" max="2826" width="8.28515625" style="1" customWidth="1"/>
    <col min="2827" max="3072" width="8.7109375" style="1"/>
    <col min="3073" max="3073" width="26.85546875" style="1" customWidth="1"/>
    <col min="3074" max="3077" width="8.28515625" style="1" customWidth="1"/>
    <col min="3078" max="3078" width="1.7109375" style="1" customWidth="1"/>
    <col min="3079" max="3082" width="8.28515625" style="1" customWidth="1"/>
    <col min="3083" max="3328" width="8.7109375" style="1"/>
    <col min="3329" max="3329" width="26.85546875" style="1" customWidth="1"/>
    <col min="3330" max="3333" width="8.28515625" style="1" customWidth="1"/>
    <col min="3334" max="3334" width="1.7109375" style="1" customWidth="1"/>
    <col min="3335" max="3338" width="8.28515625" style="1" customWidth="1"/>
    <col min="3339" max="3584" width="8.7109375" style="1"/>
    <col min="3585" max="3585" width="26.85546875" style="1" customWidth="1"/>
    <col min="3586" max="3589" width="8.28515625" style="1" customWidth="1"/>
    <col min="3590" max="3590" width="1.7109375" style="1" customWidth="1"/>
    <col min="3591" max="3594" width="8.28515625" style="1" customWidth="1"/>
    <col min="3595" max="3840" width="8.7109375" style="1"/>
    <col min="3841" max="3841" width="26.85546875" style="1" customWidth="1"/>
    <col min="3842" max="3845" width="8.28515625" style="1" customWidth="1"/>
    <col min="3846" max="3846" width="1.7109375" style="1" customWidth="1"/>
    <col min="3847" max="3850" width="8.28515625" style="1" customWidth="1"/>
    <col min="3851" max="4096" width="8.7109375" style="1"/>
    <col min="4097" max="4097" width="26.85546875" style="1" customWidth="1"/>
    <col min="4098" max="4101" width="8.28515625" style="1" customWidth="1"/>
    <col min="4102" max="4102" width="1.7109375" style="1" customWidth="1"/>
    <col min="4103" max="4106" width="8.28515625" style="1" customWidth="1"/>
    <col min="4107" max="4352" width="8.7109375" style="1"/>
    <col min="4353" max="4353" width="26.85546875" style="1" customWidth="1"/>
    <col min="4354" max="4357" width="8.28515625" style="1" customWidth="1"/>
    <col min="4358" max="4358" width="1.7109375" style="1" customWidth="1"/>
    <col min="4359" max="4362" width="8.28515625" style="1" customWidth="1"/>
    <col min="4363" max="4608" width="8.7109375" style="1"/>
    <col min="4609" max="4609" width="26.85546875" style="1" customWidth="1"/>
    <col min="4610" max="4613" width="8.28515625" style="1" customWidth="1"/>
    <col min="4614" max="4614" width="1.7109375" style="1" customWidth="1"/>
    <col min="4615" max="4618" width="8.28515625" style="1" customWidth="1"/>
    <col min="4619" max="4864" width="8.7109375" style="1"/>
    <col min="4865" max="4865" width="26.85546875" style="1" customWidth="1"/>
    <col min="4866" max="4869" width="8.28515625" style="1" customWidth="1"/>
    <col min="4870" max="4870" width="1.7109375" style="1" customWidth="1"/>
    <col min="4871" max="4874" width="8.28515625" style="1" customWidth="1"/>
    <col min="4875" max="5120" width="8.7109375" style="1"/>
    <col min="5121" max="5121" width="26.85546875" style="1" customWidth="1"/>
    <col min="5122" max="5125" width="8.28515625" style="1" customWidth="1"/>
    <col min="5126" max="5126" width="1.7109375" style="1" customWidth="1"/>
    <col min="5127" max="5130" width="8.28515625" style="1" customWidth="1"/>
    <col min="5131" max="5376" width="8.7109375" style="1"/>
    <col min="5377" max="5377" width="26.85546875" style="1" customWidth="1"/>
    <col min="5378" max="5381" width="8.28515625" style="1" customWidth="1"/>
    <col min="5382" max="5382" width="1.7109375" style="1" customWidth="1"/>
    <col min="5383" max="5386" width="8.28515625" style="1" customWidth="1"/>
    <col min="5387" max="5632" width="8.7109375" style="1"/>
    <col min="5633" max="5633" width="26.85546875" style="1" customWidth="1"/>
    <col min="5634" max="5637" width="8.28515625" style="1" customWidth="1"/>
    <col min="5638" max="5638" width="1.7109375" style="1" customWidth="1"/>
    <col min="5639" max="5642" width="8.28515625" style="1" customWidth="1"/>
    <col min="5643" max="5888" width="8.7109375" style="1"/>
    <col min="5889" max="5889" width="26.85546875" style="1" customWidth="1"/>
    <col min="5890" max="5893" width="8.28515625" style="1" customWidth="1"/>
    <col min="5894" max="5894" width="1.7109375" style="1" customWidth="1"/>
    <col min="5895" max="5898" width="8.28515625" style="1" customWidth="1"/>
    <col min="5899" max="6144" width="8.7109375" style="1"/>
    <col min="6145" max="6145" width="26.85546875" style="1" customWidth="1"/>
    <col min="6146" max="6149" width="8.28515625" style="1" customWidth="1"/>
    <col min="6150" max="6150" width="1.7109375" style="1" customWidth="1"/>
    <col min="6151" max="6154" width="8.28515625" style="1" customWidth="1"/>
    <col min="6155" max="6400" width="8.7109375" style="1"/>
    <col min="6401" max="6401" width="26.85546875" style="1" customWidth="1"/>
    <col min="6402" max="6405" width="8.28515625" style="1" customWidth="1"/>
    <col min="6406" max="6406" width="1.7109375" style="1" customWidth="1"/>
    <col min="6407" max="6410" width="8.28515625" style="1" customWidth="1"/>
    <col min="6411" max="6656" width="8.7109375" style="1"/>
    <col min="6657" max="6657" width="26.85546875" style="1" customWidth="1"/>
    <col min="6658" max="6661" width="8.28515625" style="1" customWidth="1"/>
    <col min="6662" max="6662" width="1.7109375" style="1" customWidth="1"/>
    <col min="6663" max="6666" width="8.28515625" style="1" customWidth="1"/>
    <col min="6667" max="6912" width="8.7109375" style="1"/>
    <col min="6913" max="6913" width="26.85546875" style="1" customWidth="1"/>
    <col min="6914" max="6917" width="8.28515625" style="1" customWidth="1"/>
    <col min="6918" max="6918" width="1.7109375" style="1" customWidth="1"/>
    <col min="6919" max="6922" width="8.28515625" style="1" customWidth="1"/>
    <col min="6923" max="7168" width="8.7109375" style="1"/>
    <col min="7169" max="7169" width="26.85546875" style="1" customWidth="1"/>
    <col min="7170" max="7173" width="8.28515625" style="1" customWidth="1"/>
    <col min="7174" max="7174" width="1.7109375" style="1" customWidth="1"/>
    <col min="7175" max="7178" width="8.28515625" style="1" customWidth="1"/>
    <col min="7179" max="7424" width="8.7109375" style="1"/>
    <col min="7425" max="7425" width="26.85546875" style="1" customWidth="1"/>
    <col min="7426" max="7429" width="8.28515625" style="1" customWidth="1"/>
    <col min="7430" max="7430" width="1.7109375" style="1" customWidth="1"/>
    <col min="7431" max="7434" width="8.28515625" style="1" customWidth="1"/>
    <col min="7435" max="7680" width="8.7109375" style="1"/>
    <col min="7681" max="7681" width="26.85546875" style="1" customWidth="1"/>
    <col min="7682" max="7685" width="8.28515625" style="1" customWidth="1"/>
    <col min="7686" max="7686" width="1.7109375" style="1" customWidth="1"/>
    <col min="7687" max="7690" width="8.28515625" style="1" customWidth="1"/>
    <col min="7691" max="7936" width="8.7109375" style="1"/>
    <col min="7937" max="7937" width="26.85546875" style="1" customWidth="1"/>
    <col min="7938" max="7941" width="8.28515625" style="1" customWidth="1"/>
    <col min="7942" max="7942" width="1.7109375" style="1" customWidth="1"/>
    <col min="7943" max="7946" width="8.28515625" style="1" customWidth="1"/>
    <col min="7947" max="8192" width="8.7109375" style="1"/>
    <col min="8193" max="8193" width="26.85546875" style="1" customWidth="1"/>
    <col min="8194" max="8197" width="8.28515625" style="1" customWidth="1"/>
    <col min="8198" max="8198" width="1.7109375" style="1" customWidth="1"/>
    <col min="8199" max="8202" width="8.28515625" style="1" customWidth="1"/>
    <col min="8203" max="8448" width="8.7109375" style="1"/>
    <col min="8449" max="8449" width="26.85546875" style="1" customWidth="1"/>
    <col min="8450" max="8453" width="8.28515625" style="1" customWidth="1"/>
    <col min="8454" max="8454" width="1.7109375" style="1" customWidth="1"/>
    <col min="8455" max="8458" width="8.28515625" style="1" customWidth="1"/>
    <col min="8459" max="8704" width="8.7109375" style="1"/>
    <col min="8705" max="8705" width="26.85546875" style="1" customWidth="1"/>
    <col min="8706" max="8709" width="8.28515625" style="1" customWidth="1"/>
    <col min="8710" max="8710" width="1.7109375" style="1" customWidth="1"/>
    <col min="8711" max="8714" width="8.28515625" style="1" customWidth="1"/>
    <col min="8715" max="8960" width="8.7109375" style="1"/>
    <col min="8961" max="8961" width="26.85546875" style="1" customWidth="1"/>
    <col min="8962" max="8965" width="8.28515625" style="1" customWidth="1"/>
    <col min="8966" max="8966" width="1.7109375" style="1" customWidth="1"/>
    <col min="8967" max="8970" width="8.28515625" style="1" customWidth="1"/>
    <col min="8971" max="9216" width="8.7109375" style="1"/>
    <col min="9217" max="9217" width="26.85546875" style="1" customWidth="1"/>
    <col min="9218" max="9221" width="8.28515625" style="1" customWidth="1"/>
    <col min="9222" max="9222" width="1.7109375" style="1" customWidth="1"/>
    <col min="9223" max="9226" width="8.28515625" style="1" customWidth="1"/>
    <col min="9227" max="9472" width="8.7109375" style="1"/>
    <col min="9473" max="9473" width="26.85546875" style="1" customWidth="1"/>
    <col min="9474" max="9477" width="8.28515625" style="1" customWidth="1"/>
    <col min="9478" max="9478" width="1.7109375" style="1" customWidth="1"/>
    <col min="9479" max="9482" width="8.28515625" style="1" customWidth="1"/>
    <col min="9483" max="9728" width="8.7109375" style="1"/>
    <col min="9729" max="9729" width="26.85546875" style="1" customWidth="1"/>
    <col min="9730" max="9733" width="8.28515625" style="1" customWidth="1"/>
    <col min="9734" max="9734" width="1.7109375" style="1" customWidth="1"/>
    <col min="9735" max="9738" width="8.28515625" style="1" customWidth="1"/>
    <col min="9739" max="9984" width="8.7109375" style="1"/>
    <col min="9985" max="9985" width="26.85546875" style="1" customWidth="1"/>
    <col min="9986" max="9989" width="8.28515625" style="1" customWidth="1"/>
    <col min="9990" max="9990" width="1.7109375" style="1" customWidth="1"/>
    <col min="9991" max="9994" width="8.28515625" style="1" customWidth="1"/>
    <col min="9995" max="10240" width="8.7109375" style="1"/>
    <col min="10241" max="10241" width="26.85546875" style="1" customWidth="1"/>
    <col min="10242" max="10245" width="8.28515625" style="1" customWidth="1"/>
    <col min="10246" max="10246" width="1.7109375" style="1" customWidth="1"/>
    <col min="10247" max="10250" width="8.28515625" style="1" customWidth="1"/>
    <col min="10251" max="10496" width="8.7109375" style="1"/>
    <col min="10497" max="10497" width="26.85546875" style="1" customWidth="1"/>
    <col min="10498" max="10501" width="8.28515625" style="1" customWidth="1"/>
    <col min="10502" max="10502" width="1.7109375" style="1" customWidth="1"/>
    <col min="10503" max="10506" width="8.28515625" style="1" customWidth="1"/>
    <col min="10507" max="10752" width="8.7109375" style="1"/>
    <col min="10753" max="10753" width="26.85546875" style="1" customWidth="1"/>
    <col min="10754" max="10757" width="8.28515625" style="1" customWidth="1"/>
    <col min="10758" max="10758" width="1.7109375" style="1" customWidth="1"/>
    <col min="10759" max="10762" width="8.28515625" style="1" customWidth="1"/>
    <col min="10763" max="11008" width="8.7109375" style="1"/>
    <col min="11009" max="11009" width="26.85546875" style="1" customWidth="1"/>
    <col min="11010" max="11013" width="8.28515625" style="1" customWidth="1"/>
    <col min="11014" max="11014" width="1.7109375" style="1" customWidth="1"/>
    <col min="11015" max="11018" width="8.28515625" style="1" customWidth="1"/>
    <col min="11019" max="11264" width="8.7109375" style="1"/>
    <col min="11265" max="11265" width="26.85546875" style="1" customWidth="1"/>
    <col min="11266" max="11269" width="8.28515625" style="1" customWidth="1"/>
    <col min="11270" max="11270" width="1.7109375" style="1" customWidth="1"/>
    <col min="11271" max="11274" width="8.28515625" style="1" customWidth="1"/>
    <col min="11275" max="11520" width="8.7109375" style="1"/>
    <col min="11521" max="11521" width="26.85546875" style="1" customWidth="1"/>
    <col min="11522" max="11525" width="8.28515625" style="1" customWidth="1"/>
    <col min="11526" max="11526" width="1.7109375" style="1" customWidth="1"/>
    <col min="11527" max="11530" width="8.28515625" style="1" customWidth="1"/>
    <col min="11531" max="11776" width="8.7109375" style="1"/>
    <col min="11777" max="11777" width="26.85546875" style="1" customWidth="1"/>
    <col min="11778" max="11781" width="8.28515625" style="1" customWidth="1"/>
    <col min="11782" max="11782" width="1.7109375" style="1" customWidth="1"/>
    <col min="11783" max="11786" width="8.28515625" style="1" customWidth="1"/>
    <col min="11787" max="12032" width="8.7109375" style="1"/>
    <col min="12033" max="12033" width="26.85546875" style="1" customWidth="1"/>
    <col min="12034" max="12037" width="8.28515625" style="1" customWidth="1"/>
    <col min="12038" max="12038" width="1.7109375" style="1" customWidth="1"/>
    <col min="12039" max="12042" width="8.28515625" style="1" customWidth="1"/>
    <col min="12043" max="12288" width="8.7109375" style="1"/>
    <col min="12289" max="12289" width="26.85546875" style="1" customWidth="1"/>
    <col min="12290" max="12293" width="8.28515625" style="1" customWidth="1"/>
    <col min="12294" max="12294" width="1.7109375" style="1" customWidth="1"/>
    <col min="12295" max="12298" width="8.28515625" style="1" customWidth="1"/>
    <col min="12299" max="12544" width="8.7109375" style="1"/>
    <col min="12545" max="12545" width="26.85546875" style="1" customWidth="1"/>
    <col min="12546" max="12549" width="8.28515625" style="1" customWidth="1"/>
    <col min="12550" max="12550" width="1.7109375" style="1" customWidth="1"/>
    <col min="12551" max="12554" width="8.28515625" style="1" customWidth="1"/>
    <col min="12555" max="12800" width="8.7109375" style="1"/>
    <col min="12801" max="12801" width="26.85546875" style="1" customWidth="1"/>
    <col min="12802" max="12805" width="8.28515625" style="1" customWidth="1"/>
    <col min="12806" max="12806" width="1.7109375" style="1" customWidth="1"/>
    <col min="12807" max="12810" width="8.28515625" style="1" customWidth="1"/>
    <col min="12811" max="13056" width="8.7109375" style="1"/>
    <col min="13057" max="13057" width="26.85546875" style="1" customWidth="1"/>
    <col min="13058" max="13061" width="8.28515625" style="1" customWidth="1"/>
    <col min="13062" max="13062" width="1.7109375" style="1" customWidth="1"/>
    <col min="13063" max="13066" width="8.28515625" style="1" customWidth="1"/>
    <col min="13067" max="13312" width="8.7109375" style="1"/>
    <col min="13313" max="13313" width="26.85546875" style="1" customWidth="1"/>
    <col min="13314" max="13317" width="8.28515625" style="1" customWidth="1"/>
    <col min="13318" max="13318" width="1.7109375" style="1" customWidth="1"/>
    <col min="13319" max="13322" width="8.28515625" style="1" customWidth="1"/>
    <col min="13323" max="13568" width="8.7109375" style="1"/>
    <col min="13569" max="13569" width="26.85546875" style="1" customWidth="1"/>
    <col min="13570" max="13573" width="8.28515625" style="1" customWidth="1"/>
    <col min="13574" max="13574" width="1.7109375" style="1" customWidth="1"/>
    <col min="13575" max="13578" width="8.28515625" style="1" customWidth="1"/>
    <col min="13579" max="13824" width="8.7109375" style="1"/>
    <col min="13825" max="13825" width="26.85546875" style="1" customWidth="1"/>
    <col min="13826" max="13829" width="8.28515625" style="1" customWidth="1"/>
    <col min="13830" max="13830" width="1.7109375" style="1" customWidth="1"/>
    <col min="13831" max="13834" width="8.28515625" style="1" customWidth="1"/>
    <col min="13835" max="14080" width="8.7109375" style="1"/>
    <col min="14081" max="14081" width="26.85546875" style="1" customWidth="1"/>
    <col min="14082" max="14085" width="8.28515625" style="1" customWidth="1"/>
    <col min="14086" max="14086" width="1.7109375" style="1" customWidth="1"/>
    <col min="14087" max="14090" width="8.28515625" style="1" customWidth="1"/>
    <col min="14091" max="14336" width="8.7109375" style="1"/>
    <col min="14337" max="14337" width="26.85546875" style="1" customWidth="1"/>
    <col min="14338" max="14341" width="8.28515625" style="1" customWidth="1"/>
    <col min="14342" max="14342" width="1.7109375" style="1" customWidth="1"/>
    <col min="14343" max="14346" width="8.28515625" style="1" customWidth="1"/>
    <col min="14347" max="14592" width="8.7109375" style="1"/>
    <col min="14593" max="14593" width="26.85546875" style="1" customWidth="1"/>
    <col min="14594" max="14597" width="8.28515625" style="1" customWidth="1"/>
    <col min="14598" max="14598" width="1.7109375" style="1" customWidth="1"/>
    <col min="14599" max="14602" width="8.28515625" style="1" customWidth="1"/>
    <col min="14603" max="14848" width="8.7109375" style="1"/>
    <col min="14849" max="14849" width="26.85546875" style="1" customWidth="1"/>
    <col min="14850" max="14853" width="8.28515625" style="1" customWidth="1"/>
    <col min="14854" max="14854" width="1.7109375" style="1" customWidth="1"/>
    <col min="14855" max="14858" width="8.28515625" style="1" customWidth="1"/>
    <col min="14859" max="15104" width="8.7109375" style="1"/>
    <col min="15105" max="15105" width="26.85546875" style="1" customWidth="1"/>
    <col min="15106" max="15109" width="8.28515625" style="1" customWidth="1"/>
    <col min="15110" max="15110" width="1.7109375" style="1" customWidth="1"/>
    <col min="15111" max="15114" width="8.28515625" style="1" customWidth="1"/>
    <col min="15115" max="15360" width="8.7109375" style="1"/>
    <col min="15361" max="15361" width="26.85546875" style="1" customWidth="1"/>
    <col min="15362" max="15365" width="8.28515625" style="1" customWidth="1"/>
    <col min="15366" max="15366" width="1.7109375" style="1" customWidth="1"/>
    <col min="15367" max="15370" width="8.28515625" style="1" customWidth="1"/>
    <col min="15371" max="15616" width="8.7109375" style="1"/>
    <col min="15617" max="15617" width="26.85546875" style="1" customWidth="1"/>
    <col min="15618" max="15621" width="8.28515625" style="1" customWidth="1"/>
    <col min="15622" max="15622" width="1.7109375" style="1" customWidth="1"/>
    <col min="15623" max="15626" width="8.28515625" style="1" customWidth="1"/>
    <col min="15627" max="15872" width="8.7109375" style="1"/>
    <col min="15873" max="15873" width="26.85546875" style="1" customWidth="1"/>
    <col min="15874" max="15877" width="8.28515625" style="1" customWidth="1"/>
    <col min="15878" max="15878" width="1.7109375" style="1" customWidth="1"/>
    <col min="15879" max="15882" width="8.28515625" style="1" customWidth="1"/>
    <col min="15883" max="16128" width="8.7109375" style="1"/>
    <col min="16129" max="16129" width="26.85546875" style="1" customWidth="1"/>
    <col min="16130" max="16133" width="8.28515625" style="1" customWidth="1"/>
    <col min="16134" max="16134" width="1.7109375" style="1" customWidth="1"/>
    <col min="16135" max="16138" width="8.28515625" style="1" customWidth="1"/>
    <col min="16139" max="16384" width="8.7109375" style="1"/>
  </cols>
  <sheetData>
    <row r="1" spans="1:10" s="44" customFormat="1" ht="20.25" x14ac:dyDescent="0.3">
      <c r="A1" s="52" t="s">
        <v>19</v>
      </c>
      <c r="B1" s="174" t="s">
        <v>92</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s="38" customFormat="1" x14ac:dyDescent="0.2">
      <c r="A7" s="111" t="s">
        <v>23</v>
      </c>
      <c r="B7" s="112">
        <f>SUM($B8:$B11)</f>
        <v>157</v>
      </c>
      <c r="C7" s="113">
        <f>SUM($C8:$C11)</f>
        <v>198</v>
      </c>
      <c r="D7" s="112">
        <f>SUM($D8:$D11)</f>
        <v>718</v>
      </c>
      <c r="E7" s="113">
        <f>SUM($E8:$E11)</f>
        <v>1054</v>
      </c>
      <c r="F7" s="114"/>
      <c r="G7" s="112">
        <f>B7-C7</f>
        <v>-41</v>
      </c>
      <c r="H7" s="113">
        <f>D7-E7</f>
        <v>-336</v>
      </c>
      <c r="I7" s="115">
        <f>IF(C7=0, "-", IF(G7/C7&lt;10, G7/C7, "&gt;999%"))</f>
        <v>-0.20707070707070707</v>
      </c>
      <c r="J7" s="116">
        <f>IF(E7=0, "-", IF(H7/E7&lt;10, H7/E7, "&gt;999%"))</f>
        <v>-0.31878557874762808</v>
      </c>
    </row>
    <row r="8" spans="1:10" ht="15" x14ac:dyDescent="0.25">
      <c r="A8" s="117" t="s">
        <v>93</v>
      </c>
      <c r="B8" s="55">
        <v>85</v>
      </c>
      <c r="C8" s="56">
        <v>93</v>
      </c>
      <c r="D8" s="55">
        <v>402</v>
      </c>
      <c r="E8" s="56">
        <v>497</v>
      </c>
      <c r="F8" s="57"/>
      <c r="G8" s="55">
        <f>B8-C8</f>
        <v>-8</v>
      </c>
      <c r="H8" s="56">
        <f>D8-E8</f>
        <v>-95</v>
      </c>
      <c r="I8" s="118">
        <f>IF(C8=0, "-", IF(G8/C8&lt;10, G8/C8, "&gt;999%"))</f>
        <v>-8.6021505376344093E-2</v>
      </c>
      <c r="J8" s="119">
        <f>IF(E8=0, "-", IF(H8/E8&lt;10, H8/E8, "&gt;999%"))</f>
        <v>-0.19114688128772636</v>
      </c>
    </row>
    <row r="9" spans="1:10" ht="15" x14ac:dyDescent="0.25">
      <c r="A9" s="117" t="s">
        <v>94</v>
      </c>
      <c r="B9" s="55">
        <v>46</v>
      </c>
      <c r="C9" s="56">
        <v>45</v>
      </c>
      <c r="D9" s="55">
        <v>183</v>
      </c>
      <c r="E9" s="56">
        <v>263</v>
      </c>
      <c r="F9" s="57"/>
      <c r="G9" s="55">
        <f>B9-C9</f>
        <v>1</v>
      </c>
      <c r="H9" s="56">
        <f>D9-E9</f>
        <v>-80</v>
      </c>
      <c r="I9" s="118">
        <f>IF(C9=0, "-", IF(G9/C9&lt;10, G9/C9, "&gt;999%"))</f>
        <v>2.2222222222222223E-2</v>
      </c>
      <c r="J9" s="119">
        <f>IF(E9=0, "-", IF(H9/E9&lt;10, H9/E9, "&gt;999%"))</f>
        <v>-0.30418250950570341</v>
      </c>
    </row>
    <row r="10" spans="1:10" ht="15" x14ac:dyDescent="0.25">
      <c r="A10" s="117" t="s">
        <v>95</v>
      </c>
      <c r="B10" s="55">
        <v>17</v>
      </c>
      <c r="C10" s="56">
        <v>11</v>
      </c>
      <c r="D10" s="55">
        <v>61</v>
      </c>
      <c r="E10" s="56">
        <v>55</v>
      </c>
      <c r="F10" s="57"/>
      <c r="G10" s="55">
        <f>B10-C10</f>
        <v>6</v>
      </c>
      <c r="H10" s="56">
        <f>D10-E10</f>
        <v>6</v>
      </c>
      <c r="I10" s="118">
        <f>IF(C10=0, "-", IF(G10/C10&lt;10, G10/C10, "&gt;999%"))</f>
        <v>0.54545454545454541</v>
      </c>
      <c r="J10" s="119">
        <f>IF(E10=0, "-", IF(H10/E10&lt;10, H10/E10, "&gt;999%"))</f>
        <v>0.10909090909090909</v>
      </c>
    </row>
    <row r="11" spans="1:10" ht="15" x14ac:dyDescent="0.25">
      <c r="A11" s="117" t="s">
        <v>96</v>
      </c>
      <c r="B11" s="55">
        <v>9</v>
      </c>
      <c r="C11" s="56">
        <v>49</v>
      </c>
      <c r="D11" s="55">
        <v>72</v>
      </c>
      <c r="E11" s="56">
        <v>239</v>
      </c>
      <c r="F11" s="57"/>
      <c r="G11" s="55">
        <f>B11-C11</f>
        <v>-40</v>
      </c>
      <c r="H11" s="56">
        <f>D11-E11</f>
        <v>-167</v>
      </c>
      <c r="I11" s="118">
        <f>IF(C11=0, "-", IF(G11/C11&lt;10, G11/C11, "&gt;999%"))</f>
        <v>-0.81632653061224492</v>
      </c>
      <c r="J11" s="119">
        <f>IF(E11=0, "-", IF(H11/E11&lt;10, H11/E11, "&gt;999%"))</f>
        <v>-0.69874476987447698</v>
      </c>
    </row>
    <row r="12" spans="1:10" ht="15" x14ac:dyDescent="0.25">
      <c r="A12" s="20"/>
      <c r="B12" s="55"/>
      <c r="C12" s="56"/>
      <c r="D12" s="55"/>
      <c r="E12" s="56"/>
      <c r="F12" s="57"/>
      <c r="G12" s="55"/>
      <c r="H12" s="56"/>
      <c r="I12" s="118"/>
      <c r="J12" s="119"/>
    </row>
    <row r="13" spans="1:10" s="38" customFormat="1" x14ac:dyDescent="0.2">
      <c r="A13" s="111" t="s">
        <v>24</v>
      </c>
      <c r="B13" s="112">
        <f>SUM($B14:$B17)</f>
        <v>360</v>
      </c>
      <c r="C13" s="113">
        <f>SUM($C14:$C17)</f>
        <v>360</v>
      </c>
      <c r="D13" s="112">
        <f>SUM($D14:$D17)</f>
        <v>1535</v>
      </c>
      <c r="E13" s="113">
        <f>SUM($E14:$E17)</f>
        <v>2331</v>
      </c>
      <c r="F13" s="114"/>
      <c r="G13" s="112">
        <f>B13-C13</f>
        <v>0</v>
      </c>
      <c r="H13" s="113">
        <f>D13-E13</f>
        <v>-796</v>
      </c>
      <c r="I13" s="115">
        <f>IF(C13=0, "-", IF(G13/C13&lt;10, G13/C13, "&gt;999%"))</f>
        <v>0</v>
      </c>
      <c r="J13" s="116">
        <f>IF(E13=0, "-", IF(H13/E13&lt;10, H13/E13, "&gt;999%"))</f>
        <v>-0.34148434148434148</v>
      </c>
    </row>
    <row r="14" spans="1:10" ht="15" x14ac:dyDescent="0.25">
      <c r="A14" s="117" t="s">
        <v>93</v>
      </c>
      <c r="B14" s="55">
        <v>188</v>
      </c>
      <c r="C14" s="56">
        <v>172</v>
      </c>
      <c r="D14" s="55">
        <v>794</v>
      </c>
      <c r="E14" s="56">
        <v>948</v>
      </c>
      <c r="F14" s="57"/>
      <c r="G14" s="55">
        <f>B14-C14</f>
        <v>16</v>
      </c>
      <c r="H14" s="56">
        <f>D14-E14</f>
        <v>-154</v>
      </c>
      <c r="I14" s="118">
        <f>IF(C14=0, "-", IF(G14/C14&lt;10, G14/C14, "&gt;999%"))</f>
        <v>9.3023255813953487E-2</v>
      </c>
      <c r="J14" s="119">
        <f>IF(E14=0, "-", IF(H14/E14&lt;10, H14/E14, "&gt;999%"))</f>
        <v>-0.16244725738396623</v>
      </c>
    </row>
    <row r="15" spans="1:10" ht="15" x14ac:dyDescent="0.25">
      <c r="A15" s="117" t="s">
        <v>94</v>
      </c>
      <c r="B15" s="55">
        <v>139</v>
      </c>
      <c r="C15" s="56">
        <v>89</v>
      </c>
      <c r="D15" s="55">
        <v>515</v>
      </c>
      <c r="E15" s="56">
        <v>539</v>
      </c>
      <c r="F15" s="57"/>
      <c r="G15" s="55">
        <f>B15-C15</f>
        <v>50</v>
      </c>
      <c r="H15" s="56">
        <f>D15-E15</f>
        <v>-24</v>
      </c>
      <c r="I15" s="118">
        <f>IF(C15=0, "-", IF(G15/C15&lt;10, G15/C15, "&gt;999%"))</f>
        <v>0.5617977528089888</v>
      </c>
      <c r="J15" s="119">
        <f>IF(E15=0, "-", IF(H15/E15&lt;10, H15/E15, "&gt;999%"))</f>
        <v>-4.4526901669758812E-2</v>
      </c>
    </row>
    <row r="16" spans="1:10" ht="15" x14ac:dyDescent="0.25">
      <c r="A16" s="117" t="s">
        <v>95</v>
      </c>
      <c r="B16" s="55">
        <v>33</v>
      </c>
      <c r="C16" s="56">
        <v>16</v>
      </c>
      <c r="D16" s="55">
        <v>167</v>
      </c>
      <c r="E16" s="56">
        <v>139</v>
      </c>
      <c r="F16" s="57"/>
      <c r="G16" s="55">
        <f>B16-C16</f>
        <v>17</v>
      </c>
      <c r="H16" s="56">
        <f>D16-E16</f>
        <v>28</v>
      </c>
      <c r="I16" s="118">
        <f>IF(C16=0, "-", IF(G16/C16&lt;10, G16/C16, "&gt;999%"))</f>
        <v>1.0625</v>
      </c>
      <c r="J16" s="119">
        <f>IF(E16=0, "-", IF(H16/E16&lt;10, H16/E16, "&gt;999%"))</f>
        <v>0.20143884892086331</v>
      </c>
    </row>
    <row r="17" spans="1:10" ht="15" x14ac:dyDescent="0.25">
      <c r="A17" s="117" t="s">
        <v>96</v>
      </c>
      <c r="B17" s="55">
        <v>0</v>
      </c>
      <c r="C17" s="56">
        <v>83</v>
      </c>
      <c r="D17" s="55">
        <v>59</v>
      </c>
      <c r="E17" s="56">
        <v>705</v>
      </c>
      <c r="F17" s="57"/>
      <c r="G17" s="55">
        <f>B17-C17</f>
        <v>-83</v>
      </c>
      <c r="H17" s="56">
        <f>D17-E17</f>
        <v>-646</v>
      </c>
      <c r="I17" s="118">
        <f>IF(C17=0, "-", IF(G17/C17&lt;10, G17/C17, "&gt;999%"))</f>
        <v>-1</v>
      </c>
      <c r="J17" s="119">
        <f>IF(E17=0, "-", IF(H17/E17&lt;10, H17/E17, "&gt;999%"))</f>
        <v>-0.91631205673758864</v>
      </c>
    </row>
    <row r="18" spans="1:10" x14ac:dyDescent="0.2">
      <c r="A18" s="16"/>
      <c r="B18" s="106"/>
      <c r="C18" s="107"/>
      <c r="D18" s="106"/>
      <c r="E18" s="107"/>
      <c r="F18" s="108"/>
      <c r="G18" s="106"/>
      <c r="H18" s="107"/>
      <c r="I18" s="109"/>
      <c r="J18" s="110"/>
    </row>
    <row r="19" spans="1:10" s="38" customFormat="1" x14ac:dyDescent="0.2">
      <c r="A19" s="111" t="s">
        <v>25</v>
      </c>
      <c r="B19" s="112">
        <f>SUM($B20:$B23)</f>
        <v>294</v>
      </c>
      <c r="C19" s="113">
        <f>SUM($C20:$C23)</f>
        <v>300</v>
      </c>
      <c r="D19" s="112">
        <f>SUM($D20:$D23)</f>
        <v>1141</v>
      </c>
      <c r="E19" s="113">
        <f>SUM($E20:$E23)</f>
        <v>1461</v>
      </c>
      <c r="F19" s="114"/>
      <c r="G19" s="112">
        <f>B19-C19</f>
        <v>-6</v>
      </c>
      <c r="H19" s="113">
        <f>D19-E19</f>
        <v>-320</v>
      </c>
      <c r="I19" s="115">
        <f>IF(C19=0, "-", IF(G19/C19&lt;10, G19/C19, "&gt;999%"))</f>
        <v>-0.02</v>
      </c>
      <c r="J19" s="116">
        <f>IF(E19=0, "-", IF(H19/E19&lt;10, H19/E19, "&gt;999%"))</f>
        <v>-0.21902806297056809</v>
      </c>
    </row>
    <row r="20" spans="1:10" ht="15" x14ac:dyDescent="0.25">
      <c r="A20" s="117" t="s">
        <v>93</v>
      </c>
      <c r="B20" s="55">
        <v>81</v>
      </c>
      <c r="C20" s="56">
        <v>73</v>
      </c>
      <c r="D20" s="55">
        <v>307</v>
      </c>
      <c r="E20" s="56">
        <v>392</v>
      </c>
      <c r="F20" s="57"/>
      <c r="G20" s="55">
        <f>B20-C20</f>
        <v>8</v>
      </c>
      <c r="H20" s="56">
        <f>D20-E20</f>
        <v>-85</v>
      </c>
      <c r="I20" s="118">
        <f>IF(C20=0, "-", IF(G20/C20&lt;10, G20/C20, "&gt;999%"))</f>
        <v>0.1095890410958904</v>
      </c>
      <c r="J20" s="119">
        <f>IF(E20=0, "-", IF(H20/E20&lt;10, H20/E20, "&gt;999%"))</f>
        <v>-0.21683673469387754</v>
      </c>
    </row>
    <row r="21" spans="1:10" ht="15" x14ac:dyDescent="0.25">
      <c r="A21" s="117" t="s">
        <v>94</v>
      </c>
      <c r="B21" s="55">
        <v>185</v>
      </c>
      <c r="C21" s="56">
        <v>200</v>
      </c>
      <c r="D21" s="55">
        <v>659</v>
      </c>
      <c r="E21" s="56">
        <v>807</v>
      </c>
      <c r="F21" s="57"/>
      <c r="G21" s="55">
        <f>B21-C21</f>
        <v>-15</v>
      </c>
      <c r="H21" s="56">
        <f>D21-E21</f>
        <v>-148</v>
      </c>
      <c r="I21" s="118">
        <f>IF(C21=0, "-", IF(G21/C21&lt;10, G21/C21, "&gt;999%"))</f>
        <v>-7.4999999999999997E-2</v>
      </c>
      <c r="J21" s="119">
        <f>IF(E21=0, "-", IF(H21/E21&lt;10, H21/E21, "&gt;999%"))</f>
        <v>-0.18339529120198264</v>
      </c>
    </row>
    <row r="22" spans="1:10" ht="15" x14ac:dyDescent="0.25">
      <c r="A22" s="117" t="s">
        <v>95</v>
      </c>
      <c r="B22" s="55">
        <v>28</v>
      </c>
      <c r="C22" s="56">
        <v>21</v>
      </c>
      <c r="D22" s="55">
        <v>150</v>
      </c>
      <c r="E22" s="56">
        <v>193</v>
      </c>
      <c r="F22" s="57"/>
      <c r="G22" s="55">
        <f>B22-C22</f>
        <v>7</v>
      </c>
      <c r="H22" s="56">
        <f>D22-E22</f>
        <v>-43</v>
      </c>
      <c r="I22" s="118">
        <f>IF(C22=0, "-", IF(G22/C22&lt;10, G22/C22, "&gt;999%"))</f>
        <v>0.33333333333333331</v>
      </c>
      <c r="J22" s="119">
        <f>IF(E22=0, "-", IF(H22/E22&lt;10, H22/E22, "&gt;999%"))</f>
        <v>-0.22279792746113988</v>
      </c>
    </row>
    <row r="23" spans="1:10" ht="15" x14ac:dyDescent="0.25">
      <c r="A23" s="117" t="s">
        <v>96</v>
      </c>
      <c r="B23" s="55">
        <v>0</v>
      </c>
      <c r="C23" s="56">
        <v>6</v>
      </c>
      <c r="D23" s="55">
        <v>25</v>
      </c>
      <c r="E23" s="56">
        <v>69</v>
      </c>
      <c r="F23" s="57"/>
      <c r="G23" s="55">
        <f>B23-C23</f>
        <v>-6</v>
      </c>
      <c r="H23" s="56">
        <f>D23-E23</f>
        <v>-44</v>
      </c>
      <c r="I23" s="118">
        <f>IF(C23=0, "-", IF(G23/C23&lt;10, G23/C23, "&gt;999%"))</f>
        <v>-1</v>
      </c>
      <c r="J23" s="119">
        <f>IF(E23=0, "-", IF(H23/E23&lt;10, H23/E23, "&gt;999%"))</f>
        <v>-0.6376811594202898</v>
      </c>
    </row>
    <row r="24" spans="1:10" ht="15" x14ac:dyDescent="0.25">
      <c r="A24" s="20"/>
      <c r="B24" s="55"/>
      <c r="C24" s="56"/>
      <c r="D24" s="55"/>
      <c r="E24" s="56"/>
      <c r="F24" s="57"/>
      <c r="G24" s="55"/>
      <c r="H24" s="56"/>
      <c r="I24" s="118"/>
      <c r="J24" s="119"/>
    </row>
    <row r="25" spans="1:10" s="38" customFormat="1" x14ac:dyDescent="0.2">
      <c r="A25" s="120" t="s">
        <v>97</v>
      </c>
      <c r="B25" s="112">
        <f>SUM($B26:$B29)</f>
        <v>811</v>
      </c>
      <c r="C25" s="113">
        <f>SUM($C26:$C29)</f>
        <v>858</v>
      </c>
      <c r="D25" s="112">
        <f>SUM($D26:$D29)</f>
        <v>3394</v>
      </c>
      <c r="E25" s="113">
        <f>SUM($E26:$E29)</f>
        <v>4846</v>
      </c>
      <c r="F25" s="114"/>
      <c r="G25" s="112">
        <f>B25-C25</f>
        <v>-47</v>
      </c>
      <c r="H25" s="113">
        <f>D25-E25</f>
        <v>-1452</v>
      </c>
      <c r="I25" s="115">
        <f>IF(C25=0, "-", IF(G25/C25&lt;10, G25/C25, "&gt;999%"))</f>
        <v>-5.4778554778554776E-2</v>
      </c>
      <c r="J25" s="116">
        <f>IF(E25=0, "-", IF(H25/E25&lt;10, H25/E25, "&gt;999%"))</f>
        <v>-0.29962855963681384</v>
      </c>
    </row>
    <row r="26" spans="1:10" ht="15" x14ac:dyDescent="0.25">
      <c r="A26" s="117" t="s">
        <v>93</v>
      </c>
      <c r="B26" s="55">
        <v>354</v>
      </c>
      <c r="C26" s="56">
        <v>338</v>
      </c>
      <c r="D26" s="55">
        <v>1503</v>
      </c>
      <c r="E26" s="56">
        <v>1837</v>
      </c>
      <c r="F26" s="57"/>
      <c r="G26" s="55">
        <f>B26-C26</f>
        <v>16</v>
      </c>
      <c r="H26" s="56">
        <f>D26-E26</f>
        <v>-334</v>
      </c>
      <c r="I26" s="118">
        <f>IF(C26=0, "-", IF(G26/C26&lt;10, G26/C26, "&gt;999%"))</f>
        <v>4.7337278106508875E-2</v>
      </c>
      <c r="J26" s="119">
        <f>IF(E26=0, "-", IF(H26/E26&lt;10, H26/E26, "&gt;999%"))</f>
        <v>-0.18181818181818182</v>
      </c>
    </row>
    <row r="27" spans="1:10" ht="15" x14ac:dyDescent="0.25">
      <c r="A27" s="117" t="s">
        <v>94</v>
      </c>
      <c r="B27" s="55">
        <v>370</v>
      </c>
      <c r="C27" s="56">
        <v>334</v>
      </c>
      <c r="D27" s="55">
        <v>1357</v>
      </c>
      <c r="E27" s="56">
        <v>1609</v>
      </c>
      <c r="F27" s="57"/>
      <c r="G27" s="55">
        <f>B27-C27</f>
        <v>36</v>
      </c>
      <c r="H27" s="56">
        <f>D27-E27</f>
        <v>-252</v>
      </c>
      <c r="I27" s="118">
        <f>IF(C27=0, "-", IF(G27/C27&lt;10, G27/C27, "&gt;999%"))</f>
        <v>0.10778443113772455</v>
      </c>
      <c r="J27" s="119">
        <f>IF(E27=0, "-", IF(H27/E27&lt;10, H27/E27, "&gt;999%"))</f>
        <v>-0.15661901802361716</v>
      </c>
    </row>
    <row r="28" spans="1:10" ht="15" x14ac:dyDescent="0.25">
      <c r="A28" s="117" t="s">
        <v>95</v>
      </c>
      <c r="B28" s="55">
        <v>78</v>
      </c>
      <c r="C28" s="56">
        <v>48</v>
      </c>
      <c r="D28" s="55">
        <v>378</v>
      </c>
      <c r="E28" s="56">
        <v>387</v>
      </c>
      <c r="F28" s="57"/>
      <c r="G28" s="55">
        <f>B28-C28</f>
        <v>30</v>
      </c>
      <c r="H28" s="56">
        <f>D28-E28</f>
        <v>-9</v>
      </c>
      <c r="I28" s="118">
        <f>IF(C28=0, "-", IF(G28/C28&lt;10, G28/C28, "&gt;999%"))</f>
        <v>0.625</v>
      </c>
      <c r="J28" s="119">
        <f>IF(E28=0, "-", IF(H28/E28&lt;10, H28/E28, "&gt;999%"))</f>
        <v>-2.3255813953488372E-2</v>
      </c>
    </row>
    <row r="29" spans="1:10" ht="15" x14ac:dyDescent="0.25">
      <c r="A29" s="117" t="s">
        <v>96</v>
      </c>
      <c r="B29" s="55">
        <v>9</v>
      </c>
      <c r="C29" s="56">
        <v>138</v>
      </c>
      <c r="D29" s="55">
        <v>156</v>
      </c>
      <c r="E29" s="56">
        <v>1013</v>
      </c>
      <c r="F29" s="57"/>
      <c r="G29" s="55">
        <f>B29-C29</f>
        <v>-129</v>
      </c>
      <c r="H29" s="56">
        <f>D29-E29</f>
        <v>-857</v>
      </c>
      <c r="I29" s="118">
        <f>IF(C29=0, "-", IF(G29/C29&lt;10, G29/C29, "&gt;999%"))</f>
        <v>-0.93478260869565222</v>
      </c>
      <c r="J29" s="119">
        <f>IF(E29=0, "-", IF(H29/E29&lt;10, H29/E29, "&gt;999%"))</f>
        <v>-0.84600197433366242</v>
      </c>
    </row>
    <row r="30" spans="1:10" ht="15" x14ac:dyDescent="0.25">
      <c r="A30" s="20"/>
      <c r="B30" s="55"/>
      <c r="C30" s="56"/>
      <c r="D30" s="55"/>
      <c r="E30" s="56"/>
      <c r="F30" s="57"/>
      <c r="G30" s="55"/>
      <c r="H30" s="56"/>
      <c r="I30" s="118"/>
      <c r="J30" s="119"/>
    </row>
    <row r="31" spans="1:10" s="38" customFormat="1" x14ac:dyDescent="0.2">
      <c r="A31" s="16" t="s">
        <v>26</v>
      </c>
      <c r="B31" s="112">
        <v>30</v>
      </c>
      <c r="C31" s="113">
        <v>24</v>
      </c>
      <c r="D31" s="112">
        <v>124</v>
      </c>
      <c r="E31" s="113">
        <v>111</v>
      </c>
      <c r="F31" s="114"/>
      <c r="G31" s="112">
        <f>B31-C31</f>
        <v>6</v>
      </c>
      <c r="H31" s="113">
        <f>D31-E31</f>
        <v>13</v>
      </c>
      <c r="I31" s="115">
        <f>IF(C31=0, "-", IF(G31/C31&lt;10, G31/C31, "&gt;999%"))</f>
        <v>0.25</v>
      </c>
      <c r="J31" s="116">
        <f>IF(E31=0, "-", IF(H31/E31&lt;10, H31/E31, "&gt;999%"))</f>
        <v>0.11711711711711711</v>
      </c>
    </row>
    <row r="32" spans="1:10" x14ac:dyDescent="0.2">
      <c r="A32" s="81"/>
      <c r="B32" s="82"/>
      <c r="C32" s="83"/>
      <c r="D32" s="82"/>
      <c r="E32" s="83"/>
      <c r="F32" s="84"/>
      <c r="G32" s="82"/>
      <c r="H32" s="83"/>
      <c r="I32" s="85"/>
      <c r="J32" s="86"/>
    </row>
    <row r="33" spans="1:10" s="38" customFormat="1" x14ac:dyDescent="0.2">
      <c r="A33" s="12" t="s">
        <v>17</v>
      </c>
      <c r="B33" s="32">
        <f>SUM(B26:B32)</f>
        <v>841</v>
      </c>
      <c r="C33" s="121">
        <f>SUM(C26:C32)</f>
        <v>882</v>
      </c>
      <c r="D33" s="32">
        <f>SUM(D26:D32)</f>
        <v>3518</v>
      </c>
      <c r="E33" s="121">
        <f>SUM(E26:E32)</f>
        <v>4957</v>
      </c>
      <c r="F33" s="34"/>
      <c r="G33" s="32">
        <f>B33-C33</f>
        <v>-41</v>
      </c>
      <c r="H33" s="33">
        <f>D33-E33</f>
        <v>-1439</v>
      </c>
      <c r="I33" s="35">
        <f>IF(C33=0, 0, G33/C33)</f>
        <v>-4.6485260770975055E-2</v>
      </c>
      <c r="J33" s="36">
        <f>IF(E33=0, 0, H33/E33)</f>
        <v>-0.29029655033286261</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8096C6-1D01-49FE-8D81-9650A8B7CAED}">
  <sheetPr>
    <pageSetUpPr fitToPage="1"/>
  </sheetPr>
  <dimension ref="A1:J39"/>
  <sheetViews>
    <sheetView tabSelected="1" workbookViewId="0">
      <selection activeCell="M1" sqref="M1"/>
    </sheetView>
  </sheetViews>
  <sheetFormatPr defaultRowHeight="12.75" x14ac:dyDescent="0.2"/>
  <cols>
    <col min="1" max="1" width="32.7109375" style="1" customWidth="1"/>
    <col min="2" max="5" width="10.140625" style="1" customWidth="1"/>
    <col min="6" max="6" width="1.7109375" style="1" customWidth="1"/>
    <col min="7" max="10" width="10.140625" style="1" customWidth="1"/>
    <col min="11" max="256" width="8.7109375" style="1"/>
    <col min="257" max="257" width="32.7109375" style="1" customWidth="1"/>
    <col min="258" max="261" width="10.140625" style="1" customWidth="1"/>
    <col min="262" max="262" width="1.7109375" style="1" customWidth="1"/>
    <col min="263" max="266" width="10.140625" style="1" customWidth="1"/>
    <col min="267" max="512" width="8.7109375" style="1"/>
    <col min="513" max="513" width="32.7109375" style="1" customWidth="1"/>
    <col min="514" max="517" width="10.140625" style="1" customWidth="1"/>
    <col min="518" max="518" width="1.7109375" style="1" customWidth="1"/>
    <col min="519" max="522" width="10.140625" style="1" customWidth="1"/>
    <col min="523" max="768" width="8.7109375" style="1"/>
    <col min="769" max="769" width="32.7109375" style="1" customWidth="1"/>
    <col min="770" max="773" width="10.140625" style="1" customWidth="1"/>
    <col min="774" max="774" width="1.7109375" style="1" customWidth="1"/>
    <col min="775" max="778" width="10.140625" style="1" customWidth="1"/>
    <col min="779" max="1024" width="8.7109375" style="1"/>
    <col min="1025" max="1025" width="32.7109375" style="1" customWidth="1"/>
    <col min="1026" max="1029" width="10.140625" style="1" customWidth="1"/>
    <col min="1030" max="1030" width="1.7109375" style="1" customWidth="1"/>
    <col min="1031" max="1034" width="10.140625" style="1" customWidth="1"/>
    <col min="1035" max="1280" width="8.7109375" style="1"/>
    <col min="1281" max="1281" width="32.7109375" style="1" customWidth="1"/>
    <col min="1282" max="1285" width="10.140625" style="1" customWidth="1"/>
    <col min="1286" max="1286" width="1.7109375" style="1" customWidth="1"/>
    <col min="1287" max="1290" width="10.140625" style="1" customWidth="1"/>
    <col min="1291" max="1536" width="8.7109375" style="1"/>
    <col min="1537" max="1537" width="32.7109375" style="1" customWidth="1"/>
    <col min="1538" max="1541" width="10.140625" style="1" customWidth="1"/>
    <col min="1542" max="1542" width="1.7109375" style="1" customWidth="1"/>
    <col min="1543" max="1546" width="10.140625" style="1" customWidth="1"/>
    <col min="1547" max="1792" width="8.7109375" style="1"/>
    <col min="1793" max="1793" width="32.7109375" style="1" customWidth="1"/>
    <col min="1794" max="1797" width="10.140625" style="1" customWidth="1"/>
    <col min="1798" max="1798" width="1.7109375" style="1" customWidth="1"/>
    <col min="1799" max="1802" width="10.140625" style="1" customWidth="1"/>
    <col min="1803" max="2048" width="8.7109375" style="1"/>
    <col min="2049" max="2049" width="32.7109375" style="1" customWidth="1"/>
    <col min="2050" max="2053" width="10.140625" style="1" customWidth="1"/>
    <col min="2054" max="2054" width="1.7109375" style="1" customWidth="1"/>
    <col min="2055" max="2058" width="10.140625" style="1" customWidth="1"/>
    <col min="2059" max="2304" width="8.7109375" style="1"/>
    <col min="2305" max="2305" width="32.7109375" style="1" customWidth="1"/>
    <col min="2306" max="2309" width="10.140625" style="1" customWidth="1"/>
    <col min="2310" max="2310" width="1.7109375" style="1" customWidth="1"/>
    <col min="2311" max="2314" width="10.140625" style="1" customWidth="1"/>
    <col min="2315" max="2560" width="8.7109375" style="1"/>
    <col min="2561" max="2561" width="32.7109375" style="1" customWidth="1"/>
    <col min="2562" max="2565" width="10.140625" style="1" customWidth="1"/>
    <col min="2566" max="2566" width="1.7109375" style="1" customWidth="1"/>
    <col min="2567" max="2570" width="10.140625" style="1" customWidth="1"/>
    <col min="2571" max="2816" width="8.7109375" style="1"/>
    <col min="2817" max="2817" width="32.7109375" style="1" customWidth="1"/>
    <col min="2818" max="2821" width="10.140625" style="1" customWidth="1"/>
    <col min="2822" max="2822" width="1.7109375" style="1" customWidth="1"/>
    <col min="2823" max="2826" width="10.140625" style="1" customWidth="1"/>
    <col min="2827" max="3072" width="8.7109375" style="1"/>
    <col min="3073" max="3073" width="32.7109375" style="1" customWidth="1"/>
    <col min="3074" max="3077" width="10.140625" style="1" customWidth="1"/>
    <col min="3078" max="3078" width="1.7109375" style="1" customWidth="1"/>
    <col min="3079" max="3082" width="10.140625" style="1" customWidth="1"/>
    <col min="3083" max="3328" width="8.7109375" style="1"/>
    <col min="3329" max="3329" width="32.7109375" style="1" customWidth="1"/>
    <col min="3330" max="3333" width="10.140625" style="1" customWidth="1"/>
    <col min="3334" max="3334" width="1.7109375" style="1" customWidth="1"/>
    <col min="3335" max="3338" width="10.140625" style="1" customWidth="1"/>
    <col min="3339" max="3584" width="8.7109375" style="1"/>
    <col min="3585" max="3585" width="32.7109375" style="1" customWidth="1"/>
    <col min="3586" max="3589" width="10.140625" style="1" customWidth="1"/>
    <col min="3590" max="3590" width="1.7109375" style="1" customWidth="1"/>
    <col min="3591" max="3594" width="10.140625" style="1" customWidth="1"/>
    <col min="3595" max="3840" width="8.7109375" style="1"/>
    <col min="3841" max="3841" width="32.7109375" style="1" customWidth="1"/>
    <col min="3842" max="3845" width="10.140625" style="1" customWidth="1"/>
    <col min="3846" max="3846" width="1.7109375" style="1" customWidth="1"/>
    <col min="3847" max="3850" width="10.140625" style="1" customWidth="1"/>
    <col min="3851" max="4096" width="8.7109375" style="1"/>
    <col min="4097" max="4097" width="32.7109375" style="1" customWidth="1"/>
    <col min="4098" max="4101" width="10.140625" style="1" customWidth="1"/>
    <col min="4102" max="4102" width="1.7109375" style="1" customWidth="1"/>
    <col min="4103" max="4106" width="10.140625" style="1" customWidth="1"/>
    <col min="4107" max="4352" width="8.7109375" style="1"/>
    <col min="4353" max="4353" width="32.7109375" style="1" customWidth="1"/>
    <col min="4354" max="4357" width="10.140625" style="1" customWidth="1"/>
    <col min="4358" max="4358" width="1.7109375" style="1" customWidth="1"/>
    <col min="4359" max="4362" width="10.140625" style="1" customWidth="1"/>
    <col min="4363" max="4608" width="8.7109375" style="1"/>
    <col min="4609" max="4609" width="32.7109375" style="1" customWidth="1"/>
    <col min="4610" max="4613" width="10.140625" style="1" customWidth="1"/>
    <col min="4614" max="4614" width="1.7109375" style="1" customWidth="1"/>
    <col min="4615" max="4618" width="10.140625" style="1" customWidth="1"/>
    <col min="4619" max="4864" width="8.7109375" style="1"/>
    <col min="4865" max="4865" width="32.7109375" style="1" customWidth="1"/>
    <col min="4866" max="4869" width="10.140625" style="1" customWidth="1"/>
    <col min="4870" max="4870" width="1.7109375" style="1" customWidth="1"/>
    <col min="4871" max="4874" width="10.140625" style="1" customWidth="1"/>
    <col min="4875" max="5120" width="8.7109375" style="1"/>
    <col min="5121" max="5121" width="32.7109375" style="1" customWidth="1"/>
    <col min="5122" max="5125" width="10.140625" style="1" customWidth="1"/>
    <col min="5126" max="5126" width="1.7109375" style="1" customWidth="1"/>
    <col min="5127" max="5130" width="10.140625" style="1" customWidth="1"/>
    <col min="5131" max="5376" width="8.7109375" style="1"/>
    <col min="5377" max="5377" width="32.7109375" style="1" customWidth="1"/>
    <col min="5378" max="5381" width="10.140625" style="1" customWidth="1"/>
    <col min="5382" max="5382" width="1.7109375" style="1" customWidth="1"/>
    <col min="5383" max="5386" width="10.140625" style="1" customWidth="1"/>
    <col min="5387" max="5632" width="8.7109375" style="1"/>
    <col min="5633" max="5633" width="32.7109375" style="1" customWidth="1"/>
    <col min="5634" max="5637" width="10.140625" style="1" customWidth="1"/>
    <col min="5638" max="5638" width="1.7109375" style="1" customWidth="1"/>
    <col min="5639" max="5642" width="10.140625" style="1" customWidth="1"/>
    <col min="5643" max="5888" width="8.7109375" style="1"/>
    <col min="5889" max="5889" width="32.7109375" style="1" customWidth="1"/>
    <col min="5890" max="5893" width="10.140625" style="1" customWidth="1"/>
    <col min="5894" max="5894" width="1.7109375" style="1" customWidth="1"/>
    <col min="5895" max="5898" width="10.140625" style="1" customWidth="1"/>
    <col min="5899" max="6144" width="8.7109375" style="1"/>
    <col min="6145" max="6145" width="32.7109375" style="1" customWidth="1"/>
    <col min="6146" max="6149" width="10.140625" style="1" customWidth="1"/>
    <col min="6150" max="6150" width="1.7109375" style="1" customWidth="1"/>
    <col min="6151" max="6154" width="10.140625" style="1" customWidth="1"/>
    <col min="6155" max="6400" width="8.7109375" style="1"/>
    <col min="6401" max="6401" width="32.7109375" style="1" customWidth="1"/>
    <col min="6402" max="6405" width="10.140625" style="1" customWidth="1"/>
    <col min="6406" max="6406" width="1.7109375" style="1" customWidth="1"/>
    <col min="6407" max="6410" width="10.140625" style="1" customWidth="1"/>
    <col min="6411" max="6656" width="8.7109375" style="1"/>
    <col min="6657" max="6657" width="32.7109375" style="1" customWidth="1"/>
    <col min="6658" max="6661" width="10.140625" style="1" customWidth="1"/>
    <col min="6662" max="6662" width="1.7109375" style="1" customWidth="1"/>
    <col min="6663" max="6666" width="10.140625" style="1" customWidth="1"/>
    <col min="6667" max="6912" width="8.7109375" style="1"/>
    <col min="6913" max="6913" width="32.7109375" style="1" customWidth="1"/>
    <col min="6914" max="6917" width="10.140625" style="1" customWidth="1"/>
    <col min="6918" max="6918" width="1.7109375" style="1" customWidth="1"/>
    <col min="6919" max="6922" width="10.140625" style="1" customWidth="1"/>
    <col min="6923" max="7168" width="8.7109375" style="1"/>
    <col min="7169" max="7169" width="32.7109375" style="1" customWidth="1"/>
    <col min="7170" max="7173" width="10.140625" style="1" customWidth="1"/>
    <col min="7174" max="7174" width="1.7109375" style="1" customWidth="1"/>
    <col min="7175" max="7178" width="10.140625" style="1" customWidth="1"/>
    <col min="7179" max="7424" width="8.7109375" style="1"/>
    <col min="7425" max="7425" width="32.7109375" style="1" customWidth="1"/>
    <col min="7426" max="7429" width="10.140625" style="1" customWidth="1"/>
    <col min="7430" max="7430" width="1.7109375" style="1" customWidth="1"/>
    <col min="7431" max="7434" width="10.140625" style="1" customWidth="1"/>
    <col min="7435" max="7680" width="8.7109375" style="1"/>
    <col min="7681" max="7681" width="32.7109375" style="1" customWidth="1"/>
    <col min="7682" max="7685" width="10.140625" style="1" customWidth="1"/>
    <col min="7686" max="7686" width="1.7109375" style="1" customWidth="1"/>
    <col min="7687" max="7690" width="10.140625" style="1" customWidth="1"/>
    <col min="7691" max="7936" width="8.7109375" style="1"/>
    <col min="7937" max="7937" width="32.7109375" style="1" customWidth="1"/>
    <col min="7938" max="7941" width="10.140625" style="1" customWidth="1"/>
    <col min="7942" max="7942" width="1.7109375" style="1" customWidth="1"/>
    <col min="7943" max="7946" width="10.140625" style="1" customWidth="1"/>
    <col min="7947" max="8192" width="8.7109375" style="1"/>
    <col min="8193" max="8193" width="32.7109375" style="1" customWidth="1"/>
    <col min="8194" max="8197" width="10.140625" style="1" customWidth="1"/>
    <col min="8198" max="8198" width="1.7109375" style="1" customWidth="1"/>
    <col min="8199" max="8202" width="10.140625" style="1" customWidth="1"/>
    <col min="8203" max="8448" width="8.7109375" style="1"/>
    <col min="8449" max="8449" width="32.7109375" style="1" customWidth="1"/>
    <col min="8450" max="8453" width="10.140625" style="1" customWidth="1"/>
    <col min="8454" max="8454" width="1.7109375" style="1" customWidth="1"/>
    <col min="8455" max="8458" width="10.140625" style="1" customWidth="1"/>
    <col min="8459" max="8704" width="8.7109375" style="1"/>
    <col min="8705" max="8705" width="32.7109375" style="1" customWidth="1"/>
    <col min="8706" max="8709" width="10.140625" style="1" customWidth="1"/>
    <col min="8710" max="8710" width="1.7109375" style="1" customWidth="1"/>
    <col min="8711" max="8714" width="10.140625" style="1" customWidth="1"/>
    <col min="8715" max="8960" width="8.7109375" style="1"/>
    <col min="8961" max="8961" width="32.7109375" style="1" customWidth="1"/>
    <col min="8962" max="8965" width="10.140625" style="1" customWidth="1"/>
    <col min="8966" max="8966" width="1.7109375" style="1" customWidth="1"/>
    <col min="8967" max="8970" width="10.140625" style="1" customWidth="1"/>
    <col min="8971" max="9216" width="8.7109375" style="1"/>
    <col min="9217" max="9217" width="32.7109375" style="1" customWidth="1"/>
    <col min="9218" max="9221" width="10.140625" style="1" customWidth="1"/>
    <col min="9222" max="9222" width="1.7109375" style="1" customWidth="1"/>
    <col min="9223" max="9226" width="10.140625" style="1" customWidth="1"/>
    <col min="9227" max="9472" width="8.7109375" style="1"/>
    <col min="9473" max="9473" width="32.7109375" style="1" customWidth="1"/>
    <col min="9474" max="9477" width="10.140625" style="1" customWidth="1"/>
    <col min="9478" max="9478" width="1.7109375" style="1" customWidth="1"/>
    <col min="9479" max="9482" width="10.140625" style="1" customWidth="1"/>
    <col min="9483" max="9728" width="8.7109375" style="1"/>
    <col min="9729" max="9729" width="32.7109375" style="1" customWidth="1"/>
    <col min="9730" max="9733" width="10.140625" style="1" customWidth="1"/>
    <col min="9734" max="9734" width="1.7109375" style="1" customWidth="1"/>
    <col min="9735" max="9738" width="10.140625" style="1" customWidth="1"/>
    <col min="9739" max="9984" width="8.7109375" style="1"/>
    <col min="9985" max="9985" width="32.7109375" style="1" customWidth="1"/>
    <col min="9986" max="9989" width="10.140625" style="1" customWidth="1"/>
    <col min="9990" max="9990" width="1.7109375" style="1" customWidth="1"/>
    <col min="9991" max="9994" width="10.140625" style="1" customWidth="1"/>
    <col min="9995" max="10240" width="8.7109375" style="1"/>
    <col min="10241" max="10241" width="32.7109375" style="1" customWidth="1"/>
    <col min="10242" max="10245" width="10.140625" style="1" customWidth="1"/>
    <col min="10246" max="10246" width="1.7109375" style="1" customWidth="1"/>
    <col min="10247" max="10250" width="10.140625" style="1" customWidth="1"/>
    <col min="10251" max="10496" width="8.7109375" style="1"/>
    <col min="10497" max="10497" width="32.7109375" style="1" customWidth="1"/>
    <col min="10498" max="10501" width="10.140625" style="1" customWidth="1"/>
    <col min="10502" max="10502" width="1.7109375" style="1" customWidth="1"/>
    <col min="10503" max="10506" width="10.140625" style="1" customWidth="1"/>
    <col min="10507" max="10752" width="8.7109375" style="1"/>
    <col min="10753" max="10753" width="32.7109375" style="1" customWidth="1"/>
    <col min="10754" max="10757" width="10.140625" style="1" customWidth="1"/>
    <col min="10758" max="10758" width="1.7109375" style="1" customWidth="1"/>
    <col min="10759" max="10762" width="10.140625" style="1" customWidth="1"/>
    <col min="10763" max="11008" width="8.7109375" style="1"/>
    <col min="11009" max="11009" width="32.7109375" style="1" customWidth="1"/>
    <col min="11010" max="11013" width="10.140625" style="1" customWidth="1"/>
    <col min="11014" max="11014" width="1.7109375" style="1" customWidth="1"/>
    <col min="11015" max="11018" width="10.140625" style="1" customWidth="1"/>
    <col min="11019" max="11264" width="8.7109375" style="1"/>
    <col min="11265" max="11265" width="32.7109375" style="1" customWidth="1"/>
    <col min="11266" max="11269" width="10.140625" style="1" customWidth="1"/>
    <col min="11270" max="11270" width="1.7109375" style="1" customWidth="1"/>
    <col min="11271" max="11274" width="10.140625" style="1" customWidth="1"/>
    <col min="11275" max="11520" width="8.7109375" style="1"/>
    <col min="11521" max="11521" width="32.7109375" style="1" customWidth="1"/>
    <col min="11522" max="11525" width="10.140625" style="1" customWidth="1"/>
    <col min="11526" max="11526" width="1.7109375" style="1" customWidth="1"/>
    <col min="11527" max="11530" width="10.140625" style="1" customWidth="1"/>
    <col min="11531" max="11776" width="8.7109375" style="1"/>
    <col min="11777" max="11777" width="32.7109375" style="1" customWidth="1"/>
    <col min="11778" max="11781" width="10.140625" style="1" customWidth="1"/>
    <col min="11782" max="11782" width="1.7109375" style="1" customWidth="1"/>
    <col min="11783" max="11786" width="10.140625" style="1" customWidth="1"/>
    <col min="11787" max="12032" width="8.7109375" style="1"/>
    <col min="12033" max="12033" width="32.7109375" style="1" customWidth="1"/>
    <col min="12034" max="12037" width="10.140625" style="1" customWidth="1"/>
    <col min="12038" max="12038" width="1.7109375" style="1" customWidth="1"/>
    <col min="12039" max="12042" width="10.140625" style="1" customWidth="1"/>
    <col min="12043" max="12288" width="8.7109375" style="1"/>
    <col min="12289" max="12289" width="32.7109375" style="1" customWidth="1"/>
    <col min="12290" max="12293" width="10.140625" style="1" customWidth="1"/>
    <col min="12294" max="12294" width="1.7109375" style="1" customWidth="1"/>
    <col min="12295" max="12298" width="10.140625" style="1" customWidth="1"/>
    <col min="12299" max="12544" width="8.7109375" style="1"/>
    <col min="12545" max="12545" width="32.7109375" style="1" customWidth="1"/>
    <col min="12546" max="12549" width="10.140625" style="1" customWidth="1"/>
    <col min="12550" max="12550" width="1.7109375" style="1" customWidth="1"/>
    <col min="12551" max="12554" width="10.140625" style="1" customWidth="1"/>
    <col min="12555" max="12800" width="8.7109375" style="1"/>
    <col min="12801" max="12801" width="32.7109375" style="1" customWidth="1"/>
    <col min="12802" max="12805" width="10.140625" style="1" customWidth="1"/>
    <col min="12806" max="12806" width="1.7109375" style="1" customWidth="1"/>
    <col min="12807" max="12810" width="10.140625" style="1" customWidth="1"/>
    <col min="12811" max="13056" width="8.7109375" style="1"/>
    <col min="13057" max="13057" width="32.7109375" style="1" customWidth="1"/>
    <col min="13058" max="13061" width="10.140625" style="1" customWidth="1"/>
    <col min="13062" max="13062" width="1.7109375" style="1" customWidth="1"/>
    <col min="13063" max="13066" width="10.140625" style="1" customWidth="1"/>
    <col min="13067" max="13312" width="8.7109375" style="1"/>
    <col min="13313" max="13313" width="32.7109375" style="1" customWidth="1"/>
    <col min="13314" max="13317" width="10.140625" style="1" customWidth="1"/>
    <col min="13318" max="13318" width="1.7109375" style="1" customWidth="1"/>
    <col min="13319" max="13322" width="10.140625" style="1" customWidth="1"/>
    <col min="13323" max="13568" width="8.7109375" style="1"/>
    <col min="13569" max="13569" width="32.7109375" style="1" customWidth="1"/>
    <col min="13570" max="13573" width="10.140625" style="1" customWidth="1"/>
    <col min="13574" max="13574" width="1.7109375" style="1" customWidth="1"/>
    <col min="13575" max="13578" width="10.140625" style="1" customWidth="1"/>
    <col min="13579" max="13824" width="8.7109375" style="1"/>
    <col min="13825" max="13825" width="32.7109375" style="1" customWidth="1"/>
    <col min="13826" max="13829" width="10.140625" style="1" customWidth="1"/>
    <col min="13830" max="13830" width="1.7109375" style="1" customWidth="1"/>
    <col min="13831" max="13834" width="10.140625" style="1" customWidth="1"/>
    <col min="13835" max="14080" width="8.7109375" style="1"/>
    <col min="14081" max="14081" width="32.7109375" style="1" customWidth="1"/>
    <col min="14082" max="14085" width="10.140625" style="1" customWidth="1"/>
    <col min="14086" max="14086" width="1.7109375" style="1" customWidth="1"/>
    <col min="14087" max="14090" width="10.140625" style="1" customWidth="1"/>
    <col min="14091" max="14336" width="8.7109375" style="1"/>
    <col min="14337" max="14337" width="32.7109375" style="1" customWidth="1"/>
    <col min="14338" max="14341" width="10.140625" style="1" customWidth="1"/>
    <col min="14342" max="14342" width="1.7109375" style="1" customWidth="1"/>
    <col min="14343" max="14346" width="10.140625" style="1" customWidth="1"/>
    <col min="14347" max="14592" width="8.7109375" style="1"/>
    <col min="14593" max="14593" width="32.7109375" style="1" customWidth="1"/>
    <col min="14594" max="14597" width="10.140625" style="1" customWidth="1"/>
    <col min="14598" max="14598" width="1.7109375" style="1" customWidth="1"/>
    <col min="14599" max="14602" width="10.140625" style="1" customWidth="1"/>
    <col min="14603" max="14848" width="8.7109375" style="1"/>
    <col min="14849" max="14849" width="32.7109375" style="1" customWidth="1"/>
    <col min="14850" max="14853" width="10.140625" style="1" customWidth="1"/>
    <col min="14854" max="14854" width="1.7109375" style="1" customWidth="1"/>
    <col min="14855" max="14858" width="10.140625" style="1" customWidth="1"/>
    <col min="14859" max="15104" width="8.7109375" style="1"/>
    <col min="15105" max="15105" width="32.7109375" style="1" customWidth="1"/>
    <col min="15106" max="15109" width="10.140625" style="1" customWidth="1"/>
    <col min="15110" max="15110" width="1.7109375" style="1" customWidth="1"/>
    <col min="15111" max="15114" width="10.140625" style="1" customWidth="1"/>
    <col min="15115" max="15360" width="8.7109375" style="1"/>
    <col min="15361" max="15361" width="32.7109375" style="1" customWidth="1"/>
    <col min="15362" max="15365" width="10.140625" style="1" customWidth="1"/>
    <col min="15366" max="15366" width="1.7109375" style="1" customWidth="1"/>
    <col min="15367" max="15370" width="10.140625" style="1" customWidth="1"/>
    <col min="15371" max="15616" width="8.7109375" style="1"/>
    <col min="15617" max="15617" width="32.7109375" style="1" customWidth="1"/>
    <col min="15618" max="15621" width="10.140625" style="1" customWidth="1"/>
    <col min="15622" max="15622" width="1.7109375" style="1" customWidth="1"/>
    <col min="15623" max="15626" width="10.140625" style="1" customWidth="1"/>
    <col min="15627" max="15872" width="8.7109375" style="1"/>
    <col min="15873" max="15873" width="32.7109375" style="1" customWidth="1"/>
    <col min="15874" max="15877" width="10.140625" style="1" customWidth="1"/>
    <col min="15878" max="15878" width="1.7109375" style="1" customWidth="1"/>
    <col min="15879" max="15882" width="10.140625" style="1" customWidth="1"/>
    <col min="15883" max="16128" width="8.7109375" style="1"/>
    <col min="16129" max="16129" width="32.7109375" style="1" customWidth="1"/>
    <col min="16130" max="16133" width="10.140625" style="1" customWidth="1"/>
    <col min="16134" max="16134" width="1.7109375" style="1" customWidth="1"/>
    <col min="16135" max="16138" width="10.140625" style="1" customWidth="1"/>
    <col min="16139" max="16384" width="8.7109375" style="1"/>
  </cols>
  <sheetData>
    <row r="1" spans="1:10" s="44" customFormat="1" ht="20.25" x14ac:dyDescent="0.3">
      <c r="A1" s="52" t="s">
        <v>19</v>
      </c>
      <c r="B1" s="174" t="s">
        <v>98</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t="s">
        <v>7</v>
      </c>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x14ac:dyDescent="0.2">
      <c r="A7" s="111" t="s">
        <v>99</v>
      </c>
      <c r="B7" s="55"/>
      <c r="C7" s="56"/>
      <c r="D7" s="55"/>
      <c r="E7" s="56"/>
      <c r="F7" s="57"/>
      <c r="G7" s="55"/>
      <c r="H7" s="56"/>
      <c r="I7" s="77"/>
      <c r="J7" s="78"/>
    </row>
    <row r="8" spans="1:10" x14ac:dyDescent="0.2">
      <c r="A8" s="117" t="s">
        <v>100</v>
      </c>
      <c r="B8" s="55">
        <v>1</v>
      </c>
      <c r="C8" s="56">
        <v>0</v>
      </c>
      <c r="D8" s="55">
        <v>3</v>
      </c>
      <c r="E8" s="56">
        <v>7</v>
      </c>
      <c r="F8" s="57"/>
      <c r="G8" s="55">
        <f>B8-C8</f>
        <v>1</v>
      </c>
      <c r="H8" s="56">
        <f>D8-E8</f>
        <v>-4</v>
      </c>
      <c r="I8" s="77" t="str">
        <f>IF(C8=0, "-", IF(G8/C8&lt;10, G8/C8, "&gt;999%"))</f>
        <v>-</v>
      </c>
      <c r="J8" s="78">
        <f>IF(E8=0, "-", IF(H8/E8&lt;10, H8/E8, "&gt;999%"))</f>
        <v>-0.5714285714285714</v>
      </c>
    </row>
    <row r="9" spans="1:10" x14ac:dyDescent="0.2">
      <c r="A9" s="117" t="s">
        <v>101</v>
      </c>
      <c r="B9" s="55">
        <v>0</v>
      </c>
      <c r="C9" s="56">
        <v>0</v>
      </c>
      <c r="D9" s="55">
        <v>1</v>
      </c>
      <c r="E9" s="56">
        <v>0</v>
      </c>
      <c r="F9" s="57"/>
      <c r="G9" s="55">
        <f>B9-C9</f>
        <v>0</v>
      </c>
      <c r="H9" s="56">
        <f>D9-E9</f>
        <v>1</v>
      </c>
      <c r="I9" s="77" t="str">
        <f>IF(C9=0, "-", IF(G9/C9&lt;10, G9/C9, "&gt;999%"))</f>
        <v>-</v>
      </c>
      <c r="J9" s="78" t="str">
        <f>IF(E9=0, "-", IF(H9/E9&lt;10, H9/E9, "&gt;999%"))</f>
        <v>-</v>
      </c>
    </row>
    <row r="10" spans="1:10" x14ac:dyDescent="0.2">
      <c r="A10" s="117" t="s">
        <v>102</v>
      </c>
      <c r="B10" s="55">
        <v>9</v>
      </c>
      <c r="C10" s="56">
        <v>2</v>
      </c>
      <c r="D10" s="55">
        <v>30</v>
      </c>
      <c r="E10" s="56">
        <v>28</v>
      </c>
      <c r="F10" s="57"/>
      <c r="G10" s="55">
        <f>B10-C10</f>
        <v>7</v>
      </c>
      <c r="H10" s="56">
        <f>D10-E10</f>
        <v>2</v>
      </c>
      <c r="I10" s="77">
        <f>IF(C10=0, "-", IF(G10/C10&lt;10, G10/C10, "&gt;999%"))</f>
        <v>3.5</v>
      </c>
      <c r="J10" s="78">
        <f>IF(E10=0, "-", IF(H10/E10&lt;10, H10/E10, "&gt;999%"))</f>
        <v>7.1428571428571425E-2</v>
      </c>
    </row>
    <row r="11" spans="1:10" x14ac:dyDescent="0.2">
      <c r="A11" s="117" t="s">
        <v>103</v>
      </c>
      <c r="B11" s="55">
        <v>75</v>
      </c>
      <c r="C11" s="56">
        <v>91</v>
      </c>
      <c r="D11" s="55">
        <v>368</v>
      </c>
      <c r="E11" s="56">
        <v>462</v>
      </c>
      <c r="F11" s="57"/>
      <c r="G11" s="55">
        <f>B11-C11</f>
        <v>-16</v>
      </c>
      <c r="H11" s="56">
        <f>D11-E11</f>
        <v>-94</v>
      </c>
      <c r="I11" s="77">
        <f>IF(C11=0, "-", IF(G11/C11&lt;10, G11/C11, "&gt;999%"))</f>
        <v>-0.17582417582417584</v>
      </c>
      <c r="J11" s="78">
        <f>IF(E11=0, "-", IF(H11/E11&lt;10, H11/E11, "&gt;999%"))</f>
        <v>-0.20346320346320346</v>
      </c>
    </row>
    <row r="12" spans="1:10" x14ac:dyDescent="0.2">
      <c r="A12" s="117"/>
      <c r="B12" s="55"/>
      <c r="C12" s="56"/>
      <c r="D12" s="55"/>
      <c r="E12" s="56"/>
      <c r="F12" s="57"/>
      <c r="G12" s="55"/>
      <c r="H12" s="56"/>
      <c r="I12" s="77"/>
      <c r="J12" s="78"/>
    </row>
    <row r="13" spans="1:10" x14ac:dyDescent="0.2">
      <c r="A13" s="111" t="s">
        <v>104</v>
      </c>
      <c r="B13" s="55"/>
      <c r="C13" s="56"/>
      <c r="D13" s="55"/>
      <c r="E13" s="56"/>
      <c r="F13" s="57"/>
      <c r="G13" s="55"/>
      <c r="H13" s="56"/>
      <c r="I13" s="77"/>
      <c r="J13" s="78"/>
    </row>
    <row r="14" spans="1:10" x14ac:dyDescent="0.2">
      <c r="A14" s="117" t="s">
        <v>100</v>
      </c>
      <c r="B14" s="55">
        <v>1</v>
      </c>
      <c r="C14" s="56">
        <v>2</v>
      </c>
      <c r="D14" s="55">
        <v>13</v>
      </c>
      <c r="E14" s="56">
        <v>16</v>
      </c>
      <c r="F14" s="57"/>
      <c r="G14" s="55">
        <f>B14-C14</f>
        <v>-1</v>
      </c>
      <c r="H14" s="56">
        <f>D14-E14</f>
        <v>-3</v>
      </c>
      <c r="I14" s="77">
        <f>IF(C14=0, "-", IF(G14/C14&lt;10, G14/C14, "&gt;999%"))</f>
        <v>-0.5</v>
      </c>
      <c r="J14" s="78">
        <f>IF(E14=0, "-", IF(H14/E14&lt;10, H14/E14, "&gt;999%"))</f>
        <v>-0.1875</v>
      </c>
    </row>
    <row r="15" spans="1:10" x14ac:dyDescent="0.2">
      <c r="A15" s="117" t="s">
        <v>101</v>
      </c>
      <c r="B15" s="55">
        <v>1</v>
      </c>
      <c r="C15" s="56">
        <v>0</v>
      </c>
      <c r="D15" s="55">
        <v>3</v>
      </c>
      <c r="E15" s="56">
        <v>1</v>
      </c>
      <c r="F15" s="57"/>
      <c r="G15" s="55">
        <f>B15-C15</f>
        <v>1</v>
      </c>
      <c r="H15" s="56">
        <f>D15-E15</f>
        <v>2</v>
      </c>
      <c r="I15" s="77" t="str">
        <f>IF(C15=0, "-", IF(G15/C15&lt;10, G15/C15, "&gt;999%"))</f>
        <v>-</v>
      </c>
      <c r="J15" s="78">
        <f>IF(E15=0, "-", IF(H15/E15&lt;10, H15/E15, "&gt;999%"))</f>
        <v>2</v>
      </c>
    </row>
    <row r="16" spans="1:10" x14ac:dyDescent="0.2">
      <c r="A16" s="117" t="s">
        <v>102</v>
      </c>
      <c r="B16" s="55">
        <v>12</v>
      </c>
      <c r="C16" s="56">
        <v>3</v>
      </c>
      <c r="D16" s="55">
        <v>75</v>
      </c>
      <c r="E16" s="56">
        <v>21</v>
      </c>
      <c r="F16" s="57"/>
      <c r="G16" s="55">
        <f>B16-C16</f>
        <v>9</v>
      </c>
      <c r="H16" s="56">
        <f>D16-E16</f>
        <v>54</v>
      </c>
      <c r="I16" s="77">
        <f>IF(C16=0, "-", IF(G16/C16&lt;10, G16/C16, "&gt;999%"))</f>
        <v>3</v>
      </c>
      <c r="J16" s="78">
        <f>IF(E16=0, "-", IF(H16/E16&lt;10, H16/E16, "&gt;999%"))</f>
        <v>2.5714285714285716</v>
      </c>
    </row>
    <row r="17" spans="1:10" x14ac:dyDescent="0.2">
      <c r="A17" s="117" t="s">
        <v>103</v>
      </c>
      <c r="B17" s="55">
        <v>58</v>
      </c>
      <c r="C17" s="56">
        <v>100</v>
      </c>
      <c r="D17" s="55">
        <v>225</v>
      </c>
      <c r="E17" s="56">
        <v>519</v>
      </c>
      <c r="F17" s="57"/>
      <c r="G17" s="55">
        <f>B17-C17</f>
        <v>-42</v>
      </c>
      <c r="H17" s="56">
        <f>D17-E17</f>
        <v>-294</v>
      </c>
      <c r="I17" s="77">
        <f>IF(C17=0, "-", IF(G17/C17&lt;10, G17/C17, "&gt;999%"))</f>
        <v>-0.42</v>
      </c>
      <c r="J17" s="78">
        <f>IF(E17=0, "-", IF(H17/E17&lt;10, H17/E17, "&gt;999%"))</f>
        <v>-0.56647398843930641</v>
      </c>
    </row>
    <row r="18" spans="1:10" x14ac:dyDescent="0.2">
      <c r="A18" s="20"/>
      <c r="B18" s="55"/>
      <c r="C18" s="56"/>
      <c r="D18" s="55"/>
      <c r="E18" s="56"/>
      <c r="F18" s="57"/>
      <c r="G18" s="55"/>
      <c r="H18" s="56"/>
      <c r="I18" s="77"/>
      <c r="J18" s="78"/>
    </row>
    <row r="19" spans="1:10" x14ac:dyDescent="0.2">
      <c r="A19" s="111" t="s">
        <v>105</v>
      </c>
      <c r="B19" s="55"/>
      <c r="C19" s="56"/>
      <c r="D19" s="55"/>
      <c r="E19" s="56"/>
      <c r="F19" s="57"/>
      <c r="G19" s="55"/>
      <c r="H19" s="56"/>
      <c r="I19" s="77"/>
      <c r="J19" s="78"/>
    </row>
    <row r="20" spans="1:10" x14ac:dyDescent="0.2">
      <c r="A20" s="117" t="s">
        <v>100</v>
      </c>
      <c r="B20" s="55">
        <v>44</v>
      </c>
      <c r="C20" s="56">
        <v>39</v>
      </c>
      <c r="D20" s="55">
        <v>185</v>
      </c>
      <c r="E20" s="56">
        <v>259</v>
      </c>
      <c r="F20" s="57"/>
      <c r="G20" s="55">
        <f>B20-C20</f>
        <v>5</v>
      </c>
      <c r="H20" s="56">
        <f>D20-E20</f>
        <v>-74</v>
      </c>
      <c r="I20" s="77">
        <f>IF(C20=0, "-", IF(G20/C20&lt;10, G20/C20, "&gt;999%"))</f>
        <v>0.12820512820512819</v>
      </c>
      <c r="J20" s="78">
        <f>IF(E20=0, "-", IF(H20/E20&lt;10, H20/E20, "&gt;999%"))</f>
        <v>-0.2857142857142857</v>
      </c>
    </row>
    <row r="21" spans="1:10" x14ac:dyDescent="0.2">
      <c r="A21" s="117" t="s">
        <v>102</v>
      </c>
      <c r="B21" s="55">
        <v>20</v>
      </c>
      <c r="C21" s="56">
        <v>11</v>
      </c>
      <c r="D21" s="55">
        <v>54</v>
      </c>
      <c r="E21" s="56">
        <v>18</v>
      </c>
      <c r="F21" s="57"/>
      <c r="G21" s="55">
        <f>B21-C21</f>
        <v>9</v>
      </c>
      <c r="H21" s="56">
        <f>D21-E21</f>
        <v>36</v>
      </c>
      <c r="I21" s="77">
        <f>IF(C21=0, "-", IF(G21/C21&lt;10, G21/C21, "&gt;999%"))</f>
        <v>0.81818181818181823</v>
      </c>
      <c r="J21" s="78">
        <f>IF(E21=0, "-", IF(H21/E21&lt;10, H21/E21, "&gt;999%"))</f>
        <v>2</v>
      </c>
    </row>
    <row r="22" spans="1:10" x14ac:dyDescent="0.2">
      <c r="A22" s="117" t="s">
        <v>103</v>
      </c>
      <c r="B22" s="55">
        <v>124</v>
      </c>
      <c r="C22" s="56">
        <v>122</v>
      </c>
      <c r="D22" s="55">
        <v>555</v>
      </c>
      <c r="E22" s="56">
        <v>671</v>
      </c>
      <c r="F22" s="57"/>
      <c r="G22" s="55">
        <f>B22-C22</f>
        <v>2</v>
      </c>
      <c r="H22" s="56">
        <f>D22-E22</f>
        <v>-116</v>
      </c>
      <c r="I22" s="77">
        <f>IF(C22=0, "-", IF(G22/C22&lt;10, G22/C22, "&gt;999%"))</f>
        <v>1.6393442622950821E-2</v>
      </c>
      <c r="J22" s="78">
        <f>IF(E22=0, "-", IF(H22/E22&lt;10, H22/E22, "&gt;999%"))</f>
        <v>-0.17287630402384502</v>
      </c>
    </row>
    <row r="23" spans="1:10" x14ac:dyDescent="0.2">
      <c r="A23" s="117"/>
      <c r="B23" s="55"/>
      <c r="C23" s="56"/>
      <c r="D23" s="55"/>
      <c r="E23" s="56"/>
      <c r="F23" s="57"/>
      <c r="G23" s="55"/>
      <c r="H23" s="56"/>
      <c r="I23" s="77"/>
      <c r="J23" s="78"/>
    </row>
    <row r="24" spans="1:10" x14ac:dyDescent="0.2">
      <c r="A24" s="111" t="s">
        <v>106</v>
      </c>
      <c r="B24" s="55"/>
      <c r="C24" s="56"/>
      <c r="D24" s="55"/>
      <c r="E24" s="56"/>
      <c r="F24" s="57"/>
      <c r="G24" s="55"/>
      <c r="H24" s="56"/>
      <c r="I24" s="77"/>
      <c r="J24" s="78"/>
    </row>
    <row r="25" spans="1:10" x14ac:dyDescent="0.2">
      <c r="A25" s="117" t="s">
        <v>100</v>
      </c>
      <c r="B25" s="55">
        <v>74</v>
      </c>
      <c r="C25" s="56">
        <v>101</v>
      </c>
      <c r="D25" s="55">
        <v>342</v>
      </c>
      <c r="E25" s="56">
        <v>589</v>
      </c>
      <c r="F25" s="57"/>
      <c r="G25" s="55">
        <f>B25-C25</f>
        <v>-27</v>
      </c>
      <c r="H25" s="56">
        <f>D25-E25</f>
        <v>-247</v>
      </c>
      <c r="I25" s="77">
        <f>IF(C25=0, "-", IF(G25/C25&lt;10, G25/C25, "&gt;999%"))</f>
        <v>-0.26732673267326734</v>
      </c>
      <c r="J25" s="78">
        <f>IF(E25=0, "-", IF(H25/E25&lt;10, H25/E25, "&gt;999%"))</f>
        <v>-0.41935483870967744</v>
      </c>
    </row>
    <row r="26" spans="1:10" x14ac:dyDescent="0.2">
      <c r="A26" s="117" t="s">
        <v>102</v>
      </c>
      <c r="B26" s="55">
        <v>17</v>
      </c>
      <c r="C26" s="56">
        <v>3</v>
      </c>
      <c r="D26" s="55">
        <v>46</v>
      </c>
      <c r="E26" s="56">
        <v>10</v>
      </c>
      <c r="F26" s="57"/>
      <c r="G26" s="55">
        <f>B26-C26</f>
        <v>14</v>
      </c>
      <c r="H26" s="56">
        <f>D26-E26</f>
        <v>36</v>
      </c>
      <c r="I26" s="77">
        <f>IF(C26=0, "-", IF(G26/C26&lt;10, G26/C26, "&gt;999%"))</f>
        <v>4.666666666666667</v>
      </c>
      <c r="J26" s="78">
        <f>IF(E26=0, "-", IF(H26/E26&lt;10, H26/E26, "&gt;999%"))</f>
        <v>3.6</v>
      </c>
    </row>
    <row r="27" spans="1:10" x14ac:dyDescent="0.2">
      <c r="A27" s="117" t="s">
        <v>103</v>
      </c>
      <c r="B27" s="55">
        <v>81</v>
      </c>
      <c r="C27" s="56">
        <v>84</v>
      </c>
      <c r="D27" s="55">
        <v>353</v>
      </c>
      <c r="E27" s="56">
        <v>784</v>
      </c>
      <c r="F27" s="57"/>
      <c r="G27" s="55">
        <f>B27-C27</f>
        <v>-3</v>
      </c>
      <c r="H27" s="56">
        <f>D27-E27</f>
        <v>-431</v>
      </c>
      <c r="I27" s="77">
        <f>IF(C27=0, "-", IF(G27/C27&lt;10, G27/C27, "&gt;999%"))</f>
        <v>-3.5714285714285712E-2</v>
      </c>
      <c r="J27" s="78">
        <f>IF(E27=0, "-", IF(H27/E27&lt;10, H27/E27, "&gt;999%"))</f>
        <v>-0.54974489795918369</v>
      </c>
    </row>
    <row r="28" spans="1:10" x14ac:dyDescent="0.2">
      <c r="A28" s="20"/>
      <c r="B28" s="55"/>
      <c r="C28" s="56"/>
      <c r="D28" s="55"/>
      <c r="E28" s="56"/>
      <c r="F28" s="57"/>
      <c r="G28" s="55"/>
      <c r="H28" s="56"/>
      <c r="I28" s="77"/>
      <c r="J28" s="78"/>
    </row>
    <row r="29" spans="1:10" x14ac:dyDescent="0.2">
      <c r="A29" s="111" t="s">
        <v>107</v>
      </c>
      <c r="B29" s="55"/>
      <c r="C29" s="56"/>
      <c r="D29" s="55"/>
      <c r="E29" s="56"/>
      <c r="F29" s="57"/>
      <c r="G29" s="55"/>
      <c r="H29" s="56"/>
      <c r="I29" s="77"/>
      <c r="J29" s="78"/>
    </row>
    <row r="30" spans="1:10" x14ac:dyDescent="0.2">
      <c r="A30" s="117" t="s">
        <v>100</v>
      </c>
      <c r="B30" s="55">
        <v>74</v>
      </c>
      <c r="C30" s="56">
        <v>66</v>
      </c>
      <c r="D30" s="55">
        <v>274</v>
      </c>
      <c r="E30" s="56">
        <v>363</v>
      </c>
      <c r="F30" s="57"/>
      <c r="G30" s="55">
        <f>B30-C30</f>
        <v>8</v>
      </c>
      <c r="H30" s="56">
        <f>D30-E30</f>
        <v>-89</v>
      </c>
      <c r="I30" s="77">
        <f>IF(C30=0, "-", IF(G30/C30&lt;10, G30/C30, "&gt;999%"))</f>
        <v>0.12121212121212122</v>
      </c>
      <c r="J30" s="78">
        <f>IF(E30=0, "-", IF(H30/E30&lt;10, H30/E30, "&gt;999%"))</f>
        <v>-0.24517906336088155</v>
      </c>
    </row>
    <row r="31" spans="1:10" x14ac:dyDescent="0.2">
      <c r="A31" s="117" t="s">
        <v>103</v>
      </c>
      <c r="B31" s="55">
        <v>7</v>
      </c>
      <c r="C31" s="56">
        <v>7</v>
      </c>
      <c r="D31" s="55">
        <v>33</v>
      </c>
      <c r="E31" s="56">
        <v>29</v>
      </c>
      <c r="F31" s="57"/>
      <c r="G31" s="55">
        <f>B31-C31</f>
        <v>0</v>
      </c>
      <c r="H31" s="56">
        <f>D31-E31</f>
        <v>4</v>
      </c>
      <c r="I31" s="77">
        <f>IF(C31=0, "-", IF(G31/C31&lt;10, G31/C31, "&gt;999%"))</f>
        <v>0</v>
      </c>
      <c r="J31" s="78">
        <f>IF(E31=0, "-", IF(H31/E31&lt;10, H31/E31, "&gt;999%"))</f>
        <v>0.13793103448275862</v>
      </c>
    </row>
    <row r="32" spans="1:10" x14ac:dyDescent="0.2">
      <c r="A32" s="117"/>
      <c r="B32" s="55"/>
      <c r="C32" s="56"/>
      <c r="D32" s="55"/>
      <c r="E32" s="56"/>
      <c r="F32" s="57"/>
      <c r="G32" s="55"/>
      <c r="H32" s="56"/>
      <c r="I32" s="77"/>
      <c r="J32" s="78"/>
    </row>
    <row r="33" spans="1:10" x14ac:dyDescent="0.2">
      <c r="A33" s="111" t="s">
        <v>108</v>
      </c>
      <c r="B33" s="55"/>
      <c r="C33" s="56"/>
      <c r="D33" s="55"/>
      <c r="E33" s="56"/>
      <c r="F33" s="57"/>
      <c r="G33" s="55"/>
      <c r="H33" s="56"/>
      <c r="I33" s="77"/>
      <c r="J33" s="78"/>
    </row>
    <row r="34" spans="1:10" x14ac:dyDescent="0.2">
      <c r="A34" s="117" t="s">
        <v>100</v>
      </c>
      <c r="B34" s="55">
        <v>190</v>
      </c>
      <c r="C34" s="56">
        <v>209</v>
      </c>
      <c r="D34" s="55">
        <v>761</v>
      </c>
      <c r="E34" s="56">
        <v>999</v>
      </c>
      <c r="F34" s="57"/>
      <c r="G34" s="55">
        <f>B34-C34</f>
        <v>-19</v>
      </c>
      <c r="H34" s="56">
        <f>D34-E34</f>
        <v>-238</v>
      </c>
      <c r="I34" s="77">
        <f>IF(C34=0, "-", IF(G34/C34&lt;10, G34/C34, "&gt;999%"))</f>
        <v>-9.0909090909090912E-2</v>
      </c>
      <c r="J34" s="78">
        <f>IF(E34=0, "-", IF(H34/E34&lt;10, H34/E34, "&gt;999%"))</f>
        <v>-0.23823823823823823</v>
      </c>
    </row>
    <row r="35" spans="1:10" x14ac:dyDescent="0.2">
      <c r="A35" s="117" t="s">
        <v>103</v>
      </c>
      <c r="B35" s="55">
        <v>23</v>
      </c>
      <c r="C35" s="56">
        <v>18</v>
      </c>
      <c r="D35" s="55">
        <v>73</v>
      </c>
      <c r="E35" s="56">
        <v>70</v>
      </c>
      <c r="F35" s="57"/>
      <c r="G35" s="55">
        <f>B35-C35</f>
        <v>5</v>
      </c>
      <c r="H35" s="56">
        <f>D35-E35</f>
        <v>3</v>
      </c>
      <c r="I35" s="77">
        <f>IF(C35=0, "-", IF(G35/C35&lt;10, G35/C35, "&gt;999%"))</f>
        <v>0.27777777777777779</v>
      </c>
      <c r="J35" s="78">
        <f>IF(E35=0, "-", IF(H35/E35&lt;10, H35/E35, "&gt;999%"))</f>
        <v>4.2857142857142858E-2</v>
      </c>
    </row>
    <row r="36" spans="1:10" x14ac:dyDescent="0.2">
      <c r="A36" s="20"/>
      <c r="B36" s="55"/>
      <c r="C36" s="56"/>
      <c r="D36" s="55"/>
      <c r="E36" s="56"/>
      <c r="F36" s="57"/>
      <c r="G36" s="55"/>
      <c r="H36" s="56"/>
      <c r="I36" s="77"/>
      <c r="J36" s="78"/>
    </row>
    <row r="37" spans="1:10" x14ac:dyDescent="0.2">
      <c r="A37" s="16" t="s">
        <v>26</v>
      </c>
      <c r="B37" s="55">
        <v>30</v>
      </c>
      <c r="C37" s="56">
        <v>24</v>
      </c>
      <c r="D37" s="55">
        <v>124</v>
      </c>
      <c r="E37" s="56">
        <v>111</v>
      </c>
      <c r="F37" s="57"/>
      <c r="G37" s="55">
        <f>B37-C37</f>
        <v>6</v>
      </c>
      <c r="H37" s="56">
        <f>D37-E37</f>
        <v>13</v>
      </c>
      <c r="I37" s="77">
        <f>IF(C37=0, "-", IF(G37/C37&lt;10, G37/C37, "&gt;999%"))</f>
        <v>0.25</v>
      </c>
      <c r="J37" s="78">
        <f>IF(E37=0, "-", IF(H37/E37&lt;10, H37/E37, "&gt;999%"))</f>
        <v>0.11711711711711711</v>
      </c>
    </row>
    <row r="38" spans="1:10" x14ac:dyDescent="0.2">
      <c r="A38" s="81"/>
      <c r="B38" s="82"/>
      <c r="C38" s="83"/>
      <c r="D38" s="82"/>
      <c r="E38" s="83"/>
      <c r="F38" s="84"/>
      <c r="G38" s="82"/>
      <c r="H38" s="83"/>
      <c r="I38" s="85"/>
      <c r="J38" s="86"/>
    </row>
    <row r="39" spans="1:10" s="38" customFormat="1" x14ac:dyDescent="0.2">
      <c r="A39" s="12" t="s">
        <v>17</v>
      </c>
      <c r="B39" s="32">
        <f>SUM(B6:B38)</f>
        <v>841</v>
      </c>
      <c r="C39" s="121">
        <f>SUM(C6:C38)</f>
        <v>882</v>
      </c>
      <c r="D39" s="32">
        <f>SUM(D6:D38)</f>
        <v>3518</v>
      </c>
      <c r="E39" s="121">
        <f>SUM(E6:E38)</f>
        <v>4957</v>
      </c>
      <c r="F39" s="34"/>
      <c r="G39" s="32">
        <f>B39-C39</f>
        <v>-41</v>
      </c>
      <c r="H39" s="33">
        <f>D39-E39</f>
        <v>-1439</v>
      </c>
      <c r="I39" s="35">
        <f>IF(C39=0, 0, G39/C39)</f>
        <v>-4.6485260770975055E-2</v>
      </c>
      <c r="J39" s="36">
        <f>IF(E39=0, 0, H39/E39)</f>
        <v>-0.29029655033286261</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scale="82"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ADB5B8-123C-4797-94FA-0315B3EF3933}">
  <dimension ref="A1:J42"/>
  <sheetViews>
    <sheetView tabSelected="1" workbookViewId="0">
      <selection activeCell="M1" sqref="M1"/>
    </sheetView>
  </sheetViews>
  <sheetFormatPr defaultRowHeight="12.75" x14ac:dyDescent="0.2"/>
  <cols>
    <col min="1" max="1" width="25.7109375" style="1" customWidth="1"/>
    <col min="2" max="5" width="8.5703125" style="1" customWidth="1"/>
    <col min="6" max="6" width="1.7109375" style="1" customWidth="1"/>
    <col min="7" max="10" width="8.28515625" style="1" customWidth="1"/>
    <col min="11" max="256" width="8.7109375" style="1"/>
    <col min="257" max="257" width="25.7109375" style="1" customWidth="1"/>
    <col min="258" max="261" width="8.5703125" style="1" customWidth="1"/>
    <col min="262" max="262" width="1.7109375" style="1" customWidth="1"/>
    <col min="263" max="266" width="8.28515625" style="1" customWidth="1"/>
    <col min="267" max="512" width="8.7109375" style="1"/>
    <col min="513" max="513" width="25.7109375" style="1" customWidth="1"/>
    <col min="514" max="517" width="8.5703125" style="1" customWidth="1"/>
    <col min="518" max="518" width="1.7109375" style="1" customWidth="1"/>
    <col min="519" max="522" width="8.28515625" style="1" customWidth="1"/>
    <col min="523" max="768" width="8.7109375" style="1"/>
    <col min="769" max="769" width="25.7109375" style="1" customWidth="1"/>
    <col min="770" max="773" width="8.5703125" style="1" customWidth="1"/>
    <col min="774" max="774" width="1.7109375" style="1" customWidth="1"/>
    <col min="775" max="778" width="8.28515625" style="1" customWidth="1"/>
    <col min="779" max="1024" width="8.7109375" style="1"/>
    <col min="1025" max="1025" width="25.7109375" style="1" customWidth="1"/>
    <col min="1026" max="1029" width="8.5703125" style="1" customWidth="1"/>
    <col min="1030" max="1030" width="1.7109375" style="1" customWidth="1"/>
    <col min="1031" max="1034" width="8.28515625" style="1" customWidth="1"/>
    <col min="1035" max="1280" width="8.7109375" style="1"/>
    <col min="1281" max="1281" width="25.7109375" style="1" customWidth="1"/>
    <col min="1282" max="1285" width="8.5703125" style="1" customWidth="1"/>
    <col min="1286" max="1286" width="1.7109375" style="1" customWidth="1"/>
    <col min="1287" max="1290" width="8.28515625" style="1" customWidth="1"/>
    <col min="1291" max="1536" width="8.7109375" style="1"/>
    <col min="1537" max="1537" width="25.7109375" style="1" customWidth="1"/>
    <col min="1538" max="1541" width="8.5703125" style="1" customWidth="1"/>
    <col min="1542" max="1542" width="1.7109375" style="1" customWidth="1"/>
    <col min="1543" max="1546" width="8.28515625" style="1" customWidth="1"/>
    <col min="1547" max="1792" width="8.7109375" style="1"/>
    <col min="1793" max="1793" width="25.7109375" style="1" customWidth="1"/>
    <col min="1794" max="1797" width="8.5703125" style="1" customWidth="1"/>
    <col min="1798" max="1798" width="1.7109375" style="1" customWidth="1"/>
    <col min="1799" max="1802" width="8.28515625" style="1" customWidth="1"/>
    <col min="1803" max="2048" width="8.7109375" style="1"/>
    <col min="2049" max="2049" width="25.7109375" style="1" customWidth="1"/>
    <col min="2050" max="2053" width="8.5703125" style="1" customWidth="1"/>
    <col min="2054" max="2054" width="1.7109375" style="1" customWidth="1"/>
    <col min="2055" max="2058" width="8.28515625" style="1" customWidth="1"/>
    <col min="2059" max="2304" width="8.7109375" style="1"/>
    <col min="2305" max="2305" width="25.7109375" style="1" customWidth="1"/>
    <col min="2306" max="2309" width="8.5703125" style="1" customWidth="1"/>
    <col min="2310" max="2310" width="1.7109375" style="1" customWidth="1"/>
    <col min="2311" max="2314" width="8.28515625" style="1" customWidth="1"/>
    <col min="2315" max="2560" width="8.7109375" style="1"/>
    <col min="2561" max="2561" width="25.7109375" style="1" customWidth="1"/>
    <col min="2562" max="2565" width="8.5703125" style="1" customWidth="1"/>
    <col min="2566" max="2566" width="1.7109375" style="1" customWidth="1"/>
    <col min="2567" max="2570" width="8.28515625" style="1" customWidth="1"/>
    <col min="2571" max="2816" width="8.7109375" style="1"/>
    <col min="2817" max="2817" width="25.7109375" style="1" customWidth="1"/>
    <col min="2818" max="2821" width="8.5703125" style="1" customWidth="1"/>
    <col min="2822" max="2822" width="1.7109375" style="1" customWidth="1"/>
    <col min="2823" max="2826" width="8.28515625" style="1" customWidth="1"/>
    <col min="2827" max="3072" width="8.7109375" style="1"/>
    <col min="3073" max="3073" width="25.7109375" style="1" customWidth="1"/>
    <col min="3074" max="3077" width="8.5703125" style="1" customWidth="1"/>
    <col min="3078" max="3078" width="1.7109375" style="1" customWidth="1"/>
    <col min="3079" max="3082" width="8.28515625" style="1" customWidth="1"/>
    <col min="3083" max="3328" width="8.7109375" style="1"/>
    <col min="3329" max="3329" width="25.7109375" style="1" customWidth="1"/>
    <col min="3330" max="3333" width="8.5703125" style="1" customWidth="1"/>
    <col min="3334" max="3334" width="1.7109375" style="1" customWidth="1"/>
    <col min="3335" max="3338" width="8.28515625" style="1" customWidth="1"/>
    <col min="3339" max="3584" width="8.7109375" style="1"/>
    <col min="3585" max="3585" width="25.7109375" style="1" customWidth="1"/>
    <col min="3586" max="3589" width="8.5703125" style="1" customWidth="1"/>
    <col min="3590" max="3590" width="1.7109375" style="1" customWidth="1"/>
    <col min="3591" max="3594" width="8.28515625" style="1" customWidth="1"/>
    <col min="3595" max="3840" width="8.7109375" style="1"/>
    <col min="3841" max="3841" width="25.7109375" style="1" customWidth="1"/>
    <col min="3842" max="3845" width="8.5703125" style="1" customWidth="1"/>
    <col min="3846" max="3846" width="1.7109375" style="1" customWidth="1"/>
    <col min="3847" max="3850" width="8.28515625" style="1" customWidth="1"/>
    <col min="3851" max="4096" width="8.7109375" style="1"/>
    <col min="4097" max="4097" width="25.7109375" style="1" customWidth="1"/>
    <col min="4098" max="4101" width="8.5703125" style="1" customWidth="1"/>
    <col min="4102" max="4102" width="1.7109375" style="1" customWidth="1"/>
    <col min="4103" max="4106" width="8.28515625" style="1" customWidth="1"/>
    <col min="4107" max="4352" width="8.7109375" style="1"/>
    <col min="4353" max="4353" width="25.7109375" style="1" customWidth="1"/>
    <col min="4354" max="4357" width="8.5703125" style="1" customWidth="1"/>
    <col min="4358" max="4358" width="1.7109375" style="1" customWidth="1"/>
    <col min="4359" max="4362" width="8.28515625" style="1" customWidth="1"/>
    <col min="4363" max="4608" width="8.7109375" style="1"/>
    <col min="4609" max="4609" width="25.7109375" style="1" customWidth="1"/>
    <col min="4610" max="4613" width="8.5703125" style="1" customWidth="1"/>
    <col min="4614" max="4614" width="1.7109375" style="1" customWidth="1"/>
    <col min="4615" max="4618" width="8.28515625" style="1" customWidth="1"/>
    <col min="4619" max="4864" width="8.7109375" style="1"/>
    <col min="4865" max="4865" width="25.7109375" style="1" customWidth="1"/>
    <col min="4866" max="4869" width="8.5703125" style="1" customWidth="1"/>
    <col min="4870" max="4870" width="1.7109375" style="1" customWidth="1"/>
    <col min="4871" max="4874" width="8.28515625" style="1" customWidth="1"/>
    <col min="4875" max="5120" width="8.7109375" style="1"/>
    <col min="5121" max="5121" width="25.7109375" style="1" customWidth="1"/>
    <col min="5122" max="5125" width="8.5703125" style="1" customWidth="1"/>
    <col min="5126" max="5126" width="1.7109375" style="1" customWidth="1"/>
    <col min="5127" max="5130" width="8.28515625" style="1" customWidth="1"/>
    <col min="5131" max="5376" width="8.7109375" style="1"/>
    <col min="5377" max="5377" width="25.7109375" style="1" customWidth="1"/>
    <col min="5378" max="5381" width="8.5703125" style="1" customWidth="1"/>
    <col min="5382" max="5382" width="1.7109375" style="1" customWidth="1"/>
    <col min="5383" max="5386" width="8.28515625" style="1" customWidth="1"/>
    <col min="5387" max="5632" width="8.7109375" style="1"/>
    <col min="5633" max="5633" width="25.7109375" style="1" customWidth="1"/>
    <col min="5634" max="5637" width="8.5703125" style="1" customWidth="1"/>
    <col min="5638" max="5638" width="1.7109375" style="1" customWidth="1"/>
    <col min="5639" max="5642" width="8.28515625" style="1" customWidth="1"/>
    <col min="5643" max="5888" width="8.7109375" style="1"/>
    <col min="5889" max="5889" width="25.7109375" style="1" customWidth="1"/>
    <col min="5890" max="5893" width="8.5703125" style="1" customWidth="1"/>
    <col min="5894" max="5894" width="1.7109375" style="1" customWidth="1"/>
    <col min="5895" max="5898" width="8.28515625" style="1" customWidth="1"/>
    <col min="5899" max="6144" width="8.7109375" style="1"/>
    <col min="6145" max="6145" width="25.7109375" style="1" customWidth="1"/>
    <col min="6146" max="6149" width="8.5703125" style="1" customWidth="1"/>
    <col min="6150" max="6150" width="1.7109375" style="1" customWidth="1"/>
    <col min="6151" max="6154" width="8.28515625" style="1" customWidth="1"/>
    <col min="6155" max="6400" width="8.7109375" style="1"/>
    <col min="6401" max="6401" width="25.7109375" style="1" customWidth="1"/>
    <col min="6402" max="6405" width="8.5703125" style="1" customWidth="1"/>
    <col min="6406" max="6406" width="1.7109375" style="1" customWidth="1"/>
    <col min="6407" max="6410" width="8.28515625" style="1" customWidth="1"/>
    <col min="6411" max="6656" width="8.7109375" style="1"/>
    <col min="6657" max="6657" width="25.7109375" style="1" customWidth="1"/>
    <col min="6658" max="6661" width="8.5703125" style="1" customWidth="1"/>
    <col min="6662" max="6662" width="1.7109375" style="1" customWidth="1"/>
    <col min="6663" max="6666" width="8.28515625" style="1" customWidth="1"/>
    <col min="6667" max="6912" width="8.7109375" style="1"/>
    <col min="6913" max="6913" width="25.7109375" style="1" customWidth="1"/>
    <col min="6914" max="6917" width="8.5703125" style="1" customWidth="1"/>
    <col min="6918" max="6918" width="1.7109375" style="1" customWidth="1"/>
    <col min="6919" max="6922" width="8.28515625" style="1" customWidth="1"/>
    <col min="6923" max="7168" width="8.7109375" style="1"/>
    <col min="7169" max="7169" width="25.7109375" style="1" customWidth="1"/>
    <col min="7170" max="7173" width="8.5703125" style="1" customWidth="1"/>
    <col min="7174" max="7174" width="1.7109375" style="1" customWidth="1"/>
    <col min="7175" max="7178" width="8.28515625" style="1" customWidth="1"/>
    <col min="7179" max="7424" width="8.7109375" style="1"/>
    <col min="7425" max="7425" width="25.7109375" style="1" customWidth="1"/>
    <col min="7426" max="7429" width="8.5703125" style="1" customWidth="1"/>
    <col min="7430" max="7430" width="1.7109375" style="1" customWidth="1"/>
    <col min="7431" max="7434" width="8.28515625" style="1" customWidth="1"/>
    <col min="7435" max="7680" width="8.7109375" style="1"/>
    <col min="7681" max="7681" width="25.7109375" style="1" customWidth="1"/>
    <col min="7682" max="7685" width="8.5703125" style="1" customWidth="1"/>
    <col min="7686" max="7686" width="1.7109375" style="1" customWidth="1"/>
    <col min="7687" max="7690" width="8.28515625" style="1" customWidth="1"/>
    <col min="7691" max="7936" width="8.7109375" style="1"/>
    <col min="7937" max="7937" width="25.7109375" style="1" customWidth="1"/>
    <col min="7938" max="7941" width="8.5703125" style="1" customWidth="1"/>
    <col min="7942" max="7942" width="1.7109375" style="1" customWidth="1"/>
    <col min="7943" max="7946" width="8.28515625" style="1" customWidth="1"/>
    <col min="7947" max="8192" width="8.7109375" style="1"/>
    <col min="8193" max="8193" width="25.7109375" style="1" customWidth="1"/>
    <col min="8194" max="8197" width="8.5703125" style="1" customWidth="1"/>
    <col min="8198" max="8198" width="1.7109375" style="1" customWidth="1"/>
    <col min="8199" max="8202" width="8.28515625" style="1" customWidth="1"/>
    <col min="8203" max="8448" width="8.7109375" style="1"/>
    <col min="8449" max="8449" width="25.7109375" style="1" customWidth="1"/>
    <col min="8450" max="8453" width="8.5703125" style="1" customWidth="1"/>
    <col min="8454" max="8454" width="1.7109375" style="1" customWidth="1"/>
    <col min="8455" max="8458" width="8.28515625" style="1" customWidth="1"/>
    <col min="8459" max="8704" width="8.7109375" style="1"/>
    <col min="8705" max="8705" width="25.7109375" style="1" customWidth="1"/>
    <col min="8706" max="8709" width="8.5703125" style="1" customWidth="1"/>
    <col min="8710" max="8710" width="1.7109375" style="1" customWidth="1"/>
    <col min="8711" max="8714" width="8.28515625" style="1" customWidth="1"/>
    <col min="8715" max="8960" width="8.7109375" style="1"/>
    <col min="8961" max="8961" width="25.7109375" style="1" customWidth="1"/>
    <col min="8962" max="8965" width="8.5703125" style="1" customWidth="1"/>
    <col min="8966" max="8966" width="1.7109375" style="1" customWidth="1"/>
    <col min="8967" max="8970" width="8.28515625" style="1" customWidth="1"/>
    <col min="8971" max="9216" width="8.7109375" style="1"/>
    <col min="9217" max="9217" width="25.7109375" style="1" customWidth="1"/>
    <col min="9218" max="9221" width="8.5703125" style="1" customWidth="1"/>
    <col min="9222" max="9222" width="1.7109375" style="1" customWidth="1"/>
    <col min="9223" max="9226" width="8.28515625" style="1" customWidth="1"/>
    <col min="9227" max="9472" width="8.7109375" style="1"/>
    <col min="9473" max="9473" width="25.7109375" style="1" customWidth="1"/>
    <col min="9474" max="9477" width="8.5703125" style="1" customWidth="1"/>
    <col min="9478" max="9478" width="1.7109375" style="1" customWidth="1"/>
    <col min="9479" max="9482" width="8.28515625" style="1" customWidth="1"/>
    <col min="9483" max="9728" width="8.7109375" style="1"/>
    <col min="9729" max="9729" width="25.7109375" style="1" customWidth="1"/>
    <col min="9730" max="9733" width="8.5703125" style="1" customWidth="1"/>
    <col min="9734" max="9734" width="1.7109375" style="1" customWidth="1"/>
    <col min="9735" max="9738" width="8.28515625" style="1" customWidth="1"/>
    <col min="9739" max="9984" width="8.7109375" style="1"/>
    <col min="9985" max="9985" width="25.7109375" style="1" customWidth="1"/>
    <col min="9986" max="9989" width="8.5703125" style="1" customWidth="1"/>
    <col min="9990" max="9990" width="1.7109375" style="1" customWidth="1"/>
    <col min="9991" max="9994" width="8.28515625" style="1" customWidth="1"/>
    <col min="9995" max="10240" width="8.7109375" style="1"/>
    <col min="10241" max="10241" width="25.7109375" style="1" customWidth="1"/>
    <col min="10242" max="10245" width="8.5703125" style="1" customWidth="1"/>
    <col min="10246" max="10246" width="1.7109375" style="1" customWidth="1"/>
    <col min="10247" max="10250" width="8.28515625" style="1" customWidth="1"/>
    <col min="10251" max="10496" width="8.7109375" style="1"/>
    <col min="10497" max="10497" width="25.7109375" style="1" customWidth="1"/>
    <col min="10498" max="10501" width="8.5703125" style="1" customWidth="1"/>
    <col min="10502" max="10502" width="1.7109375" style="1" customWidth="1"/>
    <col min="10503" max="10506" width="8.28515625" style="1" customWidth="1"/>
    <col min="10507" max="10752" width="8.7109375" style="1"/>
    <col min="10753" max="10753" width="25.7109375" style="1" customWidth="1"/>
    <col min="10754" max="10757" width="8.5703125" style="1" customWidth="1"/>
    <col min="10758" max="10758" width="1.7109375" style="1" customWidth="1"/>
    <col min="10759" max="10762" width="8.28515625" style="1" customWidth="1"/>
    <col min="10763" max="11008" width="8.7109375" style="1"/>
    <col min="11009" max="11009" width="25.7109375" style="1" customWidth="1"/>
    <col min="11010" max="11013" width="8.5703125" style="1" customWidth="1"/>
    <col min="11014" max="11014" width="1.7109375" style="1" customWidth="1"/>
    <col min="11015" max="11018" width="8.28515625" style="1" customWidth="1"/>
    <col min="11019" max="11264" width="8.7109375" style="1"/>
    <col min="11265" max="11265" width="25.7109375" style="1" customWidth="1"/>
    <col min="11266" max="11269" width="8.5703125" style="1" customWidth="1"/>
    <col min="11270" max="11270" width="1.7109375" style="1" customWidth="1"/>
    <col min="11271" max="11274" width="8.28515625" style="1" customWidth="1"/>
    <col min="11275" max="11520" width="8.7109375" style="1"/>
    <col min="11521" max="11521" width="25.7109375" style="1" customWidth="1"/>
    <col min="11522" max="11525" width="8.5703125" style="1" customWidth="1"/>
    <col min="11526" max="11526" width="1.7109375" style="1" customWidth="1"/>
    <col min="11527" max="11530" width="8.28515625" style="1" customWidth="1"/>
    <col min="11531" max="11776" width="8.7109375" style="1"/>
    <col min="11777" max="11777" width="25.7109375" style="1" customWidth="1"/>
    <col min="11778" max="11781" width="8.5703125" style="1" customWidth="1"/>
    <col min="11782" max="11782" width="1.7109375" style="1" customWidth="1"/>
    <col min="11783" max="11786" width="8.28515625" style="1" customWidth="1"/>
    <col min="11787" max="12032" width="8.7109375" style="1"/>
    <col min="12033" max="12033" width="25.7109375" style="1" customWidth="1"/>
    <col min="12034" max="12037" width="8.5703125" style="1" customWidth="1"/>
    <col min="12038" max="12038" width="1.7109375" style="1" customWidth="1"/>
    <col min="12039" max="12042" width="8.28515625" style="1" customWidth="1"/>
    <col min="12043" max="12288" width="8.7109375" style="1"/>
    <col min="12289" max="12289" width="25.7109375" style="1" customWidth="1"/>
    <col min="12290" max="12293" width="8.5703125" style="1" customWidth="1"/>
    <col min="12294" max="12294" width="1.7109375" style="1" customWidth="1"/>
    <col min="12295" max="12298" width="8.28515625" style="1" customWidth="1"/>
    <col min="12299" max="12544" width="8.7109375" style="1"/>
    <col min="12545" max="12545" width="25.7109375" style="1" customWidth="1"/>
    <col min="12546" max="12549" width="8.5703125" style="1" customWidth="1"/>
    <col min="12550" max="12550" width="1.7109375" style="1" customWidth="1"/>
    <col min="12551" max="12554" width="8.28515625" style="1" customWidth="1"/>
    <col min="12555" max="12800" width="8.7109375" style="1"/>
    <col min="12801" max="12801" width="25.7109375" style="1" customWidth="1"/>
    <col min="12802" max="12805" width="8.5703125" style="1" customWidth="1"/>
    <col min="12806" max="12806" width="1.7109375" style="1" customWidth="1"/>
    <col min="12807" max="12810" width="8.28515625" style="1" customWidth="1"/>
    <col min="12811" max="13056" width="8.7109375" style="1"/>
    <col min="13057" max="13057" width="25.7109375" style="1" customWidth="1"/>
    <col min="13058" max="13061" width="8.5703125" style="1" customWidth="1"/>
    <col min="13062" max="13062" width="1.7109375" style="1" customWidth="1"/>
    <col min="13063" max="13066" width="8.28515625" style="1" customWidth="1"/>
    <col min="13067" max="13312" width="8.7109375" style="1"/>
    <col min="13313" max="13313" width="25.7109375" style="1" customWidth="1"/>
    <col min="13314" max="13317" width="8.5703125" style="1" customWidth="1"/>
    <col min="13318" max="13318" width="1.7109375" style="1" customWidth="1"/>
    <col min="13319" max="13322" width="8.28515625" style="1" customWidth="1"/>
    <col min="13323" max="13568" width="8.7109375" style="1"/>
    <col min="13569" max="13569" width="25.7109375" style="1" customWidth="1"/>
    <col min="13570" max="13573" width="8.5703125" style="1" customWidth="1"/>
    <col min="13574" max="13574" width="1.7109375" style="1" customWidth="1"/>
    <col min="13575" max="13578" width="8.28515625" style="1" customWidth="1"/>
    <col min="13579" max="13824" width="8.7109375" style="1"/>
    <col min="13825" max="13825" width="25.7109375" style="1" customWidth="1"/>
    <col min="13826" max="13829" width="8.5703125" style="1" customWidth="1"/>
    <col min="13830" max="13830" width="1.7109375" style="1" customWidth="1"/>
    <col min="13831" max="13834" width="8.28515625" style="1" customWidth="1"/>
    <col min="13835" max="14080" width="8.7109375" style="1"/>
    <col min="14081" max="14081" width="25.7109375" style="1" customWidth="1"/>
    <col min="14082" max="14085" width="8.5703125" style="1" customWidth="1"/>
    <col min="14086" max="14086" width="1.7109375" style="1" customWidth="1"/>
    <col min="14087" max="14090" width="8.28515625" style="1" customWidth="1"/>
    <col min="14091" max="14336" width="8.7109375" style="1"/>
    <col min="14337" max="14337" width="25.7109375" style="1" customWidth="1"/>
    <col min="14338" max="14341" width="8.5703125" style="1" customWidth="1"/>
    <col min="14342" max="14342" width="1.7109375" style="1" customWidth="1"/>
    <col min="14343" max="14346" width="8.28515625" style="1" customWidth="1"/>
    <col min="14347" max="14592" width="8.7109375" style="1"/>
    <col min="14593" max="14593" width="25.7109375" style="1" customWidth="1"/>
    <col min="14594" max="14597" width="8.5703125" style="1" customWidth="1"/>
    <col min="14598" max="14598" width="1.7109375" style="1" customWidth="1"/>
    <col min="14599" max="14602" width="8.28515625" style="1" customWidth="1"/>
    <col min="14603" max="14848" width="8.7109375" style="1"/>
    <col min="14849" max="14849" width="25.7109375" style="1" customWidth="1"/>
    <col min="14850" max="14853" width="8.5703125" style="1" customWidth="1"/>
    <col min="14854" max="14854" width="1.7109375" style="1" customWidth="1"/>
    <col min="14855" max="14858" width="8.28515625" style="1" customWidth="1"/>
    <col min="14859" max="15104" width="8.7109375" style="1"/>
    <col min="15105" max="15105" width="25.7109375" style="1" customWidth="1"/>
    <col min="15106" max="15109" width="8.5703125" style="1" customWidth="1"/>
    <col min="15110" max="15110" width="1.7109375" style="1" customWidth="1"/>
    <col min="15111" max="15114" width="8.28515625" style="1" customWidth="1"/>
    <col min="15115" max="15360" width="8.7109375" style="1"/>
    <col min="15361" max="15361" width="25.7109375" style="1" customWidth="1"/>
    <col min="15362" max="15365" width="8.5703125" style="1" customWidth="1"/>
    <col min="15366" max="15366" width="1.7109375" style="1" customWidth="1"/>
    <col min="15367" max="15370" width="8.28515625" style="1" customWidth="1"/>
    <col min="15371" max="15616" width="8.7109375" style="1"/>
    <col min="15617" max="15617" width="25.7109375" style="1" customWidth="1"/>
    <col min="15618" max="15621" width="8.5703125" style="1" customWidth="1"/>
    <col min="15622" max="15622" width="1.7109375" style="1" customWidth="1"/>
    <col min="15623" max="15626" width="8.28515625" style="1" customWidth="1"/>
    <col min="15627" max="15872" width="8.7109375" style="1"/>
    <col min="15873" max="15873" width="25.7109375" style="1" customWidth="1"/>
    <col min="15874" max="15877" width="8.5703125" style="1" customWidth="1"/>
    <col min="15878" max="15878" width="1.7109375" style="1" customWidth="1"/>
    <col min="15879" max="15882" width="8.28515625" style="1" customWidth="1"/>
    <col min="15883" max="16128" width="8.7109375" style="1"/>
    <col min="16129" max="16129" width="25.7109375" style="1" customWidth="1"/>
    <col min="16130" max="16133" width="8.5703125" style="1" customWidth="1"/>
    <col min="16134" max="16134" width="1.7109375" style="1" customWidth="1"/>
    <col min="16135" max="16138" width="8.28515625" style="1" customWidth="1"/>
    <col min="16139" max="16384" width="8.7109375" style="1"/>
  </cols>
  <sheetData>
    <row r="1" spans="1:10" s="44" customFormat="1" ht="20.25" x14ac:dyDescent="0.3">
      <c r="A1" s="52" t="s">
        <v>19</v>
      </c>
      <c r="B1" s="174" t="s">
        <v>109</v>
      </c>
      <c r="C1" s="175"/>
      <c r="D1" s="175"/>
      <c r="E1" s="175"/>
      <c r="F1" s="175"/>
      <c r="G1" s="175"/>
      <c r="H1" s="175"/>
      <c r="I1" s="175"/>
      <c r="J1" s="175"/>
    </row>
    <row r="2" spans="1:10" s="44" customFormat="1" ht="20.25" x14ac:dyDescent="0.3">
      <c r="A2" s="52" t="s">
        <v>21</v>
      </c>
      <c r="B2" s="176" t="s">
        <v>3</v>
      </c>
      <c r="C2" s="177"/>
      <c r="D2" s="177"/>
      <c r="E2" s="177"/>
      <c r="F2" s="177"/>
      <c r="G2" s="177"/>
      <c r="H2" s="177"/>
      <c r="I2" s="177"/>
      <c r="J2" s="177"/>
    </row>
    <row r="4" spans="1:10" x14ac:dyDescent="0.2">
      <c r="A4" s="10"/>
      <c r="B4" s="170" t="s">
        <v>4</v>
      </c>
      <c r="C4" s="171"/>
      <c r="D4" s="170" t="s">
        <v>5</v>
      </c>
      <c r="E4" s="171"/>
      <c r="F4" s="11"/>
      <c r="G4" s="170" t="s">
        <v>6</v>
      </c>
      <c r="H4" s="172"/>
      <c r="I4" s="172"/>
      <c r="J4" s="171"/>
    </row>
    <row r="5" spans="1:10" x14ac:dyDescent="0.2">
      <c r="A5" s="12"/>
      <c r="B5" s="13">
        <f>VALUE(RIGHT(B2, 4))</f>
        <v>2020</v>
      </c>
      <c r="C5" s="14">
        <f>B5-1</f>
        <v>2019</v>
      </c>
      <c r="D5" s="13">
        <f>B5</f>
        <v>2020</v>
      </c>
      <c r="E5" s="14">
        <f>C5</f>
        <v>2019</v>
      </c>
      <c r="F5" s="15"/>
      <c r="G5" s="13" t="s">
        <v>8</v>
      </c>
      <c r="H5" s="14" t="s">
        <v>5</v>
      </c>
      <c r="I5" s="13" t="s">
        <v>8</v>
      </c>
      <c r="J5" s="14" t="s">
        <v>5</v>
      </c>
    </row>
    <row r="6" spans="1:10" x14ac:dyDescent="0.2">
      <c r="A6" s="16"/>
      <c r="B6" s="106"/>
      <c r="C6" s="107"/>
      <c r="D6" s="106"/>
      <c r="E6" s="107"/>
      <c r="F6" s="108"/>
      <c r="G6" s="106"/>
      <c r="H6" s="107"/>
      <c r="I6" s="109"/>
      <c r="J6" s="110"/>
    </row>
    <row r="7" spans="1:10" x14ac:dyDescent="0.2">
      <c r="A7" s="16" t="s">
        <v>110</v>
      </c>
      <c r="B7" s="106"/>
      <c r="C7" s="107"/>
      <c r="D7" s="106"/>
      <c r="E7" s="107"/>
      <c r="F7" s="108"/>
      <c r="G7" s="106"/>
      <c r="H7" s="107"/>
      <c r="I7" s="109"/>
      <c r="J7" s="110"/>
    </row>
    <row r="8" spans="1:10" x14ac:dyDescent="0.2">
      <c r="A8" s="16"/>
      <c r="B8" s="106"/>
      <c r="C8" s="107"/>
      <c r="D8" s="106"/>
      <c r="E8" s="107"/>
      <c r="F8" s="108"/>
      <c r="G8" s="106"/>
      <c r="H8" s="107"/>
      <c r="I8" s="109"/>
      <c r="J8" s="110"/>
    </row>
    <row r="9" spans="1:10" x14ac:dyDescent="0.2">
      <c r="A9" s="20"/>
      <c r="B9" s="55"/>
      <c r="C9" s="56"/>
      <c r="D9" s="55"/>
      <c r="E9" s="56"/>
      <c r="F9" s="57"/>
      <c r="G9" s="55">
        <f>B9-C9</f>
        <v>0</v>
      </c>
      <c r="H9" s="56">
        <f>D9-E9</f>
        <v>0</v>
      </c>
      <c r="I9" s="77" t="str">
        <f>IF(C9=0, "-", IF(G9/C9&lt;10, G9/C9, "&gt;999%"))</f>
        <v>-</v>
      </c>
      <c r="J9" s="78" t="str">
        <f>IF(E9=0, "-", IF(H9/E9&lt;10, H9/E9, "&gt;999%"))</f>
        <v>-</v>
      </c>
    </row>
    <row r="10" spans="1:10" x14ac:dyDescent="0.2">
      <c r="A10" s="81"/>
      <c r="B10" s="82"/>
      <c r="C10" s="83"/>
      <c r="D10" s="82"/>
      <c r="E10" s="83"/>
      <c r="F10" s="84"/>
      <c r="G10" s="82"/>
      <c r="H10" s="83"/>
      <c r="I10" s="85"/>
      <c r="J10" s="86"/>
    </row>
    <row r="11" spans="1:10" s="38" customFormat="1" x14ac:dyDescent="0.2">
      <c r="A11" s="12" t="s">
        <v>111</v>
      </c>
      <c r="B11" s="32">
        <f>SUM(B9:B10)</f>
        <v>0</v>
      </c>
      <c r="C11" s="33">
        <f>SUM(C9:C10)</f>
        <v>0</v>
      </c>
      <c r="D11" s="32">
        <f>SUM(D9:D10)</f>
        <v>0</v>
      </c>
      <c r="E11" s="33">
        <f>SUM(E9:E10)</f>
        <v>0</v>
      </c>
      <c r="F11" s="34"/>
      <c r="G11" s="32">
        <f>B11-C11</f>
        <v>0</v>
      </c>
      <c r="H11" s="33">
        <f>D11-E11</f>
        <v>0</v>
      </c>
      <c r="I11" s="35" t="str">
        <f>IF(C11=0, "-", IF(G11/C11&lt;10, G11/C11, "&gt;999%"))</f>
        <v>-</v>
      </c>
      <c r="J11" s="36" t="str">
        <f>IF(E11=0, "-", IF(H11/E11&lt;10, H11/E11, "&gt;999%"))</f>
        <v>-</v>
      </c>
    </row>
    <row r="12" spans="1:10" s="38" customFormat="1" x14ac:dyDescent="0.2">
      <c r="A12" s="16"/>
      <c r="B12" s="112"/>
      <c r="C12" s="113"/>
      <c r="D12" s="112"/>
      <c r="E12" s="113"/>
      <c r="F12" s="114"/>
      <c r="G12" s="112"/>
      <c r="H12" s="113"/>
      <c r="I12" s="115"/>
      <c r="J12" s="116"/>
    </row>
    <row r="13" spans="1:10" x14ac:dyDescent="0.2">
      <c r="A13" s="16" t="s">
        <v>112</v>
      </c>
      <c r="B13" s="55"/>
      <c r="C13" s="56"/>
      <c r="D13" s="55"/>
      <c r="E13" s="56"/>
      <c r="F13" s="57"/>
      <c r="G13" s="55"/>
      <c r="H13" s="56"/>
      <c r="I13" s="77"/>
      <c r="J13" s="78"/>
    </row>
    <row r="14" spans="1:10" x14ac:dyDescent="0.2">
      <c r="A14" s="16"/>
      <c r="B14" s="55"/>
      <c r="C14" s="56"/>
      <c r="D14" s="55"/>
      <c r="E14" s="56"/>
      <c r="F14" s="57"/>
      <c r="G14" s="55"/>
      <c r="H14" s="56"/>
      <c r="I14" s="77"/>
      <c r="J14" s="78"/>
    </row>
    <row r="15" spans="1:10" x14ac:dyDescent="0.2">
      <c r="A15" s="20" t="s">
        <v>113</v>
      </c>
      <c r="B15" s="55">
        <v>2</v>
      </c>
      <c r="C15" s="56">
        <v>4</v>
      </c>
      <c r="D15" s="55">
        <v>4</v>
      </c>
      <c r="E15" s="56">
        <v>17</v>
      </c>
      <c r="F15" s="57"/>
      <c r="G15" s="55">
        <f t="shared" ref="G15:G39" si="0">B15-C15</f>
        <v>-2</v>
      </c>
      <c r="H15" s="56">
        <f t="shared" ref="H15:H39" si="1">D15-E15</f>
        <v>-13</v>
      </c>
      <c r="I15" s="77">
        <f t="shared" ref="I15:I39" si="2">IF(C15=0, "-", IF(G15/C15&lt;10, G15/C15, "&gt;999%"))</f>
        <v>-0.5</v>
      </c>
      <c r="J15" s="78">
        <f t="shared" ref="J15:J39" si="3">IF(E15=0, "-", IF(H15/E15&lt;10, H15/E15, "&gt;999%"))</f>
        <v>-0.76470588235294112</v>
      </c>
    </row>
    <row r="16" spans="1:10" x14ac:dyDescent="0.2">
      <c r="A16" s="20" t="s">
        <v>114</v>
      </c>
      <c r="B16" s="55">
        <v>0</v>
      </c>
      <c r="C16" s="56">
        <v>0</v>
      </c>
      <c r="D16" s="55">
        <v>1</v>
      </c>
      <c r="E16" s="56">
        <v>0</v>
      </c>
      <c r="F16" s="57"/>
      <c r="G16" s="55">
        <f t="shared" si="0"/>
        <v>0</v>
      </c>
      <c r="H16" s="56">
        <f t="shared" si="1"/>
        <v>1</v>
      </c>
      <c r="I16" s="77" t="str">
        <f t="shared" si="2"/>
        <v>-</v>
      </c>
      <c r="J16" s="78" t="str">
        <f t="shared" si="3"/>
        <v>-</v>
      </c>
    </row>
    <row r="17" spans="1:10" x14ac:dyDescent="0.2">
      <c r="A17" s="20" t="s">
        <v>115</v>
      </c>
      <c r="B17" s="55">
        <v>0</v>
      </c>
      <c r="C17" s="56">
        <v>0</v>
      </c>
      <c r="D17" s="55">
        <v>0</v>
      </c>
      <c r="E17" s="56">
        <v>1</v>
      </c>
      <c r="F17" s="57"/>
      <c r="G17" s="55">
        <f t="shared" si="0"/>
        <v>0</v>
      </c>
      <c r="H17" s="56">
        <f t="shared" si="1"/>
        <v>-1</v>
      </c>
      <c r="I17" s="77" t="str">
        <f t="shared" si="2"/>
        <v>-</v>
      </c>
      <c r="J17" s="78">
        <f t="shared" si="3"/>
        <v>-1</v>
      </c>
    </row>
    <row r="18" spans="1:10" x14ac:dyDescent="0.2">
      <c r="A18" s="20" t="s">
        <v>116</v>
      </c>
      <c r="B18" s="55">
        <v>0</v>
      </c>
      <c r="C18" s="56">
        <v>1</v>
      </c>
      <c r="D18" s="55">
        <v>1</v>
      </c>
      <c r="E18" s="56">
        <v>4</v>
      </c>
      <c r="F18" s="57"/>
      <c r="G18" s="55">
        <f t="shared" si="0"/>
        <v>-1</v>
      </c>
      <c r="H18" s="56">
        <f t="shared" si="1"/>
        <v>-3</v>
      </c>
      <c r="I18" s="77">
        <f t="shared" si="2"/>
        <v>-1</v>
      </c>
      <c r="J18" s="78">
        <f t="shared" si="3"/>
        <v>-0.75</v>
      </c>
    </row>
    <row r="19" spans="1:10" x14ac:dyDescent="0.2">
      <c r="A19" s="20" t="s">
        <v>117</v>
      </c>
      <c r="B19" s="55">
        <v>6</v>
      </c>
      <c r="C19" s="56">
        <v>11</v>
      </c>
      <c r="D19" s="55">
        <v>43</v>
      </c>
      <c r="E19" s="56">
        <v>34</v>
      </c>
      <c r="F19" s="57"/>
      <c r="G19" s="55">
        <f t="shared" si="0"/>
        <v>-5</v>
      </c>
      <c r="H19" s="56">
        <f t="shared" si="1"/>
        <v>9</v>
      </c>
      <c r="I19" s="77">
        <f t="shared" si="2"/>
        <v>-0.45454545454545453</v>
      </c>
      <c r="J19" s="78">
        <f t="shared" si="3"/>
        <v>0.26470588235294118</v>
      </c>
    </row>
    <row r="20" spans="1:10" x14ac:dyDescent="0.2">
      <c r="A20" s="20" t="s">
        <v>118</v>
      </c>
      <c r="B20" s="55">
        <v>1</v>
      </c>
      <c r="C20" s="56">
        <v>1</v>
      </c>
      <c r="D20" s="55">
        <v>13</v>
      </c>
      <c r="E20" s="56">
        <v>23</v>
      </c>
      <c r="F20" s="57"/>
      <c r="G20" s="55">
        <f t="shared" si="0"/>
        <v>0</v>
      </c>
      <c r="H20" s="56">
        <f t="shared" si="1"/>
        <v>-10</v>
      </c>
      <c r="I20" s="77">
        <f t="shared" si="2"/>
        <v>0</v>
      </c>
      <c r="J20" s="78">
        <f t="shared" si="3"/>
        <v>-0.43478260869565216</v>
      </c>
    </row>
    <row r="21" spans="1:10" x14ac:dyDescent="0.2">
      <c r="A21" s="20" t="s">
        <v>119</v>
      </c>
      <c r="B21" s="55">
        <v>14</v>
      </c>
      <c r="C21" s="56">
        <v>5</v>
      </c>
      <c r="D21" s="55">
        <v>30</v>
      </c>
      <c r="E21" s="56">
        <v>30</v>
      </c>
      <c r="F21" s="57"/>
      <c r="G21" s="55">
        <f t="shared" si="0"/>
        <v>9</v>
      </c>
      <c r="H21" s="56">
        <f t="shared" si="1"/>
        <v>0</v>
      </c>
      <c r="I21" s="77">
        <f t="shared" si="2"/>
        <v>1.8</v>
      </c>
      <c r="J21" s="78">
        <f t="shared" si="3"/>
        <v>0</v>
      </c>
    </row>
    <row r="22" spans="1:10" x14ac:dyDescent="0.2">
      <c r="A22" s="20" t="s">
        <v>120</v>
      </c>
      <c r="B22" s="55">
        <v>1</v>
      </c>
      <c r="C22" s="56">
        <v>0</v>
      </c>
      <c r="D22" s="55">
        <v>4</v>
      </c>
      <c r="E22" s="56">
        <v>1</v>
      </c>
      <c r="F22" s="57"/>
      <c r="G22" s="55">
        <f t="shared" si="0"/>
        <v>1</v>
      </c>
      <c r="H22" s="56">
        <f t="shared" si="1"/>
        <v>3</v>
      </c>
      <c r="I22" s="77" t="str">
        <f t="shared" si="2"/>
        <v>-</v>
      </c>
      <c r="J22" s="78">
        <f t="shared" si="3"/>
        <v>3</v>
      </c>
    </row>
    <row r="23" spans="1:10" x14ac:dyDescent="0.2">
      <c r="A23" s="20" t="s">
        <v>121</v>
      </c>
      <c r="B23" s="55">
        <v>0</v>
      </c>
      <c r="C23" s="56">
        <v>2</v>
      </c>
      <c r="D23" s="55">
        <v>1</v>
      </c>
      <c r="E23" s="56">
        <v>4</v>
      </c>
      <c r="F23" s="57"/>
      <c r="G23" s="55">
        <f t="shared" si="0"/>
        <v>-2</v>
      </c>
      <c r="H23" s="56">
        <f t="shared" si="1"/>
        <v>-3</v>
      </c>
      <c r="I23" s="77">
        <f t="shared" si="2"/>
        <v>-1</v>
      </c>
      <c r="J23" s="78">
        <f t="shared" si="3"/>
        <v>-0.75</v>
      </c>
    </row>
    <row r="24" spans="1:10" x14ac:dyDescent="0.2">
      <c r="A24" s="20" t="s">
        <v>122</v>
      </c>
      <c r="B24" s="55">
        <v>22</v>
      </c>
      <c r="C24" s="56">
        <v>21</v>
      </c>
      <c r="D24" s="55">
        <v>88</v>
      </c>
      <c r="E24" s="56">
        <v>96</v>
      </c>
      <c r="F24" s="57"/>
      <c r="G24" s="55">
        <f t="shared" si="0"/>
        <v>1</v>
      </c>
      <c r="H24" s="56">
        <f t="shared" si="1"/>
        <v>-8</v>
      </c>
      <c r="I24" s="77">
        <f t="shared" si="2"/>
        <v>4.7619047619047616E-2</v>
      </c>
      <c r="J24" s="78">
        <f t="shared" si="3"/>
        <v>-8.3333333333333329E-2</v>
      </c>
    </row>
    <row r="25" spans="1:10" x14ac:dyDescent="0.2">
      <c r="A25" s="20" t="s">
        <v>123</v>
      </c>
      <c r="B25" s="55">
        <v>13</v>
      </c>
      <c r="C25" s="56">
        <v>3</v>
      </c>
      <c r="D25" s="55">
        <v>30</v>
      </c>
      <c r="E25" s="56">
        <v>34</v>
      </c>
      <c r="F25" s="57"/>
      <c r="G25" s="55">
        <f t="shared" si="0"/>
        <v>10</v>
      </c>
      <c r="H25" s="56">
        <f t="shared" si="1"/>
        <v>-4</v>
      </c>
      <c r="I25" s="77">
        <f t="shared" si="2"/>
        <v>3.3333333333333335</v>
      </c>
      <c r="J25" s="78">
        <f t="shared" si="3"/>
        <v>-0.11764705882352941</v>
      </c>
    </row>
    <row r="26" spans="1:10" x14ac:dyDescent="0.2">
      <c r="A26" s="20" t="s">
        <v>124</v>
      </c>
      <c r="B26" s="55">
        <v>19</v>
      </c>
      <c r="C26" s="56">
        <v>4</v>
      </c>
      <c r="D26" s="55">
        <v>51</v>
      </c>
      <c r="E26" s="56">
        <v>16</v>
      </c>
      <c r="F26" s="57"/>
      <c r="G26" s="55">
        <f t="shared" si="0"/>
        <v>15</v>
      </c>
      <c r="H26" s="56">
        <f t="shared" si="1"/>
        <v>35</v>
      </c>
      <c r="I26" s="77">
        <f t="shared" si="2"/>
        <v>3.75</v>
      </c>
      <c r="J26" s="78">
        <f t="shared" si="3"/>
        <v>2.1875</v>
      </c>
    </row>
    <row r="27" spans="1:10" x14ac:dyDescent="0.2">
      <c r="A27" s="20" t="s">
        <v>125</v>
      </c>
      <c r="B27" s="55">
        <v>0</v>
      </c>
      <c r="C27" s="56">
        <v>0</v>
      </c>
      <c r="D27" s="55">
        <v>1</v>
      </c>
      <c r="E27" s="56">
        <v>1</v>
      </c>
      <c r="F27" s="57"/>
      <c r="G27" s="55">
        <f t="shared" si="0"/>
        <v>0</v>
      </c>
      <c r="H27" s="56">
        <f t="shared" si="1"/>
        <v>0</v>
      </c>
      <c r="I27" s="77" t="str">
        <f t="shared" si="2"/>
        <v>-</v>
      </c>
      <c r="J27" s="78">
        <f t="shared" si="3"/>
        <v>0</v>
      </c>
    </row>
    <row r="28" spans="1:10" x14ac:dyDescent="0.2">
      <c r="A28" s="20" t="s">
        <v>126</v>
      </c>
      <c r="B28" s="55">
        <v>373</v>
      </c>
      <c r="C28" s="56">
        <v>332</v>
      </c>
      <c r="D28" s="55">
        <v>1505</v>
      </c>
      <c r="E28" s="56">
        <v>2254</v>
      </c>
      <c r="F28" s="57"/>
      <c r="G28" s="55">
        <f t="shared" si="0"/>
        <v>41</v>
      </c>
      <c r="H28" s="56">
        <f t="shared" si="1"/>
        <v>-749</v>
      </c>
      <c r="I28" s="77">
        <f t="shared" si="2"/>
        <v>0.12349397590361445</v>
      </c>
      <c r="J28" s="78">
        <f t="shared" si="3"/>
        <v>-0.33229813664596275</v>
      </c>
    </row>
    <row r="29" spans="1:10" x14ac:dyDescent="0.2">
      <c r="A29" s="20" t="s">
        <v>127</v>
      </c>
      <c r="B29" s="55">
        <v>62</v>
      </c>
      <c r="C29" s="56">
        <v>90</v>
      </c>
      <c r="D29" s="55">
        <v>329</v>
      </c>
      <c r="E29" s="56">
        <v>558</v>
      </c>
      <c r="F29" s="57"/>
      <c r="G29" s="55">
        <f t="shared" si="0"/>
        <v>-28</v>
      </c>
      <c r="H29" s="56">
        <f t="shared" si="1"/>
        <v>-229</v>
      </c>
      <c r="I29" s="77">
        <f t="shared" si="2"/>
        <v>-0.31111111111111112</v>
      </c>
      <c r="J29" s="78">
        <f t="shared" si="3"/>
        <v>-0.4103942652329749</v>
      </c>
    </row>
    <row r="30" spans="1:10" x14ac:dyDescent="0.2">
      <c r="A30" s="20" t="s">
        <v>128</v>
      </c>
      <c r="B30" s="55">
        <v>7</v>
      </c>
      <c r="C30" s="56">
        <v>5</v>
      </c>
      <c r="D30" s="55">
        <v>21</v>
      </c>
      <c r="E30" s="56">
        <v>31</v>
      </c>
      <c r="F30" s="57"/>
      <c r="G30" s="55">
        <f t="shared" si="0"/>
        <v>2</v>
      </c>
      <c r="H30" s="56">
        <f t="shared" si="1"/>
        <v>-10</v>
      </c>
      <c r="I30" s="77">
        <f t="shared" si="2"/>
        <v>0.4</v>
      </c>
      <c r="J30" s="78">
        <f t="shared" si="3"/>
        <v>-0.32258064516129031</v>
      </c>
    </row>
    <row r="31" spans="1:10" x14ac:dyDescent="0.2">
      <c r="A31" s="20" t="s">
        <v>129</v>
      </c>
      <c r="B31" s="55">
        <v>1</v>
      </c>
      <c r="C31" s="56">
        <v>6</v>
      </c>
      <c r="D31" s="55">
        <v>14</v>
      </c>
      <c r="E31" s="56">
        <v>14</v>
      </c>
      <c r="F31" s="57"/>
      <c r="G31" s="55">
        <f t="shared" si="0"/>
        <v>-5</v>
      </c>
      <c r="H31" s="56">
        <f t="shared" si="1"/>
        <v>0</v>
      </c>
      <c r="I31" s="77">
        <f t="shared" si="2"/>
        <v>-0.83333333333333337</v>
      </c>
      <c r="J31" s="78">
        <f t="shared" si="3"/>
        <v>0</v>
      </c>
    </row>
    <row r="32" spans="1:10" x14ac:dyDescent="0.2">
      <c r="A32" s="20" t="s">
        <v>130</v>
      </c>
      <c r="B32" s="55">
        <v>1</v>
      </c>
      <c r="C32" s="56">
        <v>0</v>
      </c>
      <c r="D32" s="55">
        <v>2</v>
      </c>
      <c r="E32" s="56">
        <v>1</v>
      </c>
      <c r="F32" s="57"/>
      <c r="G32" s="55">
        <f t="shared" si="0"/>
        <v>1</v>
      </c>
      <c r="H32" s="56">
        <f t="shared" si="1"/>
        <v>1</v>
      </c>
      <c r="I32" s="77" t="str">
        <f t="shared" si="2"/>
        <v>-</v>
      </c>
      <c r="J32" s="78">
        <f t="shared" si="3"/>
        <v>1</v>
      </c>
    </row>
    <row r="33" spans="1:10" x14ac:dyDescent="0.2">
      <c r="A33" s="20" t="s">
        <v>131</v>
      </c>
      <c r="B33" s="55">
        <v>1</v>
      </c>
      <c r="C33" s="56">
        <v>2</v>
      </c>
      <c r="D33" s="55">
        <v>10</v>
      </c>
      <c r="E33" s="56">
        <v>8</v>
      </c>
      <c r="F33" s="57"/>
      <c r="G33" s="55">
        <f t="shared" si="0"/>
        <v>-1</v>
      </c>
      <c r="H33" s="56">
        <f t="shared" si="1"/>
        <v>2</v>
      </c>
      <c r="I33" s="77">
        <f t="shared" si="2"/>
        <v>-0.5</v>
      </c>
      <c r="J33" s="78">
        <f t="shared" si="3"/>
        <v>0.25</v>
      </c>
    </row>
    <row r="34" spans="1:10" x14ac:dyDescent="0.2">
      <c r="A34" s="20" t="s">
        <v>132</v>
      </c>
      <c r="B34" s="55">
        <v>3</v>
      </c>
      <c r="C34" s="56">
        <v>4</v>
      </c>
      <c r="D34" s="55">
        <v>10</v>
      </c>
      <c r="E34" s="56">
        <v>17</v>
      </c>
      <c r="F34" s="57"/>
      <c r="G34" s="55">
        <f t="shared" si="0"/>
        <v>-1</v>
      </c>
      <c r="H34" s="56">
        <f t="shared" si="1"/>
        <v>-7</v>
      </c>
      <c r="I34" s="77">
        <f t="shared" si="2"/>
        <v>-0.25</v>
      </c>
      <c r="J34" s="78">
        <f t="shared" si="3"/>
        <v>-0.41176470588235292</v>
      </c>
    </row>
    <row r="35" spans="1:10" x14ac:dyDescent="0.2">
      <c r="A35" s="20" t="s">
        <v>133</v>
      </c>
      <c r="B35" s="55">
        <v>1</v>
      </c>
      <c r="C35" s="56">
        <v>0</v>
      </c>
      <c r="D35" s="55">
        <v>1</v>
      </c>
      <c r="E35" s="56">
        <v>0</v>
      </c>
      <c r="F35" s="57"/>
      <c r="G35" s="55">
        <f t="shared" si="0"/>
        <v>1</v>
      </c>
      <c r="H35" s="56">
        <f t="shared" si="1"/>
        <v>1</v>
      </c>
      <c r="I35" s="77" t="str">
        <f t="shared" si="2"/>
        <v>-</v>
      </c>
      <c r="J35" s="78" t="str">
        <f t="shared" si="3"/>
        <v>-</v>
      </c>
    </row>
    <row r="36" spans="1:10" x14ac:dyDescent="0.2">
      <c r="A36" s="20" t="s">
        <v>134</v>
      </c>
      <c r="B36" s="55">
        <v>265</v>
      </c>
      <c r="C36" s="56">
        <v>346</v>
      </c>
      <c r="D36" s="55">
        <v>1146</v>
      </c>
      <c r="E36" s="56">
        <v>1610</v>
      </c>
      <c r="F36" s="57"/>
      <c r="G36" s="55">
        <f t="shared" si="0"/>
        <v>-81</v>
      </c>
      <c r="H36" s="56">
        <f t="shared" si="1"/>
        <v>-464</v>
      </c>
      <c r="I36" s="77">
        <f t="shared" si="2"/>
        <v>-0.23410404624277456</v>
      </c>
      <c r="J36" s="78">
        <f t="shared" si="3"/>
        <v>-0.28819875776397513</v>
      </c>
    </row>
    <row r="37" spans="1:10" x14ac:dyDescent="0.2">
      <c r="A37" s="20" t="s">
        <v>135</v>
      </c>
      <c r="B37" s="55">
        <v>2</v>
      </c>
      <c r="C37" s="56">
        <v>1</v>
      </c>
      <c r="D37" s="55">
        <v>8</v>
      </c>
      <c r="E37" s="56">
        <v>4</v>
      </c>
      <c r="F37" s="57"/>
      <c r="G37" s="55">
        <f t="shared" si="0"/>
        <v>1</v>
      </c>
      <c r="H37" s="56">
        <f t="shared" si="1"/>
        <v>4</v>
      </c>
      <c r="I37" s="77">
        <f t="shared" si="2"/>
        <v>1</v>
      </c>
      <c r="J37" s="78">
        <f t="shared" si="3"/>
        <v>1</v>
      </c>
    </row>
    <row r="38" spans="1:10" x14ac:dyDescent="0.2">
      <c r="A38" s="20" t="s">
        <v>136</v>
      </c>
      <c r="B38" s="55">
        <v>22</v>
      </c>
      <c r="C38" s="56">
        <v>22</v>
      </c>
      <c r="D38" s="55">
        <v>97</v>
      </c>
      <c r="E38" s="56">
        <v>100</v>
      </c>
      <c r="F38" s="57"/>
      <c r="G38" s="55">
        <f t="shared" si="0"/>
        <v>0</v>
      </c>
      <c r="H38" s="56">
        <f t="shared" si="1"/>
        <v>-3</v>
      </c>
      <c r="I38" s="77">
        <f t="shared" si="2"/>
        <v>0</v>
      </c>
      <c r="J38" s="78">
        <f t="shared" si="3"/>
        <v>-0.03</v>
      </c>
    </row>
    <row r="39" spans="1:10" x14ac:dyDescent="0.2">
      <c r="A39" s="20" t="s">
        <v>137</v>
      </c>
      <c r="B39" s="55">
        <v>25</v>
      </c>
      <c r="C39" s="56">
        <v>22</v>
      </c>
      <c r="D39" s="55">
        <v>108</v>
      </c>
      <c r="E39" s="56">
        <v>99</v>
      </c>
      <c r="F39" s="57"/>
      <c r="G39" s="55">
        <f t="shared" si="0"/>
        <v>3</v>
      </c>
      <c r="H39" s="56">
        <f t="shared" si="1"/>
        <v>9</v>
      </c>
      <c r="I39" s="77">
        <f t="shared" si="2"/>
        <v>0.13636363636363635</v>
      </c>
      <c r="J39" s="78">
        <f t="shared" si="3"/>
        <v>9.0909090909090912E-2</v>
      </c>
    </row>
    <row r="40" spans="1:10" x14ac:dyDescent="0.2">
      <c r="A40" s="20"/>
      <c r="B40" s="55"/>
      <c r="C40" s="56"/>
      <c r="D40" s="55"/>
      <c r="E40" s="56"/>
      <c r="F40" s="57"/>
      <c r="G40" s="55"/>
      <c r="H40" s="56"/>
      <c r="I40" s="77"/>
      <c r="J40" s="78"/>
    </row>
    <row r="41" spans="1:10" s="38" customFormat="1" x14ac:dyDescent="0.2">
      <c r="A41" s="12" t="s">
        <v>138</v>
      </c>
      <c r="B41" s="32">
        <f>SUM(B15:B40)</f>
        <v>841</v>
      </c>
      <c r="C41" s="33">
        <f>SUM(C15:C40)</f>
        <v>882</v>
      </c>
      <c r="D41" s="32">
        <f>SUM(D15:D40)</f>
        <v>3518</v>
      </c>
      <c r="E41" s="33">
        <f>SUM(E15:E40)</f>
        <v>4957</v>
      </c>
      <c r="F41" s="34"/>
      <c r="G41" s="32">
        <f>B41-C41</f>
        <v>-41</v>
      </c>
      <c r="H41" s="33">
        <f>D41-E41</f>
        <v>-1439</v>
      </c>
      <c r="I41" s="35">
        <f>IF(C41=0, "-", G41/C41)</f>
        <v>-4.6485260770975055E-2</v>
      </c>
      <c r="J41" s="36">
        <f>IF(E41=0, "-", H41/E41)</f>
        <v>-0.29029655033286261</v>
      </c>
    </row>
    <row r="42" spans="1:10" s="38" customFormat="1" x14ac:dyDescent="0.2">
      <c r="A42" s="12" t="s">
        <v>7</v>
      </c>
      <c r="B42" s="32">
        <f>B11+B41</f>
        <v>841</v>
      </c>
      <c r="C42" s="121">
        <f>C11+C41</f>
        <v>882</v>
      </c>
      <c r="D42" s="32">
        <f>D11+D41</f>
        <v>3518</v>
      </c>
      <c r="E42" s="121">
        <f>E11+E41</f>
        <v>4957</v>
      </c>
      <c r="F42" s="34"/>
      <c r="G42" s="32">
        <f>B42-C42</f>
        <v>-41</v>
      </c>
      <c r="H42" s="33">
        <f>D42-E42</f>
        <v>-1439</v>
      </c>
      <c r="I42" s="35">
        <f>IF(C42=0, "-", G42/C42)</f>
        <v>-4.6485260770975055E-2</v>
      </c>
      <c r="J42" s="36">
        <f>IF(E42=0, "-", H42/E42)</f>
        <v>-0.29029655033286261</v>
      </c>
    </row>
  </sheetData>
  <mergeCells count="5">
    <mergeCell ref="B1:J1"/>
    <mergeCell ref="B2:J2"/>
    <mergeCell ref="B4:C4"/>
    <mergeCell ref="D4:E4"/>
    <mergeCell ref="G4:J4"/>
  </mergeCells>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236F0B-2772-42E0-9C6E-160D6388F861}">
  <sheetPr>
    <pageSetUpPr fitToPage="1"/>
  </sheetPr>
  <dimension ref="A1:K170"/>
  <sheetViews>
    <sheetView tabSelected="1" workbookViewId="0">
      <selection activeCell="M1" sqref="M1"/>
    </sheetView>
  </sheetViews>
  <sheetFormatPr defaultRowHeight="12.75" x14ac:dyDescent="0.2"/>
  <cols>
    <col min="1" max="1" width="29" style="1" bestFit="1" customWidth="1"/>
    <col min="2" max="2" width="7.28515625" style="1" bestFit="1" customWidth="1"/>
    <col min="3" max="3" width="7.28515625" style="1" customWidth="1"/>
    <col min="4" max="4" width="7.28515625" style="1" bestFit="1" customWidth="1"/>
    <col min="5" max="5" width="7.28515625" style="1" customWidth="1"/>
    <col min="6" max="6" width="7.28515625" style="1" bestFit="1" customWidth="1"/>
    <col min="7" max="7" width="7.28515625" style="1" customWidth="1"/>
    <col min="8" max="8" width="7.28515625" style="1" bestFit="1" customWidth="1"/>
    <col min="9" max="9" width="7.28515625" style="1" customWidth="1"/>
    <col min="10" max="11" width="7.7109375" style="1" customWidth="1"/>
    <col min="12" max="256" width="8.7109375" style="1"/>
    <col min="257" max="257" width="34.7109375" style="1" customWidth="1"/>
    <col min="258" max="258" width="7.28515625" style="1" bestFit="1" customWidth="1"/>
    <col min="259" max="259" width="7.28515625" style="1" customWidth="1"/>
    <col min="260" max="260" width="7.28515625" style="1" bestFit="1" customWidth="1"/>
    <col min="261" max="261" width="7.28515625" style="1" customWidth="1"/>
    <col min="262" max="262" width="7.28515625" style="1" bestFit="1" customWidth="1"/>
    <col min="263" max="263" width="7.28515625" style="1" customWidth="1"/>
    <col min="264" max="264" width="7.28515625" style="1" bestFit="1" customWidth="1"/>
    <col min="265" max="265" width="7.28515625" style="1" customWidth="1"/>
    <col min="266" max="267" width="7.7109375" style="1" customWidth="1"/>
    <col min="268" max="512" width="8.7109375" style="1"/>
    <col min="513" max="513" width="34.7109375" style="1" customWidth="1"/>
    <col min="514" max="514" width="7.28515625" style="1" bestFit="1" customWidth="1"/>
    <col min="515" max="515" width="7.28515625" style="1" customWidth="1"/>
    <col min="516" max="516" width="7.28515625" style="1" bestFit="1" customWidth="1"/>
    <col min="517" max="517" width="7.28515625" style="1" customWidth="1"/>
    <col min="518" max="518" width="7.28515625" style="1" bestFit="1" customWidth="1"/>
    <col min="519" max="519" width="7.28515625" style="1" customWidth="1"/>
    <col min="520" max="520" width="7.28515625" style="1" bestFit="1" customWidth="1"/>
    <col min="521" max="521" width="7.28515625" style="1" customWidth="1"/>
    <col min="522" max="523" width="7.7109375" style="1" customWidth="1"/>
    <col min="524" max="768" width="8.7109375" style="1"/>
    <col min="769" max="769" width="34.7109375" style="1" customWidth="1"/>
    <col min="770" max="770" width="7.28515625" style="1" bestFit="1" customWidth="1"/>
    <col min="771" max="771" width="7.28515625" style="1" customWidth="1"/>
    <col min="772" max="772" width="7.28515625" style="1" bestFit="1" customWidth="1"/>
    <col min="773" max="773" width="7.28515625" style="1" customWidth="1"/>
    <col min="774" max="774" width="7.28515625" style="1" bestFit="1" customWidth="1"/>
    <col min="775" max="775" width="7.28515625" style="1" customWidth="1"/>
    <col min="776" max="776" width="7.28515625" style="1" bestFit="1" customWidth="1"/>
    <col min="777" max="777" width="7.28515625" style="1" customWidth="1"/>
    <col min="778" max="779" width="7.7109375" style="1" customWidth="1"/>
    <col min="780" max="1024" width="8.7109375" style="1"/>
    <col min="1025" max="1025" width="34.7109375" style="1" customWidth="1"/>
    <col min="1026" max="1026" width="7.28515625" style="1" bestFit="1" customWidth="1"/>
    <col min="1027" max="1027" width="7.28515625" style="1" customWidth="1"/>
    <col min="1028" max="1028" width="7.28515625" style="1" bestFit="1" customWidth="1"/>
    <col min="1029" max="1029" width="7.28515625" style="1" customWidth="1"/>
    <col min="1030" max="1030" width="7.28515625" style="1" bestFit="1" customWidth="1"/>
    <col min="1031" max="1031" width="7.28515625" style="1" customWidth="1"/>
    <col min="1032" max="1032" width="7.28515625" style="1" bestFit="1" customWidth="1"/>
    <col min="1033" max="1033" width="7.28515625" style="1" customWidth="1"/>
    <col min="1034" max="1035" width="7.7109375" style="1" customWidth="1"/>
    <col min="1036" max="1280" width="8.7109375" style="1"/>
    <col min="1281" max="1281" width="34.7109375" style="1" customWidth="1"/>
    <col min="1282" max="1282" width="7.28515625" style="1" bestFit="1" customWidth="1"/>
    <col min="1283" max="1283" width="7.28515625" style="1" customWidth="1"/>
    <col min="1284" max="1284" width="7.28515625" style="1" bestFit="1" customWidth="1"/>
    <col min="1285" max="1285" width="7.28515625" style="1" customWidth="1"/>
    <col min="1286" max="1286" width="7.28515625" style="1" bestFit="1" customWidth="1"/>
    <col min="1287" max="1287" width="7.28515625" style="1" customWidth="1"/>
    <col min="1288" max="1288" width="7.28515625" style="1" bestFit="1" customWidth="1"/>
    <col min="1289" max="1289" width="7.28515625" style="1" customWidth="1"/>
    <col min="1290" max="1291" width="7.7109375" style="1" customWidth="1"/>
    <col min="1292" max="1536" width="8.7109375" style="1"/>
    <col min="1537" max="1537" width="34.7109375" style="1" customWidth="1"/>
    <col min="1538" max="1538" width="7.28515625" style="1" bestFit="1" customWidth="1"/>
    <col min="1539" max="1539" width="7.28515625" style="1" customWidth="1"/>
    <col min="1540" max="1540" width="7.28515625" style="1" bestFit="1" customWidth="1"/>
    <col min="1541" max="1541" width="7.28515625" style="1" customWidth="1"/>
    <col min="1542" max="1542" width="7.28515625" style="1" bestFit="1" customWidth="1"/>
    <col min="1543" max="1543" width="7.28515625" style="1" customWidth="1"/>
    <col min="1544" max="1544" width="7.28515625" style="1" bestFit="1" customWidth="1"/>
    <col min="1545" max="1545" width="7.28515625" style="1" customWidth="1"/>
    <col min="1546" max="1547" width="7.7109375" style="1" customWidth="1"/>
    <col min="1548" max="1792" width="8.7109375" style="1"/>
    <col min="1793" max="1793" width="34.7109375" style="1" customWidth="1"/>
    <col min="1794" max="1794" width="7.28515625" style="1" bestFit="1" customWidth="1"/>
    <col min="1795" max="1795" width="7.28515625" style="1" customWidth="1"/>
    <col min="1796" max="1796" width="7.28515625" style="1" bestFit="1" customWidth="1"/>
    <col min="1797" max="1797" width="7.28515625" style="1" customWidth="1"/>
    <col min="1798" max="1798" width="7.28515625" style="1" bestFit="1" customWidth="1"/>
    <col min="1799" max="1799" width="7.28515625" style="1" customWidth="1"/>
    <col min="1800" max="1800" width="7.28515625" style="1" bestFit="1" customWidth="1"/>
    <col min="1801" max="1801" width="7.28515625" style="1" customWidth="1"/>
    <col min="1802" max="1803" width="7.7109375" style="1" customWidth="1"/>
    <col min="1804" max="2048" width="8.7109375" style="1"/>
    <col min="2049" max="2049" width="34.7109375" style="1" customWidth="1"/>
    <col min="2050" max="2050" width="7.28515625" style="1" bestFit="1" customWidth="1"/>
    <col min="2051" max="2051" width="7.28515625" style="1" customWidth="1"/>
    <col min="2052" max="2052" width="7.28515625" style="1" bestFit="1" customWidth="1"/>
    <col min="2053" max="2053" width="7.28515625" style="1" customWidth="1"/>
    <col min="2054" max="2054" width="7.28515625" style="1" bestFit="1" customWidth="1"/>
    <col min="2055" max="2055" width="7.28515625" style="1" customWidth="1"/>
    <col min="2056" max="2056" width="7.28515625" style="1" bestFit="1" customWidth="1"/>
    <col min="2057" max="2057" width="7.28515625" style="1" customWidth="1"/>
    <col min="2058" max="2059" width="7.7109375" style="1" customWidth="1"/>
    <col min="2060" max="2304" width="8.7109375" style="1"/>
    <col min="2305" max="2305" width="34.7109375" style="1" customWidth="1"/>
    <col min="2306" max="2306" width="7.28515625" style="1" bestFit="1" customWidth="1"/>
    <col min="2307" max="2307" width="7.28515625" style="1" customWidth="1"/>
    <col min="2308" max="2308" width="7.28515625" style="1" bestFit="1" customWidth="1"/>
    <col min="2309" max="2309" width="7.28515625" style="1" customWidth="1"/>
    <col min="2310" max="2310" width="7.28515625" style="1" bestFit="1" customWidth="1"/>
    <col min="2311" max="2311" width="7.28515625" style="1" customWidth="1"/>
    <col min="2312" max="2312" width="7.28515625" style="1" bestFit="1" customWidth="1"/>
    <col min="2313" max="2313" width="7.28515625" style="1" customWidth="1"/>
    <col min="2314" max="2315" width="7.7109375" style="1" customWidth="1"/>
    <col min="2316" max="2560" width="8.7109375" style="1"/>
    <col min="2561" max="2561" width="34.7109375" style="1" customWidth="1"/>
    <col min="2562" max="2562" width="7.28515625" style="1" bestFit="1" customWidth="1"/>
    <col min="2563" max="2563" width="7.28515625" style="1" customWidth="1"/>
    <col min="2564" max="2564" width="7.28515625" style="1" bestFit="1" customWidth="1"/>
    <col min="2565" max="2565" width="7.28515625" style="1" customWidth="1"/>
    <col min="2566" max="2566" width="7.28515625" style="1" bestFit="1" customWidth="1"/>
    <col min="2567" max="2567" width="7.28515625" style="1" customWidth="1"/>
    <col min="2568" max="2568" width="7.28515625" style="1" bestFit="1" customWidth="1"/>
    <col min="2569" max="2569" width="7.28515625" style="1" customWidth="1"/>
    <col min="2570" max="2571" width="7.7109375" style="1" customWidth="1"/>
    <col min="2572" max="2816" width="8.7109375" style="1"/>
    <col min="2817" max="2817" width="34.7109375" style="1" customWidth="1"/>
    <col min="2818" max="2818" width="7.28515625" style="1" bestFit="1" customWidth="1"/>
    <col min="2819" max="2819" width="7.28515625" style="1" customWidth="1"/>
    <col min="2820" max="2820" width="7.28515625" style="1" bestFit="1" customWidth="1"/>
    <col min="2821" max="2821" width="7.28515625" style="1" customWidth="1"/>
    <col min="2822" max="2822" width="7.28515625" style="1" bestFit="1" customWidth="1"/>
    <col min="2823" max="2823" width="7.28515625" style="1" customWidth="1"/>
    <col min="2824" max="2824" width="7.28515625" style="1" bestFit="1" customWidth="1"/>
    <col min="2825" max="2825" width="7.28515625" style="1" customWidth="1"/>
    <col min="2826" max="2827" width="7.7109375" style="1" customWidth="1"/>
    <col min="2828" max="3072" width="8.7109375" style="1"/>
    <col min="3073" max="3073" width="34.7109375" style="1" customWidth="1"/>
    <col min="3074" max="3074" width="7.28515625" style="1" bestFit="1" customWidth="1"/>
    <col min="3075" max="3075" width="7.28515625" style="1" customWidth="1"/>
    <col min="3076" max="3076" width="7.28515625" style="1" bestFit="1" customWidth="1"/>
    <col min="3077" max="3077" width="7.28515625" style="1" customWidth="1"/>
    <col min="3078" max="3078" width="7.28515625" style="1" bestFit="1" customWidth="1"/>
    <col min="3079" max="3079" width="7.28515625" style="1" customWidth="1"/>
    <col min="3080" max="3080" width="7.28515625" style="1" bestFit="1" customWidth="1"/>
    <col min="3081" max="3081" width="7.28515625" style="1" customWidth="1"/>
    <col min="3082" max="3083" width="7.7109375" style="1" customWidth="1"/>
    <col min="3084" max="3328" width="8.7109375" style="1"/>
    <col min="3329" max="3329" width="34.7109375" style="1" customWidth="1"/>
    <col min="3330" max="3330" width="7.28515625" style="1" bestFit="1" customWidth="1"/>
    <col min="3331" max="3331" width="7.28515625" style="1" customWidth="1"/>
    <col min="3332" max="3332" width="7.28515625" style="1" bestFit="1" customWidth="1"/>
    <col min="3333" max="3333" width="7.28515625" style="1" customWidth="1"/>
    <col min="3334" max="3334" width="7.28515625" style="1" bestFit="1" customWidth="1"/>
    <col min="3335" max="3335" width="7.28515625" style="1" customWidth="1"/>
    <col min="3336" max="3336" width="7.28515625" style="1" bestFit="1" customWidth="1"/>
    <col min="3337" max="3337" width="7.28515625" style="1" customWidth="1"/>
    <col min="3338" max="3339" width="7.7109375" style="1" customWidth="1"/>
    <col min="3340" max="3584" width="8.7109375" style="1"/>
    <col min="3585" max="3585" width="34.7109375" style="1" customWidth="1"/>
    <col min="3586" max="3586" width="7.28515625" style="1" bestFit="1" customWidth="1"/>
    <col min="3587" max="3587" width="7.28515625" style="1" customWidth="1"/>
    <col min="3588" max="3588" width="7.28515625" style="1" bestFit="1" customWidth="1"/>
    <col min="3589" max="3589" width="7.28515625" style="1" customWidth="1"/>
    <col min="3590" max="3590" width="7.28515625" style="1" bestFit="1" customWidth="1"/>
    <col min="3591" max="3591" width="7.28515625" style="1" customWidth="1"/>
    <col min="3592" max="3592" width="7.28515625" style="1" bestFit="1" customWidth="1"/>
    <col min="3593" max="3593" width="7.28515625" style="1" customWidth="1"/>
    <col min="3594" max="3595" width="7.7109375" style="1" customWidth="1"/>
    <col min="3596" max="3840" width="8.7109375" style="1"/>
    <col min="3841" max="3841" width="34.7109375" style="1" customWidth="1"/>
    <col min="3842" max="3842" width="7.28515625" style="1" bestFit="1" customWidth="1"/>
    <col min="3843" max="3843" width="7.28515625" style="1" customWidth="1"/>
    <col min="3844" max="3844" width="7.28515625" style="1" bestFit="1" customWidth="1"/>
    <col min="3845" max="3845" width="7.28515625" style="1" customWidth="1"/>
    <col min="3846" max="3846" width="7.28515625" style="1" bestFit="1" customWidth="1"/>
    <col min="3847" max="3847" width="7.28515625" style="1" customWidth="1"/>
    <col min="3848" max="3848" width="7.28515625" style="1" bestFit="1" customWidth="1"/>
    <col min="3849" max="3849" width="7.28515625" style="1" customWidth="1"/>
    <col min="3850" max="3851" width="7.7109375" style="1" customWidth="1"/>
    <col min="3852" max="4096" width="8.7109375" style="1"/>
    <col min="4097" max="4097" width="34.7109375" style="1" customWidth="1"/>
    <col min="4098" max="4098" width="7.28515625" style="1" bestFit="1" customWidth="1"/>
    <col min="4099" max="4099" width="7.28515625" style="1" customWidth="1"/>
    <col min="4100" max="4100" width="7.28515625" style="1" bestFit="1" customWidth="1"/>
    <col min="4101" max="4101" width="7.28515625" style="1" customWidth="1"/>
    <col min="4102" max="4102" width="7.28515625" style="1" bestFit="1" customWidth="1"/>
    <col min="4103" max="4103" width="7.28515625" style="1" customWidth="1"/>
    <col min="4104" max="4104" width="7.28515625" style="1" bestFit="1" customWidth="1"/>
    <col min="4105" max="4105" width="7.28515625" style="1" customWidth="1"/>
    <col min="4106" max="4107" width="7.7109375" style="1" customWidth="1"/>
    <col min="4108" max="4352" width="8.7109375" style="1"/>
    <col min="4353" max="4353" width="34.7109375" style="1" customWidth="1"/>
    <col min="4354" max="4354" width="7.28515625" style="1" bestFit="1" customWidth="1"/>
    <col min="4355" max="4355" width="7.28515625" style="1" customWidth="1"/>
    <col min="4356" max="4356" width="7.28515625" style="1" bestFit="1" customWidth="1"/>
    <col min="4357" max="4357" width="7.28515625" style="1" customWidth="1"/>
    <col min="4358" max="4358" width="7.28515625" style="1" bestFit="1" customWidth="1"/>
    <col min="4359" max="4359" width="7.28515625" style="1" customWidth="1"/>
    <col min="4360" max="4360" width="7.28515625" style="1" bestFit="1" customWidth="1"/>
    <col min="4361" max="4361" width="7.28515625" style="1" customWidth="1"/>
    <col min="4362" max="4363" width="7.7109375" style="1" customWidth="1"/>
    <col min="4364" max="4608" width="8.7109375" style="1"/>
    <col min="4609" max="4609" width="34.7109375" style="1" customWidth="1"/>
    <col min="4610" max="4610" width="7.28515625" style="1" bestFit="1" customWidth="1"/>
    <col min="4611" max="4611" width="7.28515625" style="1" customWidth="1"/>
    <col min="4612" max="4612" width="7.28515625" style="1" bestFit="1" customWidth="1"/>
    <col min="4613" max="4613" width="7.28515625" style="1" customWidth="1"/>
    <col min="4614" max="4614" width="7.28515625" style="1" bestFit="1" customWidth="1"/>
    <col min="4615" max="4615" width="7.28515625" style="1" customWidth="1"/>
    <col min="4616" max="4616" width="7.28515625" style="1" bestFit="1" customWidth="1"/>
    <col min="4617" max="4617" width="7.28515625" style="1" customWidth="1"/>
    <col min="4618" max="4619" width="7.7109375" style="1" customWidth="1"/>
    <col min="4620" max="4864" width="8.7109375" style="1"/>
    <col min="4865" max="4865" width="34.7109375" style="1" customWidth="1"/>
    <col min="4866" max="4866" width="7.28515625" style="1" bestFit="1" customWidth="1"/>
    <col min="4867" max="4867" width="7.28515625" style="1" customWidth="1"/>
    <col min="4868" max="4868" width="7.28515625" style="1" bestFit="1" customWidth="1"/>
    <col min="4869" max="4869" width="7.28515625" style="1" customWidth="1"/>
    <col min="4870" max="4870" width="7.28515625" style="1" bestFit="1" customWidth="1"/>
    <col min="4871" max="4871" width="7.28515625" style="1" customWidth="1"/>
    <col min="4872" max="4872" width="7.28515625" style="1" bestFit="1" customWidth="1"/>
    <col min="4873" max="4873" width="7.28515625" style="1" customWidth="1"/>
    <col min="4874" max="4875" width="7.7109375" style="1" customWidth="1"/>
    <col min="4876" max="5120" width="8.7109375" style="1"/>
    <col min="5121" max="5121" width="34.7109375" style="1" customWidth="1"/>
    <col min="5122" max="5122" width="7.28515625" style="1" bestFit="1" customWidth="1"/>
    <col min="5123" max="5123" width="7.28515625" style="1" customWidth="1"/>
    <col min="5124" max="5124" width="7.28515625" style="1" bestFit="1" customWidth="1"/>
    <col min="5125" max="5125" width="7.28515625" style="1" customWidth="1"/>
    <col min="5126" max="5126" width="7.28515625" style="1" bestFit="1" customWidth="1"/>
    <col min="5127" max="5127" width="7.28515625" style="1" customWidth="1"/>
    <col min="5128" max="5128" width="7.28515625" style="1" bestFit="1" customWidth="1"/>
    <col min="5129" max="5129" width="7.28515625" style="1" customWidth="1"/>
    <col min="5130" max="5131" width="7.7109375" style="1" customWidth="1"/>
    <col min="5132" max="5376" width="8.7109375" style="1"/>
    <col min="5377" max="5377" width="34.7109375" style="1" customWidth="1"/>
    <col min="5378" max="5378" width="7.28515625" style="1" bestFit="1" customWidth="1"/>
    <col min="5379" max="5379" width="7.28515625" style="1" customWidth="1"/>
    <col min="5380" max="5380" width="7.28515625" style="1" bestFit="1" customWidth="1"/>
    <col min="5381" max="5381" width="7.28515625" style="1" customWidth="1"/>
    <col min="5382" max="5382" width="7.28515625" style="1" bestFit="1" customWidth="1"/>
    <col min="5383" max="5383" width="7.28515625" style="1" customWidth="1"/>
    <col min="5384" max="5384" width="7.28515625" style="1" bestFit="1" customWidth="1"/>
    <col min="5385" max="5385" width="7.28515625" style="1" customWidth="1"/>
    <col min="5386" max="5387" width="7.7109375" style="1" customWidth="1"/>
    <col min="5388" max="5632" width="8.7109375" style="1"/>
    <col min="5633" max="5633" width="34.7109375" style="1" customWidth="1"/>
    <col min="5634" max="5634" width="7.28515625" style="1" bestFit="1" customWidth="1"/>
    <col min="5635" max="5635" width="7.28515625" style="1" customWidth="1"/>
    <col min="5636" max="5636" width="7.28515625" style="1" bestFit="1" customWidth="1"/>
    <col min="5637" max="5637" width="7.28515625" style="1" customWidth="1"/>
    <col min="5638" max="5638" width="7.28515625" style="1" bestFit="1" customWidth="1"/>
    <col min="5639" max="5639" width="7.28515625" style="1" customWidth="1"/>
    <col min="5640" max="5640" width="7.28515625" style="1" bestFit="1" customWidth="1"/>
    <col min="5641" max="5641" width="7.28515625" style="1" customWidth="1"/>
    <col min="5642" max="5643" width="7.7109375" style="1" customWidth="1"/>
    <col min="5644" max="5888" width="8.7109375" style="1"/>
    <col min="5889" max="5889" width="34.7109375" style="1" customWidth="1"/>
    <col min="5890" max="5890" width="7.28515625" style="1" bestFit="1" customWidth="1"/>
    <col min="5891" max="5891" width="7.28515625" style="1" customWidth="1"/>
    <col min="5892" max="5892" width="7.28515625" style="1" bestFit="1" customWidth="1"/>
    <col min="5893" max="5893" width="7.28515625" style="1" customWidth="1"/>
    <col min="5894" max="5894" width="7.28515625" style="1" bestFit="1" customWidth="1"/>
    <col min="5895" max="5895" width="7.28515625" style="1" customWidth="1"/>
    <col min="5896" max="5896" width="7.28515625" style="1" bestFit="1" customWidth="1"/>
    <col min="5897" max="5897" width="7.28515625" style="1" customWidth="1"/>
    <col min="5898" max="5899" width="7.7109375" style="1" customWidth="1"/>
    <col min="5900" max="6144" width="8.7109375" style="1"/>
    <col min="6145" max="6145" width="34.7109375" style="1" customWidth="1"/>
    <col min="6146" max="6146" width="7.28515625" style="1" bestFit="1" customWidth="1"/>
    <col min="6147" max="6147" width="7.28515625" style="1" customWidth="1"/>
    <col min="6148" max="6148" width="7.28515625" style="1" bestFit="1" customWidth="1"/>
    <col min="6149" max="6149" width="7.28515625" style="1" customWidth="1"/>
    <col min="6150" max="6150" width="7.28515625" style="1" bestFit="1" customWidth="1"/>
    <col min="6151" max="6151" width="7.28515625" style="1" customWidth="1"/>
    <col min="6152" max="6152" width="7.28515625" style="1" bestFit="1" customWidth="1"/>
    <col min="6153" max="6153" width="7.28515625" style="1" customWidth="1"/>
    <col min="6154" max="6155" width="7.7109375" style="1" customWidth="1"/>
    <col min="6156" max="6400" width="8.7109375" style="1"/>
    <col min="6401" max="6401" width="34.7109375" style="1" customWidth="1"/>
    <col min="6402" max="6402" width="7.28515625" style="1" bestFit="1" customWidth="1"/>
    <col min="6403" max="6403" width="7.28515625" style="1" customWidth="1"/>
    <col min="6404" max="6404" width="7.28515625" style="1" bestFit="1" customWidth="1"/>
    <col min="6405" max="6405" width="7.28515625" style="1" customWidth="1"/>
    <col min="6406" max="6406" width="7.28515625" style="1" bestFit="1" customWidth="1"/>
    <col min="6407" max="6407" width="7.28515625" style="1" customWidth="1"/>
    <col min="6408" max="6408" width="7.28515625" style="1" bestFit="1" customWidth="1"/>
    <col min="6409" max="6409" width="7.28515625" style="1" customWidth="1"/>
    <col min="6410" max="6411" width="7.7109375" style="1" customWidth="1"/>
    <col min="6412" max="6656" width="8.7109375" style="1"/>
    <col min="6657" max="6657" width="34.7109375" style="1" customWidth="1"/>
    <col min="6658" max="6658" width="7.28515625" style="1" bestFit="1" customWidth="1"/>
    <col min="6659" max="6659" width="7.28515625" style="1" customWidth="1"/>
    <col min="6660" max="6660" width="7.28515625" style="1" bestFit="1" customWidth="1"/>
    <col min="6661" max="6661" width="7.28515625" style="1" customWidth="1"/>
    <col min="6662" max="6662" width="7.28515625" style="1" bestFit="1" customWidth="1"/>
    <col min="6663" max="6663" width="7.28515625" style="1" customWidth="1"/>
    <col min="6664" max="6664" width="7.28515625" style="1" bestFit="1" customWidth="1"/>
    <col min="6665" max="6665" width="7.28515625" style="1" customWidth="1"/>
    <col min="6666" max="6667" width="7.7109375" style="1" customWidth="1"/>
    <col min="6668" max="6912" width="8.7109375" style="1"/>
    <col min="6913" max="6913" width="34.7109375" style="1" customWidth="1"/>
    <col min="6914" max="6914" width="7.28515625" style="1" bestFit="1" customWidth="1"/>
    <col min="6915" max="6915" width="7.28515625" style="1" customWidth="1"/>
    <col min="6916" max="6916" width="7.28515625" style="1" bestFit="1" customWidth="1"/>
    <col min="6917" max="6917" width="7.28515625" style="1" customWidth="1"/>
    <col min="6918" max="6918" width="7.28515625" style="1" bestFit="1" customWidth="1"/>
    <col min="6919" max="6919" width="7.28515625" style="1" customWidth="1"/>
    <col min="6920" max="6920" width="7.28515625" style="1" bestFit="1" customWidth="1"/>
    <col min="6921" max="6921" width="7.28515625" style="1" customWidth="1"/>
    <col min="6922" max="6923" width="7.7109375" style="1" customWidth="1"/>
    <col min="6924" max="7168" width="8.7109375" style="1"/>
    <col min="7169" max="7169" width="34.7109375" style="1" customWidth="1"/>
    <col min="7170" max="7170" width="7.28515625" style="1" bestFit="1" customWidth="1"/>
    <col min="7171" max="7171" width="7.28515625" style="1" customWidth="1"/>
    <col min="7172" max="7172" width="7.28515625" style="1" bestFit="1" customWidth="1"/>
    <col min="7173" max="7173" width="7.28515625" style="1" customWidth="1"/>
    <col min="7174" max="7174" width="7.28515625" style="1" bestFit="1" customWidth="1"/>
    <col min="7175" max="7175" width="7.28515625" style="1" customWidth="1"/>
    <col min="7176" max="7176" width="7.28515625" style="1" bestFit="1" customWidth="1"/>
    <col min="7177" max="7177" width="7.28515625" style="1" customWidth="1"/>
    <col min="7178" max="7179" width="7.7109375" style="1" customWidth="1"/>
    <col min="7180" max="7424" width="8.7109375" style="1"/>
    <col min="7425" max="7425" width="34.7109375" style="1" customWidth="1"/>
    <col min="7426" max="7426" width="7.28515625" style="1" bestFit="1" customWidth="1"/>
    <col min="7427" max="7427" width="7.28515625" style="1" customWidth="1"/>
    <col min="7428" max="7428" width="7.28515625" style="1" bestFit="1" customWidth="1"/>
    <col min="7429" max="7429" width="7.28515625" style="1" customWidth="1"/>
    <col min="7430" max="7430" width="7.28515625" style="1" bestFit="1" customWidth="1"/>
    <col min="7431" max="7431" width="7.28515625" style="1" customWidth="1"/>
    <col min="7432" max="7432" width="7.28515625" style="1" bestFit="1" customWidth="1"/>
    <col min="7433" max="7433" width="7.28515625" style="1" customWidth="1"/>
    <col min="7434" max="7435" width="7.7109375" style="1" customWidth="1"/>
    <col min="7436" max="7680" width="8.7109375" style="1"/>
    <col min="7681" max="7681" width="34.7109375" style="1" customWidth="1"/>
    <col min="7682" max="7682" width="7.28515625" style="1" bestFit="1" customWidth="1"/>
    <col min="7683" max="7683" width="7.28515625" style="1" customWidth="1"/>
    <col min="7684" max="7684" width="7.28515625" style="1" bestFit="1" customWidth="1"/>
    <col min="7685" max="7685" width="7.28515625" style="1" customWidth="1"/>
    <col min="7686" max="7686" width="7.28515625" style="1" bestFit="1" customWidth="1"/>
    <col min="7687" max="7687" width="7.28515625" style="1" customWidth="1"/>
    <col min="7688" max="7688" width="7.28515625" style="1" bestFit="1" customWidth="1"/>
    <col min="7689" max="7689" width="7.28515625" style="1" customWidth="1"/>
    <col min="7690" max="7691" width="7.7109375" style="1" customWidth="1"/>
    <col min="7692" max="7936" width="8.7109375" style="1"/>
    <col min="7937" max="7937" width="34.7109375" style="1" customWidth="1"/>
    <col min="7938" max="7938" width="7.28515625" style="1" bestFit="1" customWidth="1"/>
    <col min="7939" max="7939" width="7.28515625" style="1" customWidth="1"/>
    <col min="7940" max="7940" width="7.28515625" style="1" bestFit="1" customWidth="1"/>
    <col min="7941" max="7941" width="7.28515625" style="1" customWidth="1"/>
    <col min="7942" max="7942" width="7.28515625" style="1" bestFit="1" customWidth="1"/>
    <col min="7943" max="7943" width="7.28515625" style="1" customWidth="1"/>
    <col min="7944" max="7944" width="7.28515625" style="1" bestFit="1" customWidth="1"/>
    <col min="7945" max="7945" width="7.28515625" style="1" customWidth="1"/>
    <col min="7946" max="7947" width="7.7109375" style="1" customWidth="1"/>
    <col min="7948" max="8192" width="8.7109375" style="1"/>
    <col min="8193" max="8193" width="34.7109375" style="1" customWidth="1"/>
    <col min="8194" max="8194" width="7.28515625" style="1" bestFit="1" customWidth="1"/>
    <col min="8195" max="8195" width="7.28515625" style="1" customWidth="1"/>
    <col min="8196" max="8196" width="7.28515625" style="1" bestFit="1" customWidth="1"/>
    <col min="8197" max="8197" width="7.28515625" style="1" customWidth="1"/>
    <col min="8198" max="8198" width="7.28515625" style="1" bestFit="1" customWidth="1"/>
    <col min="8199" max="8199" width="7.28515625" style="1" customWidth="1"/>
    <col min="8200" max="8200" width="7.28515625" style="1" bestFit="1" customWidth="1"/>
    <col min="8201" max="8201" width="7.28515625" style="1" customWidth="1"/>
    <col min="8202" max="8203" width="7.7109375" style="1" customWidth="1"/>
    <col min="8204" max="8448" width="8.7109375" style="1"/>
    <col min="8449" max="8449" width="34.7109375" style="1" customWidth="1"/>
    <col min="8450" max="8450" width="7.28515625" style="1" bestFit="1" customWidth="1"/>
    <col min="8451" max="8451" width="7.28515625" style="1" customWidth="1"/>
    <col min="8452" max="8452" width="7.28515625" style="1" bestFit="1" customWidth="1"/>
    <col min="8453" max="8453" width="7.28515625" style="1" customWidth="1"/>
    <col min="8454" max="8454" width="7.28515625" style="1" bestFit="1" customWidth="1"/>
    <col min="8455" max="8455" width="7.28515625" style="1" customWidth="1"/>
    <col min="8456" max="8456" width="7.28515625" style="1" bestFit="1" customWidth="1"/>
    <col min="8457" max="8457" width="7.28515625" style="1" customWidth="1"/>
    <col min="8458" max="8459" width="7.7109375" style="1" customWidth="1"/>
    <col min="8460" max="8704" width="8.7109375" style="1"/>
    <col min="8705" max="8705" width="34.7109375" style="1" customWidth="1"/>
    <col min="8706" max="8706" width="7.28515625" style="1" bestFit="1" customWidth="1"/>
    <col min="8707" max="8707" width="7.28515625" style="1" customWidth="1"/>
    <col min="8708" max="8708" width="7.28515625" style="1" bestFit="1" customWidth="1"/>
    <col min="8709" max="8709" width="7.28515625" style="1" customWidth="1"/>
    <col min="8710" max="8710" width="7.28515625" style="1" bestFit="1" customWidth="1"/>
    <col min="8711" max="8711" width="7.28515625" style="1" customWidth="1"/>
    <col min="8712" max="8712" width="7.28515625" style="1" bestFit="1" customWidth="1"/>
    <col min="8713" max="8713" width="7.28515625" style="1" customWidth="1"/>
    <col min="8714" max="8715" width="7.7109375" style="1" customWidth="1"/>
    <col min="8716" max="8960" width="8.7109375" style="1"/>
    <col min="8961" max="8961" width="34.7109375" style="1" customWidth="1"/>
    <col min="8962" max="8962" width="7.28515625" style="1" bestFit="1" customWidth="1"/>
    <col min="8963" max="8963" width="7.28515625" style="1" customWidth="1"/>
    <col min="8964" max="8964" width="7.28515625" style="1" bestFit="1" customWidth="1"/>
    <col min="8965" max="8965" width="7.28515625" style="1" customWidth="1"/>
    <col min="8966" max="8966" width="7.28515625" style="1" bestFit="1" customWidth="1"/>
    <col min="8967" max="8967" width="7.28515625" style="1" customWidth="1"/>
    <col min="8968" max="8968" width="7.28515625" style="1" bestFit="1" customWidth="1"/>
    <col min="8969" max="8969" width="7.28515625" style="1" customWidth="1"/>
    <col min="8970" max="8971" width="7.7109375" style="1" customWidth="1"/>
    <col min="8972" max="9216" width="8.7109375" style="1"/>
    <col min="9217" max="9217" width="34.7109375" style="1" customWidth="1"/>
    <col min="9218" max="9218" width="7.28515625" style="1" bestFit="1" customWidth="1"/>
    <col min="9219" max="9219" width="7.28515625" style="1" customWidth="1"/>
    <col min="9220" max="9220" width="7.28515625" style="1" bestFit="1" customWidth="1"/>
    <col min="9221" max="9221" width="7.28515625" style="1" customWidth="1"/>
    <col min="9222" max="9222" width="7.28515625" style="1" bestFit="1" customWidth="1"/>
    <col min="9223" max="9223" width="7.28515625" style="1" customWidth="1"/>
    <col min="9224" max="9224" width="7.28515625" style="1" bestFit="1" customWidth="1"/>
    <col min="9225" max="9225" width="7.28515625" style="1" customWidth="1"/>
    <col min="9226" max="9227" width="7.7109375" style="1" customWidth="1"/>
    <col min="9228" max="9472" width="8.7109375" style="1"/>
    <col min="9473" max="9473" width="34.7109375" style="1" customWidth="1"/>
    <col min="9474" max="9474" width="7.28515625" style="1" bestFit="1" customWidth="1"/>
    <col min="9475" max="9475" width="7.28515625" style="1" customWidth="1"/>
    <col min="9476" max="9476" width="7.28515625" style="1" bestFit="1" customWidth="1"/>
    <col min="9477" max="9477" width="7.28515625" style="1" customWidth="1"/>
    <col min="9478" max="9478" width="7.28515625" style="1" bestFit="1" customWidth="1"/>
    <col min="9479" max="9479" width="7.28515625" style="1" customWidth="1"/>
    <col min="9480" max="9480" width="7.28515625" style="1" bestFit="1" customWidth="1"/>
    <col min="9481" max="9481" width="7.28515625" style="1" customWidth="1"/>
    <col min="9482" max="9483" width="7.7109375" style="1" customWidth="1"/>
    <col min="9484" max="9728" width="8.7109375" style="1"/>
    <col min="9729" max="9729" width="34.7109375" style="1" customWidth="1"/>
    <col min="9730" max="9730" width="7.28515625" style="1" bestFit="1" customWidth="1"/>
    <col min="9731" max="9731" width="7.28515625" style="1" customWidth="1"/>
    <col min="9732" max="9732" width="7.28515625" style="1" bestFit="1" customWidth="1"/>
    <col min="9733" max="9733" width="7.28515625" style="1" customWidth="1"/>
    <col min="9734" max="9734" width="7.28515625" style="1" bestFit="1" customWidth="1"/>
    <col min="9735" max="9735" width="7.28515625" style="1" customWidth="1"/>
    <col min="9736" max="9736" width="7.28515625" style="1" bestFit="1" customWidth="1"/>
    <col min="9737" max="9737" width="7.28515625" style="1" customWidth="1"/>
    <col min="9738" max="9739" width="7.7109375" style="1" customWidth="1"/>
    <col min="9740" max="9984" width="8.7109375" style="1"/>
    <col min="9985" max="9985" width="34.7109375" style="1" customWidth="1"/>
    <col min="9986" max="9986" width="7.28515625" style="1" bestFit="1" customWidth="1"/>
    <col min="9987" max="9987" width="7.28515625" style="1" customWidth="1"/>
    <col min="9988" max="9988" width="7.28515625" style="1" bestFit="1" customWidth="1"/>
    <col min="9989" max="9989" width="7.28515625" style="1" customWidth="1"/>
    <col min="9990" max="9990" width="7.28515625" style="1" bestFit="1" customWidth="1"/>
    <col min="9991" max="9991" width="7.28515625" style="1" customWidth="1"/>
    <col min="9992" max="9992" width="7.28515625" style="1" bestFit="1" customWidth="1"/>
    <col min="9993" max="9993" width="7.28515625" style="1" customWidth="1"/>
    <col min="9994" max="9995" width="7.7109375" style="1" customWidth="1"/>
    <col min="9996" max="10240" width="8.7109375" style="1"/>
    <col min="10241" max="10241" width="34.7109375" style="1" customWidth="1"/>
    <col min="10242" max="10242" width="7.28515625" style="1" bestFit="1" customWidth="1"/>
    <col min="10243" max="10243" width="7.28515625" style="1" customWidth="1"/>
    <col min="10244" max="10244" width="7.28515625" style="1" bestFit="1" customWidth="1"/>
    <col min="10245" max="10245" width="7.28515625" style="1" customWidth="1"/>
    <col min="10246" max="10246" width="7.28515625" style="1" bestFit="1" customWidth="1"/>
    <col min="10247" max="10247" width="7.28515625" style="1" customWidth="1"/>
    <col min="10248" max="10248" width="7.28515625" style="1" bestFit="1" customWidth="1"/>
    <col min="10249" max="10249" width="7.28515625" style="1" customWidth="1"/>
    <col min="10250" max="10251" width="7.7109375" style="1" customWidth="1"/>
    <col min="10252" max="10496" width="8.7109375" style="1"/>
    <col min="10497" max="10497" width="34.7109375" style="1" customWidth="1"/>
    <col min="10498" max="10498" width="7.28515625" style="1" bestFit="1" customWidth="1"/>
    <col min="10499" max="10499" width="7.28515625" style="1" customWidth="1"/>
    <col min="10500" max="10500" width="7.28515625" style="1" bestFit="1" customWidth="1"/>
    <col min="10501" max="10501" width="7.28515625" style="1" customWidth="1"/>
    <col min="10502" max="10502" width="7.28515625" style="1" bestFit="1" customWidth="1"/>
    <col min="10503" max="10503" width="7.28515625" style="1" customWidth="1"/>
    <col min="10504" max="10504" width="7.28515625" style="1" bestFit="1" customWidth="1"/>
    <col min="10505" max="10505" width="7.28515625" style="1" customWidth="1"/>
    <col min="10506" max="10507" width="7.7109375" style="1" customWidth="1"/>
    <col min="10508" max="10752" width="8.7109375" style="1"/>
    <col min="10753" max="10753" width="34.7109375" style="1" customWidth="1"/>
    <col min="10754" max="10754" width="7.28515625" style="1" bestFit="1" customWidth="1"/>
    <col min="10755" max="10755" width="7.28515625" style="1" customWidth="1"/>
    <col min="10756" max="10756" width="7.28515625" style="1" bestFit="1" customWidth="1"/>
    <col min="10757" max="10757" width="7.28515625" style="1" customWidth="1"/>
    <col min="10758" max="10758" width="7.28515625" style="1" bestFit="1" customWidth="1"/>
    <col min="10759" max="10759" width="7.28515625" style="1" customWidth="1"/>
    <col min="10760" max="10760" width="7.28515625" style="1" bestFit="1" customWidth="1"/>
    <col min="10761" max="10761" width="7.28515625" style="1" customWidth="1"/>
    <col min="10762" max="10763" width="7.7109375" style="1" customWidth="1"/>
    <col min="10764" max="11008" width="8.7109375" style="1"/>
    <col min="11009" max="11009" width="34.7109375" style="1" customWidth="1"/>
    <col min="11010" max="11010" width="7.28515625" style="1" bestFit="1" customWidth="1"/>
    <col min="11011" max="11011" width="7.28515625" style="1" customWidth="1"/>
    <col min="11012" max="11012" width="7.28515625" style="1" bestFit="1" customWidth="1"/>
    <col min="11013" max="11013" width="7.28515625" style="1" customWidth="1"/>
    <col min="11014" max="11014" width="7.28515625" style="1" bestFit="1" customWidth="1"/>
    <col min="11015" max="11015" width="7.28515625" style="1" customWidth="1"/>
    <col min="11016" max="11016" width="7.28515625" style="1" bestFit="1" customWidth="1"/>
    <col min="11017" max="11017" width="7.28515625" style="1" customWidth="1"/>
    <col min="11018" max="11019" width="7.7109375" style="1" customWidth="1"/>
    <col min="11020" max="11264" width="8.7109375" style="1"/>
    <col min="11265" max="11265" width="34.7109375" style="1" customWidth="1"/>
    <col min="11266" max="11266" width="7.28515625" style="1" bestFit="1" customWidth="1"/>
    <col min="11267" max="11267" width="7.28515625" style="1" customWidth="1"/>
    <col min="11268" max="11268" width="7.28515625" style="1" bestFit="1" customWidth="1"/>
    <col min="11269" max="11269" width="7.28515625" style="1" customWidth="1"/>
    <col min="11270" max="11270" width="7.28515625" style="1" bestFit="1" customWidth="1"/>
    <col min="11271" max="11271" width="7.28515625" style="1" customWidth="1"/>
    <col min="11272" max="11272" width="7.28515625" style="1" bestFit="1" customWidth="1"/>
    <col min="11273" max="11273" width="7.28515625" style="1" customWidth="1"/>
    <col min="11274" max="11275" width="7.7109375" style="1" customWidth="1"/>
    <col min="11276" max="11520" width="8.7109375" style="1"/>
    <col min="11521" max="11521" width="34.7109375" style="1" customWidth="1"/>
    <col min="11522" max="11522" width="7.28515625" style="1" bestFit="1" customWidth="1"/>
    <col min="11523" max="11523" width="7.28515625" style="1" customWidth="1"/>
    <col min="11524" max="11524" width="7.28515625" style="1" bestFit="1" customWidth="1"/>
    <col min="11525" max="11525" width="7.28515625" style="1" customWidth="1"/>
    <col min="11526" max="11526" width="7.28515625" style="1" bestFit="1" customWidth="1"/>
    <col min="11527" max="11527" width="7.28515625" style="1" customWidth="1"/>
    <col min="11528" max="11528" width="7.28515625" style="1" bestFit="1" customWidth="1"/>
    <col min="11529" max="11529" width="7.28515625" style="1" customWidth="1"/>
    <col min="11530" max="11531" width="7.7109375" style="1" customWidth="1"/>
    <col min="11532" max="11776" width="8.7109375" style="1"/>
    <col min="11777" max="11777" width="34.7109375" style="1" customWidth="1"/>
    <col min="11778" max="11778" width="7.28515625" style="1" bestFit="1" customWidth="1"/>
    <col min="11779" max="11779" width="7.28515625" style="1" customWidth="1"/>
    <col min="11780" max="11780" width="7.28515625" style="1" bestFit="1" customWidth="1"/>
    <col min="11781" max="11781" width="7.28515625" style="1" customWidth="1"/>
    <col min="11782" max="11782" width="7.28515625" style="1" bestFit="1" customWidth="1"/>
    <col min="11783" max="11783" width="7.28515625" style="1" customWidth="1"/>
    <col min="11784" max="11784" width="7.28515625" style="1" bestFit="1" customWidth="1"/>
    <col min="11785" max="11785" width="7.28515625" style="1" customWidth="1"/>
    <col min="11786" max="11787" width="7.7109375" style="1" customWidth="1"/>
    <col min="11788" max="12032" width="8.7109375" style="1"/>
    <col min="12033" max="12033" width="34.7109375" style="1" customWidth="1"/>
    <col min="12034" max="12034" width="7.28515625" style="1" bestFit="1" customWidth="1"/>
    <col min="12035" max="12035" width="7.28515625" style="1" customWidth="1"/>
    <col min="12036" max="12036" width="7.28515625" style="1" bestFit="1" customWidth="1"/>
    <col min="12037" max="12037" width="7.28515625" style="1" customWidth="1"/>
    <col min="12038" max="12038" width="7.28515625" style="1" bestFit="1" customWidth="1"/>
    <col min="12039" max="12039" width="7.28515625" style="1" customWidth="1"/>
    <col min="12040" max="12040" width="7.28515625" style="1" bestFit="1" customWidth="1"/>
    <col min="12041" max="12041" width="7.28515625" style="1" customWidth="1"/>
    <col min="12042" max="12043" width="7.7109375" style="1" customWidth="1"/>
    <col min="12044" max="12288" width="8.7109375" style="1"/>
    <col min="12289" max="12289" width="34.7109375" style="1" customWidth="1"/>
    <col min="12290" max="12290" width="7.28515625" style="1" bestFit="1" customWidth="1"/>
    <col min="12291" max="12291" width="7.28515625" style="1" customWidth="1"/>
    <col min="12292" max="12292" width="7.28515625" style="1" bestFit="1" customWidth="1"/>
    <col min="12293" max="12293" width="7.28515625" style="1" customWidth="1"/>
    <col min="12294" max="12294" width="7.28515625" style="1" bestFit="1" customWidth="1"/>
    <col min="12295" max="12295" width="7.28515625" style="1" customWidth="1"/>
    <col min="12296" max="12296" width="7.28515625" style="1" bestFit="1" customWidth="1"/>
    <col min="12297" max="12297" width="7.28515625" style="1" customWidth="1"/>
    <col min="12298" max="12299" width="7.7109375" style="1" customWidth="1"/>
    <col min="12300" max="12544" width="8.7109375" style="1"/>
    <col min="12545" max="12545" width="34.7109375" style="1" customWidth="1"/>
    <col min="12546" max="12546" width="7.28515625" style="1" bestFit="1" customWidth="1"/>
    <col min="12547" max="12547" width="7.28515625" style="1" customWidth="1"/>
    <col min="12548" max="12548" width="7.28515625" style="1" bestFit="1" customWidth="1"/>
    <col min="12549" max="12549" width="7.28515625" style="1" customWidth="1"/>
    <col min="12550" max="12550" width="7.28515625" style="1" bestFit="1" customWidth="1"/>
    <col min="12551" max="12551" width="7.28515625" style="1" customWidth="1"/>
    <col min="12552" max="12552" width="7.28515625" style="1" bestFit="1" customWidth="1"/>
    <col min="12553" max="12553" width="7.28515625" style="1" customWidth="1"/>
    <col min="12554" max="12555" width="7.7109375" style="1" customWidth="1"/>
    <col min="12556" max="12800" width="8.7109375" style="1"/>
    <col min="12801" max="12801" width="34.7109375" style="1" customWidth="1"/>
    <col min="12802" max="12802" width="7.28515625" style="1" bestFit="1" customWidth="1"/>
    <col min="12803" max="12803" width="7.28515625" style="1" customWidth="1"/>
    <col min="12804" max="12804" width="7.28515625" style="1" bestFit="1" customWidth="1"/>
    <col min="12805" max="12805" width="7.28515625" style="1" customWidth="1"/>
    <col min="12806" max="12806" width="7.28515625" style="1" bestFit="1" customWidth="1"/>
    <col min="12807" max="12807" width="7.28515625" style="1" customWidth="1"/>
    <col min="12808" max="12808" width="7.28515625" style="1" bestFit="1" customWidth="1"/>
    <col min="12809" max="12809" width="7.28515625" style="1" customWidth="1"/>
    <col min="12810" max="12811" width="7.7109375" style="1" customWidth="1"/>
    <col min="12812" max="13056" width="8.7109375" style="1"/>
    <col min="13057" max="13057" width="34.7109375" style="1" customWidth="1"/>
    <col min="13058" max="13058" width="7.28515625" style="1" bestFit="1" customWidth="1"/>
    <col min="13059" max="13059" width="7.28515625" style="1" customWidth="1"/>
    <col min="13060" max="13060" width="7.28515625" style="1" bestFit="1" customWidth="1"/>
    <col min="13061" max="13061" width="7.28515625" style="1" customWidth="1"/>
    <col min="13062" max="13062" width="7.28515625" style="1" bestFit="1" customWidth="1"/>
    <col min="13063" max="13063" width="7.28515625" style="1" customWidth="1"/>
    <col min="13064" max="13064" width="7.28515625" style="1" bestFit="1" customWidth="1"/>
    <col min="13065" max="13065" width="7.28515625" style="1" customWidth="1"/>
    <col min="13066" max="13067" width="7.7109375" style="1" customWidth="1"/>
    <col min="13068" max="13312" width="8.7109375" style="1"/>
    <col min="13313" max="13313" width="34.7109375" style="1" customWidth="1"/>
    <col min="13314" max="13314" width="7.28515625" style="1" bestFit="1" customWidth="1"/>
    <col min="13315" max="13315" width="7.28515625" style="1" customWidth="1"/>
    <col min="13316" max="13316" width="7.28515625" style="1" bestFit="1" customWidth="1"/>
    <col min="13317" max="13317" width="7.28515625" style="1" customWidth="1"/>
    <col min="13318" max="13318" width="7.28515625" style="1" bestFit="1" customWidth="1"/>
    <col min="13319" max="13319" width="7.28515625" style="1" customWidth="1"/>
    <col min="13320" max="13320" width="7.28515625" style="1" bestFit="1" customWidth="1"/>
    <col min="13321" max="13321" width="7.28515625" style="1" customWidth="1"/>
    <col min="13322" max="13323" width="7.7109375" style="1" customWidth="1"/>
    <col min="13324" max="13568" width="8.7109375" style="1"/>
    <col min="13569" max="13569" width="34.7109375" style="1" customWidth="1"/>
    <col min="13570" max="13570" width="7.28515625" style="1" bestFit="1" customWidth="1"/>
    <col min="13571" max="13571" width="7.28515625" style="1" customWidth="1"/>
    <col min="13572" max="13572" width="7.28515625" style="1" bestFit="1" customWidth="1"/>
    <col min="13573" max="13573" width="7.28515625" style="1" customWidth="1"/>
    <col min="13574" max="13574" width="7.28515625" style="1" bestFit="1" customWidth="1"/>
    <col min="13575" max="13575" width="7.28515625" style="1" customWidth="1"/>
    <col min="13576" max="13576" width="7.28515625" style="1" bestFit="1" customWidth="1"/>
    <col min="13577" max="13577" width="7.28515625" style="1" customWidth="1"/>
    <col min="13578" max="13579" width="7.7109375" style="1" customWidth="1"/>
    <col min="13580" max="13824" width="8.7109375" style="1"/>
    <col min="13825" max="13825" width="34.7109375" style="1" customWidth="1"/>
    <col min="13826" max="13826" width="7.28515625" style="1" bestFit="1" customWidth="1"/>
    <col min="13827" max="13827" width="7.28515625" style="1" customWidth="1"/>
    <col min="13828" max="13828" width="7.28515625" style="1" bestFit="1" customWidth="1"/>
    <col min="13829" max="13829" width="7.28515625" style="1" customWidth="1"/>
    <col min="13830" max="13830" width="7.28515625" style="1" bestFit="1" customWidth="1"/>
    <col min="13831" max="13831" width="7.28515625" style="1" customWidth="1"/>
    <col min="13832" max="13832" width="7.28515625" style="1" bestFit="1" customWidth="1"/>
    <col min="13833" max="13833" width="7.28515625" style="1" customWidth="1"/>
    <col min="13834" max="13835" width="7.7109375" style="1" customWidth="1"/>
    <col min="13836" max="14080" width="8.7109375" style="1"/>
    <col min="14081" max="14081" width="34.7109375" style="1" customWidth="1"/>
    <col min="14082" max="14082" width="7.28515625" style="1" bestFit="1" customWidth="1"/>
    <col min="14083" max="14083" width="7.28515625" style="1" customWidth="1"/>
    <col min="14084" max="14084" width="7.28515625" style="1" bestFit="1" customWidth="1"/>
    <col min="14085" max="14085" width="7.28515625" style="1" customWidth="1"/>
    <col min="14086" max="14086" width="7.28515625" style="1" bestFit="1" customWidth="1"/>
    <col min="14087" max="14087" width="7.28515625" style="1" customWidth="1"/>
    <col min="14088" max="14088" width="7.28515625" style="1" bestFit="1" customWidth="1"/>
    <col min="14089" max="14089" width="7.28515625" style="1" customWidth="1"/>
    <col min="14090" max="14091" width="7.7109375" style="1" customWidth="1"/>
    <col min="14092" max="14336" width="8.7109375" style="1"/>
    <col min="14337" max="14337" width="34.7109375" style="1" customWidth="1"/>
    <col min="14338" max="14338" width="7.28515625" style="1" bestFit="1" customWidth="1"/>
    <col min="14339" max="14339" width="7.28515625" style="1" customWidth="1"/>
    <col min="14340" max="14340" width="7.28515625" style="1" bestFit="1" customWidth="1"/>
    <col min="14341" max="14341" width="7.28515625" style="1" customWidth="1"/>
    <col min="14342" max="14342" width="7.28515625" style="1" bestFit="1" customWidth="1"/>
    <col min="14343" max="14343" width="7.28515625" style="1" customWidth="1"/>
    <col min="14344" max="14344" width="7.28515625" style="1" bestFit="1" customWidth="1"/>
    <col min="14345" max="14345" width="7.28515625" style="1" customWidth="1"/>
    <col min="14346" max="14347" width="7.7109375" style="1" customWidth="1"/>
    <col min="14348" max="14592" width="8.7109375" style="1"/>
    <col min="14593" max="14593" width="34.7109375" style="1" customWidth="1"/>
    <col min="14594" max="14594" width="7.28515625" style="1" bestFit="1" customWidth="1"/>
    <col min="14595" max="14595" width="7.28515625" style="1" customWidth="1"/>
    <col min="14596" max="14596" width="7.28515625" style="1" bestFit="1" customWidth="1"/>
    <col min="14597" max="14597" width="7.28515625" style="1" customWidth="1"/>
    <col min="14598" max="14598" width="7.28515625" style="1" bestFit="1" customWidth="1"/>
    <col min="14599" max="14599" width="7.28515625" style="1" customWidth="1"/>
    <col min="14600" max="14600" width="7.28515625" style="1" bestFit="1" customWidth="1"/>
    <col min="14601" max="14601" width="7.28515625" style="1" customWidth="1"/>
    <col min="14602" max="14603" width="7.7109375" style="1" customWidth="1"/>
    <col min="14604" max="14848" width="8.7109375" style="1"/>
    <col min="14849" max="14849" width="34.7109375" style="1" customWidth="1"/>
    <col min="14850" max="14850" width="7.28515625" style="1" bestFit="1" customWidth="1"/>
    <col min="14851" max="14851" width="7.28515625" style="1" customWidth="1"/>
    <col min="14852" max="14852" width="7.28515625" style="1" bestFit="1" customWidth="1"/>
    <col min="14853" max="14853" width="7.28515625" style="1" customWidth="1"/>
    <col min="14854" max="14854" width="7.28515625" style="1" bestFit="1" customWidth="1"/>
    <col min="14855" max="14855" width="7.28515625" style="1" customWidth="1"/>
    <col min="14856" max="14856" width="7.28515625" style="1" bestFit="1" customWidth="1"/>
    <col min="14857" max="14857" width="7.28515625" style="1" customWidth="1"/>
    <col min="14858" max="14859" width="7.7109375" style="1" customWidth="1"/>
    <col min="14860" max="15104" width="8.7109375" style="1"/>
    <col min="15105" max="15105" width="34.7109375" style="1" customWidth="1"/>
    <col min="15106" max="15106" width="7.28515625" style="1" bestFit="1" customWidth="1"/>
    <col min="15107" max="15107" width="7.28515625" style="1" customWidth="1"/>
    <col min="15108" max="15108" width="7.28515625" style="1" bestFit="1" customWidth="1"/>
    <col min="15109" max="15109" width="7.28515625" style="1" customWidth="1"/>
    <col min="15110" max="15110" width="7.28515625" style="1" bestFit="1" customWidth="1"/>
    <col min="15111" max="15111" width="7.28515625" style="1" customWidth="1"/>
    <col min="15112" max="15112" width="7.28515625" style="1" bestFit="1" customWidth="1"/>
    <col min="15113" max="15113" width="7.28515625" style="1" customWidth="1"/>
    <col min="15114" max="15115" width="7.7109375" style="1" customWidth="1"/>
    <col min="15116" max="15360" width="8.7109375" style="1"/>
    <col min="15361" max="15361" width="34.7109375" style="1" customWidth="1"/>
    <col min="15362" max="15362" width="7.28515625" style="1" bestFit="1" customWidth="1"/>
    <col min="15363" max="15363" width="7.28515625" style="1" customWidth="1"/>
    <col min="15364" max="15364" width="7.28515625" style="1" bestFit="1" customWidth="1"/>
    <col min="15365" max="15365" width="7.28515625" style="1" customWidth="1"/>
    <col min="15366" max="15366" width="7.28515625" style="1" bestFit="1" customWidth="1"/>
    <col min="15367" max="15367" width="7.28515625" style="1" customWidth="1"/>
    <col min="15368" max="15368" width="7.28515625" style="1" bestFit="1" customWidth="1"/>
    <col min="15369" max="15369" width="7.28515625" style="1" customWidth="1"/>
    <col min="15370" max="15371" width="7.7109375" style="1" customWidth="1"/>
    <col min="15372" max="15616" width="8.7109375" style="1"/>
    <col min="15617" max="15617" width="34.7109375" style="1" customWidth="1"/>
    <col min="15618" max="15618" width="7.28515625" style="1" bestFit="1" customWidth="1"/>
    <col min="15619" max="15619" width="7.28515625" style="1" customWidth="1"/>
    <col min="15620" max="15620" width="7.28515625" style="1" bestFit="1" customWidth="1"/>
    <col min="15621" max="15621" width="7.28515625" style="1" customWidth="1"/>
    <col min="15622" max="15622" width="7.28515625" style="1" bestFit="1" customWidth="1"/>
    <col min="15623" max="15623" width="7.28515625" style="1" customWidth="1"/>
    <col min="15624" max="15624" width="7.28515625" style="1" bestFit="1" customWidth="1"/>
    <col min="15625" max="15625" width="7.28515625" style="1" customWidth="1"/>
    <col min="15626" max="15627" width="7.7109375" style="1" customWidth="1"/>
    <col min="15628" max="15872" width="8.7109375" style="1"/>
    <col min="15873" max="15873" width="34.7109375" style="1" customWidth="1"/>
    <col min="15874" max="15874" width="7.28515625" style="1" bestFit="1" customWidth="1"/>
    <col min="15875" max="15875" width="7.28515625" style="1" customWidth="1"/>
    <col min="15876" max="15876" width="7.28515625" style="1" bestFit="1" customWidth="1"/>
    <col min="15877" max="15877" width="7.28515625" style="1" customWidth="1"/>
    <col min="15878" max="15878" width="7.28515625" style="1" bestFit="1" customWidth="1"/>
    <col min="15879" max="15879" width="7.28515625" style="1" customWidth="1"/>
    <col min="15880" max="15880" width="7.28515625" style="1" bestFit="1" customWidth="1"/>
    <col min="15881" max="15881" width="7.28515625" style="1" customWidth="1"/>
    <col min="15882" max="15883" width="7.7109375" style="1" customWidth="1"/>
    <col min="15884" max="16128" width="8.7109375" style="1"/>
    <col min="16129" max="16129" width="34.7109375" style="1" customWidth="1"/>
    <col min="16130" max="16130" width="7.28515625" style="1" bestFit="1" customWidth="1"/>
    <col min="16131" max="16131" width="7.28515625" style="1" customWidth="1"/>
    <col min="16132" max="16132" width="7.28515625" style="1" bestFit="1" customWidth="1"/>
    <col min="16133" max="16133" width="7.28515625" style="1" customWidth="1"/>
    <col min="16134" max="16134" width="7.28515625" style="1" bestFit="1" customWidth="1"/>
    <col min="16135" max="16135" width="7.28515625" style="1" customWidth="1"/>
    <col min="16136" max="16136" width="7.28515625" style="1" bestFit="1" customWidth="1"/>
    <col min="16137" max="16137" width="7.28515625" style="1" customWidth="1"/>
    <col min="16138" max="16139" width="7.7109375" style="1" customWidth="1"/>
    <col min="16140" max="16384" width="8.7109375" style="1"/>
  </cols>
  <sheetData>
    <row r="1" spans="1:11" s="44" customFormat="1" ht="20.25" x14ac:dyDescent="0.3">
      <c r="A1" s="52" t="s">
        <v>19</v>
      </c>
      <c r="B1" s="174" t="s">
        <v>139</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22" t="s">
        <v>27</v>
      </c>
      <c r="B4" s="170" t="s">
        <v>4</v>
      </c>
      <c r="C4" s="172"/>
      <c r="D4" s="172"/>
      <c r="E4" s="171"/>
      <c r="F4" s="170" t="s">
        <v>140</v>
      </c>
      <c r="G4" s="172"/>
      <c r="H4" s="172"/>
      <c r="I4" s="171"/>
      <c r="J4" s="170" t="s">
        <v>141</v>
      </c>
      <c r="K4" s="171"/>
    </row>
    <row r="5" spans="1:11" x14ac:dyDescent="0.2">
      <c r="A5" s="16"/>
      <c r="B5" s="170">
        <f>VALUE(RIGHT($B$2, 4))</f>
        <v>2020</v>
      </c>
      <c r="C5" s="171"/>
      <c r="D5" s="170">
        <f>B5-1</f>
        <v>2019</v>
      </c>
      <c r="E5" s="178"/>
      <c r="F5" s="170">
        <f>B5</f>
        <v>2020</v>
      </c>
      <c r="G5" s="178"/>
      <c r="H5" s="170">
        <f>D5</f>
        <v>2019</v>
      </c>
      <c r="I5" s="178"/>
      <c r="J5" s="13" t="s">
        <v>8</v>
      </c>
      <c r="K5" s="14" t="s">
        <v>5</v>
      </c>
    </row>
    <row r="6" spans="1:11" x14ac:dyDescent="0.2">
      <c r="A6" s="123" t="s">
        <v>27</v>
      </c>
      <c r="B6" s="124" t="s">
        <v>142</v>
      </c>
      <c r="C6" s="125" t="s">
        <v>143</v>
      </c>
      <c r="D6" s="124" t="s">
        <v>142</v>
      </c>
      <c r="E6" s="126" t="s">
        <v>143</v>
      </c>
      <c r="F6" s="125" t="s">
        <v>142</v>
      </c>
      <c r="G6" s="125" t="s">
        <v>143</v>
      </c>
      <c r="H6" s="124" t="s">
        <v>142</v>
      </c>
      <c r="I6" s="126" t="s">
        <v>143</v>
      </c>
      <c r="J6" s="124"/>
      <c r="K6" s="126"/>
    </row>
    <row r="7" spans="1:11" ht="15" x14ac:dyDescent="0.25">
      <c r="A7" s="20" t="s">
        <v>144</v>
      </c>
      <c r="B7" s="55">
        <v>0</v>
      </c>
      <c r="C7" s="127">
        <f>IF(B11=0, "-", B7/B11)</f>
        <v>0</v>
      </c>
      <c r="D7" s="55">
        <v>0</v>
      </c>
      <c r="E7" s="119">
        <f>IF(D11=0, "-", D7/D11)</f>
        <v>0</v>
      </c>
      <c r="F7" s="128">
        <v>0</v>
      </c>
      <c r="G7" s="127">
        <f>IF(F11=0, "-", F7/F11)</f>
        <v>0</v>
      </c>
      <c r="H7" s="55">
        <v>1</v>
      </c>
      <c r="I7" s="119">
        <f>IF(H11=0, "-", H7/H11)</f>
        <v>3.4482758620689655E-2</v>
      </c>
      <c r="J7" s="118" t="str">
        <f>IF(D7=0, "-", IF((B7-D7)/D7&lt;10, (B7-D7)/D7, "&gt;999%"))</f>
        <v>-</v>
      </c>
      <c r="K7" s="119">
        <f>IF(H7=0, "-", IF((F7-H7)/H7&lt;10, (F7-H7)/H7, "&gt;999%"))</f>
        <v>-1</v>
      </c>
    </row>
    <row r="8" spans="1:11" ht="15" x14ac:dyDescent="0.25">
      <c r="A8" s="20" t="s">
        <v>145</v>
      </c>
      <c r="B8" s="55">
        <v>2</v>
      </c>
      <c r="C8" s="127">
        <f>IF(B11=0, "-", B8/B11)</f>
        <v>0.66666666666666663</v>
      </c>
      <c r="D8" s="55">
        <v>3</v>
      </c>
      <c r="E8" s="119">
        <f>IF(D11=0, "-", D8/D11)</f>
        <v>1</v>
      </c>
      <c r="F8" s="128">
        <v>20</v>
      </c>
      <c r="G8" s="127">
        <f>IF(F11=0, "-", F8/F11)</f>
        <v>0.83333333333333337</v>
      </c>
      <c r="H8" s="55">
        <v>25</v>
      </c>
      <c r="I8" s="119">
        <f>IF(H11=0, "-", H8/H11)</f>
        <v>0.86206896551724133</v>
      </c>
      <c r="J8" s="118">
        <f>IF(D8=0, "-", IF((B8-D8)/D8&lt;10, (B8-D8)/D8, "&gt;999%"))</f>
        <v>-0.33333333333333331</v>
      </c>
      <c r="K8" s="119">
        <f>IF(H8=0, "-", IF((F8-H8)/H8&lt;10, (F8-H8)/H8, "&gt;999%"))</f>
        <v>-0.2</v>
      </c>
    </row>
    <row r="9" spans="1:11" ht="15" x14ac:dyDescent="0.25">
      <c r="A9" s="20" t="s">
        <v>146</v>
      </c>
      <c r="B9" s="55">
        <v>1</v>
      </c>
      <c r="C9" s="127">
        <f>IF(B11=0, "-", B9/B11)</f>
        <v>0.33333333333333331</v>
      </c>
      <c r="D9" s="55">
        <v>0</v>
      </c>
      <c r="E9" s="119">
        <f>IF(D11=0, "-", D9/D11)</f>
        <v>0</v>
      </c>
      <c r="F9" s="128">
        <v>4</v>
      </c>
      <c r="G9" s="127">
        <f>IF(F11=0, "-", F9/F11)</f>
        <v>0.16666666666666666</v>
      </c>
      <c r="H9" s="55">
        <v>3</v>
      </c>
      <c r="I9" s="119">
        <f>IF(H11=0, "-", H9/H11)</f>
        <v>0.10344827586206896</v>
      </c>
      <c r="J9" s="118" t="str">
        <f>IF(D9=0, "-", IF((B9-D9)/D9&lt;10, (B9-D9)/D9, "&gt;999%"))</f>
        <v>-</v>
      </c>
      <c r="K9" s="119">
        <f>IF(H9=0, "-", IF((F9-H9)/H9&lt;10, (F9-H9)/H9, "&gt;999%"))</f>
        <v>0.33333333333333331</v>
      </c>
    </row>
    <row r="10" spans="1:11" x14ac:dyDescent="0.2">
      <c r="A10" s="129"/>
      <c r="B10" s="82"/>
      <c r="D10" s="82"/>
      <c r="E10" s="86"/>
      <c r="F10" s="130"/>
      <c r="H10" s="82"/>
      <c r="I10" s="86"/>
      <c r="J10" s="85"/>
      <c r="K10" s="86"/>
    </row>
    <row r="11" spans="1:11" s="38" customFormat="1" x14ac:dyDescent="0.2">
      <c r="A11" s="131" t="s">
        <v>147</v>
      </c>
      <c r="B11" s="32">
        <f>SUM(B7:B10)</f>
        <v>3</v>
      </c>
      <c r="C11" s="132">
        <f>B11/841</f>
        <v>3.5671819262782403E-3</v>
      </c>
      <c r="D11" s="32">
        <f>SUM(D7:D10)</f>
        <v>3</v>
      </c>
      <c r="E11" s="133">
        <f>D11/882</f>
        <v>3.4013605442176869E-3</v>
      </c>
      <c r="F11" s="121">
        <f>SUM(F7:F10)</f>
        <v>24</v>
      </c>
      <c r="G11" s="134">
        <f>F11/3518</f>
        <v>6.8220579874928933E-3</v>
      </c>
      <c r="H11" s="32">
        <f>SUM(H7:H10)</f>
        <v>29</v>
      </c>
      <c r="I11" s="133">
        <f>H11/4957</f>
        <v>5.8503126891264875E-3</v>
      </c>
      <c r="J11" s="35">
        <f>IF(D11=0, "-", IF((B11-D11)/D11&lt;10, (B11-D11)/D11, "&gt;999%"))</f>
        <v>0</v>
      </c>
      <c r="K11" s="36">
        <f>IF(H11=0, "-", IF((F11-H11)/H11&lt;10, (F11-H11)/H11, "&gt;999%"))</f>
        <v>-0.17241379310344829</v>
      </c>
    </row>
    <row r="12" spans="1:11" x14ac:dyDescent="0.2">
      <c r="B12" s="130"/>
      <c r="D12" s="130"/>
      <c r="F12" s="130"/>
      <c r="H12" s="130"/>
    </row>
    <row r="13" spans="1:11" s="38" customFormat="1" x14ac:dyDescent="0.2">
      <c r="A13" s="131" t="s">
        <v>147</v>
      </c>
      <c r="B13" s="32">
        <v>3</v>
      </c>
      <c r="C13" s="132">
        <f>B13/841</f>
        <v>3.5671819262782403E-3</v>
      </c>
      <c r="D13" s="32">
        <v>3</v>
      </c>
      <c r="E13" s="133">
        <f>D13/882</f>
        <v>3.4013605442176869E-3</v>
      </c>
      <c r="F13" s="121">
        <v>24</v>
      </c>
      <c r="G13" s="134">
        <f>F13/3518</f>
        <v>6.8220579874928933E-3</v>
      </c>
      <c r="H13" s="32">
        <v>29</v>
      </c>
      <c r="I13" s="133">
        <f>H13/4957</f>
        <v>5.8503126891264875E-3</v>
      </c>
      <c r="J13" s="35">
        <f>IF(D13=0, "-", IF((B13-D13)/D13&lt;10, (B13-D13)/D13, "&gt;999%"))</f>
        <v>0</v>
      </c>
      <c r="K13" s="36">
        <f>IF(H13=0, "-", IF((F13-H13)/H13&lt;10, (F13-H13)/H13, "&gt;999%"))</f>
        <v>-0.17241379310344829</v>
      </c>
    </row>
    <row r="14" spans="1:11" x14ac:dyDescent="0.2">
      <c r="B14" s="130"/>
      <c r="D14" s="130"/>
      <c r="F14" s="130"/>
      <c r="H14" s="130"/>
    </row>
    <row r="15" spans="1:11" ht="15.75" x14ac:dyDescent="0.25">
      <c r="A15" s="122" t="s">
        <v>28</v>
      </c>
      <c r="B15" s="170" t="s">
        <v>4</v>
      </c>
      <c r="C15" s="172"/>
      <c r="D15" s="172"/>
      <c r="E15" s="171"/>
      <c r="F15" s="170" t="s">
        <v>140</v>
      </c>
      <c r="G15" s="172"/>
      <c r="H15" s="172"/>
      <c r="I15" s="171"/>
      <c r="J15" s="170" t="s">
        <v>141</v>
      </c>
      <c r="K15" s="171"/>
    </row>
    <row r="16" spans="1:11" x14ac:dyDescent="0.2">
      <c r="A16" s="16"/>
      <c r="B16" s="170">
        <f>VALUE(RIGHT($B$2, 4))</f>
        <v>2020</v>
      </c>
      <c r="C16" s="171"/>
      <c r="D16" s="170">
        <f>B16-1</f>
        <v>2019</v>
      </c>
      <c r="E16" s="178"/>
      <c r="F16" s="170">
        <f>B16</f>
        <v>2020</v>
      </c>
      <c r="G16" s="178"/>
      <c r="H16" s="170">
        <f>D16</f>
        <v>2019</v>
      </c>
      <c r="I16" s="178"/>
      <c r="J16" s="13" t="s">
        <v>8</v>
      </c>
      <c r="K16" s="14" t="s">
        <v>5</v>
      </c>
    </row>
    <row r="17" spans="1:11" x14ac:dyDescent="0.2">
      <c r="A17" s="123" t="s">
        <v>148</v>
      </c>
      <c r="B17" s="124" t="s">
        <v>142</v>
      </c>
      <c r="C17" s="125" t="s">
        <v>143</v>
      </c>
      <c r="D17" s="124" t="s">
        <v>142</v>
      </c>
      <c r="E17" s="126" t="s">
        <v>143</v>
      </c>
      <c r="F17" s="125" t="s">
        <v>142</v>
      </c>
      <c r="G17" s="125" t="s">
        <v>143</v>
      </c>
      <c r="H17" s="124" t="s">
        <v>142</v>
      </c>
      <c r="I17" s="126" t="s">
        <v>143</v>
      </c>
      <c r="J17" s="124"/>
      <c r="K17" s="126"/>
    </row>
    <row r="18" spans="1:11" ht="15" x14ac:dyDescent="0.25">
      <c r="A18" s="20" t="s">
        <v>149</v>
      </c>
      <c r="B18" s="55">
        <v>1</v>
      </c>
      <c r="C18" s="127">
        <f>IF(B32=0, "-", B18/B32)</f>
        <v>2.4390243902439025E-2</v>
      </c>
      <c r="D18" s="55">
        <v>0</v>
      </c>
      <c r="E18" s="119">
        <f>IF(D32=0, "-", D18/D32)</f>
        <v>0</v>
      </c>
      <c r="F18" s="128">
        <v>3</v>
      </c>
      <c r="G18" s="127">
        <f>IF(F32=0, "-", F18/F32)</f>
        <v>1.6393442622950821E-2</v>
      </c>
      <c r="H18" s="55">
        <v>1</v>
      </c>
      <c r="I18" s="119">
        <f>IF(H32=0, "-", H18/H32)</f>
        <v>2.7777777777777779E-3</v>
      </c>
      <c r="J18" s="118" t="str">
        <f t="shared" ref="J18:J30" si="0">IF(D18=0, "-", IF((B18-D18)/D18&lt;10, (B18-D18)/D18, "&gt;999%"))</f>
        <v>-</v>
      </c>
      <c r="K18" s="119">
        <f t="shared" ref="K18:K30" si="1">IF(H18=0, "-", IF((F18-H18)/H18&lt;10, (F18-H18)/H18, "&gt;999%"))</f>
        <v>2</v>
      </c>
    </row>
    <row r="19" spans="1:11" ht="15" x14ac:dyDescent="0.25">
      <c r="A19" s="20" t="s">
        <v>150</v>
      </c>
      <c r="B19" s="55">
        <v>1</v>
      </c>
      <c r="C19" s="127">
        <f>IF(B32=0, "-", B19/B32)</f>
        <v>2.4390243902439025E-2</v>
      </c>
      <c r="D19" s="55">
        <v>3</v>
      </c>
      <c r="E19" s="119">
        <f>IF(D32=0, "-", D19/D32)</f>
        <v>5.1724137931034482E-2</v>
      </c>
      <c r="F19" s="128">
        <v>6</v>
      </c>
      <c r="G19" s="127">
        <f>IF(F32=0, "-", F19/F32)</f>
        <v>3.2786885245901641E-2</v>
      </c>
      <c r="H19" s="55">
        <v>14</v>
      </c>
      <c r="I19" s="119">
        <f>IF(H32=0, "-", H19/H32)</f>
        <v>3.888888888888889E-2</v>
      </c>
      <c r="J19" s="118">
        <f t="shared" si="0"/>
        <v>-0.66666666666666663</v>
      </c>
      <c r="K19" s="119">
        <f t="shared" si="1"/>
        <v>-0.5714285714285714</v>
      </c>
    </row>
    <row r="20" spans="1:11" ht="15" x14ac:dyDescent="0.25">
      <c r="A20" s="20" t="s">
        <v>151</v>
      </c>
      <c r="B20" s="55">
        <v>0</v>
      </c>
      <c r="C20" s="127">
        <f>IF(B32=0, "-", B20/B32)</f>
        <v>0</v>
      </c>
      <c r="D20" s="55">
        <v>9</v>
      </c>
      <c r="E20" s="119">
        <f>IF(D32=0, "-", D20/D32)</f>
        <v>0.15517241379310345</v>
      </c>
      <c r="F20" s="128">
        <v>0</v>
      </c>
      <c r="G20" s="127">
        <f>IF(F32=0, "-", F20/F32)</f>
        <v>0</v>
      </c>
      <c r="H20" s="55">
        <v>78</v>
      </c>
      <c r="I20" s="119">
        <f>IF(H32=0, "-", H20/H32)</f>
        <v>0.21666666666666667</v>
      </c>
      <c r="J20" s="118">
        <f t="shared" si="0"/>
        <v>-1</v>
      </c>
      <c r="K20" s="119">
        <f t="shared" si="1"/>
        <v>-1</v>
      </c>
    </row>
    <row r="21" spans="1:11" ht="15" x14ac:dyDescent="0.25">
      <c r="A21" s="20" t="s">
        <v>152</v>
      </c>
      <c r="B21" s="55">
        <v>8</v>
      </c>
      <c r="C21" s="127">
        <f>IF(B32=0, "-", B21/B32)</f>
        <v>0.1951219512195122</v>
      </c>
      <c r="D21" s="55">
        <v>6</v>
      </c>
      <c r="E21" s="119">
        <f>IF(D32=0, "-", D21/D32)</f>
        <v>0.10344827586206896</v>
      </c>
      <c r="F21" s="128">
        <v>31</v>
      </c>
      <c r="G21" s="127">
        <f>IF(F32=0, "-", F21/F32)</f>
        <v>0.16939890710382513</v>
      </c>
      <c r="H21" s="55">
        <v>75</v>
      </c>
      <c r="I21" s="119">
        <f>IF(H32=0, "-", H21/H32)</f>
        <v>0.20833333333333334</v>
      </c>
      <c r="J21" s="118">
        <f t="shared" si="0"/>
        <v>0.33333333333333331</v>
      </c>
      <c r="K21" s="119">
        <f t="shared" si="1"/>
        <v>-0.58666666666666667</v>
      </c>
    </row>
    <row r="22" spans="1:11" ht="15" x14ac:dyDescent="0.25">
      <c r="A22" s="20" t="s">
        <v>153</v>
      </c>
      <c r="B22" s="55">
        <v>5</v>
      </c>
      <c r="C22" s="127">
        <f>IF(B32=0, "-", B22/B32)</f>
        <v>0.12195121951219512</v>
      </c>
      <c r="D22" s="55">
        <v>8</v>
      </c>
      <c r="E22" s="119">
        <f>IF(D32=0, "-", D22/D32)</f>
        <v>0.13793103448275862</v>
      </c>
      <c r="F22" s="128">
        <v>21</v>
      </c>
      <c r="G22" s="127">
        <f>IF(F32=0, "-", F22/F32)</f>
        <v>0.11475409836065574</v>
      </c>
      <c r="H22" s="55">
        <v>41</v>
      </c>
      <c r="I22" s="119">
        <f>IF(H32=0, "-", H22/H32)</f>
        <v>0.11388888888888889</v>
      </c>
      <c r="J22" s="118">
        <f t="shared" si="0"/>
        <v>-0.375</v>
      </c>
      <c r="K22" s="119">
        <f t="shared" si="1"/>
        <v>-0.48780487804878048</v>
      </c>
    </row>
    <row r="23" spans="1:11" ht="15" x14ac:dyDescent="0.25">
      <c r="A23" s="20" t="s">
        <v>154</v>
      </c>
      <c r="B23" s="55">
        <v>0</v>
      </c>
      <c r="C23" s="127">
        <f>IF(B32=0, "-", B23/B32)</f>
        <v>0</v>
      </c>
      <c r="D23" s="55">
        <v>0</v>
      </c>
      <c r="E23" s="119">
        <f>IF(D32=0, "-", D23/D32)</f>
        <v>0</v>
      </c>
      <c r="F23" s="128">
        <v>4</v>
      </c>
      <c r="G23" s="127">
        <f>IF(F32=0, "-", F23/F32)</f>
        <v>2.185792349726776E-2</v>
      </c>
      <c r="H23" s="55">
        <v>0</v>
      </c>
      <c r="I23" s="119">
        <f>IF(H32=0, "-", H23/H32)</f>
        <v>0</v>
      </c>
      <c r="J23" s="118" t="str">
        <f t="shared" si="0"/>
        <v>-</v>
      </c>
      <c r="K23" s="119" t="str">
        <f t="shared" si="1"/>
        <v>-</v>
      </c>
    </row>
    <row r="24" spans="1:11" ht="15" x14ac:dyDescent="0.25">
      <c r="A24" s="20" t="s">
        <v>155</v>
      </c>
      <c r="B24" s="55">
        <v>0</v>
      </c>
      <c r="C24" s="127">
        <f>IF(B32=0, "-", B24/B32)</f>
        <v>0</v>
      </c>
      <c r="D24" s="55">
        <v>0</v>
      </c>
      <c r="E24" s="119">
        <f>IF(D32=0, "-", D24/D32)</f>
        <v>0</v>
      </c>
      <c r="F24" s="128">
        <v>0</v>
      </c>
      <c r="G24" s="127">
        <f>IF(F32=0, "-", F24/F32)</f>
        <v>0</v>
      </c>
      <c r="H24" s="55">
        <v>1</v>
      </c>
      <c r="I24" s="119">
        <f>IF(H32=0, "-", H24/H32)</f>
        <v>2.7777777777777779E-3</v>
      </c>
      <c r="J24" s="118" t="str">
        <f t="shared" si="0"/>
        <v>-</v>
      </c>
      <c r="K24" s="119">
        <f t="shared" si="1"/>
        <v>-1</v>
      </c>
    </row>
    <row r="25" spans="1:11" ht="15" x14ac:dyDescent="0.25">
      <c r="A25" s="20" t="s">
        <v>156</v>
      </c>
      <c r="B25" s="55">
        <v>0</v>
      </c>
      <c r="C25" s="127">
        <f>IF(B32=0, "-", B25/B32)</f>
        <v>0</v>
      </c>
      <c r="D25" s="55">
        <v>0</v>
      </c>
      <c r="E25" s="119">
        <f>IF(D32=0, "-", D25/D32)</f>
        <v>0</v>
      </c>
      <c r="F25" s="128">
        <v>0</v>
      </c>
      <c r="G25" s="127">
        <f>IF(F32=0, "-", F25/F32)</f>
        <v>0</v>
      </c>
      <c r="H25" s="55">
        <v>1</v>
      </c>
      <c r="I25" s="119">
        <f>IF(H32=0, "-", H25/H32)</f>
        <v>2.7777777777777779E-3</v>
      </c>
      <c r="J25" s="118" t="str">
        <f t="shared" si="0"/>
        <v>-</v>
      </c>
      <c r="K25" s="119">
        <f t="shared" si="1"/>
        <v>-1</v>
      </c>
    </row>
    <row r="26" spans="1:11" ht="15" x14ac:dyDescent="0.25">
      <c r="A26" s="20" t="s">
        <v>157</v>
      </c>
      <c r="B26" s="55">
        <v>18</v>
      </c>
      <c r="C26" s="127">
        <f>IF(B32=0, "-", B26/B32)</f>
        <v>0.43902439024390244</v>
      </c>
      <c r="D26" s="55">
        <v>3</v>
      </c>
      <c r="E26" s="119">
        <f>IF(D32=0, "-", D26/D32)</f>
        <v>5.1724137931034482E-2</v>
      </c>
      <c r="F26" s="128">
        <v>45</v>
      </c>
      <c r="G26" s="127">
        <f>IF(F32=0, "-", F26/F32)</f>
        <v>0.24590163934426229</v>
      </c>
      <c r="H26" s="55">
        <v>12</v>
      </c>
      <c r="I26" s="119">
        <f>IF(H32=0, "-", H26/H32)</f>
        <v>3.3333333333333333E-2</v>
      </c>
      <c r="J26" s="118">
        <f t="shared" si="0"/>
        <v>5</v>
      </c>
      <c r="K26" s="119">
        <f t="shared" si="1"/>
        <v>2.75</v>
      </c>
    </row>
    <row r="27" spans="1:11" ht="15" x14ac:dyDescent="0.25">
      <c r="A27" s="20" t="s">
        <v>158</v>
      </c>
      <c r="B27" s="55">
        <v>6</v>
      </c>
      <c r="C27" s="127">
        <f>IF(B32=0, "-", B27/B32)</f>
        <v>0.14634146341463414</v>
      </c>
      <c r="D27" s="55">
        <v>2</v>
      </c>
      <c r="E27" s="119">
        <f>IF(D32=0, "-", D27/D32)</f>
        <v>3.4482758620689655E-2</v>
      </c>
      <c r="F27" s="128">
        <v>18</v>
      </c>
      <c r="G27" s="127">
        <f>IF(F32=0, "-", F27/F32)</f>
        <v>9.8360655737704916E-2</v>
      </c>
      <c r="H27" s="55">
        <v>28</v>
      </c>
      <c r="I27" s="119">
        <f>IF(H32=0, "-", H27/H32)</f>
        <v>7.7777777777777779E-2</v>
      </c>
      <c r="J27" s="118">
        <f t="shared" si="0"/>
        <v>2</v>
      </c>
      <c r="K27" s="119">
        <f t="shared" si="1"/>
        <v>-0.35714285714285715</v>
      </c>
    </row>
    <row r="28" spans="1:11" ht="15" x14ac:dyDescent="0.25">
      <c r="A28" s="20" t="s">
        <v>159</v>
      </c>
      <c r="B28" s="55">
        <v>0</v>
      </c>
      <c r="C28" s="127">
        <f>IF(B32=0, "-", B28/B32)</f>
        <v>0</v>
      </c>
      <c r="D28" s="55">
        <v>0</v>
      </c>
      <c r="E28" s="119">
        <f>IF(D32=0, "-", D28/D32)</f>
        <v>0</v>
      </c>
      <c r="F28" s="128">
        <v>0</v>
      </c>
      <c r="G28" s="127">
        <f>IF(F32=0, "-", F28/F32)</f>
        <v>0</v>
      </c>
      <c r="H28" s="55">
        <v>2</v>
      </c>
      <c r="I28" s="119">
        <f>IF(H32=0, "-", H28/H32)</f>
        <v>5.5555555555555558E-3</v>
      </c>
      <c r="J28" s="118" t="str">
        <f t="shared" si="0"/>
        <v>-</v>
      </c>
      <c r="K28" s="119">
        <f t="shared" si="1"/>
        <v>-1</v>
      </c>
    </row>
    <row r="29" spans="1:11" ht="15" x14ac:dyDescent="0.25">
      <c r="A29" s="20" t="s">
        <v>160</v>
      </c>
      <c r="B29" s="55">
        <v>1</v>
      </c>
      <c r="C29" s="127">
        <f>IF(B32=0, "-", B29/B32)</f>
        <v>2.4390243902439025E-2</v>
      </c>
      <c r="D29" s="55">
        <v>25</v>
      </c>
      <c r="E29" s="119">
        <f>IF(D32=0, "-", D29/D32)</f>
        <v>0.43103448275862066</v>
      </c>
      <c r="F29" s="128">
        <v>47</v>
      </c>
      <c r="G29" s="127">
        <f>IF(F32=0, "-", F29/F32)</f>
        <v>0.25683060109289618</v>
      </c>
      <c r="H29" s="55">
        <v>99</v>
      </c>
      <c r="I29" s="119">
        <f>IF(H32=0, "-", H29/H32)</f>
        <v>0.27500000000000002</v>
      </c>
      <c r="J29" s="118">
        <f t="shared" si="0"/>
        <v>-0.96</v>
      </c>
      <c r="K29" s="119">
        <f t="shared" si="1"/>
        <v>-0.5252525252525253</v>
      </c>
    </row>
    <row r="30" spans="1:11" ht="15" x14ac:dyDescent="0.25">
      <c r="A30" s="20" t="s">
        <v>161</v>
      </c>
      <c r="B30" s="55">
        <v>1</v>
      </c>
      <c r="C30" s="127">
        <f>IF(B32=0, "-", B30/B32)</f>
        <v>2.4390243902439025E-2</v>
      </c>
      <c r="D30" s="55">
        <v>2</v>
      </c>
      <c r="E30" s="119">
        <f>IF(D32=0, "-", D30/D32)</f>
        <v>3.4482758620689655E-2</v>
      </c>
      <c r="F30" s="128">
        <v>8</v>
      </c>
      <c r="G30" s="127">
        <f>IF(F32=0, "-", F30/F32)</f>
        <v>4.3715846994535519E-2</v>
      </c>
      <c r="H30" s="55">
        <v>8</v>
      </c>
      <c r="I30" s="119">
        <f>IF(H32=0, "-", H30/H32)</f>
        <v>2.2222222222222223E-2</v>
      </c>
      <c r="J30" s="118">
        <f t="shared" si="0"/>
        <v>-0.5</v>
      </c>
      <c r="K30" s="119">
        <f t="shared" si="1"/>
        <v>0</v>
      </c>
    </row>
    <row r="31" spans="1:11" x14ac:dyDescent="0.2">
      <c r="A31" s="129"/>
      <c r="B31" s="82"/>
      <c r="D31" s="82"/>
      <c r="E31" s="86"/>
      <c r="F31" s="130"/>
      <c r="H31" s="82"/>
      <c r="I31" s="86"/>
      <c r="J31" s="85"/>
      <c r="K31" s="86"/>
    </row>
    <row r="32" spans="1:11" s="38" customFormat="1" x14ac:dyDescent="0.2">
      <c r="A32" s="131" t="s">
        <v>162</v>
      </c>
      <c r="B32" s="32">
        <f>SUM(B18:B31)</f>
        <v>41</v>
      </c>
      <c r="C32" s="132">
        <f>B32/841</f>
        <v>4.8751486325802618E-2</v>
      </c>
      <c r="D32" s="32">
        <f>SUM(D18:D31)</f>
        <v>58</v>
      </c>
      <c r="E32" s="133">
        <f>D32/882</f>
        <v>6.5759637188208611E-2</v>
      </c>
      <c r="F32" s="121">
        <f>SUM(F18:F31)</f>
        <v>183</v>
      </c>
      <c r="G32" s="134">
        <f>F32/3518</f>
        <v>5.2018192154633311E-2</v>
      </c>
      <c r="H32" s="32">
        <f>SUM(H18:H31)</f>
        <v>360</v>
      </c>
      <c r="I32" s="133">
        <f>H32/4957</f>
        <v>7.2624571313294334E-2</v>
      </c>
      <c r="J32" s="35">
        <f>IF(D32=0, "-", IF((B32-D32)/D32&lt;10, (B32-D32)/D32, "&gt;999%"))</f>
        <v>-0.29310344827586204</v>
      </c>
      <c r="K32" s="36">
        <f>IF(H32=0, "-", IF((F32-H32)/H32&lt;10, (F32-H32)/H32, "&gt;999%"))</f>
        <v>-0.49166666666666664</v>
      </c>
    </row>
    <row r="33" spans="1:11" x14ac:dyDescent="0.2">
      <c r="B33" s="130"/>
      <c r="D33" s="130"/>
      <c r="F33" s="130"/>
      <c r="H33" s="130"/>
    </row>
    <row r="34" spans="1:11" x14ac:dyDescent="0.2">
      <c r="A34" s="123" t="s">
        <v>163</v>
      </c>
      <c r="B34" s="124" t="s">
        <v>142</v>
      </c>
      <c r="C34" s="125" t="s">
        <v>143</v>
      </c>
      <c r="D34" s="124" t="s">
        <v>142</v>
      </c>
      <c r="E34" s="126" t="s">
        <v>143</v>
      </c>
      <c r="F34" s="125" t="s">
        <v>142</v>
      </c>
      <c r="G34" s="125" t="s">
        <v>143</v>
      </c>
      <c r="H34" s="124" t="s">
        <v>142</v>
      </c>
      <c r="I34" s="126" t="s">
        <v>143</v>
      </c>
      <c r="J34" s="124"/>
      <c r="K34" s="126"/>
    </row>
    <row r="35" spans="1:11" ht="15" x14ac:dyDescent="0.25">
      <c r="A35" s="20" t="s">
        <v>164</v>
      </c>
      <c r="B35" s="55">
        <v>0</v>
      </c>
      <c r="C35" s="127" t="str">
        <f>IF(B37=0, "-", B35/B37)</f>
        <v>-</v>
      </c>
      <c r="D35" s="55">
        <v>0</v>
      </c>
      <c r="E35" s="119" t="str">
        <f>IF(D37=0, "-", D35/D37)</f>
        <v>-</v>
      </c>
      <c r="F35" s="128">
        <v>0</v>
      </c>
      <c r="G35" s="127" t="str">
        <f>IF(F37=0, "-", F35/F37)</f>
        <v>-</v>
      </c>
      <c r="H35" s="55">
        <v>2</v>
      </c>
      <c r="I35" s="119">
        <f>IF(H37=0, "-", H35/H37)</f>
        <v>1</v>
      </c>
      <c r="J35" s="118" t="str">
        <f>IF(D35=0, "-", IF((B35-D35)/D35&lt;10, (B35-D35)/D35, "&gt;999%"))</f>
        <v>-</v>
      </c>
      <c r="K35" s="119">
        <f>IF(H35=0, "-", IF((F35-H35)/H35&lt;10, (F35-H35)/H35, "&gt;999%"))</f>
        <v>-1</v>
      </c>
    </row>
    <row r="36" spans="1:11" x14ac:dyDescent="0.2">
      <c r="A36" s="129"/>
      <c r="B36" s="82"/>
      <c r="D36" s="82"/>
      <c r="E36" s="86"/>
      <c r="F36" s="130"/>
      <c r="H36" s="82"/>
      <c r="I36" s="86"/>
      <c r="J36" s="85"/>
      <c r="K36" s="86"/>
    </row>
    <row r="37" spans="1:11" s="38" customFormat="1" x14ac:dyDescent="0.2">
      <c r="A37" s="131" t="s">
        <v>165</v>
      </c>
      <c r="B37" s="32">
        <f>SUM(B35:B36)</f>
        <v>0</v>
      </c>
      <c r="C37" s="132">
        <f>B37/841</f>
        <v>0</v>
      </c>
      <c r="D37" s="32">
        <f>SUM(D35:D36)</f>
        <v>0</v>
      </c>
      <c r="E37" s="133">
        <f>D37/882</f>
        <v>0</v>
      </c>
      <c r="F37" s="121">
        <f>SUM(F35:F36)</f>
        <v>0</v>
      </c>
      <c r="G37" s="134">
        <f>F37/3518</f>
        <v>0</v>
      </c>
      <c r="H37" s="32">
        <f>SUM(H35:H36)</f>
        <v>2</v>
      </c>
      <c r="I37" s="133">
        <f>H37/4957</f>
        <v>4.0346984062941297E-4</v>
      </c>
      <c r="J37" s="35" t="str">
        <f>IF(D37=0, "-", IF((B37-D37)/D37&lt;10, (B37-D37)/D37, "&gt;999%"))</f>
        <v>-</v>
      </c>
      <c r="K37" s="36">
        <f>IF(H37=0, "-", IF((F37-H37)/H37&lt;10, (F37-H37)/H37, "&gt;999%"))</f>
        <v>-1</v>
      </c>
    </row>
    <row r="38" spans="1:11" x14ac:dyDescent="0.2">
      <c r="B38" s="130"/>
      <c r="D38" s="130"/>
      <c r="F38" s="130"/>
      <c r="H38" s="130"/>
    </row>
    <row r="39" spans="1:11" s="38" customFormat="1" x14ac:dyDescent="0.2">
      <c r="A39" s="131" t="s">
        <v>166</v>
      </c>
      <c r="B39" s="32">
        <v>41</v>
      </c>
      <c r="C39" s="132">
        <f>B39/841</f>
        <v>4.8751486325802618E-2</v>
      </c>
      <c r="D39" s="32">
        <v>58</v>
      </c>
      <c r="E39" s="133">
        <f>D39/882</f>
        <v>6.5759637188208611E-2</v>
      </c>
      <c r="F39" s="121">
        <v>183</v>
      </c>
      <c r="G39" s="134">
        <f>F39/3518</f>
        <v>5.2018192154633311E-2</v>
      </c>
      <c r="H39" s="32">
        <v>362</v>
      </c>
      <c r="I39" s="133">
        <f>H39/4957</f>
        <v>7.3028041153923751E-2</v>
      </c>
      <c r="J39" s="35">
        <f>IF(D39=0, "-", IF((B39-D39)/D39&lt;10, (B39-D39)/D39, "&gt;999%"))</f>
        <v>-0.29310344827586204</v>
      </c>
      <c r="K39" s="36">
        <f>IF(H39=0, "-", IF((F39-H39)/H39&lt;10, (F39-H39)/H39, "&gt;999%"))</f>
        <v>-0.49447513812154698</v>
      </c>
    </row>
    <row r="40" spans="1:11" x14ac:dyDescent="0.2">
      <c r="B40" s="130"/>
      <c r="D40" s="130"/>
      <c r="F40" s="130"/>
      <c r="H40" s="130"/>
    </row>
    <row r="41" spans="1:11" ht="15.75" x14ac:dyDescent="0.25">
      <c r="A41" s="122" t="s">
        <v>29</v>
      </c>
      <c r="B41" s="170" t="s">
        <v>4</v>
      </c>
      <c r="C41" s="172"/>
      <c r="D41" s="172"/>
      <c r="E41" s="171"/>
      <c r="F41" s="170" t="s">
        <v>140</v>
      </c>
      <c r="G41" s="172"/>
      <c r="H41" s="172"/>
      <c r="I41" s="171"/>
      <c r="J41" s="170" t="s">
        <v>141</v>
      </c>
      <c r="K41" s="171"/>
    </row>
    <row r="42" spans="1:11" x14ac:dyDescent="0.2">
      <c r="A42" s="16"/>
      <c r="B42" s="170">
        <f>VALUE(RIGHT($B$2, 4))</f>
        <v>2020</v>
      </c>
      <c r="C42" s="171"/>
      <c r="D42" s="170">
        <f>B42-1</f>
        <v>2019</v>
      </c>
      <c r="E42" s="178"/>
      <c r="F42" s="170">
        <f>B42</f>
        <v>2020</v>
      </c>
      <c r="G42" s="178"/>
      <c r="H42" s="170">
        <f>D42</f>
        <v>2019</v>
      </c>
      <c r="I42" s="178"/>
      <c r="J42" s="13" t="s">
        <v>8</v>
      </c>
      <c r="K42" s="14" t="s">
        <v>5</v>
      </c>
    </row>
    <row r="43" spans="1:11" x14ac:dyDescent="0.2">
      <c r="A43" s="123" t="s">
        <v>167</v>
      </c>
      <c r="B43" s="124" t="s">
        <v>142</v>
      </c>
      <c r="C43" s="125" t="s">
        <v>143</v>
      </c>
      <c r="D43" s="124" t="s">
        <v>142</v>
      </c>
      <c r="E43" s="126" t="s">
        <v>143</v>
      </c>
      <c r="F43" s="125" t="s">
        <v>142</v>
      </c>
      <c r="G43" s="125" t="s">
        <v>143</v>
      </c>
      <c r="H43" s="124" t="s">
        <v>142</v>
      </c>
      <c r="I43" s="126" t="s">
        <v>143</v>
      </c>
      <c r="J43" s="124"/>
      <c r="K43" s="126"/>
    </row>
    <row r="44" spans="1:11" ht="15" x14ac:dyDescent="0.25">
      <c r="A44" s="20" t="s">
        <v>168</v>
      </c>
      <c r="B44" s="55">
        <v>1</v>
      </c>
      <c r="C44" s="127">
        <f>IF(B60=0, "-", B44/B60)</f>
        <v>1.4705882352941176E-2</v>
      </c>
      <c r="D44" s="55">
        <v>1</v>
      </c>
      <c r="E44" s="119">
        <f>IF(D60=0, "-", D44/D60)</f>
        <v>8.6206896551724137E-3</v>
      </c>
      <c r="F44" s="128">
        <v>4</v>
      </c>
      <c r="G44" s="127">
        <f>IF(F60=0, "-", F44/F60)</f>
        <v>1.2578616352201259E-2</v>
      </c>
      <c r="H44" s="55">
        <v>5</v>
      </c>
      <c r="I44" s="119">
        <f>IF(H60=0, "-", H44/H60)</f>
        <v>1.1037527593818985E-2</v>
      </c>
      <c r="J44" s="118">
        <f t="shared" ref="J44:J58" si="2">IF(D44=0, "-", IF((B44-D44)/D44&lt;10, (B44-D44)/D44, "&gt;999%"))</f>
        <v>0</v>
      </c>
      <c r="K44" s="119">
        <f t="shared" ref="K44:K58" si="3">IF(H44=0, "-", IF((F44-H44)/H44&lt;10, (F44-H44)/H44, "&gt;999%"))</f>
        <v>-0.2</v>
      </c>
    </row>
    <row r="45" spans="1:11" ht="15" x14ac:dyDescent="0.25">
      <c r="A45" s="20" t="s">
        <v>169</v>
      </c>
      <c r="B45" s="55">
        <v>1</v>
      </c>
      <c r="C45" s="127">
        <f>IF(B60=0, "-", B45/B60)</f>
        <v>1.4705882352941176E-2</v>
      </c>
      <c r="D45" s="55">
        <v>3</v>
      </c>
      <c r="E45" s="119">
        <f>IF(D60=0, "-", D45/D60)</f>
        <v>2.5862068965517241E-2</v>
      </c>
      <c r="F45" s="128">
        <v>6</v>
      </c>
      <c r="G45" s="127">
        <f>IF(F60=0, "-", F45/F60)</f>
        <v>1.8867924528301886E-2</v>
      </c>
      <c r="H45" s="55">
        <v>13</v>
      </c>
      <c r="I45" s="119">
        <f>IF(H60=0, "-", H45/H60)</f>
        <v>2.8697571743929361E-2</v>
      </c>
      <c r="J45" s="118">
        <f t="shared" si="2"/>
        <v>-0.66666666666666663</v>
      </c>
      <c r="K45" s="119">
        <f t="shared" si="3"/>
        <v>-0.53846153846153844</v>
      </c>
    </row>
    <row r="46" spans="1:11" ht="15" x14ac:dyDescent="0.25">
      <c r="A46" s="20" t="s">
        <v>170</v>
      </c>
      <c r="B46" s="55">
        <v>2</v>
      </c>
      <c r="C46" s="127">
        <f>IF(B60=0, "-", B46/B60)</f>
        <v>2.9411764705882353E-2</v>
      </c>
      <c r="D46" s="55">
        <v>6</v>
      </c>
      <c r="E46" s="119">
        <f>IF(D60=0, "-", D46/D60)</f>
        <v>5.1724137931034482E-2</v>
      </c>
      <c r="F46" s="128">
        <v>17</v>
      </c>
      <c r="G46" s="127">
        <f>IF(F60=0, "-", F46/F60)</f>
        <v>5.3459119496855348E-2</v>
      </c>
      <c r="H46" s="55">
        <v>24</v>
      </c>
      <c r="I46" s="119">
        <f>IF(H60=0, "-", H46/H60)</f>
        <v>5.2980132450331126E-2</v>
      </c>
      <c r="J46" s="118">
        <f t="shared" si="2"/>
        <v>-0.66666666666666663</v>
      </c>
      <c r="K46" s="119">
        <f t="shared" si="3"/>
        <v>-0.29166666666666669</v>
      </c>
    </row>
    <row r="47" spans="1:11" ht="15" x14ac:dyDescent="0.25">
      <c r="A47" s="20" t="s">
        <v>171</v>
      </c>
      <c r="B47" s="55">
        <v>1</v>
      </c>
      <c r="C47" s="127">
        <f>IF(B60=0, "-", B47/B60)</f>
        <v>1.4705882352941176E-2</v>
      </c>
      <c r="D47" s="55">
        <v>2</v>
      </c>
      <c r="E47" s="119">
        <f>IF(D60=0, "-", D47/D60)</f>
        <v>1.7241379310344827E-2</v>
      </c>
      <c r="F47" s="128">
        <v>4</v>
      </c>
      <c r="G47" s="127">
        <f>IF(F60=0, "-", F47/F60)</f>
        <v>1.2578616352201259E-2</v>
      </c>
      <c r="H47" s="55">
        <v>6</v>
      </c>
      <c r="I47" s="119">
        <f>IF(H60=0, "-", H47/H60)</f>
        <v>1.3245033112582781E-2</v>
      </c>
      <c r="J47" s="118">
        <f t="shared" si="2"/>
        <v>-0.5</v>
      </c>
      <c r="K47" s="119">
        <f t="shared" si="3"/>
        <v>-0.33333333333333331</v>
      </c>
    </row>
    <row r="48" spans="1:11" ht="15" x14ac:dyDescent="0.25">
      <c r="A48" s="20" t="s">
        <v>172</v>
      </c>
      <c r="B48" s="55">
        <v>5</v>
      </c>
      <c r="C48" s="127">
        <f>IF(B60=0, "-", B48/B60)</f>
        <v>7.3529411764705885E-2</v>
      </c>
      <c r="D48" s="55">
        <v>10</v>
      </c>
      <c r="E48" s="119">
        <f>IF(D60=0, "-", D48/D60)</f>
        <v>8.6206896551724144E-2</v>
      </c>
      <c r="F48" s="128">
        <v>61</v>
      </c>
      <c r="G48" s="127">
        <f>IF(F60=0, "-", F48/F60)</f>
        <v>0.1918238993710692</v>
      </c>
      <c r="H48" s="55">
        <v>68</v>
      </c>
      <c r="I48" s="119">
        <f>IF(H60=0, "-", H48/H60)</f>
        <v>0.15011037527593818</v>
      </c>
      <c r="J48" s="118">
        <f t="shared" si="2"/>
        <v>-0.5</v>
      </c>
      <c r="K48" s="119">
        <f t="shared" si="3"/>
        <v>-0.10294117647058823</v>
      </c>
    </row>
    <row r="49" spans="1:11" ht="15" x14ac:dyDescent="0.25">
      <c r="A49" s="20" t="s">
        <v>173</v>
      </c>
      <c r="B49" s="55">
        <v>0</v>
      </c>
      <c r="C49" s="127">
        <f>IF(B60=0, "-", B49/B60)</f>
        <v>0</v>
      </c>
      <c r="D49" s="55">
        <v>0</v>
      </c>
      <c r="E49" s="119">
        <f>IF(D60=0, "-", D49/D60)</f>
        <v>0</v>
      </c>
      <c r="F49" s="128">
        <v>0</v>
      </c>
      <c r="G49" s="127">
        <f>IF(F60=0, "-", F49/F60)</f>
        <v>0</v>
      </c>
      <c r="H49" s="55">
        <v>1</v>
      </c>
      <c r="I49" s="119">
        <f>IF(H60=0, "-", H49/H60)</f>
        <v>2.2075055187637969E-3</v>
      </c>
      <c r="J49" s="118" t="str">
        <f t="shared" si="2"/>
        <v>-</v>
      </c>
      <c r="K49" s="119">
        <f t="shared" si="3"/>
        <v>-1</v>
      </c>
    </row>
    <row r="50" spans="1:11" ht="15" x14ac:dyDescent="0.25">
      <c r="A50" s="20" t="s">
        <v>174</v>
      </c>
      <c r="B50" s="55">
        <v>7</v>
      </c>
      <c r="C50" s="127">
        <f>IF(B60=0, "-", B50/B60)</f>
        <v>0.10294117647058823</v>
      </c>
      <c r="D50" s="55">
        <v>13</v>
      </c>
      <c r="E50" s="119">
        <f>IF(D60=0, "-", D50/D60)</f>
        <v>0.11206896551724138</v>
      </c>
      <c r="F50" s="128">
        <v>33</v>
      </c>
      <c r="G50" s="127">
        <f>IF(F60=0, "-", F50/F60)</f>
        <v>0.10377358490566038</v>
      </c>
      <c r="H50" s="55">
        <v>40</v>
      </c>
      <c r="I50" s="119">
        <f>IF(H60=0, "-", H50/H60)</f>
        <v>8.8300220750551883E-2</v>
      </c>
      <c r="J50" s="118">
        <f t="shared" si="2"/>
        <v>-0.46153846153846156</v>
      </c>
      <c r="K50" s="119">
        <f t="shared" si="3"/>
        <v>-0.17499999999999999</v>
      </c>
    </row>
    <row r="51" spans="1:11" ht="15" x14ac:dyDescent="0.25">
      <c r="A51" s="20" t="s">
        <v>175</v>
      </c>
      <c r="B51" s="55">
        <v>0</v>
      </c>
      <c r="C51" s="127">
        <f>IF(B60=0, "-", B51/B60)</f>
        <v>0</v>
      </c>
      <c r="D51" s="55">
        <v>0</v>
      </c>
      <c r="E51" s="119">
        <f>IF(D60=0, "-", D51/D60)</f>
        <v>0</v>
      </c>
      <c r="F51" s="128">
        <v>0</v>
      </c>
      <c r="G51" s="127">
        <f>IF(F60=0, "-", F51/F60)</f>
        <v>0</v>
      </c>
      <c r="H51" s="55">
        <v>1</v>
      </c>
      <c r="I51" s="119">
        <f>IF(H60=0, "-", H51/H60)</f>
        <v>2.2075055187637969E-3</v>
      </c>
      <c r="J51" s="118" t="str">
        <f t="shared" si="2"/>
        <v>-</v>
      </c>
      <c r="K51" s="119">
        <f t="shared" si="3"/>
        <v>-1</v>
      </c>
    </row>
    <row r="52" spans="1:11" ht="15" x14ac:dyDescent="0.25">
      <c r="A52" s="20" t="s">
        <v>176</v>
      </c>
      <c r="B52" s="55">
        <v>14</v>
      </c>
      <c r="C52" s="127">
        <f>IF(B60=0, "-", B52/B60)</f>
        <v>0.20588235294117646</v>
      </c>
      <c r="D52" s="55">
        <v>9</v>
      </c>
      <c r="E52" s="119">
        <f>IF(D60=0, "-", D52/D60)</f>
        <v>7.7586206896551727E-2</v>
      </c>
      <c r="F52" s="128">
        <v>47</v>
      </c>
      <c r="G52" s="127">
        <f>IF(F60=0, "-", F52/F60)</f>
        <v>0.14779874213836477</v>
      </c>
      <c r="H52" s="55">
        <v>82</v>
      </c>
      <c r="I52" s="119">
        <f>IF(H60=0, "-", H52/H60)</f>
        <v>0.18101545253863136</v>
      </c>
      <c r="J52" s="118">
        <f t="shared" si="2"/>
        <v>0.55555555555555558</v>
      </c>
      <c r="K52" s="119">
        <f t="shared" si="3"/>
        <v>-0.42682926829268292</v>
      </c>
    </row>
    <row r="53" spans="1:11" ht="15" x14ac:dyDescent="0.25">
      <c r="A53" s="20" t="s">
        <v>177</v>
      </c>
      <c r="B53" s="55">
        <v>0</v>
      </c>
      <c r="C53" s="127">
        <f>IF(B60=0, "-", B53/B60)</f>
        <v>0</v>
      </c>
      <c r="D53" s="55">
        <v>0</v>
      </c>
      <c r="E53" s="119">
        <f>IF(D60=0, "-", D53/D60)</f>
        <v>0</v>
      </c>
      <c r="F53" s="128">
        <v>0</v>
      </c>
      <c r="G53" s="127">
        <f>IF(F60=0, "-", F53/F60)</f>
        <v>0</v>
      </c>
      <c r="H53" s="55">
        <v>22</v>
      </c>
      <c r="I53" s="119">
        <f>IF(H60=0, "-", H53/H60)</f>
        <v>4.856512141280353E-2</v>
      </c>
      <c r="J53" s="118" t="str">
        <f t="shared" si="2"/>
        <v>-</v>
      </c>
      <c r="K53" s="119">
        <f t="shared" si="3"/>
        <v>-1</v>
      </c>
    </row>
    <row r="54" spans="1:11" ht="15" x14ac:dyDescent="0.25">
      <c r="A54" s="20" t="s">
        <v>178</v>
      </c>
      <c r="B54" s="55">
        <v>2</v>
      </c>
      <c r="C54" s="127">
        <f>IF(B60=0, "-", B54/B60)</f>
        <v>2.9411764705882353E-2</v>
      </c>
      <c r="D54" s="55">
        <v>1</v>
      </c>
      <c r="E54" s="119">
        <f>IF(D60=0, "-", D54/D60)</f>
        <v>8.6206896551724137E-3</v>
      </c>
      <c r="F54" s="128">
        <v>6</v>
      </c>
      <c r="G54" s="127">
        <f>IF(F60=0, "-", F54/F60)</f>
        <v>1.8867924528301886E-2</v>
      </c>
      <c r="H54" s="55">
        <v>4</v>
      </c>
      <c r="I54" s="119">
        <f>IF(H60=0, "-", H54/H60)</f>
        <v>8.8300220750551876E-3</v>
      </c>
      <c r="J54" s="118">
        <f t="shared" si="2"/>
        <v>1</v>
      </c>
      <c r="K54" s="119">
        <f t="shared" si="3"/>
        <v>0.5</v>
      </c>
    </row>
    <row r="55" spans="1:11" ht="15" x14ac:dyDescent="0.25">
      <c r="A55" s="20" t="s">
        <v>179</v>
      </c>
      <c r="B55" s="55">
        <v>0</v>
      </c>
      <c r="C55" s="127">
        <f>IF(B60=0, "-", B55/B60)</f>
        <v>0</v>
      </c>
      <c r="D55" s="55">
        <v>0</v>
      </c>
      <c r="E55" s="119">
        <f>IF(D60=0, "-", D55/D60)</f>
        <v>0</v>
      </c>
      <c r="F55" s="128">
        <v>3</v>
      </c>
      <c r="G55" s="127">
        <f>IF(F60=0, "-", F55/F60)</f>
        <v>9.433962264150943E-3</v>
      </c>
      <c r="H55" s="55">
        <v>1</v>
      </c>
      <c r="I55" s="119">
        <f>IF(H60=0, "-", H55/H60)</f>
        <v>2.2075055187637969E-3</v>
      </c>
      <c r="J55" s="118" t="str">
        <f t="shared" si="2"/>
        <v>-</v>
      </c>
      <c r="K55" s="119">
        <f t="shared" si="3"/>
        <v>2</v>
      </c>
    </row>
    <row r="56" spans="1:11" ht="15" x14ac:dyDescent="0.25">
      <c r="A56" s="20" t="s">
        <v>180</v>
      </c>
      <c r="B56" s="55">
        <v>32</v>
      </c>
      <c r="C56" s="127">
        <f>IF(B60=0, "-", B56/B60)</f>
        <v>0.47058823529411764</v>
      </c>
      <c r="D56" s="55">
        <v>71</v>
      </c>
      <c r="E56" s="119">
        <f>IF(D60=0, "-", D56/D60)</f>
        <v>0.61206896551724133</v>
      </c>
      <c r="F56" s="128">
        <v>127</v>
      </c>
      <c r="G56" s="127">
        <f>IF(F60=0, "-", F56/F60)</f>
        <v>0.39937106918238996</v>
      </c>
      <c r="H56" s="55">
        <v>167</v>
      </c>
      <c r="I56" s="119">
        <f>IF(H60=0, "-", H56/H60)</f>
        <v>0.36865342163355408</v>
      </c>
      <c r="J56" s="118">
        <f t="shared" si="2"/>
        <v>-0.54929577464788737</v>
      </c>
      <c r="K56" s="119">
        <f t="shared" si="3"/>
        <v>-0.23952095808383234</v>
      </c>
    </row>
    <row r="57" spans="1:11" ht="15" x14ac:dyDescent="0.25">
      <c r="A57" s="20" t="s">
        <v>181</v>
      </c>
      <c r="B57" s="55">
        <v>0</v>
      </c>
      <c r="C57" s="127">
        <f>IF(B60=0, "-", B57/B60)</f>
        <v>0</v>
      </c>
      <c r="D57" s="55">
        <v>0</v>
      </c>
      <c r="E57" s="119">
        <f>IF(D60=0, "-", D57/D60)</f>
        <v>0</v>
      </c>
      <c r="F57" s="128">
        <v>0</v>
      </c>
      <c r="G57" s="127">
        <f>IF(F60=0, "-", F57/F60)</f>
        <v>0</v>
      </c>
      <c r="H57" s="55">
        <v>1</v>
      </c>
      <c r="I57" s="119">
        <f>IF(H60=0, "-", H57/H60)</f>
        <v>2.2075055187637969E-3</v>
      </c>
      <c r="J57" s="118" t="str">
        <f t="shared" si="2"/>
        <v>-</v>
      </c>
      <c r="K57" s="119">
        <f t="shared" si="3"/>
        <v>-1</v>
      </c>
    </row>
    <row r="58" spans="1:11" ht="15" x14ac:dyDescent="0.25">
      <c r="A58" s="20" t="s">
        <v>182</v>
      </c>
      <c r="B58" s="55">
        <v>3</v>
      </c>
      <c r="C58" s="127">
        <f>IF(B60=0, "-", B58/B60)</f>
        <v>4.4117647058823532E-2</v>
      </c>
      <c r="D58" s="55">
        <v>0</v>
      </c>
      <c r="E58" s="119">
        <f>IF(D60=0, "-", D58/D60)</f>
        <v>0</v>
      </c>
      <c r="F58" s="128">
        <v>10</v>
      </c>
      <c r="G58" s="127">
        <f>IF(F60=0, "-", F58/F60)</f>
        <v>3.1446540880503145E-2</v>
      </c>
      <c r="H58" s="55">
        <v>18</v>
      </c>
      <c r="I58" s="119">
        <f>IF(H60=0, "-", H58/H60)</f>
        <v>3.9735099337748346E-2</v>
      </c>
      <c r="J58" s="118" t="str">
        <f t="shared" si="2"/>
        <v>-</v>
      </c>
      <c r="K58" s="119">
        <f t="shared" si="3"/>
        <v>-0.44444444444444442</v>
      </c>
    </row>
    <row r="59" spans="1:11" x14ac:dyDescent="0.2">
      <c r="A59" s="129"/>
      <c r="B59" s="82"/>
      <c r="D59" s="82"/>
      <c r="E59" s="86"/>
      <c r="F59" s="130"/>
      <c r="H59" s="82"/>
      <c r="I59" s="86"/>
      <c r="J59" s="85"/>
      <c r="K59" s="86"/>
    </row>
    <row r="60" spans="1:11" s="38" customFormat="1" x14ac:dyDescent="0.2">
      <c r="A60" s="131" t="s">
        <v>183</v>
      </c>
      <c r="B60" s="32">
        <f>SUM(B44:B59)</f>
        <v>68</v>
      </c>
      <c r="C60" s="132">
        <f>B60/841</f>
        <v>8.0856123662306781E-2</v>
      </c>
      <c r="D60" s="32">
        <f>SUM(D44:D59)</f>
        <v>116</v>
      </c>
      <c r="E60" s="133">
        <f>D60/882</f>
        <v>0.13151927437641722</v>
      </c>
      <c r="F60" s="121">
        <f>SUM(F44:F59)</f>
        <v>318</v>
      </c>
      <c r="G60" s="134">
        <f>F60/3518</f>
        <v>9.0392268334280837E-2</v>
      </c>
      <c r="H60" s="32">
        <f>SUM(H44:H59)</f>
        <v>453</v>
      </c>
      <c r="I60" s="133">
        <f>H60/4957</f>
        <v>9.1385918902562036E-2</v>
      </c>
      <c r="J60" s="35">
        <f>IF(D60=0, "-", IF((B60-D60)/D60&lt;10, (B60-D60)/D60, "&gt;999%"))</f>
        <v>-0.41379310344827586</v>
      </c>
      <c r="K60" s="36">
        <f>IF(H60=0, "-", IF((F60-H60)/H60&lt;10, (F60-H60)/H60, "&gt;999%"))</f>
        <v>-0.29801324503311261</v>
      </c>
    </row>
    <row r="61" spans="1:11" x14ac:dyDescent="0.2">
      <c r="B61" s="130"/>
      <c r="D61" s="130"/>
      <c r="F61" s="130"/>
      <c r="H61" s="130"/>
    </row>
    <row r="62" spans="1:11" x14ac:dyDescent="0.2">
      <c r="A62" s="123" t="s">
        <v>184</v>
      </c>
      <c r="B62" s="124" t="s">
        <v>142</v>
      </c>
      <c r="C62" s="125" t="s">
        <v>143</v>
      </c>
      <c r="D62" s="124" t="s">
        <v>142</v>
      </c>
      <c r="E62" s="126" t="s">
        <v>143</v>
      </c>
      <c r="F62" s="125" t="s">
        <v>142</v>
      </c>
      <c r="G62" s="125" t="s">
        <v>143</v>
      </c>
      <c r="H62" s="124" t="s">
        <v>142</v>
      </c>
      <c r="I62" s="126" t="s">
        <v>143</v>
      </c>
      <c r="J62" s="124"/>
      <c r="K62" s="126"/>
    </row>
    <row r="63" spans="1:11" ht="15" x14ac:dyDescent="0.25">
      <c r="A63" s="20" t="s">
        <v>185</v>
      </c>
      <c r="B63" s="55">
        <v>0</v>
      </c>
      <c r="C63" s="127">
        <f>IF(B71=0, "-", B63/B71)</f>
        <v>0</v>
      </c>
      <c r="D63" s="55">
        <v>0</v>
      </c>
      <c r="E63" s="119">
        <f>IF(D71=0, "-", D63/D71)</f>
        <v>0</v>
      </c>
      <c r="F63" s="128">
        <v>0</v>
      </c>
      <c r="G63" s="127">
        <f>IF(F71=0, "-", F63/F71)</f>
        <v>0</v>
      </c>
      <c r="H63" s="55">
        <v>1</v>
      </c>
      <c r="I63" s="119">
        <f>IF(H71=0, "-", H63/H71)</f>
        <v>0.14285714285714285</v>
      </c>
      <c r="J63" s="118" t="str">
        <f t="shared" ref="J63:J69" si="4">IF(D63=0, "-", IF((B63-D63)/D63&lt;10, (B63-D63)/D63, "&gt;999%"))</f>
        <v>-</v>
      </c>
      <c r="K63" s="119">
        <f t="shared" ref="K63:K69" si="5">IF(H63=0, "-", IF((F63-H63)/H63&lt;10, (F63-H63)/H63, "&gt;999%"))</f>
        <v>-1</v>
      </c>
    </row>
    <row r="64" spans="1:11" ht="15" x14ac:dyDescent="0.25">
      <c r="A64" s="20" t="s">
        <v>186</v>
      </c>
      <c r="B64" s="55">
        <v>0</v>
      </c>
      <c r="C64" s="127">
        <f>IF(B71=0, "-", B64/B71)</f>
        <v>0</v>
      </c>
      <c r="D64" s="55">
        <v>0</v>
      </c>
      <c r="E64" s="119">
        <f>IF(D71=0, "-", D64/D71)</f>
        <v>0</v>
      </c>
      <c r="F64" s="128">
        <v>2</v>
      </c>
      <c r="G64" s="127">
        <f>IF(F71=0, "-", F64/F71)</f>
        <v>0.1111111111111111</v>
      </c>
      <c r="H64" s="55">
        <v>4</v>
      </c>
      <c r="I64" s="119">
        <f>IF(H71=0, "-", H64/H71)</f>
        <v>0.5714285714285714</v>
      </c>
      <c r="J64" s="118" t="str">
        <f t="shared" si="4"/>
        <v>-</v>
      </c>
      <c r="K64" s="119">
        <f t="shared" si="5"/>
        <v>-0.5</v>
      </c>
    </row>
    <row r="65" spans="1:11" ht="15" x14ac:dyDescent="0.25">
      <c r="A65" s="20" t="s">
        <v>187</v>
      </c>
      <c r="B65" s="55">
        <v>4</v>
      </c>
      <c r="C65" s="127">
        <f>IF(B71=0, "-", B65/B71)</f>
        <v>0.8</v>
      </c>
      <c r="D65" s="55">
        <v>0</v>
      </c>
      <c r="E65" s="119">
        <f>IF(D71=0, "-", D65/D71)</f>
        <v>0</v>
      </c>
      <c r="F65" s="128">
        <v>6</v>
      </c>
      <c r="G65" s="127">
        <f>IF(F71=0, "-", F65/F71)</f>
        <v>0.33333333333333331</v>
      </c>
      <c r="H65" s="55">
        <v>0</v>
      </c>
      <c r="I65" s="119">
        <f>IF(H71=0, "-", H65/H71)</f>
        <v>0</v>
      </c>
      <c r="J65" s="118" t="str">
        <f t="shared" si="4"/>
        <v>-</v>
      </c>
      <c r="K65" s="119" t="str">
        <f t="shared" si="5"/>
        <v>-</v>
      </c>
    </row>
    <row r="66" spans="1:11" ht="15" x14ac:dyDescent="0.25">
      <c r="A66" s="20" t="s">
        <v>188</v>
      </c>
      <c r="B66" s="55">
        <v>0</v>
      </c>
      <c r="C66" s="127">
        <f>IF(B71=0, "-", B66/B71)</f>
        <v>0</v>
      </c>
      <c r="D66" s="55">
        <v>0</v>
      </c>
      <c r="E66" s="119">
        <f>IF(D71=0, "-", D66/D71)</f>
        <v>0</v>
      </c>
      <c r="F66" s="128">
        <v>1</v>
      </c>
      <c r="G66" s="127">
        <f>IF(F71=0, "-", F66/F71)</f>
        <v>5.5555555555555552E-2</v>
      </c>
      <c r="H66" s="55">
        <v>0</v>
      </c>
      <c r="I66" s="119">
        <f>IF(H71=0, "-", H66/H71)</f>
        <v>0</v>
      </c>
      <c r="J66" s="118" t="str">
        <f t="shared" si="4"/>
        <v>-</v>
      </c>
      <c r="K66" s="119" t="str">
        <f t="shared" si="5"/>
        <v>-</v>
      </c>
    </row>
    <row r="67" spans="1:11" ht="15" x14ac:dyDescent="0.25">
      <c r="A67" s="20" t="s">
        <v>189</v>
      </c>
      <c r="B67" s="55">
        <v>0</v>
      </c>
      <c r="C67" s="127">
        <f>IF(B71=0, "-", B67/B71)</f>
        <v>0</v>
      </c>
      <c r="D67" s="55">
        <v>2</v>
      </c>
      <c r="E67" s="119">
        <f>IF(D71=0, "-", D67/D71)</f>
        <v>1</v>
      </c>
      <c r="F67" s="128">
        <v>5</v>
      </c>
      <c r="G67" s="127">
        <f>IF(F71=0, "-", F67/F71)</f>
        <v>0.27777777777777779</v>
      </c>
      <c r="H67" s="55">
        <v>2</v>
      </c>
      <c r="I67" s="119">
        <f>IF(H71=0, "-", H67/H71)</f>
        <v>0.2857142857142857</v>
      </c>
      <c r="J67" s="118">
        <f t="shared" si="4"/>
        <v>-1</v>
      </c>
      <c r="K67" s="119">
        <f t="shared" si="5"/>
        <v>1.5</v>
      </c>
    </row>
    <row r="68" spans="1:11" ht="15" x14ac:dyDescent="0.25">
      <c r="A68" s="20" t="s">
        <v>190</v>
      </c>
      <c r="B68" s="55">
        <v>0</v>
      </c>
      <c r="C68" s="127">
        <f>IF(B71=0, "-", B68/B71)</f>
        <v>0</v>
      </c>
      <c r="D68" s="55">
        <v>0</v>
      </c>
      <c r="E68" s="119">
        <f>IF(D71=0, "-", D68/D71)</f>
        <v>0</v>
      </c>
      <c r="F68" s="128">
        <v>1</v>
      </c>
      <c r="G68" s="127">
        <f>IF(F71=0, "-", F68/F71)</f>
        <v>5.5555555555555552E-2</v>
      </c>
      <c r="H68" s="55">
        <v>0</v>
      </c>
      <c r="I68" s="119">
        <f>IF(H71=0, "-", H68/H71)</f>
        <v>0</v>
      </c>
      <c r="J68" s="118" t="str">
        <f t="shared" si="4"/>
        <v>-</v>
      </c>
      <c r="K68" s="119" t="str">
        <f t="shared" si="5"/>
        <v>-</v>
      </c>
    </row>
    <row r="69" spans="1:11" ht="15" x14ac:dyDescent="0.25">
      <c r="A69" s="20" t="s">
        <v>191</v>
      </c>
      <c r="B69" s="55">
        <v>1</v>
      </c>
      <c r="C69" s="127">
        <f>IF(B71=0, "-", B69/B71)</f>
        <v>0.2</v>
      </c>
      <c r="D69" s="55">
        <v>0</v>
      </c>
      <c r="E69" s="119">
        <f>IF(D71=0, "-", D69/D71)</f>
        <v>0</v>
      </c>
      <c r="F69" s="128">
        <v>3</v>
      </c>
      <c r="G69" s="127">
        <f>IF(F71=0, "-", F69/F71)</f>
        <v>0.16666666666666666</v>
      </c>
      <c r="H69" s="55">
        <v>0</v>
      </c>
      <c r="I69" s="119">
        <f>IF(H71=0, "-", H69/H71)</f>
        <v>0</v>
      </c>
      <c r="J69" s="118" t="str">
        <f t="shared" si="4"/>
        <v>-</v>
      </c>
      <c r="K69" s="119" t="str">
        <f t="shared" si="5"/>
        <v>-</v>
      </c>
    </row>
    <row r="70" spans="1:11" x14ac:dyDescent="0.2">
      <c r="A70" s="129"/>
      <c r="B70" s="82"/>
      <c r="D70" s="82"/>
      <c r="E70" s="86"/>
      <c r="F70" s="130"/>
      <c r="H70" s="82"/>
      <c r="I70" s="86"/>
      <c r="J70" s="85"/>
      <c r="K70" s="86"/>
    </row>
    <row r="71" spans="1:11" s="38" customFormat="1" x14ac:dyDescent="0.2">
      <c r="A71" s="131" t="s">
        <v>192</v>
      </c>
      <c r="B71" s="32">
        <f>SUM(B63:B70)</f>
        <v>5</v>
      </c>
      <c r="C71" s="132">
        <f>B71/841</f>
        <v>5.945303210463734E-3</v>
      </c>
      <c r="D71" s="32">
        <f>SUM(D63:D70)</f>
        <v>2</v>
      </c>
      <c r="E71" s="133">
        <f>D71/882</f>
        <v>2.2675736961451248E-3</v>
      </c>
      <c r="F71" s="121">
        <f>SUM(F63:F70)</f>
        <v>18</v>
      </c>
      <c r="G71" s="134">
        <f>F71/3518</f>
        <v>5.1165434906196702E-3</v>
      </c>
      <c r="H71" s="32">
        <f>SUM(H63:H70)</f>
        <v>7</v>
      </c>
      <c r="I71" s="133">
        <f>H71/4957</f>
        <v>1.4121444422029454E-3</v>
      </c>
      <c r="J71" s="35">
        <f>IF(D71=0, "-", IF((B71-D71)/D71&lt;10, (B71-D71)/D71, "&gt;999%"))</f>
        <v>1.5</v>
      </c>
      <c r="K71" s="36">
        <f>IF(H71=0, "-", IF((F71-H71)/H71&lt;10, (F71-H71)/H71, "&gt;999%"))</f>
        <v>1.5714285714285714</v>
      </c>
    </row>
    <row r="72" spans="1:11" x14ac:dyDescent="0.2">
      <c r="B72" s="130"/>
      <c r="D72" s="130"/>
      <c r="F72" s="130"/>
      <c r="H72" s="130"/>
    </row>
    <row r="73" spans="1:11" s="38" customFormat="1" x14ac:dyDescent="0.2">
      <c r="A73" s="131" t="s">
        <v>193</v>
      </c>
      <c r="B73" s="32">
        <v>73</v>
      </c>
      <c r="C73" s="132">
        <f>B73/841</f>
        <v>8.680142687277051E-2</v>
      </c>
      <c r="D73" s="32">
        <v>118</v>
      </c>
      <c r="E73" s="133">
        <f>D73/882</f>
        <v>0.13378684807256236</v>
      </c>
      <c r="F73" s="121">
        <v>336</v>
      </c>
      <c r="G73" s="134">
        <f>F73/3518</f>
        <v>9.5508811824900508E-2</v>
      </c>
      <c r="H73" s="32">
        <v>460</v>
      </c>
      <c r="I73" s="133">
        <f>H73/4957</f>
        <v>9.2798063344764981E-2</v>
      </c>
      <c r="J73" s="35">
        <f>IF(D73=0, "-", IF((B73-D73)/D73&lt;10, (B73-D73)/D73, "&gt;999%"))</f>
        <v>-0.38135593220338981</v>
      </c>
      <c r="K73" s="36">
        <f>IF(H73=0, "-", IF((F73-H73)/H73&lt;10, (F73-H73)/H73, "&gt;999%"))</f>
        <v>-0.26956521739130435</v>
      </c>
    </row>
    <row r="74" spans="1:11" x14ac:dyDescent="0.2">
      <c r="B74" s="130"/>
      <c r="D74" s="130"/>
      <c r="F74" s="130"/>
      <c r="H74" s="130"/>
    </row>
    <row r="75" spans="1:11" ht="15.75" x14ac:dyDescent="0.25">
      <c r="A75" s="122" t="s">
        <v>30</v>
      </c>
      <c r="B75" s="170" t="s">
        <v>4</v>
      </c>
      <c r="C75" s="172"/>
      <c r="D75" s="172"/>
      <c r="E75" s="171"/>
      <c r="F75" s="170" t="s">
        <v>140</v>
      </c>
      <c r="G75" s="172"/>
      <c r="H75" s="172"/>
      <c r="I75" s="171"/>
      <c r="J75" s="170" t="s">
        <v>141</v>
      </c>
      <c r="K75" s="171"/>
    </row>
    <row r="76" spans="1:11" x14ac:dyDescent="0.2">
      <c r="A76" s="16"/>
      <c r="B76" s="170">
        <f>VALUE(RIGHT($B$2, 4))</f>
        <v>2020</v>
      </c>
      <c r="C76" s="171"/>
      <c r="D76" s="170">
        <f>B76-1</f>
        <v>2019</v>
      </c>
      <c r="E76" s="178"/>
      <c r="F76" s="170">
        <f>B76</f>
        <v>2020</v>
      </c>
      <c r="G76" s="178"/>
      <c r="H76" s="170">
        <f>D76</f>
        <v>2019</v>
      </c>
      <c r="I76" s="178"/>
      <c r="J76" s="13" t="s">
        <v>8</v>
      </c>
      <c r="K76" s="14" t="s">
        <v>5</v>
      </c>
    </row>
    <row r="77" spans="1:11" x14ac:dyDescent="0.2">
      <c r="A77" s="123" t="s">
        <v>194</v>
      </c>
      <c r="B77" s="124" t="s">
        <v>142</v>
      </c>
      <c r="C77" s="125" t="s">
        <v>143</v>
      </c>
      <c r="D77" s="124" t="s">
        <v>142</v>
      </c>
      <c r="E77" s="126" t="s">
        <v>143</v>
      </c>
      <c r="F77" s="125" t="s">
        <v>142</v>
      </c>
      <c r="G77" s="125" t="s">
        <v>143</v>
      </c>
      <c r="H77" s="124" t="s">
        <v>142</v>
      </c>
      <c r="I77" s="126" t="s">
        <v>143</v>
      </c>
      <c r="J77" s="124"/>
      <c r="K77" s="126"/>
    </row>
    <row r="78" spans="1:11" ht="15" x14ac:dyDescent="0.25">
      <c r="A78" s="20" t="s">
        <v>195</v>
      </c>
      <c r="B78" s="55">
        <v>2</v>
      </c>
      <c r="C78" s="127">
        <f>IF(B84=0, "-", B78/B84)</f>
        <v>9.0909090909090912E-2</v>
      </c>
      <c r="D78" s="55">
        <v>2</v>
      </c>
      <c r="E78" s="119">
        <f>IF(D84=0, "-", D78/D84)</f>
        <v>0.5</v>
      </c>
      <c r="F78" s="128">
        <v>7</v>
      </c>
      <c r="G78" s="127">
        <f>IF(F84=0, "-", F78/F84)</f>
        <v>8.1395348837209308E-2</v>
      </c>
      <c r="H78" s="55">
        <v>6</v>
      </c>
      <c r="I78" s="119">
        <f>IF(H84=0, "-", H78/H84)</f>
        <v>7.3170731707317069E-2</v>
      </c>
      <c r="J78" s="118">
        <f>IF(D78=0, "-", IF((B78-D78)/D78&lt;10, (B78-D78)/D78, "&gt;999%"))</f>
        <v>0</v>
      </c>
      <c r="K78" s="119">
        <f>IF(H78=0, "-", IF((F78-H78)/H78&lt;10, (F78-H78)/H78, "&gt;999%"))</f>
        <v>0.16666666666666666</v>
      </c>
    </row>
    <row r="79" spans="1:11" ht="15" x14ac:dyDescent="0.25">
      <c r="A79" s="20" t="s">
        <v>196</v>
      </c>
      <c r="B79" s="55">
        <v>0</v>
      </c>
      <c r="C79" s="127">
        <f>IF(B84=0, "-", B79/B84)</f>
        <v>0</v>
      </c>
      <c r="D79" s="55">
        <v>0</v>
      </c>
      <c r="E79" s="119">
        <f>IF(D84=0, "-", D79/D84)</f>
        <v>0</v>
      </c>
      <c r="F79" s="128">
        <v>0</v>
      </c>
      <c r="G79" s="127">
        <f>IF(F84=0, "-", F79/F84)</f>
        <v>0</v>
      </c>
      <c r="H79" s="55">
        <v>1</v>
      </c>
      <c r="I79" s="119">
        <f>IF(H84=0, "-", H79/H84)</f>
        <v>1.2195121951219513E-2</v>
      </c>
      <c r="J79" s="118" t="str">
        <f>IF(D79=0, "-", IF((B79-D79)/D79&lt;10, (B79-D79)/D79, "&gt;999%"))</f>
        <v>-</v>
      </c>
      <c r="K79" s="119">
        <f>IF(H79=0, "-", IF((F79-H79)/H79&lt;10, (F79-H79)/H79, "&gt;999%"))</f>
        <v>-1</v>
      </c>
    </row>
    <row r="80" spans="1:11" ht="15" x14ac:dyDescent="0.25">
      <c r="A80" s="20" t="s">
        <v>197</v>
      </c>
      <c r="B80" s="55">
        <v>0</v>
      </c>
      <c r="C80" s="127">
        <f>IF(B84=0, "-", B80/B84)</f>
        <v>0</v>
      </c>
      <c r="D80" s="55">
        <v>0</v>
      </c>
      <c r="E80" s="119">
        <f>IF(D84=0, "-", D80/D84)</f>
        <v>0</v>
      </c>
      <c r="F80" s="128">
        <v>2</v>
      </c>
      <c r="G80" s="127">
        <f>IF(F84=0, "-", F80/F84)</f>
        <v>2.3255813953488372E-2</v>
      </c>
      <c r="H80" s="55">
        <v>4</v>
      </c>
      <c r="I80" s="119">
        <f>IF(H84=0, "-", H80/H84)</f>
        <v>4.878048780487805E-2</v>
      </c>
      <c r="J80" s="118" t="str">
        <f>IF(D80=0, "-", IF((B80-D80)/D80&lt;10, (B80-D80)/D80, "&gt;999%"))</f>
        <v>-</v>
      </c>
      <c r="K80" s="119">
        <f>IF(H80=0, "-", IF((F80-H80)/H80&lt;10, (F80-H80)/H80, "&gt;999%"))</f>
        <v>-0.5</v>
      </c>
    </row>
    <row r="81" spans="1:11" ht="15" x14ac:dyDescent="0.25">
      <c r="A81" s="20" t="s">
        <v>198</v>
      </c>
      <c r="B81" s="55">
        <v>19</v>
      </c>
      <c r="C81" s="127">
        <f>IF(B84=0, "-", B81/B84)</f>
        <v>0.86363636363636365</v>
      </c>
      <c r="D81" s="55">
        <v>2</v>
      </c>
      <c r="E81" s="119">
        <f>IF(D84=0, "-", D81/D84)</f>
        <v>0.5</v>
      </c>
      <c r="F81" s="128">
        <v>76</v>
      </c>
      <c r="G81" s="127">
        <f>IF(F84=0, "-", F81/F84)</f>
        <v>0.88372093023255816</v>
      </c>
      <c r="H81" s="55">
        <v>71</v>
      </c>
      <c r="I81" s="119">
        <f>IF(H84=0, "-", H81/H84)</f>
        <v>0.86585365853658536</v>
      </c>
      <c r="J81" s="118">
        <f>IF(D81=0, "-", IF((B81-D81)/D81&lt;10, (B81-D81)/D81, "&gt;999%"))</f>
        <v>8.5</v>
      </c>
      <c r="K81" s="119">
        <f>IF(H81=0, "-", IF((F81-H81)/H81&lt;10, (F81-H81)/H81, "&gt;999%"))</f>
        <v>7.0422535211267609E-2</v>
      </c>
    </row>
    <row r="82" spans="1:11" ht="15" x14ac:dyDescent="0.25">
      <c r="A82" s="20" t="s">
        <v>199</v>
      </c>
      <c r="B82" s="55">
        <v>1</v>
      </c>
      <c r="C82" s="127">
        <f>IF(B84=0, "-", B82/B84)</f>
        <v>4.5454545454545456E-2</v>
      </c>
      <c r="D82" s="55">
        <v>0</v>
      </c>
      <c r="E82" s="119">
        <f>IF(D84=0, "-", D82/D84)</f>
        <v>0</v>
      </c>
      <c r="F82" s="128">
        <v>1</v>
      </c>
      <c r="G82" s="127">
        <f>IF(F84=0, "-", F82/F84)</f>
        <v>1.1627906976744186E-2</v>
      </c>
      <c r="H82" s="55">
        <v>0</v>
      </c>
      <c r="I82" s="119">
        <f>IF(H84=0, "-", H82/H84)</f>
        <v>0</v>
      </c>
      <c r="J82" s="118" t="str">
        <f>IF(D82=0, "-", IF((B82-D82)/D82&lt;10, (B82-D82)/D82, "&gt;999%"))</f>
        <v>-</v>
      </c>
      <c r="K82" s="119" t="str">
        <f>IF(H82=0, "-", IF((F82-H82)/H82&lt;10, (F82-H82)/H82, "&gt;999%"))</f>
        <v>-</v>
      </c>
    </row>
    <row r="83" spans="1:11" x14ac:dyDescent="0.2">
      <c r="A83" s="129"/>
      <c r="B83" s="82"/>
      <c r="D83" s="82"/>
      <c r="E83" s="86"/>
      <c r="F83" s="130"/>
      <c r="H83" s="82"/>
      <c r="I83" s="86"/>
      <c r="J83" s="85"/>
      <c r="K83" s="86"/>
    </row>
    <row r="84" spans="1:11" s="38" customFormat="1" x14ac:dyDescent="0.2">
      <c r="A84" s="131" t="s">
        <v>200</v>
      </c>
      <c r="B84" s="32">
        <f>SUM(B78:B83)</f>
        <v>22</v>
      </c>
      <c r="C84" s="132">
        <f>B84/841</f>
        <v>2.6159334126040427E-2</v>
      </c>
      <c r="D84" s="32">
        <f>SUM(D78:D83)</f>
        <v>4</v>
      </c>
      <c r="E84" s="133">
        <f>D84/882</f>
        <v>4.5351473922902496E-3</v>
      </c>
      <c r="F84" s="121">
        <f>SUM(F78:F83)</f>
        <v>86</v>
      </c>
      <c r="G84" s="134">
        <f>F84/3518</f>
        <v>2.4445707788516201E-2</v>
      </c>
      <c r="H84" s="32">
        <f>SUM(H78:H83)</f>
        <v>82</v>
      </c>
      <c r="I84" s="133">
        <f>H84/4957</f>
        <v>1.654226346580593E-2</v>
      </c>
      <c r="J84" s="35">
        <f>IF(D84=0, "-", IF((B84-D84)/D84&lt;10, (B84-D84)/D84, "&gt;999%"))</f>
        <v>4.5</v>
      </c>
      <c r="K84" s="36">
        <f>IF(H84=0, "-", IF((F84-H84)/H84&lt;10, (F84-H84)/H84, "&gt;999%"))</f>
        <v>4.878048780487805E-2</v>
      </c>
    </row>
    <row r="85" spans="1:11" x14ac:dyDescent="0.2">
      <c r="B85" s="130"/>
      <c r="D85" s="130"/>
      <c r="F85" s="130"/>
      <c r="H85" s="130"/>
    </row>
    <row r="86" spans="1:11" x14ac:dyDescent="0.2">
      <c r="A86" s="123" t="s">
        <v>201</v>
      </c>
      <c r="B86" s="124" t="s">
        <v>142</v>
      </c>
      <c r="C86" s="125" t="s">
        <v>143</v>
      </c>
      <c r="D86" s="124" t="s">
        <v>142</v>
      </c>
      <c r="E86" s="126" t="s">
        <v>143</v>
      </c>
      <c r="F86" s="125" t="s">
        <v>142</v>
      </c>
      <c r="G86" s="125" t="s">
        <v>143</v>
      </c>
      <c r="H86" s="124" t="s">
        <v>142</v>
      </c>
      <c r="I86" s="126" t="s">
        <v>143</v>
      </c>
      <c r="J86" s="124"/>
      <c r="K86" s="126"/>
    </row>
    <row r="87" spans="1:11" ht="15" x14ac:dyDescent="0.25">
      <c r="A87" s="20" t="s">
        <v>202</v>
      </c>
      <c r="B87" s="55">
        <v>0</v>
      </c>
      <c r="C87" s="127">
        <f>IF(B95=0, "-", B87/B95)</f>
        <v>0</v>
      </c>
      <c r="D87" s="55">
        <v>0</v>
      </c>
      <c r="E87" s="119">
        <f>IF(D95=0, "-", D87/D95)</f>
        <v>0</v>
      </c>
      <c r="F87" s="128">
        <v>0</v>
      </c>
      <c r="G87" s="127">
        <f>IF(F95=0, "-", F87/F95)</f>
        <v>0</v>
      </c>
      <c r="H87" s="55">
        <v>1</v>
      </c>
      <c r="I87" s="119">
        <f>IF(H95=0, "-", H87/H95)</f>
        <v>0.14285714285714285</v>
      </c>
      <c r="J87" s="118" t="str">
        <f t="shared" ref="J87:J93" si="6">IF(D87=0, "-", IF((B87-D87)/D87&lt;10, (B87-D87)/D87, "&gt;999%"))</f>
        <v>-</v>
      </c>
      <c r="K87" s="119">
        <f t="shared" ref="K87:K93" si="7">IF(H87=0, "-", IF((F87-H87)/H87&lt;10, (F87-H87)/H87, "&gt;999%"))</f>
        <v>-1</v>
      </c>
    </row>
    <row r="88" spans="1:11" ht="15" x14ac:dyDescent="0.25">
      <c r="A88" s="20" t="s">
        <v>203</v>
      </c>
      <c r="B88" s="55">
        <v>2</v>
      </c>
      <c r="C88" s="127">
        <f>IF(B95=0, "-", B88/B95)</f>
        <v>1</v>
      </c>
      <c r="D88" s="55">
        <v>1</v>
      </c>
      <c r="E88" s="119">
        <f>IF(D95=0, "-", D88/D95)</f>
        <v>1</v>
      </c>
      <c r="F88" s="128">
        <v>3</v>
      </c>
      <c r="G88" s="127">
        <f>IF(F95=0, "-", F88/F95)</f>
        <v>0.375</v>
      </c>
      <c r="H88" s="55">
        <v>3</v>
      </c>
      <c r="I88" s="119">
        <f>IF(H95=0, "-", H88/H95)</f>
        <v>0.42857142857142855</v>
      </c>
      <c r="J88" s="118">
        <f t="shared" si="6"/>
        <v>1</v>
      </c>
      <c r="K88" s="119">
        <f t="shared" si="7"/>
        <v>0</v>
      </c>
    </row>
    <row r="89" spans="1:11" ht="15" x14ac:dyDescent="0.25">
      <c r="A89" s="20" t="s">
        <v>204</v>
      </c>
      <c r="B89" s="55">
        <v>0</v>
      </c>
      <c r="C89" s="127">
        <f>IF(B95=0, "-", B89/B95)</f>
        <v>0</v>
      </c>
      <c r="D89" s="55">
        <v>0</v>
      </c>
      <c r="E89" s="119">
        <f>IF(D95=0, "-", D89/D95)</f>
        <v>0</v>
      </c>
      <c r="F89" s="128">
        <v>0</v>
      </c>
      <c r="G89" s="127">
        <f>IF(F95=0, "-", F89/F95)</f>
        <v>0</v>
      </c>
      <c r="H89" s="55">
        <v>1</v>
      </c>
      <c r="I89" s="119">
        <f>IF(H95=0, "-", H89/H95)</f>
        <v>0.14285714285714285</v>
      </c>
      <c r="J89" s="118" t="str">
        <f t="shared" si="6"/>
        <v>-</v>
      </c>
      <c r="K89" s="119">
        <f t="shared" si="7"/>
        <v>-1</v>
      </c>
    </row>
    <row r="90" spans="1:11" ht="15" x14ac:dyDescent="0.25">
      <c r="A90" s="20" t="s">
        <v>205</v>
      </c>
      <c r="B90" s="55">
        <v>0</v>
      </c>
      <c r="C90" s="127">
        <f>IF(B95=0, "-", B90/B95)</f>
        <v>0</v>
      </c>
      <c r="D90" s="55">
        <v>0</v>
      </c>
      <c r="E90" s="119">
        <f>IF(D95=0, "-", D90/D95)</f>
        <v>0</v>
      </c>
      <c r="F90" s="128">
        <v>1</v>
      </c>
      <c r="G90" s="127">
        <f>IF(F95=0, "-", F90/F95)</f>
        <v>0.125</v>
      </c>
      <c r="H90" s="55">
        <v>0</v>
      </c>
      <c r="I90" s="119">
        <f>IF(H95=0, "-", H90/H95)</f>
        <v>0</v>
      </c>
      <c r="J90" s="118" t="str">
        <f t="shared" si="6"/>
        <v>-</v>
      </c>
      <c r="K90" s="119" t="str">
        <f t="shared" si="7"/>
        <v>-</v>
      </c>
    </row>
    <row r="91" spans="1:11" ht="15" x14ac:dyDescent="0.25">
      <c r="A91" s="20" t="s">
        <v>206</v>
      </c>
      <c r="B91" s="55">
        <v>0</v>
      </c>
      <c r="C91" s="127">
        <f>IF(B95=0, "-", B91/B95)</f>
        <v>0</v>
      </c>
      <c r="D91" s="55">
        <v>0</v>
      </c>
      <c r="E91" s="119">
        <f>IF(D95=0, "-", D91/D95)</f>
        <v>0</v>
      </c>
      <c r="F91" s="128">
        <v>2</v>
      </c>
      <c r="G91" s="127">
        <f>IF(F95=0, "-", F91/F95)</f>
        <v>0.25</v>
      </c>
      <c r="H91" s="55">
        <v>0</v>
      </c>
      <c r="I91" s="119">
        <f>IF(H95=0, "-", H91/H95)</f>
        <v>0</v>
      </c>
      <c r="J91" s="118" t="str">
        <f t="shared" si="6"/>
        <v>-</v>
      </c>
      <c r="K91" s="119" t="str">
        <f t="shared" si="7"/>
        <v>-</v>
      </c>
    </row>
    <row r="92" spans="1:11" ht="15" x14ac:dyDescent="0.25">
      <c r="A92" s="20" t="s">
        <v>207</v>
      </c>
      <c r="B92" s="55">
        <v>0</v>
      </c>
      <c r="C92" s="127">
        <f>IF(B95=0, "-", B92/B95)</f>
        <v>0</v>
      </c>
      <c r="D92" s="55">
        <v>0</v>
      </c>
      <c r="E92" s="119">
        <f>IF(D95=0, "-", D92/D95)</f>
        <v>0</v>
      </c>
      <c r="F92" s="128">
        <v>1</v>
      </c>
      <c r="G92" s="127">
        <f>IF(F95=0, "-", F92/F95)</f>
        <v>0.125</v>
      </c>
      <c r="H92" s="55">
        <v>1</v>
      </c>
      <c r="I92" s="119">
        <f>IF(H95=0, "-", H92/H95)</f>
        <v>0.14285714285714285</v>
      </c>
      <c r="J92" s="118" t="str">
        <f t="shared" si="6"/>
        <v>-</v>
      </c>
      <c r="K92" s="119">
        <f t="shared" si="7"/>
        <v>0</v>
      </c>
    </row>
    <row r="93" spans="1:11" ht="15" x14ac:dyDescent="0.25">
      <c r="A93" s="20" t="s">
        <v>208</v>
      </c>
      <c r="B93" s="55">
        <v>0</v>
      </c>
      <c r="C93" s="127">
        <f>IF(B95=0, "-", B93/B95)</f>
        <v>0</v>
      </c>
      <c r="D93" s="55">
        <v>0</v>
      </c>
      <c r="E93" s="119">
        <f>IF(D95=0, "-", D93/D95)</f>
        <v>0</v>
      </c>
      <c r="F93" s="128">
        <v>1</v>
      </c>
      <c r="G93" s="127">
        <f>IF(F95=0, "-", F93/F95)</f>
        <v>0.125</v>
      </c>
      <c r="H93" s="55">
        <v>1</v>
      </c>
      <c r="I93" s="119">
        <f>IF(H95=0, "-", H93/H95)</f>
        <v>0.14285714285714285</v>
      </c>
      <c r="J93" s="118" t="str">
        <f t="shared" si="6"/>
        <v>-</v>
      </c>
      <c r="K93" s="119">
        <f t="shared" si="7"/>
        <v>0</v>
      </c>
    </row>
    <row r="94" spans="1:11" x14ac:dyDescent="0.2">
      <c r="A94" s="129"/>
      <c r="B94" s="82"/>
      <c r="D94" s="82"/>
      <c r="E94" s="86"/>
      <c r="F94" s="130"/>
      <c r="H94" s="82"/>
      <c r="I94" s="86"/>
      <c r="J94" s="85"/>
      <c r="K94" s="86"/>
    </row>
    <row r="95" spans="1:11" s="38" customFormat="1" x14ac:dyDescent="0.2">
      <c r="A95" s="131" t="s">
        <v>209</v>
      </c>
      <c r="B95" s="32">
        <f>SUM(B87:B94)</f>
        <v>2</v>
      </c>
      <c r="C95" s="132">
        <f>B95/841</f>
        <v>2.3781212841854932E-3</v>
      </c>
      <c r="D95" s="32">
        <f>SUM(D87:D94)</f>
        <v>1</v>
      </c>
      <c r="E95" s="133">
        <f>D95/882</f>
        <v>1.1337868480725624E-3</v>
      </c>
      <c r="F95" s="121">
        <f>SUM(F87:F94)</f>
        <v>8</v>
      </c>
      <c r="G95" s="134">
        <f>F95/3518</f>
        <v>2.2740193291642978E-3</v>
      </c>
      <c r="H95" s="32">
        <f>SUM(H87:H94)</f>
        <v>7</v>
      </c>
      <c r="I95" s="133">
        <f>H95/4957</f>
        <v>1.4121444422029454E-3</v>
      </c>
      <c r="J95" s="35">
        <f>IF(D95=0, "-", IF((B95-D95)/D95&lt;10, (B95-D95)/D95, "&gt;999%"))</f>
        <v>1</v>
      </c>
      <c r="K95" s="36">
        <f>IF(H95=0, "-", IF((F95-H95)/H95&lt;10, (F95-H95)/H95, "&gt;999%"))</f>
        <v>0.14285714285714285</v>
      </c>
    </row>
    <row r="96" spans="1:11" x14ac:dyDescent="0.2">
      <c r="B96" s="130"/>
      <c r="D96" s="130"/>
      <c r="F96" s="130"/>
      <c r="H96" s="130"/>
    </row>
    <row r="97" spans="1:11" s="38" customFormat="1" x14ac:dyDescent="0.2">
      <c r="A97" s="131" t="s">
        <v>210</v>
      </c>
      <c r="B97" s="32">
        <v>24</v>
      </c>
      <c r="C97" s="132">
        <f>B97/841</f>
        <v>2.8537455410225922E-2</v>
      </c>
      <c r="D97" s="32">
        <v>5</v>
      </c>
      <c r="E97" s="133">
        <f>D97/882</f>
        <v>5.6689342403628117E-3</v>
      </c>
      <c r="F97" s="121">
        <v>94</v>
      </c>
      <c r="G97" s="134">
        <f>F97/3518</f>
        <v>2.6719727117680499E-2</v>
      </c>
      <c r="H97" s="32">
        <v>89</v>
      </c>
      <c r="I97" s="133">
        <f>H97/4957</f>
        <v>1.7954407908008875E-2</v>
      </c>
      <c r="J97" s="35">
        <f>IF(D97=0, "-", IF((B97-D97)/D97&lt;10, (B97-D97)/D97, "&gt;999%"))</f>
        <v>3.8</v>
      </c>
      <c r="K97" s="36">
        <f>IF(H97=0, "-", IF((F97-H97)/H97&lt;10, (F97-H97)/H97, "&gt;999%"))</f>
        <v>5.6179775280898875E-2</v>
      </c>
    </row>
    <row r="98" spans="1:11" x14ac:dyDescent="0.2">
      <c r="B98" s="130"/>
      <c r="D98" s="130"/>
      <c r="F98" s="130"/>
      <c r="H98" s="130"/>
    </row>
    <row r="99" spans="1:11" ht="15.75" x14ac:dyDescent="0.25">
      <c r="A99" s="122" t="s">
        <v>31</v>
      </c>
      <c r="B99" s="170" t="s">
        <v>4</v>
      </c>
      <c r="C99" s="172"/>
      <c r="D99" s="172"/>
      <c r="E99" s="171"/>
      <c r="F99" s="170" t="s">
        <v>140</v>
      </c>
      <c r="G99" s="172"/>
      <c r="H99" s="172"/>
      <c r="I99" s="171"/>
      <c r="J99" s="170" t="s">
        <v>141</v>
      </c>
      <c r="K99" s="171"/>
    </row>
    <row r="100" spans="1:11" x14ac:dyDescent="0.2">
      <c r="A100" s="16"/>
      <c r="B100" s="170">
        <f>VALUE(RIGHT($B$2, 4))</f>
        <v>2020</v>
      </c>
      <c r="C100" s="171"/>
      <c r="D100" s="170">
        <f>B100-1</f>
        <v>2019</v>
      </c>
      <c r="E100" s="178"/>
      <c r="F100" s="170">
        <f>B100</f>
        <v>2020</v>
      </c>
      <c r="G100" s="178"/>
      <c r="H100" s="170">
        <f>D100</f>
        <v>2019</v>
      </c>
      <c r="I100" s="178"/>
      <c r="J100" s="13" t="s">
        <v>8</v>
      </c>
      <c r="K100" s="14" t="s">
        <v>5</v>
      </c>
    </row>
    <row r="101" spans="1:11" x14ac:dyDescent="0.2">
      <c r="A101" s="123" t="s">
        <v>211</v>
      </c>
      <c r="B101" s="124" t="s">
        <v>142</v>
      </c>
      <c r="C101" s="125" t="s">
        <v>143</v>
      </c>
      <c r="D101" s="124" t="s">
        <v>142</v>
      </c>
      <c r="E101" s="126" t="s">
        <v>143</v>
      </c>
      <c r="F101" s="125" t="s">
        <v>142</v>
      </c>
      <c r="G101" s="125" t="s">
        <v>143</v>
      </c>
      <c r="H101" s="124" t="s">
        <v>142</v>
      </c>
      <c r="I101" s="126" t="s">
        <v>143</v>
      </c>
      <c r="J101" s="124"/>
      <c r="K101" s="126"/>
    </row>
    <row r="102" spans="1:11" ht="15" x14ac:dyDescent="0.25">
      <c r="A102" s="20" t="s">
        <v>212</v>
      </c>
      <c r="B102" s="55">
        <v>0</v>
      </c>
      <c r="C102" s="127">
        <f>IF(B105=0, "-", B102/B105)</f>
        <v>0</v>
      </c>
      <c r="D102" s="55">
        <v>2</v>
      </c>
      <c r="E102" s="119">
        <f>IF(D105=0, "-", D102/D105)</f>
        <v>0.4</v>
      </c>
      <c r="F102" s="128">
        <v>23</v>
      </c>
      <c r="G102" s="127">
        <f>IF(F105=0, "-", F102/F105)</f>
        <v>0.6216216216216216</v>
      </c>
      <c r="H102" s="55">
        <v>16</v>
      </c>
      <c r="I102" s="119">
        <f>IF(H105=0, "-", H102/H105)</f>
        <v>0.5714285714285714</v>
      </c>
      <c r="J102" s="118">
        <f>IF(D102=0, "-", IF((B102-D102)/D102&lt;10, (B102-D102)/D102, "&gt;999%"))</f>
        <v>-1</v>
      </c>
      <c r="K102" s="119">
        <f>IF(H102=0, "-", IF((F102-H102)/H102&lt;10, (F102-H102)/H102, "&gt;999%"))</f>
        <v>0.4375</v>
      </c>
    </row>
    <row r="103" spans="1:11" ht="15" x14ac:dyDescent="0.25">
      <c r="A103" s="20" t="s">
        <v>213</v>
      </c>
      <c r="B103" s="55">
        <v>9</v>
      </c>
      <c r="C103" s="127">
        <f>IF(B105=0, "-", B103/B105)</f>
        <v>1</v>
      </c>
      <c r="D103" s="55">
        <v>3</v>
      </c>
      <c r="E103" s="119">
        <f>IF(D105=0, "-", D103/D105)</f>
        <v>0.6</v>
      </c>
      <c r="F103" s="128">
        <v>14</v>
      </c>
      <c r="G103" s="127">
        <f>IF(F105=0, "-", F103/F105)</f>
        <v>0.3783783783783784</v>
      </c>
      <c r="H103" s="55">
        <v>12</v>
      </c>
      <c r="I103" s="119">
        <f>IF(H105=0, "-", H103/H105)</f>
        <v>0.42857142857142855</v>
      </c>
      <c r="J103" s="118">
        <f>IF(D103=0, "-", IF((B103-D103)/D103&lt;10, (B103-D103)/D103, "&gt;999%"))</f>
        <v>2</v>
      </c>
      <c r="K103" s="119">
        <f>IF(H103=0, "-", IF((F103-H103)/H103&lt;10, (F103-H103)/H103, "&gt;999%"))</f>
        <v>0.16666666666666666</v>
      </c>
    </row>
    <row r="104" spans="1:11" x14ac:dyDescent="0.2">
      <c r="A104" s="129"/>
      <c r="B104" s="82"/>
      <c r="D104" s="82"/>
      <c r="E104" s="86"/>
      <c r="F104" s="130"/>
      <c r="H104" s="82"/>
      <c r="I104" s="86"/>
      <c r="J104" s="85"/>
      <c r="K104" s="86"/>
    </row>
    <row r="105" spans="1:11" s="38" customFormat="1" x14ac:dyDescent="0.2">
      <c r="A105" s="131" t="s">
        <v>214</v>
      </c>
      <c r="B105" s="32">
        <f>SUM(B102:B104)</f>
        <v>9</v>
      </c>
      <c r="C105" s="132">
        <f>B105/841</f>
        <v>1.070154577883472E-2</v>
      </c>
      <c r="D105" s="32">
        <f>SUM(D102:D104)</f>
        <v>5</v>
      </c>
      <c r="E105" s="133">
        <f>D105/882</f>
        <v>5.6689342403628117E-3</v>
      </c>
      <c r="F105" s="121">
        <f>SUM(F102:F104)</f>
        <v>37</v>
      </c>
      <c r="G105" s="134">
        <f>F105/3518</f>
        <v>1.0517339397384877E-2</v>
      </c>
      <c r="H105" s="32">
        <f>SUM(H102:H104)</f>
        <v>28</v>
      </c>
      <c r="I105" s="133">
        <f>H105/4957</f>
        <v>5.6485777688117817E-3</v>
      </c>
      <c r="J105" s="35">
        <f>IF(D105=0, "-", IF((B105-D105)/D105&lt;10, (B105-D105)/D105, "&gt;999%"))</f>
        <v>0.8</v>
      </c>
      <c r="K105" s="36">
        <f>IF(H105=0, "-", IF((F105-H105)/H105&lt;10, (F105-H105)/H105, "&gt;999%"))</f>
        <v>0.32142857142857145</v>
      </c>
    </row>
    <row r="106" spans="1:11" x14ac:dyDescent="0.2">
      <c r="B106" s="130"/>
      <c r="D106" s="130"/>
      <c r="F106" s="130"/>
      <c r="H106" s="130"/>
    </row>
    <row r="107" spans="1:11" x14ac:dyDescent="0.2">
      <c r="A107" s="123" t="s">
        <v>215</v>
      </c>
      <c r="B107" s="124" t="s">
        <v>142</v>
      </c>
      <c r="C107" s="125" t="s">
        <v>143</v>
      </c>
      <c r="D107" s="124" t="s">
        <v>142</v>
      </c>
      <c r="E107" s="126" t="s">
        <v>143</v>
      </c>
      <c r="F107" s="125" t="s">
        <v>142</v>
      </c>
      <c r="G107" s="125" t="s">
        <v>143</v>
      </c>
      <c r="H107" s="124" t="s">
        <v>142</v>
      </c>
      <c r="I107" s="126" t="s">
        <v>143</v>
      </c>
      <c r="J107" s="124"/>
      <c r="K107" s="126"/>
    </row>
    <row r="108" spans="1:11" ht="15" x14ac:dyDescent="0.25">
      <c r="A108" s="20" t="s">
        <v>216</v>
      </c>
      <c r="B108" s="55">
        <v>0</v>
      </c>
      <c r="C108" s="127">
        <f>IF(B112=0, "-", B108/B112)</f>
        <v>0</v>
      </c>
      <c r="D108" s="55">
        <v>0</v>
      </c>
      <c r="E108" s="119" t="str">
        <f>IF(D112=0, "-", D108/D112)</f>
        <v>-</v>
      </c>
      <c r="F108" s="128">
        <v>0</v>
      </c>
      <c r="G108" s="127">
        <f>IF(F112=0, "-", F108/F112)</f>
        <v>0</v>
      </c>
      <c r="H108" s="55">
        <v>1</v>
      </c>
      <c r="I108" s="119">
        <f>IF(H112=0, "-", H108/H112)</f>
        <v>1</v>
      </c>
      <c r="J108" s="118" t="str">
        <f>IF(D108=0, "-", IF((B108-D108)/D108&lt;10, (B108-D108)/D108, "&gt;999%"))</f>
        <v>-</v>
      </c>
      <c r="K108" s="119">
        <f>IF(H108=0, "-", IF((F108-H108)/H108&lt;10, (F108-H108)/H108, "&gt;999%"))</f>
        <v>-1</v>
      </c>
    </row>
    <row r="109" spans="1:11" ht="15" x14ac:dyDescent="0.25">
      <c r="A109" s="20" t="s">
        <v>217</v>
      </c>
      <c r="B109" s="55">
        <v>1</v>
      </c>
      <c r="C109" s="127">
        <f>IF(B112=0, "-", B109/B112)</f>
        <v>0.5</v>
      </c>
      <c r="D109" s="55">
        <v>0</v>
      </c>
      <c r="E109" s="119" t="str">
        <f>IF(D112=0, "-", D109/D112)</f>
        <v>-</v>
      </c>
      <c r="F109" s="128">
        <v>1</v>
      </c>
      <c r="G109" s="127">
        <f>IF(F112=0, "-", F109/F112)</f>
        <v>0.5</v>
      </c>
      <c r="H109" s="55">
        <v>0</v>
      </c>
      <c r="I109" s="119">
        <f>IF(H112=0, "-", H109/H112)</f>
        <v>0</v>
      </c>
      <c r="J109" s="118" t="str">
        <f>IF(D109=0, "-", IF((B109-D109)/D109&lt;10, (B109-D109)/D109, "&gt;999%"))</f>
        <v>-</v>
      </c>
      <c r="K109" s="119" t="str">
        <f>IF(H109=0, "-", IF((F109-H109)/H109&lt;10, (F109-H109)/H109, "&gt;999%"))</f>
        <v>-</v>
      </c>
    </row>
    <row r="110" spans="1:11" ht="15" x14ac:dyDescent="0.25">
      <c r="A110" s="20" t="s">
        <v>218</v>
      </c>
      <c r="B110" s="55">
        <v>1</v>
      </c>
      <c r="C110" s="127">
        <f>IF(B112=0, "-", B110/B112)</f>
        <v>0.5</v>
      </c>
      <c r="D110" s="55">
        <v>0</v>
      </c>
      <c r="E110" s="119" t="str">
        <f>IF(D112=0, "-", D110/D112)</f>
        <v>-</v>
      </c>
      <c r="F110" s="128">
        <v>1</v>
      </c>
      <c r="G110" s="127">
        <f>IF(F112=0, "-", F110/F112)</f>
        <v>0.5</v>
      </c>
      <c r="H110" s="55">
        <v>0</v>
      </c>
      <c r="I110" s="119">
        <f>IF(H112=0, "-", H110/H112)</f>
        <v>0</v>
      </c>
      <c r="J110" s="118" t="str">
        <f>IF(D110=0, "-", IF((B110-D110)/D110&lt;10, (B110-D110)/D110, "&gt;999%"))</f>
        <v>-</v>
      </c>
      <c r="K110" s="119" t="str">
        <f>IF(H110=0, "-", IF((F110-H110)/H110&lt;10, (F110-H110)/H110, "&gt;999%"))</f>
        <v>-</v>
      </c>
    </row>
    <row r="111" spans="1:11" x14ac:dyDescent="0.2">
      <c r="A111" s="129"/>
      <c r="B111" s="82"/>
      <c r="D111" s="82"/>
      <c r="E111" s="86"/>
      <c r="F111" s="130"/>
      <c r="H111" s="82"/>
      <c r="I111" s="86"/>
      <c r="J111" s="85"/>
      <c r="K111" s="86"/>
    </row>
    <row r="112" spans="1:11" s="38" customFormat="1" x14ac:dyDescent="0.2">
      <c r="A112" s="131" t="s">
        <v>219</v>
      </c>
      <c r="B112" s="32">
        <f>SUM(B108:B111)</f>
        <v>2</v>
      </c>
      <c r="C112" s="132">
        <f>B112/841</f>
        <v>2.3781212841854932E-3</v>
      </c>
      <c r="D112" s="32">
        <f>SUM(D108:D111)</f>
        <v>0</v>
      </c>
      <c r="E112" s="133">
        <f>D112/882</f>
        <v>0</v>
      </c>
      <c r="F112" s="121">
        <f>SUM(F108:F111)</f>
        <v>2</v>
      </c>
      <c r="G112" s="134">
        <f>F112/3518</f>
        <v>5.6850483229107444E-4</v>
      </c>
      <c r="H112" s="32">
        <f>SUM(H108:H111)</f>
        <v>1</v>
      </c>
      <c r="I112" s="133">
        <f>H112/4957</f>
        <v>2.0173492031470649E-4</v>
      </c>
      <c r="J112" s="35" t="str">
        <f>IF(D112=0, "-", IF((B112-D112)/D112&lt;10, (B112-D112)/D112, "&gt;999%"))</f>
        <v>-</v>
      </c>
      <c r="K112" s="36">
        <f>IF(H112=0, "-", IF((F112-H112)/H112&lt;10, (F112-H112)/H112, "&gt;999%"))</f>
        <v>1</v>
      </c>
    </row>
    <row r="113" spans="1:11" x14ac:dyDescent="0.2">
      <c r="B113" s="130"/>
      <c r="D113" s="130"/>
      <c r="F113" s="130"/>
      <c r="H113" s="130"/>
    </row>
    <row r="114" spans="1:11" s="38" customFormat="1" x14ac:dyDescent="0.2">
      <c r="A114" s="131" t="s">
        <v>220</v>
      </c>
      <c r="B114" s="32">
        <v>11</v>
      </c>
      <c r="C114" s="132">
        <f>B114/841</f>
        <v>1.3079667063020214E-2</v>
      </c>
      <c r="D114" s="32">
        <v>5</v>
      </c>
      <c r="E114" s="133">
        <f>D114/882</f>
        <v>5.6689342403628117E-3</v>
      </c>
      <c r="F114" s="121">
        <v>39</v>
      </c>
      <c r="G114" s="134">
        <f>F114/3518</f>
        <v>1.1085844229675953E-2</v>
      </c>
      <c r="H114" s="32">
        <v>29</v>
      </c>
      <c r="I114" s="133">
        <f>H114/4957</f>
        <v>5.8503126891264875E-3</v>
      </c>
      <c r="J114" s="35">
        <f>IF(D114=0, "-", IF((B114-D114)/D114&lt;10, (B114-D114)/D114, "&gt;999%"))</f>
        <v>1.2</v>
      </c>
      <c r="K114" s="36">
        <f>IF(H114=0, "-", IF((F114-H114)/H114&lt;10, (F114-H114)/H114, "&gt;999%"))</f>
        <v>0.34482758620689657</v>
      </c>
    </row>
    <row r="115" spans="1:11" x14ac:dyDescent="0.2">
      <c r="B115" s="130"/>
      <c r="D115" s="130"/>
      <c r="F115" s="130"/>
      <c r="H115" s="130"/>
    </row>
    <row r="116" spans="1:11" ht="15.75" x14ac:dyDescent="0.25">
      <c r="A116" s="122" t="s">
        <v>32</v>
      </c>
      <c r="B116" s="170" t="s">
        <v>4</v>
      </c>
      <c r="C116" s="172"/>
      <c r="D116" s="172"/>
      <c r="E116" s="171"/>
      <c r="F116" s="170" t="s">
        <v>140</v>
      </c>
      <c r="G116" s="172"/>
      <c r="H116" s="172"/>
      <c r="I116" s="171"/>
      <c r="J116" s="170" t="s">
        <v>141</v>
      </c>
      <c r="K116" s="171"/>
    </row>
    <row r="117" spans="1:11" x14ac:dyDescent="0.2">
      <c r="A117" s="16"/>
      <c r="B117" s="170">
        <f>VALUE(RIGHT($B$2, 4))</f>
        <v>2020</v>
      </c>
      <c r="C117" s="171"/>
      <c r="D117" s="170">
        <f>B117-1</f>
        <v>2019</v>
      </c>
      <c r="E117" s="178"/>
      <c r="F117" s="170">
        <f>B117</f>
        <v>2020</v>
      </c>
      <c r="G117" s="178"/>
      <c r="H117" s="170">
        <f>D117</f>
        <v>2019</v>
      </c>
      <c r="I117" s="178"/>
      <c r="J117" s="13" t="s">
        <v>8</v>
      </c>
      <c r="K117" s="14" t="s">
        <v>5</v>
      </c>
    </row>
    <row r="118" spans="1:11" x14ac:dyDescent="0.2">
      <c r="A118" s="123" t="s">
        <v>221</v>
      </c>
      <c r="B118" s="124" t="s">
        <v>142</v>
      </c>
      <c r="C118" s="125" t="s">
        <v>143</v>
      </c>
      <c r="D118" s="124" t="s">
        <v>142</v>
      </c>
      <c r="E118" s="126" t="s">
        <v>143</v>
      </c>
      <c r="F118" s="125" t="s">
        <v>142</v>
      </c>
      <c r="G118" s="125" t="s">
        <v>143</v>
      </c>
      <c r="H118" s="124" t="s">
        <v>142</v>
      </c>
      <c r="I118" s="126" t="s">
        <v>143</v>
      </c>
      <c r="J118" s="124"/>
      <c r="K118" s="126"/>
    </row>
    <row r="119" spans="1:11" ht="15" x14ac:dyDescent="0.25">
      <c r="A119" s="20" t="s">
        <v>222</v>
      </c>
      <c r="B119" s="55">
        <v>0</v>
      </c>
      <c r="C119" s="127" t="str">
        <f>IF(B121=0, "-", B119/B121)</f>
        <v>-</v>
      </c>
      <c r="D119" s="55">
        <v>0</v>
      </c>
      <c r="E119" s="119" t="str">
        <f>IF(D121=0, "-", D119/D121)</f>
        <v>-</v>
      </c>
      <c r="F119" s="128">
        <v>0</v>
      </c>
      <c r="G119" s="127" t="str">
        <f>IF(F121=0, "-", F119/F121)</f>
        <v>-</v>
      </c>
      <c r="H119" s="55">
        <v>1</v>
      </c>
      <c r="I119" s="119">
        <f>IF(H121=0, "-", H119/H121)</f>
        <v>1</v>
      </c>
      <c r="J119" s="118" t="str">
        <f>IF(D119=0, "-", IF((B119-D119)/D119&lt;10, (B119-D119)/D119, "&gt;999%"))</f>
        <v>-</v>
      </c>
      <c r="K119" s="119">
        <f>IF(H119=0, "-", IF((F119-H119)/H119&lt;10, (F119-H119)/H119, "&gt;999%"))</f>
        <v>-1</v>
      </c>
    </row>
    <row r="120" spans="1:11" x14ac:dyDescent="0.2">
      <c r="A120" s="129"/>
      <c r="B120" s="82"/>
      <c r="D120" s="82"/>
      <c r="E120" s="86"/>
      <c r="F120" s="130"/>
      <c r="H120" s="82"/>
      <c r="I120" s="86"/>
      <c r="J120" s="85"/>
      <c r="K120" s="86"/>
    </row>
    <row r="121" spans="1:11" s="38" customFormat="1" x14ac:dyDescent="0.2">
      <c r="A121" s="131" t="s">
        <v>223</v>
      </c>
      <c r="B121" s="32">
        <f>SUM(B119:B120)</f>
        <v>0</v>
      </c>
      <c r="C121" s="132">
        <f>B121/841</f>
        <v>0</v>
      </c>
      <c r="D121" s="32">
        <f>SUM(D119:D120)</f>
        <v>0</v>
      </c>
      <c r="E121" s="133">
        <f>D121/882</f>
        <v>0</v>
      </c>
      <c r="F121" s="121">
        <f>SUM(F119:F120)</f>
        <v>0</v>
      </c>
      <c r="G121" s="134">
        <f>F121/3518</f>
        <v>0</v>
      </c>
      <c r="H121" s="32">
        <f>SUM(H119:H120)</f>
        <v>1</v>
      </c>
      <c r="I121" s="133">
        <f>H121/4957</f>
        <v>2.0173492031470649E-4</v>
      </c>
      <c r="J121" s="35" t="str">
        <f>IF(D121=0, "-", IF((B121-D121)/D121&lt;10, (B121-D121)/D121, "&gt;999%"))</f>
        <v>-</v>
      </c>
      <c r="K121" s="36">
        <f>IF(H121=0, "-", IF((F121-H121)/H121&lt;10, (F121-H121)/H121, "&gt;999%"))</f>
        <v>-1</v>
      </c>
    </row>
    <row r="122" spans="1:11" x14ac:dyDescent="0.2">
      <c r="B122" s="130"/>
      <c r="D122" s="130"/>
      <c r="F122" s="130"/>
      <c r="H122" s="130"/>
    </row>
    <row r="123" spans="1:11" s="38" customFormat="1" x14ac:dyDescent="0.2">
      <c r="A123" s="131" t="s">
        <v>224</v>
      </c>
      <c r="B123" s="32">
        <v>0</v>
      </c>
      <c r="C123" s="132">
        <f>B123/841</f>
        <v>0</v>
      </c>
      <c r="D123" s="32">
        <v>0</v>
      </c>
      <c r="E123" s="133">
        <f>D123/882</f>
        <v>0</v>
      </c>
      <c r="F123" s="121">
        <v>0</v>
      </c>
      <c r="G123" s="134">
        <f>F123/3518</f>
        <v>0</v>
      </c>
      <c r="H123" s="32">
        <v>1</v>
      </c>
      <c r="I123" s="133">
        <f>H123/4957</f>
        <v>2.0173492031470649E-4</v>
      </c>
      <c r="J123" s="35" t="str">
        <f>IF(D123=0, "-", IF((B123-D123)/D123&lt;10, (B123-D123)/D123, "&gt;999%"))</f>
        <v>-</v>
      </c>
      <c r="K123" s="36">
        <f>IF(H123=0, "-", IF((F123-H123)/H123&lt;10, (F123-H123)/H123, "&gt;999%"))</f>
        <v>-1</v>
      </c>
    </row>
    <row r="124" spans="1:11" x14ac:dyDescent="0.2">
      <c r="B124" s="130"/>
      <c r="D124" s="130"/>
      <c r="F124" s="130"/>
      <c r="H124" s="130"/>
    </row>
    <row r="125" spans="1:11" ht="15.75" x14ac:dyDescent="0.25">
      <c r="A125" s="122" t="s">
        <v>33</v>
      </c>
      <c r="B125" s="170" t="s">
        <v>4</v>
      </c>
      <c r="C125" s="172"/>
      <c r="D125" s="172"/>
      <c r="E125" s="171"/>
      <c r="F125" s="170" t="s">
        <v>140</v>
      </c>
      <c r="G125" s="172"/>
      <c r="H125" s="172"/>
      <c r="I125" s="171"/>
      <c r="J125" s="170" t="s">
        <v>141</v>
      </c>
      <c r="K125" s="171"/>
    </row>
    <row r="126" spans="1:11" x14ac:dyDescent="0.2">
      <c r="A126" s="16"/>
      <c r="B126" s="170">
        <f>VALUE(RIGHT($B$2, 4))</f>
        <v>2020</v>
      </c>
      <c r="C126" s="171"/>
      <c r="D126" s="170">
        <f>B126-1</f>
        <v>2019</v>
      </c>
      <c r="E126" s="178"/>
      <c r="F126" s="170">
        <f>B126</f>
        <v>2020</v>
      </c>
      <c r="G126" s="178"/>
      <c r="H126" s="170">
        <f>D126</f>
        <v>2019</v>
      </c>
      <c r="I126" s="178"/>
      <c r="J126" s="13" t="s">
        <v>8</v>
      </c>
      <c r="K126" s="14" t="s">
        <v>5</v>
      </c>
    </row>
    <row r="127" spans="1:11" x14ac:dyDescent="0.2">
      <c r="A127" s="123" t="s">
        <v>225</v>
      </c>
      <c r="B127" s="124" t="s">
        <v>142</v>
      </c>
      <c r="C127" s="125" t="s">
        <v>143</v>
      </c>
      <c r="D127" s="124" t="s">
        <v>142</v>
      </c>
      <c r="E127" s="126" t="s">
        <v>143</v>
      </c>
      <c r="F127" s="125" t="s">
        <v>142</v>
      </c>
      <c r="G127" s="125" t="s">
        <v>143</v>
      </c>
      <c r="H127" s="124" t="s">
        <v>142</v>
      </c>
      <c r="I127" s="126" t="s">
        <v>143</v>
      </c>
      <c r="J127" s="124"/>
      <c r="K127" s="126"/>
    </row>
    <row r="128" spans="1:11" ht="15" x14ac:dyDescent="0.25">
      <c r="A128" s="20" t="s">
        <v>226</v>
      </c>
      <c r="B128" s="55">
        <v>0</v>
      </c>
      <c r="C128" s="127">
        <f>IF(B137=0, "-", B128/B137)</f>
        <v>0</v>
      </c>
      <c r="D128" s="55">
        <v>0</v>
      </c>
      <c r="E128" s="119">
        <f>IF(D137=0, "-", D128/D137)</f>
        <v>0</v>
      </c>
      <c r="F128" s="128">
        <v>1</v>
      </c>
      <c r="G128" s="127">
        <f>IF(F137=0, "-", F128/F137)</f>
        <v>3.8461538461538464E-2</v>
      </c>
      <c r="H128" s="55">
        <v>1</v>
      </c>
      <c r="I128" s="119">
        <f>IF(H137=0, "-", H128/H137)</f>
        <v>1.6949152542372881E-2</v>
      </c>
      <c r="J128" s="118" t="str">
        <f t="shared" ref="J128:J135" si="8">IF(D128=0, "-", IF((B128-D128)/D128&lt;10, (B128-D128)/D128, "&gt;999%"))</f>
        <v>-</v>
      </c>
      <c r="K128" s="119">
        <f t="shared" ref="K128:K135" si="9">IF(H128=0, "-", IF((F128-H128)/H128&lt;10, (F128-H128)/H128, "&gt;999%"))</f>
        <v>0</v>
      </c>
    </row>
    <row r="129" spans="1:11" ht="15" x14ac:dyDescent="0.25">
      <c r="A129" s="20" t="s">
        <v>227</v>
      </c>
      <c r="B129" s="55">
        <v>1</v>
      </c>
      <c r="C129" s="127">
        <f>IF(B137=0, "-", B129/B137)</f>
        <v>0.25</v>
      </c>
      <c r="D129" s="55">
        <v>0</v>
      </c>
      <c r="E129" s="119">
        <f>IF(D137=0, "-", D129/D137)</f>
        <v>0</v>
      </c>
      <c r="F129" s="128">
        <v>4</v>
      </c>
      <c r="G129" s="127">
        <f>IF(F137=0, "-", F129/F137)</f>
        <v>0.15384615384615385</v>
      </c>
      <c r="H129" s="55">
        <v>5</v>
      </c>
      <c r="I129" s="119">
        <f>IF(H137=0, "-", H129/H137)</f>
        <v>8.4745762711864403E-2</v>
      </c>
      <c r="J129" s="118" t="str">
        <f t="shared" si="8"/>
        <v>-</v>
      </c>
      <c r="K129" s="119">
        <f t="shared" si="9"/>
        <v>-0.2</v>
      </c>
    </row>
    <row r="130" spans="1:11" ht="15" x14ac:dyDescent="0.25">
      <c r="A130" s="20" t="s">
        <v>228</v>
      </c>
      <c r="B130" s="55">
        <v>2</v>
      </c>
      <c r="C130" s="127">
        <f>IF(B137=0, "-", B130/B137)</f>
        <v>0.5</v>
      </c>
      <c r="D130" s="55">
        <v>4</v>
      </c>
      <c r="E130" s="119">
        <f>IF(D137=0, "-", D130/D137)</f>
        <v>0.66666666666666663</v>
      </c>
      <c r="F130" s="128">
        <v>13</v>
      </c>
      <c r="G130" s="127">
        <f>IF(F137=0, "-", F130/F137)</f>
        <v>0.5</v>
      </c>
      <c r="H130" s="55">
        <v>40</v>
      </c>
      <c r="I130" s="119">
        <f>IF(H137=0, "-", H130/H137)</f>
        <v>0.67796610169491522</v>
      </c>
      <c r="J130" s="118">
        <f t="shared" si="8"/>
        <v>-0.5</v>
      </c>
      <c r="K130" s="119">
        <f t="shared" si="9"/>
        <v>-0.67500000000000004</v>
      </c>
    </row>
    <row r="131" spans="1:11" ht="15" x14ac:dyDescent="0.25">
      <c r="A131" s="20" t="s">
        <v>229</v>
      </c>
      <c r="B131" s="55">
        <v>1</v>
      </c>
      <c r="C131" s="127">
        <f>IF(B137=0, "-", B131/B137)</f>
        <v>0.25</v>
      </c>
      <c r="D131" s="55">
        <v>0</v>
      </c>
      <c r="E131" s="119">
        <f>IF(D137=0, "-", D131/D137)</f>
        <v>0</v>
      </c>
      <c r="F131" s="128">
        <v>5</v>
      </c>
      <c r="G131" s="127">
        <f>IF(F137=0, "-", F131/F137)</f>
        <v>0.19230769230769232</v>
      </c>
      <c r="H131" s="55">
        <v>2</v>
      </c>
      <c r="I131" s="119">
        <f>IF(H137=0, "-", H131/H137)</f>
        <v>3.3898305084745763E-2</v>
      </c>
      <c r="J131" s="118" t="str">
        <f t="shared" si="8"/>
        <v>-</v>
      </c>
      <c r="K131" s="119">
        <f t="shared" si="9"/>
        <v>1.5</v>
      </c>
    </row>
    <row r="132" spans="1:11" ht="15" x14ac:dyDescent="0.25">
      <c r="A132" s="20" t="s">
        <v>230</v>
      </c>
      <c r="B132" s="55">
        <v>0</v>
      </c>
      <c r="C132" s="127">
        <f>IF(B137=0, "-", B132/B137)</f>
        <v>0</v>
      </c>
      <c r="D132" s="55">
        <v>0</v>
      </c>
      <c r="E132" s="119">
        <f>IF(D137=0, "-", D132/D137)</f>
        <v>0</v>
      </c>
      <c r="F132" s="128">
        <v>1</v>
      </c>
      <c r="G132" s="127">
        <f>IF(F137=0, "-", F132/F137)</f>
        <v>3.8461538461538464E-2</v>
      </c>
      <c r="H132" s="55">
        <v>6</v>
      </c>
      <c r="I132" s="119">
        <f>IF(H137=0, "-", H132/H137)</f>
        <v>0.10169491525423729</v>
      </c>
      <c r="J132" s="118" t="str">
        <f t="shared" si="8"/>
        <v>-</v>
      </c>
      <c r="K132" s="119">
        <f t="shared" si="9"/>
        <v>-0.83333333333333337</v>
      </c>
    </row>
    <row r="133" spans="1:11" ht="15" x14ac:dyDescent="0.25">
      <c r="A133" s="20" t="s">
        <v>231</v>
      </c>
      <c r="B133" s="55">
        <v>0</v>
      </c>
      <c r="C133" s="127">
        <f>IF(B137=0, "-", B133/B137)</f>
        <v>0</v>
      </c>
      <c r="D133" s="55">
        <v>0</v>
      </c>
      <c r="E133" s="119">
        <f>IF(D137=0, "-", D133/D137)</f>
        <v>0</v>
      </c>
      <c r="F133" s="128">
        <v>2</v>
      </c>
      <c r="G133" s="127">
        <f>IF(F137=0, "-", F133/F137)</f>
        <v>7.6923076923076927E-2</v>
      </c>
      <c r="H133" s="55">
        <v>0</v>
      </c>
      <c r="I133" s="119">
        <f>IF(H137=0, "-", H133/H137)</f>
        <v>0</v>
      </c>
      <c r="J133" s="118" t="str">
        <f t="shared" si="8"/>
        <v>-</v>
      </c>
      <c r="K133" s="119" t="str">
        <f t="shared" si="9"/>
        <v>-</v>
      </c>
    </row>
    <row r="134" spans="1:11" ht="15" x14ac:dyDescent="0.25">
      <c r="A134" s="20" t="s">
        <v>232</v>
      </c>
      <c r="B134" s="55">
        <v>0</v>
      </c>
      <c r="C134" s="127">
        <f>IF(B137=0, "-", B134/B137)</f>
        <v>0</v>
      </c>
      <c r="D134" s="55">
        <v>0</v>
      </c>
      <c r="E134" s="119">
        <f>IF(D137=0, "-", D134/D137)</f>
        <v>0</v>
      </c>
      <c r="F134" s="128">
        <v>0</v>
      </c>
      <c r="G134" s="127">
        <f>IF(F137=0, "-", F134/F137)</f>
        <v>0</v>
      </c>
      <c r="H134" s="55">
        <v>1</v>
      </c>
      <c r="I134" s="119">
        <f>IF(H137=0, "-", H134/H137)</f>
        <v>1.6949152542372881E-2</v>
      </c>
      <c r="J134" s="118" t="str">
        <f t="shared" si="8"/>
        <v>-</v>
      </c>
      <c r="K134" s="119">
        <f t="shared" si="9"/>
        <v>-1</v>
      </c>
    </row>
    <row r="135" spans="1:11" ht="15" x14ac:dyDescent="0.25">
      <c r="A135" s="20" t="s">
        <v>233</v>
      </c>
      <c r="B135" s="55">
        <v>0</v>
      </c>
      <c r="C135" s="127">
        <f>IF(B137=0, "-", B135/B137)</f>
        <v>0</v>
      </c>
      <c r="D135" s="55">
        <v>2</v>
      </c>
      <c r="E135" s="119">
        <f>IF(D137=0, "-", D135/D137)</f>
        <v>0.33333333333333331</v>
      </c>
      <c r="F135" s="128">
        <v>0</v>
      </c>
      <c r="G135" s="127">
        <f>IF(F137=0, "-", F135/F137)</f>
        <v>0</v>
      </c>
      <c r="H135" s="55">
        <v>4</v>
      </c>
      <c r="I135" s="119">
        <f>IF(H137=0, "-", H135/H137)</f>
        <v>6.7796610169491525E-2</v>
      </c>
      <c r="J135" s="118">
        <f t="shared" si="8"/>
        <v>-1</v>
      </c>
      <c r="K135" s="119">
        <f t="shared" si="9"/>
        <v>-1</v>
      </c>
    </row>
    <row r="136" spans="1:11" x14ac:dyDescent="0.2">
      <c r="A136" s="129"/>
      <c r="B136" s="82"/>
      <c r="D136" s="82"/>
      <c r="E136" s="86"/>
      <c r="F136" s="130"/>
      <c r="H136" s="82"/>
      <c r="I136" s="86"/>
      <c r="J136" s="85"/>
      <c r="K136" s="86"/>
    </row>
    <row r="137" spans="1:11" s="38" customFormat="1" x14ac:dyDescent="0.2">
      <c r="A137" s="131" t="s">
        <v>234</v>
      </c>
      <c r="B137" s="32">
        <f>SUM(B128:B136)</f>
        <v>4</v>
      </c>
      <c r="C137" s="132">
        <f>B137/841</f>
        <v>4.7562425683709865E-3</v>
      </c>
      <c r="D137" s="32">
        <f>SUM(D128:D136)</f>
        <v>6</v>
      </c>
      <c r="E137" s="133">
        <f>D137/882</f>
        <v>6.8027210884353739E-3</v>
      </c>
      <c r="F137" s="121">
        <f>SUM(F128:F136)</f>
        <v>26</v>
      </c>
      <c r="G137" s="134">
        <f>F137/3518</f>
        <v>7.390562819783968E-3</v>
      </c>
      <c r="H137" s="32">
        <f>SUM(H128:H136)</f>
        <v>59</v>
      </c>
      <c r="I137" s="133">
        <f>H137/4957</f>
        <v>1.1902360298567682E-2</v>
      </c>
      <c r="J137" s="35">
        <f>IF(D137=0, "-", IF((B137-D137)/D137&lt;10, (B137-D137)/D137, "&gt;999%"))</f>
        <v>-0.33333333333333331</v>
      </c>
      <c r="K137" s="36">
        <f>IF(H137=0, "-", IF((F137-H137)/H137&lt;10, (F137-H137)/H137, "&gt;999%"))</f>
        <v>-0.55932203389830504</v>
      </c>
    </row>
    <row r="138" spans="1:11" x14ac:dyDescent="0.2">
      <c r="B138" s="130"/>
      <c r="D138" s="130"/>
      <c r="F138" s="130"/>
      <c r="H138" s="130"/>
    </row>
    <row r="139" spans="1:11" x14ac:dyDescent="0.2">
      <c r="A139" s="123" t="s">
        <v>235</v>
      </c>
      <c r="B139" s="124" t="s">
        <v>142</v>
      </c>
      <c r="C139" s="125" t="s">
        <v>143</v>
      </c>
      <c r="D139" s="124" t="s">
        <v>142</v>
      </c>
      <c r="E139" s="126" t="s">
        <v>143</v>
      </c>
      <c r="F139" s="125" t="s">
        <v>142</v>
      </c>
      <c r="G139" s="125" t="s">
        <v>143</v>
      </c>
      <c r="H139" s="124" t="s">
        <v>142</v>
      </c>
      <c r="I139" s="126" t="s">
        <v>143</v>
      </c>
      <c r="J139" s="124"/>
      <c r="K139" s="126"/>
    </row>
    <row r="140" spans="1:11" ht="15" x14ac:dyDescent="0.25">
      <c r="A140" s="20" t="s">
        <v>236</v>
      </c>
      <c r="B140" s="55">
        <v>0</v>
      </c>
      <c r="C140" s="127" t="str">
        <f>IF(B143=0, "-", B140/B143)</f>
        <v>-</v>
      </c>
      <c r="D140" s="55">
        <v>0</v>
      </c>
      <c r="E140" s="119" t="str">
        <f>IF(D143=0, "-", D140/D143)</f>
        <v>-</v>
      </c>
      <c r="F140" s="128">
        <v>0</v>
      </c>
      <c r="G140" s="127">
        <f>IF(F143=0, "-", F140/F143)</f>
        <v>0</v>
      </c>
      <c r="H140" s="55">
        <v>1</v>
      </c>
      <c r="I140" s="119">
        <f>IF(H143=0, "-", H140/H143)</f>
        <v>1</v>
      </c>
      <c r="J140" s="118" t="str">
        <f>IF(D140=0, "-", IF((B140-D140)/D140&lt;10, (B140-D140)/D140, "&gt;999%"))</f>
        <v>-</v>
      </c>
      <c r="K140" s="119">
        <f>IF(H140=0, "-", IF((F140-H140)/H140&lt;10, (F140-H140)/H140, "&gt;999%"))</f>
        <v>-1</v>
      </c>
    </row>
    <row r="141" spans="1:11" ht="15" x14ac:dyDescent="0.25">
      <c r="A141" s="20" t="s">
        <v>237</v>
      </c>
      <c r="B141" s="55">
        <v>0</v>
      </c>
      <c r="C141" s="127" t="str">
        <f>IF(B143=0, "-", B141/B143)</f>
        <v>-</v>
      </c>
      <c r="D141" s="55">
        <v>0</v>
      </c>
      <c r="E141" s="119" t="str">
        <f>IF(D143=0, "-", D141/D143)</f>
        <v>-</v>
      </c>
      <c r="F141" s="128">
        <v>3</v>
      </c>
      <c r="G141" s="127">
        <f>IF(F143=0, "-", F141/F143)</f>
        <v>1</v>
      </c>
      <c r="H141" s="55">
        <v>0</v>
      </c>
      <c r="I141" s="119">
        <f>IF(H143=0, "-", H141/H143)</f>
        <v>0</v>
      </c>
      <c r="J141" s="118" t="str">
        <f>IF(D141=0, "-", IF((B141-D141)/D141&lt;10, (B141-D141)/D141, "&gt;999%"))</f>
        <v>-</v>
      </c>
      <c r="K141" s="119" t="str">
        <f>IF(H141=0, "-", IF((F141-H141)/H141&lt;10, (F141-H141)/H141, "&gt;999%"))</f>
        <v>-</v>
      </c>
    </row>
    <row r="142" spans="1:11" x14ac:dyDescent="0.2">
      <c r="A142" s="129"/>
      <c r="B142" s="82"/>
      <c r="D142" s="82"/>
      <c r="E142" s="86"/>
      <c r="F142" s="130"/>
      <c r="H142" s="82"/>
      <c r="I142" s="86"/>
      <c r="J142" s="85"/>
      <c r="K142" s="86"/>
    </row>
    <row r="143" spans="1:11" s="38" customFormat="1" x14ac:dyDescent="0.2">
      <c r="A143" s="131" t="s">
        <v>238</v>
      </c>
      <c r="B143" s="32">
        <f>SUM(B140:B142)</f>
        <v>0</v>
      </c>
      <c r="C143" s="132">
        <f>B143/841</f>
        <v>0</v>
      </c>
      <c r="D143" s="32">
        <f>SUM(D140:D142)</f>
        <v>0</v>
      </c>
      <c r="E143" s="133">
        <f>D143/882</f>
        <v>0</v>
      </c>
      <c r="F143" s="121">
        <f>SUM(F140:F142)</f>
        <v>3</v>
      </c>
      <c r="G143" s="134">
        <f>F143/3518</f>
        <v>8.5275724843661166E-4</v>
      </c>
      <c r="H143" s="32">
        <f>SUM(H140:H142)</f>
        <v>1</v>
      </c>
      <c r="I143" s="133">
        <f>H143/4957</f>
        <v>2.0173492031470649E-4</v>
      </c>
      <c r="J143" s="35" t="str">
        <f>IF(D143=0, "-", IF((B143-D143)/D143&lt;10, (B143-D143)/D143, "&gt;999%"))</f>
        <v>-</v>
      </c>
      <c r="K143" s="36">
        <f>IF(H143=0, "-", IF((F143-H143)/H143&lt;10, (F143-H143)/H143, "&gt;999%"))</f>
        <v>2</v>
      </c>
    </row>
    <row r="144" spans="1:11" x14ac:dyDescent="0.2">
      <c r="B144" s="130"/>
      <c r="D144" s="130"/>
      <c r="F144" s="130"/>
      <c r="H144" s="130"/>
    </row>
    <row r="145" spans="1:11" s="38" customFormat="1" x14ac:dyDescent="0.2">
      <c r="A145" s="131" t="s">
        <v>239</v>
      </c>
      <c r="B145" s="32">
        <v>4</v>
      </c>
      <c r="C145" s="132">
        <f>B145/841</f>
        <v>4.7562425683709865E-3</v>
      </c>
      <c r="D145" s="32">
        <v>6</v>
      </c>
      <c r="E145" s="133">
        <f>D145/882</f>
        <v>6.8027210884353739E-3</v>
      </c>
      <c r="F145" s="121">
        <v>29</v>
      </c>
      <c r="G145" s="134">
        <f>F145/3518</f>
        <v>8.2433200682205804E-3</v>
      </c>
      <c r="H145" s="32">
        <v>60</v>
      </c>
      <c r="I145" s="133">
        <f>H145/4957</f>
        <v>1.2104095218882388E-2</v>
      </c>
      <c r="J145" s="35">
        <f>IF(D145=0, "-", IF((B145-D145)/D145&lt;10, (B145-D145)/D145, "&gt;999%"))</f>
        <v>-0.33333333333333331</v>
      </c>
      <c r="K145" s="36">
        <f>IF(H145=0, "-", IF((F145-H145)/H145&lt;10, (F145-H145)/H145, "&gt;999%"))</f>
        <v>-0.51666666666666672</v>
      </c>
    </row>
    <row r="146" spans="1:11" x14ac:dyDescent="0.2">
      <c r="B146" s="130"/>
      <c r="D146" s="130"/>
      <c r="F146" s="130"/>
      <c r="H146" s="130"/>
    </row>
    <row r="147" spans="1:11" ht="15.75" x14ac:dyDescent="0.25">
      <c r="A147" s="122" t="s">
        <v>34</v>
      </c>
      <c r="B147" s="170" t="s">
        <v>4</v>
      </c>
      <c r="C147" s="172"/>
      <c r="D147" s="172"/>
      <c r="E147" s="171"/>
      <c r="F147" s="170" t="s">
        <v>140</v>
      </c>
      <c r="G147" s="172"/>
      <c r="H147" s="172"/>
      <c r="I147" s="171"/>
      <c r="J147" s="170" t="s">
        <v>141</v>
      </c>
      <c r="K147" s="171"/>
    </row>
    <row r="148" spans="1:11" x14ac:dyDescent="0.2">
      <c r="A148" s="16"/>
      <c r="B148" s="170">
        <f>VALUE(RIGHT($B$2, 4))</f>
        <v>2020</v>
      </c>
      <c r="C148" s="171"/>
      <c r="D148" s="170">
        <f>B148-1</f>
        <v>2019</v>
      </c>
      <c r="E148" s="178"/>
      <c r="F148" s="170">
        <f>B148</f>
        <v>2020</v>
      </c>
      <c r="G148" s="178"/>
      <c r="H148" s="170">
        <f>D148</f>
        <v>2019</v>
      </c>
      <c r="I148" s="178"/>
      <c r="J148" s="13" t="s">
        <v>8</v>
      </c>
      <c r="K148" s="14" t="s">
        <v>5</v>
      </c>
    </row>
    <row r="149" spans="1:11" x14ac:dyDescent="0.2">
      <c r="A149" s="123" t="s">
        <v>240</v>
      </c>
      <c r="B149" s="124" t="s">
        <v>142</v>
      </c>
      <c r="C149" s="125" t="s">
        <v>143</v>
      </c>
      <c r="D149" s="124" t="s">
        <v>142</v>
      </c>
      <c r="E149" s="126" t="s">
        <v>143</v>
      </c>
      <c r="F149" s="125" t="s">
        <v>142</v>
      </c>
      <c r="G149" s="125" t="s">
        <v>143</v>
      </c>
      <c r="H149" s="124" t="s">
        <v>142</v>
      </c>
      <c r="I149" s="126" t="s">
        <v>143</v>
      </c>
      <c r="J149" s="124"/>
      <c r="K149" s="126"/>
    </row>
    <row r="150" spans="1:11" ht="15" x14ac:dyDescent="0.25">
      <c r="A150" s="20" t="s">
        <v>241</v>
      </c>
      <c r="B150" s="55">
        <v>1</v>
      </c>
      <c r="C150" s="127">
        <f>IF(B156=0, "-", B150/B156)</f>
        <v>1</v>
      </c>
      <c r="D150" s="55">
        <v>2</v>
      </c>
      <c r="E150" s="119">
        <f>IF(D156=0, "-", D150/D156)</f>
        <v>0.66666666666666663</v>
      </c>
      <c r="F150" s="128">
        <v>8</v>
      </c>
      <c r="G150" s="127">
        <f>IF(F156=0, "-", F150/F156)</f>
        <v>0.61538461538461542</v>
      </c>
      <c r="H150" s="55">
        <v>12</v>
      </c>
      <c r="I150" s="119">
        <f>IF(H156=0, "-", H150/H156)</f>
        <v>0.5714285714285714</v>
      </c>
      <c r="J150" s="118">
        <f>IF(D150=0, "-", IF((B150-D150)/D150&lt;10, (B150-D150)/D150, "&gt;999%"))</f>
        <v>-0.5</v>
      </c>
      <c r="K150" s="119">
        <f>IF(H150=0, "-", IF((F150-H150)/H150&lt;10, (F150-H150)/H150, "&gt;999%"))</f>
        <v>-0.33333333333333331</v>
      </c>
    </row>
    <row r="151" spans="1:11" ht="15" x14ac:dyDescent="0.25">
      <c r="A151" s="20" t="s">
        <v>242</v>
      </c>
      <c r="B151" s="55">
        <v>0</v>
      </c>
      <c r="C151" s="127">
        <f>IF(B156=0, "-", B151/B156)</f>
        <v>0</v>
      </c>
      <c r="D151" s="55">
        <v>0</v>
      </c>
      <c r="E151" s="119">
        <f>IF(D156=0, "-", D151/D156)</f>
        <v>0</v>
      </c>
      <c r="F151" s="128">
        <v>1</v>
      </c>
      <c r="G151" s="127">
        <f>IF(F156=0, "-", F151/F156)</f>
        <v>7.6923076923076927E-2</v>
      </c>
      <c r="H151" s="55">
        <v>0</v>
      </c>
      <c r="I151" s="119">
        <f>IF(H156=0, "-", H151/H156)</f>
        <v>0</v>
      </c>
      <c r="J151" s="118" t="str">
        <f>IF(D151=0, "-", IF((B151-D151)/D151&lt;10, (B151-D151)/D151, "&gt;999%"))</f>
        <v>-</v>
      </c>
      <c r="K151" s="119" t="str">
        <f>IF(H151=0, "-", IF((F151-H151)/H151&lt;10, (F151-H151)/H151, "&gt;999%"))</f>
        <v>-</v>
      </c>
    </row>
    <row r="152" spans="1:11" ht="15" x14ac:dyDescent="0.25">
      <c r="A152" s="20" t="s">
        <v>243</v>
      </c>
      <c r="B152" s="55">
        <v>0</v>
      </c>
      <c r="C152" s="127">
        <f>IF(B156=0, "-", B152/B156)</f>
        <v>0</v>
      </c>
      <c r="D152" s="55">
        <v>0</v>
      </c>
      <c r="E152" s="119">
        <f>IF(D156=0, "-", D152/D156)</f>
        <v>0</v>
      </c>
      <c r="F152" s="128">
        <v>1</v>
      </c>
      <c r="G152" s="127">
        <f>IF(F156=0, "-", F152/F156)</f>
        <v>7.6923076923076927E-2</v>
      </c>
      <c r="H152" s="55">
        <v>1</v>
      </c>
      <c r="I152" s="119">
        <f>IF(H156=0, "-", H152/H156)</f>
        <v>4.7619047619047616E-2</v>
      </c>
      <c r="J152" s="118" t="str">
        <f>IF(D152=0, "-", IF((B152-D152)/D152&lt;10, (B152-D152)/D152, "&gt;999%"))</f>
        <v>-</v>
      </c>
      <c r="K152" s="119">
        <f>IF(H152=0, "-", IF((F152-H152)/H152&lt;10, (F152-H152)/H152, "&gt;999%"))</f>
        <v>0</v>
      </c>
    </row>
    <row r="153" spans="1:11" ht="15" x14ac:dyDescent="0.25">
      <c r="A153" s="20" t="s">
        <v>244</v>
      </c>
      <c r="B153" s="55">
        <v>0</v>
      </c>
      <c r="C153" s="127">
        <f>IF(B156=0, "-", B153/B156)</f>
        <v>0</v>
      </c>
      <c r="D153" s="55">
        <v>0</v>
      </c>
      <c r="E153" s="119">
        <f>IF(D156=0, "-", D153/D156)</f>
        <v>0</v>
      </c>
      <c r="F153" s="128">
        <v>0</v>
      </c>
      <c r="G153" s="127">
        <f>IF(F156=0, "-", F153/F156)</f>
        <v>0</v>
      </c>
      <c r="H153" s="55">
        <v>1</v>
      </c>
      <c r="I153" s="119">
        <f>IF(H156=0, "-", H153/H156)</f>
        <v>4.7619047619047616E-2</v>
      </c>
      <c r="J153" s="118" t="str">
        <f>IF(D153=0, "-", IF((B153-D153)/D153&lt;10, (B153-D153)/D153, "&gt;999%"))</f>
        <v>-</v>
      </c>
      <c r="K153" s="119">
        <f>IF(H153=0, "-", IF((F153-H153)/H153&lt;10, (F153-H153)/H153, "&gt;999%"))</f>
        <v>-1</v>
      </c>
    </row>
    <row r="154" spans="1:11" ht="15" x14ac:dyDescent="0.25">
      <c r="A154" s="20" t="s">
        <v>245</v>
      </c>
      <c r="B154" s="55">
        <v>0</v>
      </c>
      <c r="C154" s="127">
        <f>IF(B156=0, "-", B154/B156)</f>
        <v>0</v>
      </c>
      <c r="D154" s="55">
        <v>1</v>
      </c>
      <c r="E154" s="119">
        <f>IF(D156=0, "-", D154/D156)</f>
        <v>0.33333333333333331</v>
      </c>
      <c r="F154" s="128">
        <v>3</v>
      </c>
      <c r="G154" s="127">
        <f>IF(F156=0, "-", F154/F156)</f>
        <v>0.23076923076923078</v>
      </c>
      <c r="H154" s="55">
        <v>7</v>
      </c>
      <c r="I154" s="119">
        <f>IF(H156=0, "-", H154/H156)</f>
        <v>0.33333333333333331</v>
      </c>
      <c r="J154" s="118">
        <f>IF(D154=0, "-", IF((B154-D154)/D154&lt;10, (B154-D154)/D154, "&gt;999%"))</f>
        <v>-1</v>
      </c>
      <c r="K154" s="119">
        <f>IF(H154=0, "-", IF((F154-H154)/H154&lt;10, (F154-H154)/H154, "&gt;999%"))</f>
        <v>-0.5714285714285714</v>
      </c>
    </row>
    <row r="155" spans="1:11" x14ac:dyDescent="0.2">
      <c r="A155" s="129"/>
      <c r="B155" s="82"/>
      <c r="D155" s="82"/>
      <c r="E155" s="86"/>
      <c r="F155" s="130"/>
      <c r="H155" s="82"/>
      <c r="I155" s="86"/>
      <c r="J155" s="85"/>
      <c r="K155" s="86"/>
    </row>
    <row r="156" spans="1:11" s="38" customFormat="1" x14ac:dyDescent="0.2">
      <c r="A156" s="131" t="s">
        <v>246</v>
      </c>
      <c r="B156" s="32">
        <f>SUM(B150:B155)</f>
        <v>1</v>
      </c>
      <c r="C156" s="132">
        <f>B156/841</f>
        <v>1.1890606420927466E-3</v>
      </c>
      <c r="D156" s="32">
        <f>SUM(D150:D155)</f>
        <v>3</v>
      </c>
      <c r="E156" s="133">
        <f>D156/882</f>
        <v>3.4013605442176869E-3</v>
      </c>
      <c r="F156" s="121">
        <f>SUM(F150:F155)</f>
        <v>13</v>
      </c>
      <c r="G156" s="134">
        <f>F156/3518</f>
        <v>3.695281409891984E-3</v>
      </c>
      <c r="H156" s="32">
        <f>SUM(H150:H155)</f>
        <v>21</v>
      </c>
      <c r="I156" s="133">
        <f>H156/4957</f>
        <v>4.2364333266088358E-3</v>
      </c>
      <c r="J156" s="35">
        <f>IF(D156=0, "-", IF((B156-D156)/D156&lt;10, (B156-D156)/D156, "&gt;999%"))</f>
        <v>-0.66666666666666663</v>
      </c>
      <c r="K156" s="36">
        <f>IF(H156=0, "-", IF((F156-H156)/H156&lt;10, (F156-H156)/H156, "&gt;999%"))</f>
        <v>-0.38095238095238093</v>
      </c>
    </row>
    <row r="157" spans="1:11" x14ac:dyDescent="0.2">
      <c r="B157" s="130"/>
      <c r="D157" s="130"/>
      <c r="F157" s="130"/>
      <c r="H157" s="130"/>
    </row>
    <row r="158" spans="1:11" x14ac:dyDescent="0.2">
      <c r="A158" s="123" t="s">
        <v>247</v>
      </c>
      <c r="B158" s="124" t="s">
        <v>142</v>
      </c>
      <c r="C158" s="125" t="s">
        <v>143</v>
      </c>
      <c r="D158" s="124" t="s">
        <v>142</v>
      </c>
      <c r="E158" s="126" t="s">
        <v>143</v>
      </c>
      <c r="F158" s="125" t="s">
        <v>142</v>
      </c>
      <c r="G158" s="125" t="s">
        <v>143</v>
      </c>
      <c r="H158" s="124" t="s">
        <v>142</v>
      </c>
      <c r="I158" s="126" t="s">
        <v>143</v>
      </c>
      <c r="J158" s="124"/>
      <c r="K158" s="126"/>
    </row>
    <row r="159" spans="1:11" ht="15" x14ac:dyDescent="0.25">
      <c r="A159" s="20" t="s">
        <v>248</v>
      </c>
      <c r="B159" s="55">
        <v>0</v>
      </c>
      <c r="C159" s="127" t="str">
        <f>IF(B162=0, "-", B159/B162)</f>
        <v>-</v>
      </c>
      <c r="D159" s="55">
        <v>0</v>
      </c>
      <c r="E159" s="119" t="str">
        <f>IF(D162=0, "-", D159/D162)</f>
        <v>-</v>
      </c>
      <c r="F159" s="128">
        <v>0</v>
      </c>
      <c r="G159" s="127" t="str">
        <f>IF(F162=0, "-", F159/F162)</f>
        <v>-</v>
      </c>
      <c r="H159" s="55">
        <v>2</v>
      </c>
      <c r="I159" s="119">
        <f>IF(H162=0, "-", H159/H162)</f>
        <v>0.66666666666666663</v>
      </c>
      <c r="J159" s="118" t="str">
        <f>IF(D159=0, "-", IF((B159-D159)/D159&lt;10, (B159-D159)/D159, "&gt;999%"))</f>
        <v>-</v>
      </c>
      <c r="K159" s="119">
        <f>IF(H159=0, "-", IF((F159-H159)/H159&lt;10, (F159-H159)/H159, "&gt;999%"))</f>
        <v>-1</v>
      </c>
    </row>
    <row r="160" spans="1:11" ht="15" x14ac:dyDescent="0.25">
      <c r="A160" s="20" t="s">
        <v>249</v>
      </c>
      <c r="B160" s="55">
        <v>0</v>
      </c>
      <c r="C160" s="127" t="str">
        <f>IF(B162=0, "-", B160/B162)</f>
        <v>-</v>
      </c>
      <c r="D160" s="55">
        <v>0</v>
      </c>
      <c r="E160" s="119" t="str">
        <f>IF(D162=0, "-", D160/D162)</f>
        <v>-</v>
      </c>
      <c r="F160" s="128">
        <v>0</v>
      </c>
      <c r="G160" s="127" t="str">
        <f>IF(F162=0, "-", F160/F162)</f>
        <v>-</v>
      </c>
      <c r="H160" s="55">
        <v>1</v>
      </c>
      <c r="I160" s="119">
        <f>IF(H162=0, "-", H160/H162)</f>
        <v>0.33333333333333331</v>
      </c>
      <c r="J160" s="118" t="str">
        <f>IF(D160=0, "-", IF((B160-D160)/D160&lt;10, (B160-D160)/D160, "&gt;999%"))</f>
        <v>-</v>
      </c>
      <c r="K160" s="119">
        <f>IF(H160=0, "-", IF((F160-H160)/H160&lt;10, (F160-H160)/H160, "&gt;999%"))</f>
        <v>-1</v>
      </c>
    </row>
    <row r="161" spans="1:11" x14ac:dyDescent="0.2">
      <c r="A161" s="129"/>
      <c r="B161" s="82"/>
      <c r="D161" s="82"/>
      <c r="E161" s="86"/>
      <c r="F161" s="130"/>
      <c r="H161" s="82"/>
      <c r="I161" s="86"/>
      <c r="J161" s="85"/>
      <c r="K161" s="86"/>
    </row>
    <row r="162" spans="1:11" s="38" customFormat="1" x14ac:dyDescent="0.2">
      <c r="A162" s="131" t="s">
        <v>250</v>
      </c>
      <c r="B162" s="32">
        <f>SUM(B159:B161)</f>
        <v>0</v>
      </c>
      <c r="C162" s="132">
        <f>B162/841</f>
        <v>0</v>
      </c>
      <c r="D162" s="32">
        <f>SUM(D159:D161)</f>
        <v>0</v>
      </c>
      <c r="E162" s="133">
        <f>D162/882</f>
        <v>0</v>
      </c>
      <c r="F162" s="121">
        <f>SUM(F159:F161)</f>
        <v>0</v>
      </c>
      <c r="G162" s="134">
        <f>F162/3518</f>
        <v>0</v>
      </c>
      <c r="H162" s="32">
        <f>SUM(H159:H161)</f>
        <v>3</v>
      </c>
      <c r="I162" s="133">
        <f>H162/4957</f>
        <v>6.0520476094411938E-4</v>
      </c>
      <c r="J162" s="35" t="str">
        <f>IF(D162=0, "-", IF((B162-D162)/D162&lt;10, (B162-D162)/D162, "&gt;999%"))</f>
        <v>-</v>
      </c>
      <c r="K162" s="36">
        <f>IF(H162=0, "-", IF((F162-H162)/H162&lt;10, (F162-H162)/H162, "&gt;999%"))</f>
        <v>-1</v>
      </c>
    </row>
    <row r="163" spans="1:11" x14ac:dyDescent="0.2">
      <c r="B163" s="130"/>
      <c r="D163" s="130"/>
      <c r="F163" s="130"/>
      <c r="H163" s="130"/>
    </row>
    <row r="164" spans="1:11" s="38" customFormat="1" x14ac:dyDescent="0.2">
      <c r="A164" s="131" t="s">
        <v>251</v>
      </c>
      <c r="B164" s="32">
        <v>1</v>
      </c>
      <c r="C164" s="132">
        <f>B164/841</f>
        <v>1.1890606420927466E-3</v>
      </c>
      <c r="D164" s="32">
        <v>3</v>
      </c>
      <c r="E164" s="133">
        <f>D164/882</f>
        <v>3.4013605442176869E-3</v>
      </c>
      <c r="F164" s="121">
        <v>13</v>
      </c>
      <c r="G164" s="134">
        <f>F164/3518</f>
        <v>3.695281409891984E-3</v>
      </c>
      <c r="H164" s="32">
        <v>24</v>
      </c>
      <c r="I164" s="133">
        <f>H164/4957</f>
        <v>4.841638087552955E-3</v>
      </c>
      <c r="J164" s="35">
        <f>IF(D164=0, "-", IF((B164-D164)/D164&lt;10, (B164-D164)/D164, "&gt;999%"))</f>
        <v>-0.66666666666666663</v>
      </c>
      <c r="K164" s="36">
        <f>IF(H164=0, "-", IF((F164-H164)/H164&lt;10, (F164-H164)/H164, "&gt;999%"))</f>
        <v>-0.45833333333333331</v>
      </c>
    </row>
    <row r="165" spans="1:11" x14ac:dyDescent="0.2">
      <c r="B165" s="130"/>
      <c r="D165" s="130"/>
      <c r="F165" s="130"/>
      <c r="H165" s="130"/>
    </row>
    <row r="166" spans="1:11" x14ac:dyDescent="0.2">
      <c r="A166" s="12" t="s">
        <v>252</v>
      </c>
      <c r="B166" s="32">
        <f>B170-B168</f>
        <v>148</v>
      </c>
      <c r="C166" s="132">
        <f>B166/841</f>
        <v>0.17598097502972651</v>
      </c>
      <c r="D166" s="32">
        <f>D170-D168</f>
        <v>195</v>
      </c>
      <c r="E166" s="133">
        <f>D166/882</f>
        <v>0.22108843537414966</v>
      </c>
      <c r="F166" s="121">
        <f>F170-F168</f>
        <v>687</v>
      </c>
      <c r="G166" s="134">
        <f>F166/3518</f>
        <v>0.19528140989198409</v>
      </c>
      <c r="H166" s="32">
        <f>H170-H168</f>
        <v>1033</v>
      </c>
      <c r="I166" s="133">
        <f>H166/4957</f>
        <v>0.2083921726850918</v>
      </c>
      <c r="J166" s="35">
        <f>IF(D166=0, "-", IF((B166-D166)/D166&lt;10, (B166-D166)/D166, "&gt;999%"))</f>
        <v>-0.24102564102564103</v>
      </c>
      <c r="K166" s="36">
        <f>IF(H166=0, "-", IF((F166-H166)/H166&lt;10, (F166-H166)/H166, "&gt;999%"))</f>
        <v>-0.33494675701839305</v>
      </c>
    </row>
    <row r="167" spans="1:11" x14ac:dyDescent="0.2">
      <c r="A167" s="12"/>
      <c r="B167" s="32"/>
      <c r="C167" s="132"/>
      <c r="D167" s="32"/>
      <c r="E167" s="133"/>
      <c r="F167" s="121"/>
      <c r="G167" s="134"/>
      <c r="H167" s="32"/>
      <c r="I167" s="133"/>
      <c r="J167" s="35"/>
      <c r="K167" s="36"/>
    </row>
    <row r="168" spans="1:11" x14ac:dyDescent="0.2">
      <c r="A168" s="12" t="s">
        <v>253</v>
      </c>
      <c r="B168" s="32">
        <v>9</v>
      </c>
      <c r="C168" s="132">
        <f>B168/841</f>
        <v>1.070154577883472E-2</v>
      </c>
      <c r="D168" s="32">
        <v>3</v>
      </c>
      <c r="E168" s="133">
        <f>D168/882</f>
        <v>3.4013605442176869E-3</v>
      </c>
      <c r="F168" s="121">
        <v>31</v>
      </c>
      <c r="G168" s="134">
        <f>F168/3518</f>
        <v>8.8118249005116542E-3</v>
      </c>
      <c r="H168" s="32">
        <v>21</v>
      </c>
      <c r="I168" s="133">
        <f>H168/4957</f>
        <v>4.2364333266088358E-3</v>
      </c>
      <c r="J168" s="35">
        <f>IF(D168=0, "-", IF((B168-D168)/D168&lt;10, (B168-D168)/D168, "&gt;999%"))</f>
        <v>2</v>
      </c>
      <c r="K168" s="36">
        <f>IF(H168=0, "-", IF((F168-H168)/H168&lt;10, (F168-H168)/H168, "&gt;999%"))</f>
        <v>0.47619047619047616</v>
      </c>
    </row>
    <row r="169" spans="1:11" x14ac:dyDescent="0.2">
      <c r="A169" s="12"/>
      <c r="B169" s="32"/>
      <c r="C169" s="132"/>
      <c r="D169" s="32"/>
      <c r="E169" s="133"/>
      <c r="F169" s="121"/>
      <c r="G169" s="134"/>
      <c r="H169" s="32"/>
      <c r="I169" s="133"/>
      <c r="J169" s="35"/>
      <c r="K169" s="36"/>
    </row>
    <row r="170" spans="1:11" x14ac:dyDescent="0.2">
      <c r="A170" s="12" t="s">
        <v>254</v>
      </c>
      <c r="B170" s="32">
        <v>157</v>
      </c>
      <c r="C170" s="132">
        <f>B170/841</f>
        <v>0.18668252080856124</v>
      </c>
      <c r="D170" s="32">
        <v>198</v>
      </c>
      <c r="E170" s="133">
        <f>D170/882</f>
        <v>0.22448979591836735</v>
      </c>
      <c r="F170" s="121">
        <v>718</v>
      </c>
      <c r="G170" s="134">
        <f>F170/3518</f>
        <v>0.20409323479249575</v>
      </c>
      <c r="H170" s="32">
        <v>1054</v>
      </c>
      <c r="I170" s="133">
        <f>H170/4957</f>
        <v>0.21262860601170064</v>
      </c>
      <c r="J170" s="35">
        <f>IF(D170=0, "-", IF((B170-D170)/D170&lt;10, (B170-D170)/D170, "&gt;999%"))</f>
        <v>-0.20707070707070707</v>
      </c>
      <c r="K170" s="36">
        <f>IF(H170=0, "-", IF((F170-H170)/H170&lt;10, (F170-H170)/H170, "&gt;999%"))</f>
        <v>-0.31878557874762808</v>
      </c>
    </row>
  </sheetData>
  <mergeCells count="58">
    <mergeCell ref="B5:C5"/>
    <mergeCell ref="D5:E5"/>
    <mergeCell ref="F5:G5"/>
    <mergeCell ref="H5:I5"/>
    <mergeCell ref="B1:K1"/>
    <mergeCell ref="B2:K2"/>
    <mergeCell ref="B4:E4"/>
    <mergeCell ref="F4:I4"/>
    <mergeCell ref="J4:K4"/>
    <mergeCell ref="B15:E15"/>
    <mergeCell ref="F15:I15"/>
    <mergeCell ref="J15:K15"/>
    <mergeCell ref="B16:C16"/>
    <mergeCell ref="D16:E16"/>
    <mergeCell ref="F16:G16"/>
    <mergeCell ref="H16:I16"/>
    <mergeCell ref="B41:E41"/>
    <mergeCell ref="F41:I41"/>
    <mergeCell ref="J41:K41"/>
    <mergeCell ref="B42:C42"/>
    <mergeCell ref="D42:E42"/>
    <mergeCell ref="F42:G42"/>
    <mergeCell ref="H42:I42"/>
    <mergeCell ref="B75:E75"/>
    <mergeCell ref="F75:I75"/>
    <mergeCell ref="J75:K75"/>
    <mergeCell ref="B76:C76"/>
    <mergeCell ref="D76:E76"/>
    <mergeCell ref="F76:G76"/>
    <mergeCell ref="H76:I76"/>
    <mergeCell ref="B99:E99"/>
    <mergeCell ref="F99:I99"/>
    <mergeCell ref="J99:K99"/>
    <mergeCell ref="B100:C100"/>
    <mergeCell ref="D100:E100"/>
    <mergeCell ref="F100:G100"/>
    <mergeCell ref="H100:I100"/>
    <mergeCell ref="B116:E116"/>
    <mergeCell ref="F116:I116"/>
    <mergeCell ref="J116:K116"/>
    <mergeCell ref="B117:C117"/>
    <mergeCell ref="D117:E117"/>
    <mergeCell ref="F117:G117"/>
    <mergeCell ref="H117:I117"/>
    <mergeCell ref="B125:E125"/>
    <mergeCell ref="F125:I125"/>
    <mergeCell ref="J125:K125"/>
    <mergeCell ref="B126:C126"/>
    <mergeCell ref="D126:E126"/>
    <mergeCell ref="F126:G126"/>
    <mergeCell ref="H126:I126"/>
    <mergeCell ref="B147:E147"/>
    <mergeCell ref="F147:I147"/>
    <mergeCell ref="J147:K147"/>
    <mergeCell ref="B148:C148"/>
    <mergeCell ref="D148:E148"/>
    <mergeCell ref="F148:G148"/>
    <mergeCell ref="H148:I148"/>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40" max="16383" man="1"/>
    <brk id="74" max="16383" man="1"/>
    <brk id="124"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2A9BB3-E3D5-4416-BF89-732CE39DDB28}">
  <sheetPr>
    <pageSetUpPr fitToPage="1"/>
  </sheetPr>
  <dimension ref="A1:K32"/>
  <sheetViews>
    <sheetView tabSelected="1" workbookViewId="0">
      <selection activeCell="M1" sqref="M1"/>
    </sheetView>
  </sheetViews>
  <sheetFormatPr defaultRowHeight="12.75" x14ac:dyDescent="0.2"/>
  <cols>
    <col min="1" max="1" width="18.140625" style="1" bestFit="1" customWidth="1"/>
    <col min="2" max="11" width="8.42578125" style="1" customWidth="1"/>
    <col min="12" max="256" width="8.7109375" style="1"/>
    <col min="257" max="257" width="24.7109375" style="1" customWidth="1"/>
    <col min="258" max="267" width="8.42578125" style="1" customWidth="1"/>
    <col min="268" max="512" width="8.7109375" style="1"/>
    <col min="513" max="513" width="24.7109375" style="1" customWidth="1"/>
    <col min="514" max="523" width="8.42578125" style="1" customWidth="1"/>
    <col min="524" max="768" width="8.7109375" style="1"/>
    <col min="769" max="769" width="24.7109375" style="1" customWidth="1"/>
    <col min="770" max="779" width="8.42578125" style="1" customWidth="1"/>
    <col min="780" max="1024" width="8.7109375" style="1"/>
    <col min="1025" max="1025" width="24.7109375" style="1" customWidth="1"/>
    <col min="1026" max="1035" width="8.42578125" style="1" customWidth="1"/>
    <col min="1036" max="1280" width="8.7109375" style="1"/>
    <col min="1281" max="1281" width="24.7109375" style="1" customWidth="1"/>
    <col min="1282" max="1291" width="8.42578125" style="1" customWidth="1"/>
    <col min="1292" max="1536" width="8.7109375" style="1"/>
    <col min="1537" max="1537" width="24.7109375" style="1" customWidth="1"/>
    <col min="1538" max="1547" width="8.42578125" style="1" customWidth="1"/>
    <col min="1548" max="1792" width="8.7109375" style="1"/>
    <col min="1793" max="1793" width="24.7109375" style="1" customWidth="1"/>
    <col min="1794" max="1803" width="8.42578125" style="1" customWidth="1"/>
    <col min="1804" max="2048" width="8.7109375" style="1"/>
    <col min="2049" max="2049" width="24.7109375" style="1" customWidth="1"/>
    <col min="2050" max="2059" width="8.42578125" style="1" customWidth="1"/>
    <col min="2060" max="2304" width="8.7109375" style="1"/>
    <col min="2305" max="2305" width="24.7109375" style="1" customWidth="1"/>
    <col min="2306" max="2315" width="8.42578125" style="1" customWidth="1"/>
    <col min="2316" max="2560" width="8.7109375" style="1"/>
    <col min="2561" max="2561" width="24.7109375" style="1" customWidth="1"/>
    <col min="2562" max="2571" width="8.42578125" style="1" customWidth="1"/>
    <col min="2572" max="2816" width="8.7109375" style="1"/>
    <col min="2817" max="2817" width="24.7109375" style="1" customWidth="1"/>
    <col min="2818" max="2827" width="8.42578125" style="1" customWidth="1"/>
    <col min="2828" max="3072" width="8.7109375" style="1"/>
    <col min="3073" max="3073" width="24.7109375" style="1" customWidth="1"/>
    <col min="3074" max="3083" width="8.42578125" style="1" customWidth="1"/>
    <col min="3084" max="3328" width="8.7109375" style="1"/>
    <col min="3329" max="3329" width="24.7109375" style="1" customWidth="1"/>
    <col min="3330" max="3339" width="8.42578125" style="1" customWidth="1"/>
    <col min="3340" max="3584" width="8.7109375" style="1"/>
    <col min="3585" max="3585" width="24.7109375" style="1" customWidth="1"/>
    <col min="3586" max="3595" width="8.42578125" style="1" customWidth="1"/>
    <col min="3596" max="3840" width="8.7109375" style="1"/>
    <col min="3841" max="3841" width="24.7109375" style="1" customWidth="1"/>
    <col min="3842" max="3851" width="8.42578125" style="1" customWidth="1"/>
    <col min="3852" max="4096" width="8.7109375" style="1"/>
    <col min="4097" max="4097" width="24.7109375" style="1" customWidth="1"/>
    <col min="4098" max="4107" width="8.42578125" style="1" customWidth="1"/>
    <col min="4108" max="4352" width="8.7109375" style="1"/>
    <col min="4353" max="4353" width="24.7109375" style="1" customWidth="1"/>
    <col min="4354" max="4363" width="8.42578125" style="1" customWidth="1"/>
    <col min="4364" max="4608" width="8.7109375" style="1"/>
    <col min="4609" max="4609" width="24.7109375" style="1" customWidth="1"/>
    <col min="4610" max="4619" width="8.42578125" style="1" customWidth="1"/>
    <col min="4620" max="4864" width="8.7109375" style="1"/>
    <col min="4865" max="4865" width="24.7109375" style="1" customWidth="1"/>
    <col min="4866" max="4875" width="8.42578125" style="1" customWidth="1"/>
    <col min="4876" max="5120" width="8.7109375" style="1"/>
    <col min="5121" max="5121" width="24.7109375" style="1" customWidth="1"/>
    <col min="5122" max="5131" width="8.42578125" style="1" customWidth="1"/>
    <col min="5132" max="5376" width="8.7109375" style="1"/>
    <col min="5377" max="5377" width="24.7109375" style="1" customWidth="1"/>
    <col min="5378" max="5387" width="8.42578125" style="1" customWidth="1"/>
    <col min="5388" max="5632" width="8.7109375" style="1"/>
    <col min="5633" max="5633" width="24.7109375" style="1" customWidth="1"/>
    <col min="5634" max="5643" width="8.42578125" style="1" customWidth="1"/>
    <col min="5644" max="5888" width="8.7109375" style="1"/>
    <col min="5889" max="5889" width="24.7109375" style="1" customWidth="1"/>
    <col min="5890" max="5899" width="8.42578125" style="1" customWidth="1"/>
    <col min="5900" max="6144" width="8.7109375" style="1"/>
    <col min="6145" max="6145" width="24.7109375" style="1" customWidth="1"/>
    <col min="6146" max="6155" width="8.42578125" style="1" customWidth="1"/>
    <col min="6156" max="6400" width="8.7109375" style="1"/>
    <col min="6401" max="6401" width="24.7109375" style="1" customWidth="1"/>
    <col min="6402" max="6411" width="8.42578125" style="1" customWidth="1"/>
    <col min="6412" max="6656" width="8.7109375" style="1"/>
    <col min="6657" max="6657" width="24.7109375" style="1" customWidth="1"/>
    <col min="6658" max="6667" width="8.42578125" style="1" customWidth="1"/>
    <col min="6668" max="6912" width="8.7109375" style="1"/>
    <col min="6913" max="6913" width="24.7109375" style="1" customWidth="1"/>
    <col min="6914" max="6923" width="8.42578125" style="1" customWidth="1"/>
    <col min="6924" max="7168" width="8.7109375" style="1"/>
    <col min="7169" max="7169" width="24.7109375" style="1" customWidth="1"/>
    <col min="7170" max="7179" width="8.42578125" style="1" customWidth="1"/>
    <col min="7180" max="7424" width="8.7109375" style="1"/>
    <col min="7425" max="7425" width="24.7109375" style="1" customWidth="1"/>
    <col min="7426" max="7435" width="8.42578125" style="1" customWidth="1"/>
    <col min="7436" max="7680" width="8.7109375" style="1"/>
    <col min="7681" max="7681" width="24.7109375" style="1" customWidth="1"/>
    <col min="7682" max="7691" width="8.42578125" style="1" customWidth="1"/>
    <col min="7692" max="7936" width="8.7109375" style="1"/>
    <col min="7937" max="7937" width="24.7109375" style="1" customWidth="1"/>
    <col min="7938" max="7947" width="8.42578125" style="1" customWidth="1"/>
    <col min="7948" max="8192" width="8.7109375" style="1"/>
    <col min="8193" max="8193" width="24.7109375" style="1" customWidth="1"/>
    <col min="8194" max="8203" width="8.42578125" style="1" customWidth="1"/>
    <col min="8204" max="8448" width="8.7109375" style="1"/>
    <col min="8449" max="8449" width="24.7109375" style="1" customWidth="1"/>
    <col min="8450" max="8459" width="8.42578125" style="1" customWidth="1"/>
    <col min="8460" max="8704" width="8.7109375" style="1"/>
    <col min="8705" max="8705" width="24.7109375" style="1" customWidth="1"/>
    <col min="8706" max="8715" width="8.42578125" style="1" customWidth="1"/>
    <col min="8716" max="8960" width="8.7109375" style="1"/>
    <col min="8961" max="8961" width="24.7109375" style="1" customWidth="1"/>
    <col min="8962" max="8971" width="8.42578125" style="1" customWidth="1"/>
    <col min="8972" max="9216" width="8.7109375" style="1"/>
    <col min="9217" max="9217" width="24.7109375" style="1" customWidth="1"/>
    <col min="9218" max="9227" width="8.42578125" style="1" customWidth="1"/>
    <col min="9228" max="9472" width="8.7109375" style="1"/>
    <col min="9473" max="9473" width="24.7109375" style="1" customWidth="1"/>
    <col min="9474" max="9483" width="8.42578125" style="1" customWidth="1"/>
    <col min="9484" max="9728" width="8.7109375" style="1"/>
    <col min="9729" max="9729" width="24.7109375" style="1" customWidth="1"/>
    <col min="9730" max="9739" width="8.42578125" style="1" customWidth="1"/>
    <col min="9740" max="9984" width="8.7109375" style="1"/>
    <col min="9985" max="9985" width="24.7109375" style="1" customWidth="1"/>
    <col min="9986" max="9995" width="8.42578125" style="1" customWidth="1"/>
    <col min="9996" max="10240" width="8.7109375" style="1"/>
    <col min="10241" max="10241" width="24.7109375" style="1" customWidth="1"/>
    <col min="10242" max="10251" width="8.42578125" style="1" customWidth="1"/>
    <col min="10252" max="10496" width="8.7109375" style="1"/>
    <col min="10497" max="10497" width="24.7109375" style="1" customWidth="1"/>
    <col min="10498" max="10507" width="8.42578125" style="1" customWidth="1"/>
    <col min="10508" max="10752" width="8.7109375" style="1"/>
    <col min="10753" max="10753" width="24.7109375" style="1" customWidth="1"/>
    <col min="10754" max="10763" width="8.42578125" style="1" customWidth="1"/>
    <col min="10764" max="11008" width="8.7109375" style="1"/>
    <col min="11009" max="11009" width="24.7109375" style="1" customWidth="1"/>
    <col min="11010" max="11019" width="8.42578125" style="1" customWidth="1"/>
    <col min="11020" max="11264" width="8.7109375" style="1"/>
    <col min="11265" max="11265" width="24.7109375" style="1" customWidth="1"/>
    <col min="11266" max="11275" width="8.42578125" style="1" customWidth="1"/>
    <col min="11276" max="11520" width="8.7109375" style="1"/>
    <col min="11521" max="11521" width="24.7109375" style="1" customWidth="1"/>
    <col min="11522" max="11531" width="8.42578125" style="1" customWidth="1"/>
    <col min="11532" max="11776" width="8.7109375" style="1"/>
    <col min="11777" max="11777" width="24.7109375" style="1" customWidth="1"/>
    <col min="11778" max="11787" width="8.42578125" style="1" customWidth="1"/>
    <col min="11788" max="12032" width="8.7109375" style="1"/>
    <col min="12033" max="12033" width="24.7109375" style="1" customWidth="1"/>
    <col min="12034" max="12043" width="8.42578125" style="1" customWidth="1"/>
    <col min="12044" max="12288" width="8.7109375" style="1"/>
    <col min="12289" max="12289" width="24.7109375" style="1" customWidth="1"/>
    <col min="12290" max="12299" width="8.42578125" style="1" customWidth="1"/>
    <col min="12300" max="12544" width="8.7109375" style="1"/>
    <col min="12545" max="12545" width="24.7109375" style="1" customWidth="1"/>
    <col min="12546" max="12555" width="8.42578125" style="1" customWidth="1"/>
    <col min="12556" max="12800" width="8.7109375" style="1"/>
    <col min="12801" max="12801" width="24.7109375" style="1" customWidth="1"/>
    <col min="12802" max="12811" width="8.42578125" style="1" customWidth="1"/>
    <col min="12812" max="13056" width="8.7109375" style="1"/>
    <col min="13057" max="13057" width="24.7109375" style="1" customWidth="1"/>
    <col min="13058" max="13067" width="8.42578125" style="1" customWidth="1"/>
    <col min="13068" max="13312" width="8.7109375" style="1"/>
    <col min="13313" max="13313" width="24.7109375" style="1" customWidth="1"/>
    <col min="13314" max="13323" width="8.42578125" style="1" customWidth="1"/>
    <col min="13324" max="13568" width="8.7109375" style="1"/>
    <col min="13569" max="13569" width="24.7109375" style="1" customWidth="1"/>
    <col min="13570" max="13579" width="8.42578125" style="1" customWidth="1"/>
    <col min="13580" max="13824" width="8.7109375" style="1"/>
    <col min="13825" max="13825" width="24.7109375" style="1" customWidth="1"/>
    <col min="13826" max="13835" width="8.42578125" style="1" customWidth="1"/>
    <col min="13836" max="14080" width="8.7109375" style="1"/>
    <col min="14081" max="14081" width="24.7109375" style="1" customWidth="1"/>
    <col min="14082" max="14091" width="8.42578125" style="1" customWidth="1"/>
    <col min="14092" max="14336" width="8.7109375" style="1"/>
    <col min="14337" max="14337" width="24.7109375" style="1" customWidth="1"/>
    <col min="14338" max="14347" width="8.42578125" style="1" customWidth="1"/>
    <col min="14348" max="14592" width="8.7109375" style="1"/>
    <col min="14593" max="14593" width="24.7109375" style="1" customWidth="1"/>
    <col min="14594" max="14603" width="8.42578125" style="1" customWidth="1"/>
    <col min="14604" max="14848" width="8.7109375" style="1"/>
    <col min="14849" max="14849" width="24.7109375" style="1" customWidth="1"/>
    <col min="14850" max="14859" width="8.42578125" style="1" customWidth="1"/>
    <col min="14860" max="15104" width="8.7109375" style="1"/>
    <col min="15105" max="15105" width="24.7109375" style="1" customWidth="1"/>
    <col min="15106" max="15115" width="8.42578125" style="1" customWidth="1"/>
    <col min="15116" max="15360" width="8.7109375" style="1"/>
    <col min="15361" max="15361" width="24.7109375" style="1" customWidth="1"/>
    <col min="15362" max="15371" width="8.42578125" style="1" customWidth="1"/>
    <col min="15372" max="15616" width="8.7109375" style="1"/>
    <col min="15617" max="15617" width="24.7109375" style="1" customWidth="1"/>
    <col min="15618" max="15627" width="8.42578125" style="1" customWidth="1"/>
    <col min="15628" max="15872" width="8.7109375" style="1"/>
    <col min="15873" max="15873" width="24.7109375" style="1" customWidth="1"/>
    <col min="15874" max="15883" width="8.42578125" style="1" customWidth="1"/>
    <col min="15884" max="16128" width="8.7109375" style="1"/>
    <col min="16129" max="16129" width="24.7109375" style="1" customWidth="1"/>
    <col min="16130" max="16139" width="8.42578125" style="1" customWidth="1"/>
    <col min="16140" max="16384" width="8.7109375" style="1"/>
  </cols>
  <sheetData>
    <row r="1" spans="1:11" s="44" customFormat="1" ht="20.25" x14ac:dyDescent="0.3">
      <c r="A1" s="52" t="s">
        <v>19</v>
      </c>
      <c r="B1" s="174" t="s">
        <v>255</v>
      </c>
      <c r="C1" s="174"/>
      <c r="D1" s="174"/>
      <c r="E1" s="175"/>
      <c r="F1" s="175"/>
      <c r="G1" s="175"/>
      <c r="H1" s="175"/>
      <c r="I1" s="175"/>
      <c r="J1" s="175"/>
      <c r="K1" s="175"/>
    </row>
    <row r="2" spans="1:11" s="44" customFormat="1" ht="20.25" x14ac:dyDescent="0.3">
      <c r="A2" s="52" t="s">
        <v>21</v>
      </c>
      <c r="B2" s="176" t="s">
        <v>3</v>
      </c>
      <c r="C2" s="174"/>
      <c r="D2" s="174"/>
      <c r="E2" s="177"/>
      <c r="F2" s="177"/>
      <c r="G2" s="177"/>
      <c r="H2" s="177"/>
      <c r="I2" s="177"/>
      <c r="J2" s="177"/>
      <c r="K2" s="177"/>
    </row>
    <row r="4" spans="1:11" ht="15.75" x14ac:dyDescent="0.25">
      <c r="A4" s="135"/>
      <c r="B4" s="170" t="s">
        <v>4</v>
      </c>
      <c r="C4" s="172"/>
      <c r="D4" s="172"/>
      <c r="E4" s="171"/>
      <c r="F4" s="170" t="s">
        <v>140</v>
      </c>
      <c r="G4" s="172"/>
      <c r="H4" s="172"/>
      <c r="I4" s="171"/>
      <c r="J4" s="170" t="s">
        <v>141</v>
      </c>
      <c r="K4" s="171"/>
    </row>
    <row r="5" spans="1:11" x14ac:dyDescent="0.2">
      <c r="A5" s="12"/>
      <c r="B5" s="170">
        <f>VALUE(RIGHT($B$2, 4))</f>
        <v>2020</v>
      </c>
      <c r="C5" s="171"/>
      <c r="D5" s="170">
        <f>B5-1</f>
        <v>2019</v>
      </c>
      <c r="E5" s="178"/>
      <c r="F5" s="170">
        <f>B5</f>
        <v>2020</v>
      </c>
      <c r="G5" s="178"/>
      <c r="H5" s="170">
        <f>D5</f>
        <v>2019</v>
      </c>
      <c r="I5" s="178"/>
      <c r="J5" s="13" t="s">
        <v>8</v>
      </c>
      <c r="K5" s="14" t="s">
        <v>5</v>
      </c>
    </row>
    <row r="6" spans="1:11" x14ac:dyDescent="0.2">
      <c r="A6" s="16"/>
      <c r="B6" s="124" t="s">
        <v>142</v>
      </c>
      <c r="C6" s="125" t="s">
        <v>143</v>
      </c>
      <c r="D6" s="124" t="s">
        <v>142</v>
      </c>
      <c r="E6" s="126" t="s">
        <v>143</v>
      </c>
      <c r="F6" s="136" t="s">
        <v>142</v>
      </c>
      <c r="G6" s="125" t="s">
        <v>143</v>
      </c>
      <c r="H6" s="137" t="s">
        <v>142</v>
      </c>
      <c r="I6" s="126" t="s">
        <v>143</v>
      </c>
      <c r="J6" s="124"/>
      <c r="K6" s="126"/>
    </row>
    <row r="7" spans="1:11" x14ac:dyDescent="0.2">
      <c r="A7" s="20" t="s">
        <v>49</v>
      </c>
      <c r="B7" s="55">
        <v>0</v>
      </c>
      <c r="C7" s="138">
        <f>IF(B32=0, "-", B7/B32)</f>
        <v>0</v>
      </c>
      <c r="D7" s="55">
        <v>0</v>
      </c>
      <c r="E7" s="78">
        <f>IF(D32=0, "-", D7/D32)</f>
        <v>0</v>
      </c>
      <c r="F7" s="128">
        <v>0</v>
      </c>
      <c r="G7" s="138">
        <f>IF(F32=0, "-", F7/F32)</f>
        <v>0</v>
      </c>
      <c r="H7" s="55">
        <v>2</v>
      </c>
      <c r="I7" s="78">
        <f>IF(H32=0, "-", H7/H32)</f>
        <v>1.8975332068311196E-3</v>
      </c>
      <c r="J7" s="77" t="str">
        <f t="shared" ref="J7:J30" si="0">IF(D7=0, "-", IF((B7-D7)/D7&lt;10, (B7-D7)/D7, "&gt;999%"))</f>
        <v>-</v>
      </c>
      <c r="K7" s="78">
        <f t="shared" ref="K7:K30" si="1">IF(H7=0, "-", IF((F7-H7)/H7&lt;10, (F7-H7)/H7, "&gt;999%"))</f>
        <v>-1</v>
      </c>
    </row>
    <row r="8" spans="1:11" x14ac:dyDescent="0.2">
      <c r="A8" s="20" t="s">
        <v>50</v>
      </c>
      <c r="B8" s="55">
        <v>6</v>
      </c>
      <c r="C8" s="138">
        <f>IF(B32=0, "-", B8/B32)</f>
        <v>3.8216560509554139E-2</v>
      </c>
      <c r="D8" s="55">
        <v>1</v>
      </c>
      <c r="E8" s="78">
        <f>IF(D32=0, "-", D8/D32)</f>
        <v>5.0505050505050509E-3</v>
      </c>
      <c r="F8" s="128">
        <v>12</v>
      </c>
      <c r="G8" s="138">
        <f>IF(F32=0, "-", F8/F32)</f>
        <v>1.6713091922005572E-2</v>
      </c>
      <c r="H8" s="55">
        <v>9</v>
      </c>
      <c r="I8" s="78">
        <f>IF(H32=0, "-", H8/H32)</f>
        <v>8.5388994307400382E-3</v>
      </c>
      <c r="J8" s="77">
        <f t="shared" si="0"/>
        <v>5</v>
      </c>
      <c r="K8" s="78">
        <f t="shared" si="1"/>
        <v>0.33333333333333331</v>
      </c>
    </row>
    <row r="9" spans="1:11" x14ac:dyDescent="0.2">
      <c r="A9" s="20" t="s">
        <v>51</v>
      </c>
      <c r="B9" s="55">
        <v>0</v>
      </c>
      <c r="C9" s="138">
        <f>IF(B32=0, "-", B9/B32)</f>
        <v>0</v>
      </c>
      <c r="D9" s="55">
        <v>0</v>
      </c>
      <c r="E9" s="78">
        <f>IF(D32=0, "-", D9/D32)</f>
        <v>0</v>
      </c>
      <c r="F9" s="128">
        <v>0</v>
      </c>
      <c r="G9" s="138">
        <f>IF(F32=0, "-", F9/F32)</f>
        <v>0</v>
      </c>
      <c r="H9" s="55">
        <v>1</v>
      </c>
      <c r="I9" s="78">
        <f>IF(H32=0, "-", H9/H32)</f>
        <v>9.4876660341555979E-4</v>
      </c>
      <c r="J9" s="77" t="str">
        <f t="shared" si="0"/>
        <v>-</v>
      </c>
      <c r="K9" s="78">
        <f t="shared" si="1"/>
        <v>-1</v>
      </c>
    </row>
    <row r="10" spans="1:11" x14ac:dyDescent="0.2">
      <c r="A10" s="20" t="s">
        <v>53</v>
      </c>
      <c r="B10" s="55">
        <v>0</v>
      </c>
      <c r="C10" s="138">
        <f>IF(B32=0, "-", B10/B32)</f>
        <v>0</v>
      </c>
      <c r="D10" s="55">
        <v>0</v>
      </c>
      <c r="E10" s="78">
        <f>IF(D32=0, "-", D10/D32)</f>
        <v>0</v>
      </c>
      <c r="F10" s="128">
        <v>0</v>
      </c>
      <c r="G10" s="138">
        <f>IF(F32=0, "-", F10/F32)</f>
        <v>0</v>
      </c>
      <c r="H10" s="55">
        <v>1</v>
      </c>
      <c r="I10" s="78">
        <f>IF(H32=0, "-", H10/H32)</f>
        <v>9.4876660341555979E-4</v>
      </c>
      <c r="J10" s="77" t="str">
        <f t="shared" si="0"/>
        <v>-</v>
      </c>
      <c r="K10" s="78">
        <f t="shared" si="1"/>
        <v>-1</v>
      </c>
    </row>
    <row r="11" spans="1:11" x14ac:dyDescent="0.2">
      <c r="A11" s="20" t="s">
        <v>55</v>
      </c>
      <c r="B11" s="55">
        <v>2</v>
      </c>
      <c r="C11" s="138">
        <f>IF(B32=0, "-", B11/B32)</f>
        <v>1.2738853503184714E-2</v>
      </c>
      <c r="D11" s="55">
        <v>3</v>
      </c>
      <c r="E11" s="78">
        <f>IF(D32=0, "-", D11/D32)</f>
        <v>1.5151515151515152E-2</v>
      </c>
      <c r="F11" s="128">
        <v>12</v>
      </c>
      <c r="G11" s="138">
        <f>IF(F32=0, "-", F11/F32)</f>
        <v>1.6713091922005572E-2</v>
      </c>
      <c r="H11" s="55">
        <v>17</v>
      </c>
      <c r="I11" s="78">
        <f>IF(H32=0, "-", H11/H32)</f>
        <v>1.6129032258064516E-2</v>
      </c>
      <c r="J11" s="77">
        <f t="shared" si="0"/>
        <v>-0.33333333333333331</v>
      </c>
      <c r="K11" s="78">
        <f t="shared" si="1"/>
        <v>-0.29411764705882354</v>
      </c>
    </row>
    <row r="12" spans="1:11" x14ac:dyDescent="0.2">
      <c r="A12" s="20" t="s">
        <v>57</v>
      </c>
      <c r="B12" s="55">
        <v>1</v>
      </c>
      <c r="C12" s="138">
        <f>IF(B32=0, "-", B12/B32)</f>
        <v>6.369426751592357E-3</v>
      </c>
      <c r="D12" s="55">
        <v>5</v>
      </c>
      <c r="E12" s="78">
        <f>IF(D32=0, "-", D12/D32)</f>
        <v>2.5252525252525252E-2</v>
      </c>
      <c r="F12" s="128">
        <v>29</v>
      </c>
      <c r="G12" s="138">
        <f>IF(F32=0, "-", F12/F32)</f>
        <v>4.0389972144846797E-2</v>
      </c>
      <c r="H12" s="55">
        <v>29</v>
      </c>
      <c r="I12" s="78">
        <f>IF(H32=0, "-", H12/H32)</f>
        <v>2.7514231499051234E-2</v>
      </c>
      <c r="J12" s="77">
        <f t="shared" si="0"/>
        <v>-0.8</v>
      </c>
      <c r="K12" s="78">
        <f t="shared" si="1"/>
        <v>0</v>
      </c>
    </row>
    <row r="13" spans="1:11" x14ac:dyDescent="0.2">
      <c r="A13" s="20" t="s">
        <v>58</v>
      </c>
      <c r="B13" s="55">
        <v>4</v>
      </c>
      <c r="C13" s="138">
        <f>IF(B32=0, "-", B13/B32)</f>
        <v>2.5477707006369428E-2</v>
      </c>
      <c r="D13" s="55">
        <v>9</v>
      </c>
      <c r="E13" s="78">
        <f>IF(D32=0, "-", D13/D32)</f>
        <v>4.5454545454545456E-2</v>
      </c>
      <c r="F13" s="128">
        <v>27</v>
      </c>
      <c r="G13" s="138">
        <f>IF(F32=0, "-", F13/F32)</f>
        <v>3.7604456824512536E-2</v>
      </c>
      <c r="H13" s="55">
        <v>40</v>
      </c>
      <c r="I13" s="78">
        <f>IF(H32=0, "-", H13/H32)</f>
        <v>3.7950664136622389E-2</v>
      </c>
      <c r="J13" s="77">
        <f t="shared" si="0"/>
        <v>-0.55555555555555558</v>
      </c>
      <c r="K13" s="78">
        <f t="shared" si="1"/>
        <v>-0.32500000000000001</v>
      </c>
    </row>
    <row r="14" spans="1:11" x14ac:dyDescent="0.2">
      <c r="A14" s="20" t="s">
        <v>59</v>
      </c>
      <c r="B14" s="55">
        <v>7</v>
      </c>
      <c r="C14" s="138">
        <f>IF(B32=0, "-", B14/B32)</f>
        <v>4.4585987261146494E-2</v>
      </c>
      <c r="D14" s="55">
        <v>21</v>
      </c>
      <c r="E14" s="78">
        <f>IF(D32=0, "-", D14/D32)</f>
        <v>0.10606060606060606</v>
      </c>
      <c r="F14" s="128">
        <v>70</v>
      </c>
      <c r="G14" s="138">
        <f>IF(F32=0, "-", F14/F32)</f>
        <v>9.7493036211699163E-2</v>
      </c>
      <c r="H14" s="55">
        <v>158</v>
      </c>
      <c r="I14" s="78">
        <f>IF(H32=0, "-", H14/H32)</f>
        <v>0.14990512333965844</v>
      </c>
      <c r="J14" s="77">
        <f t="shared" si="0"/>
        <v>-0.66666666666666663</v>
      </c>
      <c r="K14" s="78">
        <f t="shared" si="1"/>
        <v>-0.55696202531645567</v>
      </c>
    </row>
    <row r="15" spans="1:11" x14ac:dyDescent="0.2">
      <c r="A15" s="20" t="s">
        <v>62</v>
      </c>
      <c r="B15" s="55">
        <v>28</v>
      </c>
      <c r="C15" s="138">
        <f>IF(B32=0, "-", B15/B32)</f>
        <v>0.17834394904458598</v>
      </c>
      <c r="D15" s="55">
        <v>29</v>
      </c>
      <c r="E15" s="78">
        <f>IF(D32=0, "-", D15/D32)</f>
        <v>0.14646464646464646</v>
      </c>
      <c r="F15" s="128">
        <v>111</v>
      </c>
      <c r="G15" s="138">
        <f>IF(F32=0, "-", F15/F32)</f>
        <v>0.15459610027855153</v>
      </c>
      <c r="H15" s="55">
        <v>193</v>
      </c>
      <c r="I15" s="78">
        <f>IF(H32=0, "-", H15/H32)</f>
        <v>0.18311195445920303</v>
      </c>
      <c r="J15" s="77">
        <f t="shared" si="0"/>
        <v>-3.4482758620689655E-2</v>
      </c>
      <c r="K15" s="78">
        <f t="shared" si="1"/>
        <v>-0.42487046632124353</v>
      </c>
    </row>
    <row r="16" spans="1:11" x14ac:dyDescent="0.2">
      <c r="A16" s="20" t="s">
        <v>64</v>
      </c>
      <c r="B16" s="55">
        <v>1</v>
      </c>
      <c r="C16" s="138">
        <f>IF(B32=0, "-", B16/B32)</f>
        <v>6.369426751592357E-3</v>
      </c>
      <c r="D16" s="55">
        <v>0</v>
      </c>
      <c r="E16" s="78">
        <f>IF(D32=0, "-", D16/D32)</f>
        <v>0</v>
      </c>
      <c r="F16" s="128">
        <v>5</v>
      </c>
      <c r="G16" s="138">
        <f>IF(F32=0, "-", F16/F32)</f>
        <v>6.9637883008356544E-3</v>
      </c>
      <c r="H16" s="55">
        <v>2</v>
      </c>
      <c r="I16" s="78">
        <f>IF(H32=0, "-", H16/H32)</f>
        <v>1.8975332068311196E-3</v>
      </c>
      <c r="J16" s="77" t="str">
        <f t="shared" si="0"/>
        <v>-</v>
      </c>
      <c r="K16" s="78">
        <f t="shared" si="1"/>
        <v>1.5</v>
      </c>
    </row>
    <row r="17" spans="1:11" x14ac:dyDescent="0.2">
      <c r="A17" s="20" t="s">
        <v>65</v>
      </c>
      <c r="B17" s="55">
        <v>1</v>
      </c>
      <c r="C17" s="138">
        <f>IF(B32=0, "-", B17/B32)</f>
        <v>6.369426751592357E-3</v>
      </c>
      <c r="D17" s="55">
        <v>0</v>
      </c>
      <c r="E17" s="78">
        <f>IF(D32=0, "-", D17/D32)</f>
        <v>0</v>
      </c>
      <c r="F17" s="128">
        <v>4</v>
      </c>
      <c r="G17" s="138">
        <f>IF(F32=0, "-", F17/F32)</f>
        <v>5.5710306406685237E-3</v>
      </c>
      <c r="H17" s="55">
        <v>2</v>
      </c>
      <c r="I17" s="78">
        <f>IF(H32=0, "-", H17/H32)</f>
        <v>1.8975332068311196E-3</v>
      </c>
      <c r="J17" s="77" t="str">
        <f t="shared" si="0"/>
        <v>-</v>
      </c>
      <c r="K17" s="78">
        <f t="shared" si="1"/>
        <v>1</v>
      </c>
    </row>
    <row r="18" spans="1:11" x14ac:dyDescent="0.2">
      <c r="A18" s="20" t="s">
        <v>66</v>
      </c>
      <c r="B18" s="55">
        <v>21</v>
      </c>
      <c r="C18" s="138">
        <f>IF(B32=0, "-", B18/B32)</f>
        <v>0.13375796178343949</v>
      </c>
      <c r="D18" s="55">
        <v>19</v>
      </c>
      <c r="E18" s="78">
        <f>IF(D32=0, "-", D18/D32)</f>
        <v>9.5959595959595953E-2</v>
      </c>
      <c r="F18" s="128">
        <v>76</v>
      </c>
      <c r="G18" s="138">
        <f>IF(F32=0, "-", F18/F32)</f>
        <v>0.10584958217270195</v>
      </c>
      <c r="H18" s="55">
        <v>130</v>
      </c>
      <c r="I18" s="78">
        <f>IF(H32=0, "-", H18/H32)</f>
        <v>0.12333965844402277</v>
      </c>
      <c r="J18" s="77">
        <f t="shared" si="0"/>
        <v>0.10526315789473684</v>
      </c>
      <c r="K18" s="78">
        <f t="shared" si="1"/>
        <v>-0.41538461538461541</v>
      </c>
    </row>
    <row r="19" spans="1:11" x14ac:dyDescent="0.2">
      <c r="A19" s="20" t="s">
        <v>67</v>
      </c>
      <c r="B19" s="55">
        <v>1</v>
      </c>
      <c r="C19" s="138">
        <f>IF(B32=0, "-", B19/B32)</f>
        <v>6.369426751592357E-3</v>
      </c>
      <c r="D19" s="55">
        <v>2</v>
      </c>
      <c r="E19" s="78">
        <f>IF(D32=0, "-", D19/D32)</f>
        <v>1.0101010101010102E-2</v>
      </c>
      <c r="F19" s="128">
        <v>9</v>
      </c>
      <c r="G19" s="138">
        <f>IF(F32=0, "-", F19/F32)</f>
        <v>1.2534818941504178E-2</v>
      </c>
      <c r="H19" s="55">
        <v>5</v>
      </c>
      <c r="I19" s="78">
        <f>IF(H32=0, "-", H19/H32)</f>
        <v>4.7438330170777986E-3</v>
      </c>
      <c r="J19" s="77">
        <f t="shared" si="0"/>
        <v>-0.5</v>
      </c>
      <c r="K19" s="78">
        <f t="shared" si="1"/>
        <v>0.8</v>
      </c>
    </row>
    <row r="20" spans="1:11" x14ac:dyDescent="0.2">
      <c r="A20" s="20" t="s">
        <v>68</v>
      </c>
      <c r="B20" s="55">
        <v>0</v>
      </c>
      <c r="C20" s="138">
        <f>IF(B32=0, "-", B20/B32)</f>
        <v>0</v>
      </c>
      <c r="D20" s="55">
        <v>0</v>
      </c>
      <c r="E20" s="78">
        <f>IF(D32=0, "-", D20/D32)</f>
        <v>0</v>
      </c>
      <c r="F20" s="128">
        <v>0</v>
      </c>
      <c r="G20" s="138">
        <f>IF(F32=0, "-", F20/F32)</f>
        <v>0</v>
      </c>
      <c r="H20" s="55">
        <v>1</v>
      </c>
      <c r="I20" s="78">
        <f>IF(H32=0, "-", H20/H32)</f>
        <v>9.4876660341555979E-4</v>
      </c>
      <c r="J20" s="77" t="str">
        <f t="shared" si="0"/>
        <v>-</v>
      </c>
      <c r="K20" s="78">
        <f t="shared" si="1"/>
        <v>-1</v>
      </c>
    </row>
    <row r="21" spans="1:11" x14ac:dyDescent="0.2">
      <c r="A21" s="20" t="s">
        <v>69</v>
      </c>
      <c r="B21" s="55">
        <v>0</v>
      </c>
      <c r="C21" s="138">
        <f>IF(B32=0, "-", B21/B32)</f>
        <v>0</v>
      </c>
      <c r="D21" s="55">
        <v>0</v>
      </c>
      <c r="E21" s="78">
        <f>IF(D32=0, "-", D21/D32)</f>
        <v>0</v>
      </c>
      <c r="F21" s="128">
        <v>4</v>
      </c>
      <c r="G21" s="138">
        <f>IF(F32=0, "-", F21/F32)</f>
        <v>5.5710306406685237E-3</v>
      </c>
      <c r="H21" s="55">
        <v>0</v>
      </c>
      <c r="I21" s="78">
        <f>IF(H32=0, "-", H21/H32)</f>
        <v>0</v>
      </c>
      <c r="J21" s="77" t="str">
        <f t="shared" si="0"/>
        <v>-</v>
      </c>
      <c r="K21" s="78" t="str">
        <f t="shared" si="1"/>
        <v>-</v>
      </c>
    </row>
    <row r="22" spans="1:11" x14ac:dyDescent="0.2">
      <c r="A22" s="20" t="s">
        <v>70</v>
      </c>
      <c r="B22" s="55">
        <v>0</v>
      </c>
      <c r="C22" s="138">
        <f>IF(B32=0, "-", B22/B32)</f>
        <v>0</v>
      </c>
      <c r="D22" s="55">
        <v>0</v>
      </c>
      <c r="E22" s="78">
        <f>IF(D32=0, "-", D22/D32)</f>
        <v>0</v>
      </c>
      <c r="F22" s="128">
        <v>0</v>
      </c>
      <c r="G22" s="138">
        <f>IF(F32=0, "-", F22/F32)</f>
        <v>0</v>
      </c>
      <c r="H22" s="55">
        <v>2</v>
      </c>
      <c r="I22" s="78">
        <f>IF(H32=0, "-", H22/H32)</f>
        <v>1.8975332068311196E-3</v>
      </c>
      <c r="J22" s="77" t="str">
        <f t="shared" si="0"/>
        <v>-</v>
      </c>
      <c r="K22" s="78">
        <f t="shared" si="1"/>
        <v>-1</v>
      </c>
    </row>
    <row r="23" spans="1:11" x14ac:dyDescent="0.2">
      <c r="A23" s="20" t="s">
        <v>71</v>
      </c>
      <c r="B23" s="55">
        <v>1</v>
      </c>
      <c r="C23" s="138">
        <f>IF(B32=0, "-", B23/B32)</f>
        <v>6.369426751592357E-3</v>
      </c>
      <c r="D23" s="55">
        <v>0</v>
      </c>
      <c r="E23" s="78">
        <f>IF(D32=0, "-", D23/D32)</f>
        <v>0</v>
      </c>
      <c r="F23" s="128">
        <v>4</v>
      </c>
      <c r="G23" s="138">
        <f>IF(F32=0, "-", F23/F32)</f>
        <v>5.5710306406685237E-3</v>
      </c>
      <c r="H23" s="55">
        <v>25</v>
      </c>
      <c r="I23" s="78">
        <f>IF(H32=0, "-", H23/H32)</f>
        <v>2.3719165085388995E-2</v>
      </c>
      <c r="J23" s="77" t="str">
        <f t="shared" si="0"/>
        <v>-</v>
      </c>
      <c r="K23" s="78">
        <f t="shared" si="1"/>
        <v>-0.84</v>
      </c>
    </row>
    <row r="24" spans="1:11" x14ac:dyDescent="0.2">
      <c r="A24" s="20" t="s">
        <v>72</v>
      </c>
      <c r="B24" s="55">
        <v>1</v>
      </c>
      <c r="C24" s="138">
        <f>IF(B32=0, "-", B24/B32)</f>
        <v>6.369426751592357E-3</v>
      </c>
      <c r="D24" s="55">
        <v>0</v>
      </c>
      <c r="E24" s="78">
        <f>IF(D32=0, "-", D24/D32)</f>
        <v>0</v>
      </c>
      <c r="F24" s="128">
        <v>3</v>
      </c>
      <c r="G24" s="138">
        <f>IF(F32=0, "-", F24/F32)</f>
        <v>4.178272980501393E-3</v>
      </c>
      <c r="H24" s="55">
        <v>0</v>
      </c>
      <c r="I24" s="78">
        <f>IF(H32=0, "-", H24/H32)</f>
        <v>0</v>
      </c>
      <c r="J24" s="77" t="str">
        <f t="shared" si="0"/>
        <v>-</v>
      </c>
      <c r="K24" s="78" t="str">
        <f t="shared" si="1"/>
        <v>-</v>
      </c>
    </row>
    <row r="25" spans="1:11" x14ac:dyDescent="0.2">
      <c r="A25" s="20" t="s">
        <v>74</v>
      </c>
      <c r="B25" s="55">
        <v>0</v>
      </c>
      <c r="C25" s="138">
        <f>IF(B32=0, "-", B25/B32)</f>
        <v>0</v>
      </c>
      <c r="D25" s="55">
        <v>0</v>
      </c>
      <c r="E25" s="78">
        <f>IF(D32=0, "-", D25/D32)</f>
        <v>0</v>
      </c>
      <c r="F25" s="128">
        <v>0</v>
      </c>
      <c r="G25" s="138">
        <f>IF(F32=0, "-", F25/F32)</f>
        <v>0</v>
      </c>
      <c r="H25" s="55">
        <v>1</v>
      </c>
      <c r="I25" s="78">
        <f>IF(H32=0, "-", H25/H32)</f>
        <v>9.4876660341555979E-4</v>
      </c>
      <c r="J25" s="77" t="str">
        <f t="shared" si="0"/>
        <v>-</v>
      </c>
      <c r="K25" s="78">
        <f t="shared" si="1"/>
        <v>-1</v>
      </c>
    </row>
    <row r="26" spans="1:11" x14ac:dyDescent="0.2">
      <c r="A26" s="20" t="s">
        <v>75</v>
      </c>
      <c r="B26" s="55">
        <v>0</v>
      </c>
      <c r="C26" s="138">
        <f>IF(B32=0, "-", B26/B32)</f>
        <v>0</v>
      </c>
      <c r="D26" s="55">
        <v>0</v>
      </c>
      <c r="E26" s="78">
        <f>IF(D32=0, "-", D26/D32)</f>
        <v>0</v>
      </c>
      <c r="F26" s="128">
        <v>0</v>
      </c>
      <c r="G26" s="138">
        <f>IF(F32=0, "-", F26/F32)</f>
        <v>0</v>
      </c>
      <c r="H26" s="55">
        <v>1</v>
      </c>
      <c r="I26" s="78">
        <f>IF(H32=0, "-", H26/H32)</f>
        <v>9.4876660341555979E-4</v>
      </c>
      <c r="J26" s="77" t="str">
        <f t="shared" si="0"/>
        <v>-</v>
      </c>
      <c r="K26" s="78">
        <f t="shared" si="1"/>
        <v>-1</v>
      </c>
    </row>
    <row r="27" spans="1:11" x14ac:dyDescent="0.2">
      <c r="A27" s="20" t="s">
        <v>77</v>
      </c>
      <c r="B27" s="55">
        <v>2</v>
      </c>
      <c r="C27" s="138">
        <f>IF(B32=0, "-", B27/B32)</f>
        <v>1.2738853503184714E-2</v>
      </c>
      <c r="D27" s="55">
        <v>1</v>
      </c>
      <c r="E27" s="78">
        <f>IF(D32=0, "-", D27/D32)</f>
        <v>5.0505050505050509E-3</v>
      </c>
      <c r="F27" s="128">
        <v>11</v>
      </c>
      <c r="G27" s="138">
        <f>IF(F32=0, "-", F27/F32)</f>
        <v>1.532033426183844E-2</v>
      </c>
      <c r="H27" s="55">
        <v>11</v>
      </c>
      <c r="I27" s="78">
        <f>IF(H32=0, "-", H27/H32)</f>
        <v>1.0436432637571158E-2</v>
      </c>
      <c r="J27" s="77">
        <f t="shared" si="0"/>
        <v>1</v>
      </c>
      <c r="K27" s="78">
        <f t="shared" si="1"/>
        <v>0</v>
      </c>
    </row>
    <row r="28" spans="1:11" x14ac:dyDescent="0.2">
      <c r="A28" s="20" t="s">
        <v>78</v>
      </c>
      <c r="B28" s="55">
        <v>24</v>
      </c>
      <c r="C28" s="138">
        <f>IF(B32=0, "-", B28/B32)</f>
        <v>0.15286624203821655</v>
      </c>
      <c r="D28" s="55">
        <v>5</v>
      </c>
      <c r="E28" s="78">
        <f>IF(D32=0, "-", D28/D32)</f>
        <v>2.5252525252525252E-2</v>
      </c>
      <c r="F28" s="128">
        <v>63</v>
      </c>
      <c r="G28" s="138">
        <f>IF(F32=0, "-", F28/F32)</f>
        <v>8.7743732590529241E-2</v>
      </c>
      <c r="H28" s="55">
        <v>40</v>
      </c>
      <c r="I28" s="78">
        <f>IF(H32=0, "-", H28/H32)</f>
        <v>3.7950664136622389E-2</v>
      </c>
      <c r="J28" s="77">
        <f t="shared" si="0"/>
        <v>3.8</v>
      </c>
      <c r="K28" s="78">
        <f t="shared" si="1"/>
        <v>0.57499999999999996</v>
      </c>
    </row>
    <row r="29" spans="1:11" x14ac:dyDescent="0.2">
      <c r="A29" s="20" t="s">
        <v>79</v>
      </c>
      <c r="B29" s="55">
        <v>52</v>
      </c>
      <c r="C29" s="138">
        <f>IF(B32=0, "-", B29/B32)</f>
        <v>0.33121019108280253</v>
      </c>
      <c r="D29" s="55">
        <v>99</v>
      </c>
      <c r="E29" s="78">
        <f>IF(D32=0, "-", D29/D32)</f>
        <v>0.5</v>
      </c>
      <c r="F29" s="128">
        <v>257</v>
      </c>
      <c r="G29" s="138">
        <f>IF(F32=0, "-", F29/F32)</f>
        <v>0.35793871866295263</v>
      </c>
      <c r="H29" s="55">
        <v>353</v>
      </c>
      <c r="I29" s="78">
        <f>IF(H32=0, "-", H29/H32)</f>
        <v>0.33491461100569259</v>
      </c>
      <c r="J29" s="77">
        <f t="shared" si="0"/>
        <v>-0.47474747474747475</v>
      </c>
      <c r="K29" s="78">
        <f t="shared" si="1"/>
        <v>-0.2719546742209632</v>
      </c>
    </row>
    <row r="30" spans="1:11" x14ac:dyDescent="0.2">
      <c r="A30" s="20" t="s">
        <v>80</v>
      </c>
      <c r="B30" s="55">
        <v>5</v>
      </c>
      <c r="C30" s="138">
        <f>IF(B32=0, "-", B30/B32)</f>
        <v>3.1847133757961783E-2</v>
      </c>
      <c r="D30" s="55">
        <v>4</v>
      </c>
      <c r="E30" s="78">
        <f>IF(D32=0, "-", D30/D32)</f>
        <v>2.0202020202020204E-2</v>
      </c>
      <c r="F30" s="128">
        <v>21</v>
      </c>
      <c r="G30" s="138">
        <f>IF(F32=0, "-", F30/F32)</f>
        <v>2.9247910863509748E-2</v>
      </c>
      <c r="H30" s="55">
        <v>31</v>
      </c>
      <c r="I30" s="78">
        <f>IF(H32=0, "-", H30/H32)</f>
        <v>2.9411764705882353E-2</v>
      </c>
      <c r="J30" s="77">
        <f t="shared" si="0"/>
        <v>0.25</v>
      </c>
      <c r="K30" s="78">
        <f t="shared" si="1"/>
        <v>-0.32258064516129031</v>
      </c>
    </row>
    <row r="31" spans="1:11" x14ac:dyDescent="0.2">
      <c r="A31" s="129"/>
      <c r="B31" s="82"/>
      <c r="D31" s="82"/>
      <c r="E31" s="86"/>
      <c r="F31" s="130"/>
      <c r="H31" s="82"/>
      <c r="I31" s="86"/>
      <c r="J31" s="85"/>
      <c r="K31" s="86"/>
    </row>
    <row r="32" spans="1:11" s="38" customFormat="1" x14ac:dyDescent="0.2">
      <c r="A32" s="131" t="s">
        <v>254</v>
      </c>
      <c r="B32" s="32">
        <f>SUM(B7:B31)</f>
        <v>157</v>
      </c>
      <c r="C32" s="132">
        <v>1</v>
      </c>
      <c r="D32" s="32">
        <f>SUM(D7:D31)</f>
        <v>198</v>
      </c>
      <c r="E32" s="133">
        <v>1</v>
      </c>
      <c r="F32" s="121">
        <f>SUM(F7:F31)</f>
        <v>718</v>
      </c>
      <c r="G32" s="134">
        <v>1</v>
      </c>
      <c r="H32" s="32">
        <f>SUM(H7:H31)</f>
        <v>1054</v>
      </c>
      <c r="I32" s="133">
        <v>1</v>
      </c>
      <c r="J32" s="35">
        <f>IF(D32=0, "-", (B32-D32)/D32)</f>
        <v>-0.20707070707070707</v>
      </c>
      <c r="K32" s="36">
        <f>IF(H32=0, "-", (F32-H32)/H32)</f>
        <v>-0.31878557874762808</v>
      </c>
    </row>
  </sheetData>
  <mergeCells count="9">
    <mergeCell ref="B5:C5"/>
    <mergeCell ref="D5:E5"/>
    <mergeCell ref="F5:G5"/>
    <mergeCell ref="H5:I5"/>
    <mergeCell ref="B1:K1"/>
    <mergeCell ref="B2:K2"/>
    <mergeCell ref="B4:E4"/>
    <mergeCell ref="F4:I4"/>
    <mergeCell ref="J4:K4"/>
  </mergeCells>
  <printOptions horizontalCentered="1"/>
  <pageMargins left="0.39370078740157483" right="0.39370078740157483" top="0.39370078740157483" bottom="0.59055118110236227" header="0.39370078740157483" footer="0.19685039370078741"/>
  <pageSetup paperSize="9" scale="93" fitToHeight="0" orientation="portrait" r:id="rId1"/>
  <headerFooter alignWithMargins="0">
    <oddFooter>&amp;L&amp;"Arial,Bold"&amp;9©Reproduction of VFACTS reports in whole or part, without prior permission is strictly forbidden
 &amp;C
&amp;"Arial,Bold"Page &amp;P&amp;R&amp;"Arial,Bold" 
&amp;D</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3C9938197EFC24D9860597EC2A6A2CF" ma:contentTypeVersion="13" ma:contentTypeDescription="Create a new document." ma:contentTypeScope="" ma:versionID="0da577be5c72d6cd3a35c90e238e4bf7">
  <xsd:schema xmlns:xsd="http://www.w3.org/2001/XMLSchema" xmlns:xs="http://www.w3.org/2001/XMLSchema" xmlns:p="http://schemas.microsoft.com/office/2006/metadata/properties" xmlns:ns3="a90f223c-de9c-4a7a-bd9d-6b268339a28e" xmlns:ns4="3e3b34f0-8fd3-42bd-a4f3-c1eb9d1adf1e" targetNamespace="http://schemas.microsoft.com/office/2006/metadata/properties" ma:root="true" ma:fieldsID="67a6bc31ed5ed145b55deedb4048aecf" ns3:_="" ns4:_="">
    <xsd:import namespace="a90f223c-de9c-4a7a-bd9d-6b268339a28e"/>
    <xsd:import namespace="3e3b34f0-8fd3-42bd-a4f3-c1eb9d1adf1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MediaServiceAutoTags" minOccurs="0"/>
                <xsd:element ref="ns3:MediaServiceGenerationTime" minOccurs="0"/>
                <xsd:element ref="ns3:MediaServiceEventHashCode" minOccurs="0"/>
                <xsd:element ref="ns3:MediaServiceAutoKeyPoints" minOccurs="0"/>
                <xsd:element ref="ns3:MediaServiceKeyPoints" minOccurs="0"/>
                <xsd:element ref="ns3:MediaServiceOCR" minOccurs="0"/>
                <xsd:element ref="ns3:MediaServiceLocation"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90f223c-de9c-4a7a-bd9d-6b268339a28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ServiceDateTaken" ma:index="20"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3e3b34f0-8fd3-42bd-a4f3-c1eb9d1adf1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6C4088F-1F02-4A26-9627-16DAF0DFEF8B}">
  <ds:schemaRefs>
    <ds:schemaRef ds:uri="http://schemas.microsoft.com/office/infopath/2007/PartnerControls"/>
    <ds:schemaRef ds:uri="http://purl.org/dc/elements/1.1/"/>
    <ds:schemaRef ds:uri="http://schemas.microsoft.com/office/2006/metadata/properties"/>
    <ds:schemaRef ds:uri="a90f223c-de9c-4a7a-bd9d-6b268339a28e"/>
    <ds:schemaRef ds:uri="http://purl.org/dc/terms/"/>
    <ds:schemaRef ds:uri="http://schemas.openxmlformats.org/package/2006/metadata/core-properties"/>
    <ds:schemaRef ds:uri="3e3b34f0-8fd3-42bd-a4f3-c1eb9d1adf1e"/>
    <ds:schemaRef ds:uri="http://schemas.microsoft.com/office/2006/documentManagement/types"/>
    <ds:schemaRef ds:uri="http://www.w3.org/XML/1998/namespace"/>
    <ds:schemaRef ds:uri="http://purl.org/dc/dcmitype/"/>
  </ds:schemaRefs>
</ds:datastoreItem>
</file>

<file path=customXml/itemProps2.xml><?xml version="1.0" encoding="utf-8"?>
<ds:datastoreItem xmlns:ds="http://schemas.openxmlformats.org/officeDocument/2006/customXml" ds:itemID="{D8A4108A-B98E-433C-9BD2-06265C8CE593}">
  <ds:schemaRefs>
    <ds:schemaRef ds:uri="http://schemas.microsoft.com/sharepoint/v3/contenttype/forms"/>
  </ds:schemaRefs>
</ds:datastoreItem>
</file>

<file path=customXml/itemProps3.xml><?xml version="1.0" encoding="utf-8"?>
<ds:datastoreItem xmlns:ds="http://schemas.openxmlformats.org/officeDocument/2006/customXml" ds:itemID="{51C79AFB-1CB6-40F4-9E8A-917A7309075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90f223c-de9c-4a7a-bd9d-6b268339a28e"/>
    <ds:schemaRef ds:uri="3e3b34f0-8fd3-42bd-a4f3-c1eb9d1adf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Buyer Type Fuel</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 Poole</dc:creator>
  <cp:lastModifiedBy>Packham, Linda</cp:lastModifiedBy>
  <cp:lastPrinted>2020-07-02T22:06:03Z</cp:lastPrinted>
  <dcterms:created xsi:type="dcterms:W3CDTF">2020-07-02T21:16:07Z</dcterms:created>
  <dcterms:modified xsi:type="dcterms:W3CDTF">2020-07-02T22:07:32Z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0x01010003C9938197EFC24D9860597EC2A6A2CF</vt:lpwstr>
  </property>
</Properties>
</file>