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B5CD20EC-44B7-4D79-83E0-EE8910E4F29D}" xr6:coauthVersionLast="47" xr6:coauthVersionMax="47" xr10:uidLastSave="{00000000-0000-0000-0000-000000000000}"/>
  <bookViews>
    <workbookView xWindow="1875" yWindow="75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J11" i="49"/>
  <c r="I11" i="49"/>
  <c r="H11" i="49"/>
  <c r="G11" i="49"/>
  <c r="I12" i="49"/>
  <c r="H12" i="49"/>
  <c r="J12" i="49" s="1"/>
  <c r="G12" i="49"/>
  <c r="I15" i="49"/>
  <c r="H15" i="49"/>
  <c r="J15" i="49" s="1"/>
  <c r="G15" i="49"/>
  <c r="J16" i="49"/>
  <c r="I16" i="49"/>
  <c r="H16" i="49"/>
  <c r="G16" i="49"/>
  <c r="I17" i="49"/>
  <c r="H17" i="49"/>
  <c r="J17" i="49" s="1"/>
  <c r="G17" i="49"/>
  <c r="H18" i="49"/>
  <c r="J18" i="49" s="1"/>
  <c r="G18" i="49"/>
  <c r="I18" i="49" s="1"/>
  <c r="I19" i="49"/>
  <c r="H19" i="49"/>
  <c r="J19" i="49" s="1"/>
  <c r="G19" i="49"/>
  <c r="J20" i="49"/>
  <c r="I20" i="49"/>
  <c r="H20" i="49"/>
  <c r="G20" i="49"/>
  <c r="J21" i="49"/>
  <c r="I21" i="49"/>
  <c r="H21" i="49"/>
  <c r="G21" i="49"/>
  <c r="I22" i="49"/>
  <c r="H22" i="49"/>
  <c r="J22" i="49" s="1"/>
  <c r="G22" i="49"/>
  <c r="I23" i="49"/>
  <c r="H23" i="49"/>
  <c r="J23" i="49" s="1"/>
  <c r="G23" i="49"/>
  <c r="H24" i="49"/>
  <c r="J24" i="49" s="1"/>
  <c r="G24" i="49"/>
  <c r="I24" i="49" s="1"/>
  <c r="J25" i="49"/>
  <c r="I25" i="49"/>
  <c r="H25" i="49"/>
  <c r="G25" i="49"/>
  <c r="H26" i="49"/>
  <c r="J26" i="49" s="1"/>
  <c r="G26" i="49"/>
  <c r="I26" i="49" s="1"/>
  <c r="J27" i="49"/>
  <c r="I27" i="49"/>
  <c r="H27" i="49"/>
  <c r="G27" i="49"/>
  <c r="H28" i="49"/>
  <c r="J28" i="49" s="1"/>
  <c r="G28" i="49"/>
  <c r="I28" i="49" s="1"/>
  <c r="H31" i="49"/>
  <c r="J31" i="49" s="1"/>
  <c r="G31" i="49"/>
  <c r="I31" i="49" s="1"/>
  <c r="J32" i="49"/>
  <c r="I32" i="49"/>
  <c r="H32" i="49"/>
  <c r="G32" i="49"/>
  <c r="H33" i="49"/>
  <c r="J33" i="49" s="1"/>
  <c r="G33" i="49"/>
  <c r="I33" i="49" s="1"/>
  <c r="I36" i="49"/>
  <c r="H36" i="49"/>
  <c r="J36" i="49" s="1"/>
  <c r="G36" i="49"/>
  <c r="H37" i="49"/>
  <c r="J37" i="49" s="1"/>
  <c r="G37" i="49"/>
  <c r="I37" i="49" s="1"/>
  <c r="I38" i="49"/>
  <c r="H38" i="49"/>
  <c r="J38" i="49" s="1"/>
  <c r="G38" i="49"/>
  <c r="I39" i="49"/>
  <c r="H39" i="49"/>
  <c r="J39" i="49" s="1"/>
  <c r="G39" i="49"/>
  <c r="H40" i="49"/>
  <c r="J40" i="49" s="1"/>
  <c r="G40" i="49"/>
  <c r="I40" i="49" s="1"/>
  <c r="I41" i="49"/>
  <c r="H41" i="49"/>
  <c r="J41" i="49" s="1"/>
  <c r="G41" i="49"/>
  <c r="H42" i="49"/>
  <c r="J42" i="49" s="1"/>
  <c r="G42" i="49"/>
  <c r="I42" i="49" s="1"/>
  <c r="H43" i="49"/>
  <c r="J43" i="49" s="1"/>
  <c r="G43" i="49"/>
  <c r="I43" i="49" s="1"/>
  <c r="H44" i="49"/>
  <c r="J44" i="49" s="1"/>
  <c r="G44" i="49"/>
  <c r="I44" i="49" s="1"/>
  <c r="H45" i="49"/>
  <c r="J45" i="49" s="1"/>
  <c r="G45" i="49"/>
  <c r="I45" i="49" s="1"/>
  <c r="H46" i="49"/>
  <c r="J46" i="49" s="1"/>
  <c r="G46" i="49"/>
  <c r="I46" i="49" s="1"/>
  <c r="H47" i="49"/>
  <c r="J47" i="49" s="1"/>
  <c r="G47" i="49"/>
  <c r="I47" i="49" s="1"/>
  <c r="I50" i="49"/>
  <c r="H50" i="49"/>
  <c r="J50" i="49" s="1"/>
  <c r="G50" i="49"/>
  <c r="I51" i="49"/>
  <c r="H51" i="49"/>
  <c r="J51" i="49" s="1"/>
  <c r="G51" i="49"/>
  <c r="I54" i="49"/>
  <c r="H54" i="49"/>
  <c r="J54" i="49" s="1"/>
  <c r="G54" i="49"/>
  <c r="I55" i="49"/>
  <c r="H55" i="49"/>
  <c r="J55" i="49" s="1"/>
  <c r="G55" i="49"/>
  <c r="H56" i="49"/>
  <c r="J56" i="49" s="1"/>
  <c r="G56" i="49"/>
  <c r="I56" i="49" s="1"/>
  <c r="J59" i="49"/>
  <c r="I59" i="49"/>
  <c r="H59" i="49"/>
  <c r="G59" i="49"/>
  <c r="J60" i="49"/>
  <c r="I60" i="49"/>
  <c r="H60" i="49"/>
  <c r="G60" i="49"/>
  <c r="H63" i="49"/>
  <c r="J63" i="49" s="1"/>
  <c r="G63" i="49"/>
  <c r="I63" i="49" s="1"/>
  <c r="H64" i="49"/>
  <c r="J64" i="49" s="1"/>
  <c r="G64" i="49"/>
  <c r="I64" i="49" s="1"/>
  <c r="H65" i="49"/>
  <c r="J65" i="49" s="1"/>
  <c r="G65" i="49"/>
  <c r="I65" i="49" s="1"/>
  <c r="H66" i="49"/>
  <c r="J66" i="49" s="1"/>
  <c r="G66" i="49"/>
  <c r="I66" i="49" s="1"/>
  <c r="H67" i="49"/>
  <c r="J67" i="49" s="1"/>
  <c r="G67" i="49"/>
  <c r="I67" i="49" s="1"/>
  <c r="J68" i="49"/>
  <c r="I68" i="49"/>
  <c r="H68" i="49"/>
  <c r="G68" i="49"/>
  <c r="H69" i="49"/>
  <c r="J69" i="49" s="1"/>
  <c r="G69" i="49"/>
  <c r="I69" i="49" s="1"/>
  <c r="H70" i="49"/>
  <c r="J70" i="49" s="1"/>
  <c r="G70" i="49"/>
  <c r="I70" i="49" s="1"/>
  <c r="H73" i="49"/>
  <c r="J73" i="49" s="1"/>
  <c r="G73" i="49"/>
  <c r="I73" i="49" s="1"/>
  <c r="H74" i="49"/>
  <c r="J74" i="49" s="1"/>
  <c r="G74" i="49"/>
  <c r="I74" i="49" s="1"/>
  <c r="H75" i="49"/>
  <c r="J75" i="49" s="1"/>
  <c r="G75" i="49"/>
  <c r="I75" i="49" s="1"/>
  <c r="H76" i="49"/>
  <c r="J76" i="49" s="1"/>
  <c r="G76" i="49"/>
  <c r="I76" i="49" s="1"/>
  <c r="I79" i="49"/>
  <c r="H79" i="49"/>
  <c r="J79" i="49" s="1"/>
  <c r="G79" i="49"/>
  <c r="H80" i="49"/>
  <c r="J80" i="49" s="1"/>
  <c r="G80" i="49"/>
  <c r="I80" i="49" s="1"/>
  <c r="H81" i="49"/>
  <c r="J81" i="49" s="1"/>
  <c r="G81" i="49"/>
  <c r="I81" i="49" s="1"/>
  <c r="I82" i="49"/>
  <c r="H82" i="49"/>
  <c r="J82" i="49" s="1"/>
  <c r="G82" i="49"/>
  <c r="I83" i="49"/>
  <c r="H83" i="49"/>
  <c r="J83" i="49" s="1"/>
  <c r="G83" i="49"/>
  <c r="H84" i="49"/>
  <c r="J84" i="49" s="1"/>
  <c r="G84" i="49"/>
  <c r="I84" i="49" s="1"/>
  <c r="J87" i="49"/>
  <c r="I87" i="49"/>
  <c r="H87" i="49"/>
  <c r="G87" i="49"/>
  <c r="H88" i="49"/>
  <c r="J88" i="49" s="1"/>
  <c r="G88" i="49"/>
  <c r="I88" i="49" s="1"/>
  <c r="H89" i="49"/>
  <c r="J89" i="49" s="1"/>
  <c r="G89" i="49"/>
  <c r="I89" i="49" s="1"/>
  <c r="H90" i="49"/>
  <c r="J90" i="49" s="1"/>
  <c r="G90" i="49"/>
  <c r="I90" i="49" s="1"/>
  <c r="J91" i="49"/>
  <c r="I91" i="49"/>
  <c r="H91" i="49"/>
  <c r="G91" i="49"/>
  <c r="H92" i="49"/>
  <c r="J92" i="49" s="1"/>
  <c r="G92" i="49"/>
  <c r="I92" i="49" s="1"/>
  <c r="H93" i="49"/>
  <c r="J93" i="49" s="1"/>
  <c r="G93" i="49"/>
  <c r="I93" i="49" s="1"/>
  <c r="H94" i="49"/>
  <c r="J94" i="49" s="1"/>
  <c r="G94" i="49"/>
  <c r="I94" i="49" s="1"/>
  <c r="H95" i="49"/>
  <c r="J95" i="49" s="1"/>
  <c r="G95" i="49"/>
  <c r="I95" i="49" s="1"/>
  <c r="J96" i="49"/>
  <c r="I96" i="49"/>
  <c r="H96" i="49"/>
  <c r="G96" i="49"/>
  <c r="J97" i="49"/>
  <c r="I97" i="49"/>
  <c r="H97" i="49"/>
  <c r="G97" i="49"/>
  <c r="H98" i="49"/>
  <c r="J98" i="49" s="1"/>
  <c r="G98" i="49"/>
  <c r="I98" i="49" s="1"/>
  <c r="I99" i="49"/>
  <c r="H99" i="49"/>
  <c r="J99" i="49" s="1"/>
  <c r="G99" i="49"/>
  <c r="H100" i="49"/>
  <c r="J100" i="49" s="1"/>
  <c r="G100" i="49"/>
  <c r="I100" i="49" s="1"/>
  <c r="H101" i="49"/>
  <c r="J101" i="49" s="1"/>
  <c r="G101" i="49"/>
  <c r="I101" i="49" s="1"/>
  <c r="H104" i="49"/>
  <c r="J104" i="49" s="1"/>
  <c r="G104" i="49"/>
  <c r="I104" i="49" s="1"/>
  <c r="H105" i="49"/>
  <c r="J105" i="49" s="1"/>
  <c r="G105" i="49"/>
  <c r="I105" i="49" s="1"/>
  <c r="J108" i="49"/>
  <c r="I108" i="49"/>
  <c r="H108" i="49"/>
  <c r="G108" i="49"/>
  <c r="H109" i="49"/>
  <c r="J109" i="49" s="1"/>
  <c r="G109" i="49"/>
  <c r="I109" i="49" s="1"/>
  <c r="H110" i="49"/>
  <c r="J110" i="49" s="1"/>
  <c r="G110" i="49"/>
  <c r="I110" i="49" s="1"/>
  <c r="H111" i="49"/>
  <c r="J111" i="49" s="1"/>
  <c r="G111" i="49"/>
  <c r="I111" i="49" s="1"/>
  <c r="H114" i="49"/>
  <c r="J114" i="49" s="1"/>
  <c r="G114" i="49"/>
  <c r="I114" i="49" s="1"/>
  <c r="H115" i="49"/>
  <c r="J115" i="49" s="1"/>
  <c r="G115" i="49"/>
  <c r="I115" i="49" s="1"/>
  <c r="H116" i="49"/>
  <c r="J116" i="49" s="1"/>
  <c r="G116" i="49"/>
  <c r="I116" i="49" s="1"/>
  <c r="H117" i="49"/>
  <c r="J117" i="49" s="1"/>
  <c r="G117" i="49"/>
  <c r="I117" i="49" s="1"/>
  <c r="J120" i="49"/>
  <c r="I120" i="49"/>
  <c r="H120" i="49"/>
  <c r="G120" i="49"/>
  <c r="I121" i="49"/>
  <c r="H121" i="49"/>
  <c r="J121" i="49" s="1"/>
  <c r="G121" i="49"/>
  <c r="I122" i="49"/>
  <c r="H122" i="49"/>
  <c r="J122" i="49" s="1"/>
  <c r="G122" i="49"/>
  <c r="J125" i="49"/>
  <c r="I125" i="49"/>
  <c r="H125" i="49"/>
  <c r="G125" i="49"/>
  <c r="J126" i="49"/>
  <c r="I126" i="49"/>
  <c r="H126" i="49"/>
  <c r="G126" i="49"/>
  <c r="I129" i="49"/>
  <c r="H129" i="49"/>
  <c r="J129" i="49" s="1"/>
  <c r="G129" i="49"/>
  <c r="I130" i="49"/>
  <c r="H130" i="49"/>
  <c r="J130" i="49" s="1"/>
  <c r="G130" i="49"/>
  <c r="I131" i="49"/>
  <c r="H131" i="49"/>
  <c r="J131" i="49" s="1"/>
  <c r="G131" i="49"/>
  <c r="I132" i="49"/>
  <c r="H132" i="49"/>
  <c r="J132" i="49" s="1"/>
  <c r="G132" i="49"/>
  <c r="I133" i="49"/>
  <c r="H133" i="49"/>
  <c r="J133" i="49" s="1"/>
  <c r="G133" i="49"/>
  <c r="H136" i="49"/>
  <c r="J136" i="49" s="1"/>
  <c r="G136" i="49"/>
  <c r="I136" i="49" s="1"/>
  <c r="H137" i="49"/>
  <c r="J137" i="49" s="1"/>
  <c r="G137" i="49"/>
  <c r="I137" i="49" s="1"/>
  <c r="H140" i="49"/>
  <c r="J140" i="49" s="1"/>
  <c r="G140" i="49"/>
  <c r="I140" i="49" s="1"/>
  <c r="H141" i="49"/>
  <c r="J141" i="49" s="1"/>
  <c r="G141" i="49"/>
  <c r="I141" i="49" s="1"/>
  <c r="J142" i="49"/>
  <c r="I142" i="49"/>
  <c r="H142" i="49"/>
  <c r="G142" i="49"/>
  <c r="H143" i="49"/>
  <c r="J143" i="49" s="1"/>
  <c r="G143" i="49"/>
  <c r="I143" i="49" s="1"/>
  <c r="H144" i="49"/>
  <c r="J144" i="49" s="1"/>
  <c r="G144" i="49"/>
  <c r="I144" i="49" s="1"/>
  <c r="H145" i="49"/>
  <c r="J145" i="49" s="1"/>
  <c r="G145" i="49"/>
  <c r="I145" i="49" s="1"/>
  <c r="H146" i="49"/>
  <c r="J146" i="49" s="1"/>
  <c r="G146" i="49"/>
  <c r="I146" i="49" s="1"/>
  <c r="I147" i="49"/>
  <c r="H147" i="49"/>
  <c r="J147" i="49" s="1"/>
  <c r="G147" i="49"/>
  <c r="H148" i="49"/>
  <c r="J148" i="49" s="1"/>
  <c r="G148" i="49"/>
  <c r="I148" i="49" s="1"/>
  <c r="H149" i="49"/>
  <c r="J149" i="49" s="1"/>
  <c r="G149" i="49"/>
  <c r="I149" i="49" s="1"/>
  <c r="H150" i="49"/>
  <c r="J150" i="49" s="1"/>
  <c r="G150" i="49"/>
  <c r="I150" i="49" s="1"/>
  <c r="H151" i="49"/>
  <c r="J151" i="49" s="1"/>
  <c r="G151" i="49"/>
  <c r="I151" i="49" s="1"/>
  <c r="J154" i="49"/>
  <c r="I154" i="49"/>
  <c r="H154" i="49"/>
  <c r="G154" i="49"/>
  <c r="J155" i="49"/>
  <c r="I155" i="49"/>
  <c r="H155" i="49"/>
  <c r="G155" i="49"/>
  <c r="J156" i="49"/>
  <c r="I156" i="49"/>
  <c r="H156" i="49"/>
  <c r="G156" i="49"/>
  <c r="I159" i="49"/>
  <c r="H159" i="49"/>
  <c r="J159" i="49" s="1"/>
  <c r="G159" i="49"/>
  <c r="J160" i="49"/>
  <c r="I160" i="49"/>
  <c r="H160" i="49"/>
  <c r="G160" i="49"/>
  <c r="J161" i="49"/>
  <c r="I161" i="49"/>
  <c r="H161" i="49"/>
  <c r="G161" i="49"/>
  <c r="H162" i="49"/>
  <c r="J162" i="49" s="1"/>
  <c r="G162" i="49"/>
  <c r="I162" i="49" s="1"/>
  <c r="H163" i="49"/>
  <c r="J163" i="49" s="1"/>
  <c r="G163" i="49"/>
  <c r="I163" i="49" s="1"/>
  <c r="H164" i="49"/>
  <c r="J164" i="49" s="1"/>
  <c r="G164" i="49"/>
  <c r="I164" i="49" s="1"/>
  <c r="J165" i="49"/>
  <c r="I165" i="49"/>
  <c r="H165" i="49"/>
  <c r="G165" i="49"/>
  <c r="H166" i="49"/>
  <c r="J166" i="49" s="1"/>
  <c r="G166" i="49"/>
  <c r="I166" i="49" s="1"/>
  <c r="I169" i="49"/>
  <c r="H169" i="49"/>
  <c r="J169" i="49" s="1"/>
  <c r="G169" i="49"/>
  <c r="J170" i="49"/>
  <c r="I170" i="49"/>
  <c r="H170" i="49"/>
  <c r="G170" i="49"/>
  <c r="H171" i="49"/>
  <c r="J171" i="49" s="1"/>
  <c r="G171" i="49"/>
  <c r="I171" i="49" s="1"/>
  <c r="I172" i="49"/>
  <c r="H172" i="49"/>
  <c r="J172" i="49" s="1"/>
  <c r="G172" i="49"/>
  <c r="I173" i="49"/>
  <c r="H173" i="49"/>
  <c r="J173" i="49" s="1"/>
  <c r="G173" i="49"/>
  <c r="H174" i="49"/>
  <c r="J174" i="49" s="1"/>
  <c r="G174" i="49"/>
  <c r="I174" i="49" s="1"/>
  <c r="I175" i="49"/>
  <c r="H175" i="49"/>
  <c r="J175" i="49" s="1"/>
  <c r="G175" i="49"/>
  <c r="H176" i="49"/>
  <c r="J176" i="49" s="1"/>
  <c r="G176" i="49"/>
  <c r="I176" i="49" s="1"/>
  <c r="H179" i="49"/>
  <c r="J179" i="49" s="1"/>
  <c r="G179" i="49"/>
  <c r="I179" i="49" s="1"/>
  <c r="H180" i="49"/>
  <c r="J180" i="49" s="1"/>
  <c r="G180" i="49"/>
  <c r="I180" i="49" s="1"/>
  <c r="J183" i="49"/>
  <c r="I183" i="49"/>
  <c r="H183" i="49"/>
  <c r="G183" i="49"/>
  <c r="J184" i="49"/>
  <c r="I184" i="49"/>
  <c r="H184" i="49"/>
  <c r="G184" i="49"/>
  <c r="J185" i="49"/>
  <c r="I185" i="49"/>
  <c r="H185" i="49"/>
  <c r="G185" i="49"/>
  <c r="J188" i="49"/>
  <c r="I188" i="49"/>
  <c r="H188" i="49"/>
  <c r="G188" i="49"/>
  <c r="J189" i="49"/>
  <c r="I189" i="49"/>
  <c r="H189" i="49"/>
  <c r="G189" i="49"/>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7" i="49"/>
  <c r="J207" i="49" s="1"/>
  <c r="G207" i="49"/>
  <c r="I207" i="49" s="1"/>
  <c r="I208" i="49"/>
  <c r="H208" i="49"/>
  <c r="J208" i="49" s="1"/>
  <c r="G208" i="49"/>
  <c r="I209" i="49"/>
  <c r="H209" i="49"/>
  <c r="J209" i="49" s="1"/>
  <c r="G209" i="49"/>
  <c r="J210" i="49"/>
  <c r="I210" i="49"/>
  <c r="H210" i="49"/>
  <c r="G210" i="49"/>
  <c r="I211" i="49"/>
  <c r="H211" i="49"/>
  <c r="J211" i="49" s="1"/>
  <c r="G211" i="49"/>
  <c r="I212" i="49"/>
  <c r="H212" i="49"/>
  <c r="J212" i="49" s="1"/>
  <c r="G212" i="49"/>
  <c r="H213" i="49"/>
  <c r="J213" i="49" s="1"/>
  <c r="G213" i="49"/>
  <c r="I213" i="49" s="1"/>
  <c r="I214" i="49"/>
  <c r="H214" i="49"/>
  <c r="J214" i="49" s="1"/>
  <c r="G214" i="49"/>
  <c r="I215" i="49"/>
  <c r="H215" i="49"/>
  <c r="J215" i="49" s="1"/>
  <c r="G215" i="49"/>
  <c r="I216" i="49"/>
  <c r="H216" i="49"/>
  <c r="J216" i="49" s="1"/>
  <c r="G216" i="49"/>
  <c r="J217" i="49"/>
  <c r="I217" i="49"/>
  <c r="H217" i="49"/>
  <c r="G217" i="49"/>
  <c r="I218" i="49"/>
  <c r="H218" i="49"/>
  <c r="J218" i="49" s="1"/>
  <c r="G218" i="49"/>
  <c r="I219" i="49"/>
  <c r="H219" i="49"/>
  <c r="J219" i="49" s="1"/>
  <c r="G219" i="49"/>
  <c r="H220" i="49"/>
  <c r="J220" i="49" s="1"/>
  <c r="G220" i="49"/>
  <c r="I220" i="49" s="1"/>
  <c r="H223" i="49"/>
  <c r="J223" i="49" s="1"/>
  <c r="G223" i="49"/>
  <c r="I223" i="49" s="1"/>
  <c r="I224" i="49"/>
  <c r="H224" i="49"/>
  <c r="J224" i="49" s="1"/>
  <c r="G224" i="49"/>
  <c r="H225" i="49"/>
  <c r="J225" i="49" s="1"/>
  <c r="G225" i="49"/>
  <c r="I225" i="49" s="1"/>
  <c r="H228" i="49"/>
  <c r="J228" i="49" s="1"/>
  <c r="G228" i="49"/>
  <c r="I228" i="49" s="1"/>
  <c r="H229" i="49"/>
  <c r="J229" i="49" s="1"/>
  <c r="G229" i="49"/>
  <c r="I229" i="49" s="1"/>
  <c r="H230" i="49"/>
  <c r="J230" i="49" s="1"/>
  <c r="G230" i="49"/>
  <c r="I230" i="49" s="1"/>
  <c r="H231" i="49"/>
  <c r="J231" i="49" s="1"/>
  <c r="G231" i="49"/>
  <c r="I231" i="49" s="1"/>
  <c r="J234" i="49"/>
  <c r="I234" i="49"/>
  <c r="H234" i="49"/>
  <c r="G234" i="49"/>
  <c r="J235" i="49"/>
  <c r="I235" i="49"/>
  <c r="H235" i="49"/>
  <c r="G235" i="49"/>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I250" i="49"/>
  <c r="H250" i="49"/>
  <c r="J250" i="49" s="1"/>
  <c r="G250" i="49"/>
  <c r="I251" i="49"/>
  <c r="H251" i="49"/>
  <c r="J251" i="49" s="1"/>
  <c r="G251" i="49"/>
  <c r="H252" i="49"/>
  <c r="J252" i="49" s="1"/>
  <c r="G252" i="49"/>
  <c r="I252" i="49" s="1"/>
  <c r="H253" i="49"/>
  <c r="J253" i="49" s="1"/>
  <c r="G253" i="49"/>
  <c r="I253" i="49" s="1"/>
  <c r="I254" i="49"/>
  <c r="H254" i="49"/>
  <c r="J254" i="49" s="1"/>
  <c r="G254" i="49"/>
  <c r="H255" i="49"/>
  <c r="J255" i="49" s="1"/>
  <c r="G255" i="49"/>
  <c r="I255" i="49" s="1"/>
  <c r="H256" i="49"/>
  <c r="J256" i="49" s="1"/>
  <c r="G256" i="49"/>
  <c r="I256" i="49" s="1"/>
  <c r="H257" i="49"/>
  <c r="J257" i="49" s="1"/>
  <c r="G257" i="49"/>
  <c r="I257" i="49" s="1"/>
  <c r="J260" i="49"/>
  <c r="I260" i="49"/>
  <c r="H260" i="49"/>
  <c r="G260" i="49"/>
  <c r="J261" i="49"/>
  <c r="I261" i="49"/>
  <c r="H261" i="49"/>
  <c r="G261" i="49"/>
  <c r="J264" i="49"/>
  <c r="I264" i="49"/>
  <c r="H264" i="49"/>
  <c r="G264" i="49"/>
  <c r="I265" i="49"/>
  <c r="H265" i="49"/>
  <c r="J265" i="49" s="1"/>
  <c r="G265" i="49"/>
  <c r="I266" i="49"/>
  <c r="H266" i="49"/>
  <c r="J266" i="49" s="1"/>
  <c r="G266" i="49"/>
  <c r="H269" i="49"/>
  <c r="J269" i="49" s="1"/>
  <c r="G269" i="49"/>
  <c r="I269" i="49" s="1"/>
  <c r="J270" i="49"/>
  <c r="I270" i="49"/>
  <c r="H270" i="49"/>
  <c r="G270" i="49"/>
  <c r="H271" i="49"/>
  <c r="J271" i="49" s="1"/>
  <c r="G271" i="49"/>
  <c r="I271" i="49" s="1"/>
  <c r="H274" i="49"/>
  <c r="J274" i="49" s="1"/>
  <c r="G274" i="49"/>
  <c r="I274" i="49" s="1"/>
  <c r="H275" i="49"/>
  <c r="J275" i="49" s="1"/>
  <c r="G275" i="49"/>
  <c r="I275" i="49" s="1"/>
  <c r="I278" i="49"/>
  <c r="H278" i="49"/>
  <c r="J278" i="49" s="1"/>
  <c r="G278" i="49"/>
  <c r="I279" i="49"/>
  <c r="H279" i="49"/>
  <c r="J279" i="49" s="1"/>
  <c r="G279" i="49"/>
  <c r="I282" i="49"/>
  <c r="H282" i="49"/>
  <c r="J282" i="49" s="1"/>
  <c r="G282" i="49"/>
  <c r="J283" i="49"/>
  <c r="I283" i="49"/>
  <c r="H283" i="49"/>
  <c r="G283" i="49"/>
  <c r="H284" i="49"/>
  <c r="J284" i="49" s="1"/>
  <c r="G284" i="49"/>
  <c r="I284" i="49" s="1"/>
  <c r="J285" i="49"/>
  <c r="I285" i="49"/>
  <c r="H285" i="49"/>
  <c r="G285" i="49"/>
  <c r="H286" i="49"/>
  <c r="J286" i="49" s="1"/>
  <c r="G286" i="49"/>
  <c r="I286" i="49" s="1"/>
  <c r="J289" i="49"/>
  <c r="I289" i="49"/>
  <c r="H289" i="49"/>
  <c r="G289" i="49"/>
  <c r="I290" i="49"/>
  <c r="H290" i="49"/>
  <c r="J290" i="49" s="1"/>
  <c r="G290" i="49"/>
  <c r="I291" i="49"/>
  <c r="H291" i="49"/>
  <c r="J291" i="49" s="1"/>
  <c r="G291" i="49"/>
  <c r="I292" i="49"/>
  <c r="H292" i="49"/>
  <c r="J292" i="49" s="1"/>
  <c r="G292" i="49"/>
  <c r="J295" i="49"/>
  <c r="I295" i="49"/>
  <c r="H295" i="49"/>
  <c r="G295" i="49"/>
  <c r="H296" i="49"/>
  <c r="J296" i="49" s="1"/>
  <c r="G296" i="49"/>
  <c r="I296" i="49" s="1"/>
  <c r="H297" i="49"/>
  <c r="J297" i="49" s="1"/>
  <c r="G297" i="49"/>
  <c r="I297" i="49" s="1"/>
  <c r="H298" i="49"/>
  <c r="J298" i="49" s="1"/>
  <c r="G298" i="49"/>
  <c r="I298" i="49" s="1"/>
  <c r="I299" i="49"/>
  <c r="H299" i="49"/>
  <c r="J299" i="49" s="1"/>
  <c r="G299" i="49"/>
  <c r="H300" i="49"/>
  <c r="J300" i="49" s="1"/>
  <c r="G300" i="49"/>
  <c r="I300" i="49" s="1"/>
  <c r="H301" i="49"/>
  <c r="J301" i="49" s="1"/>
  <c r="G301" i="49"/>
  <c r="I301" i="49" s="1"/>
  <c r="H304" i="49"/>
  <c r="J304" i="49" s="1"/>
  <c r="G304" i="49"/>
  <c r="I304" i="49" s="1"/>
  <c r="H305" i="49"/>
  <c r="J305" i="49" s="1"/>
  <c r="G305" i="49"/>
  <c r="I305"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J313" i="49"/>
  <c r="I313" i="49"/>
  <c r="H313" i="49"/>
  <c r="G313" i="49"/>
  <c r="J314" i="49"/>
  <c r="I314" i="49"/>
  <c r="H314" i="49"/>
  <c r="G314" i="49"/>
  <c r="I317" i="49"/>
  <c r="H317" i="49"/>
  <c r="J317" i="49" s="1"/>
  <c r="G317" i="49"/>
  <c r="H318" i="49"/>
  <c r="J318" i="49" s="1"/>
  <c r="G318" i="49"/>
  <c r="I318" i="49" s="1"/>
  <c r="H319" i="49"/>
  <c r="J319" i="49" s="1"/>
  <c r="G319" i="49"/>
  <c r="I319" i="49" s="1"/>
  <c r="H320" i="49"/>
  <c r="J320" i="49" s="1"/>
  <c r="G320" i="49"/>
  <c r="I320" i="49" s="1"/>
  <c r="H321" i="49"/>
  <c r="J321" i="49" s="1"/>
  <c r="G321" i="49"/>
  <c r="I321" i="49" s="1"/>
  <c r="H322" i="49"/>
  <c r="J322" i="49" s="1"/>
  <c r="G322" i="49"/>
  <c r="I322" i="49" s="1"/>
  <c r="I323" i="49"/>
  <c r="H323" i="49"/>
  <c r="J323" i="49" s="1"/>
  <c r="G323" i="49"/>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I332" i="49"/>
  <c r="H332" i="49"/>
  <c r="J332" i="49" s="1"/>
  <c r="G332" i="49"/>
  <c r="H333" i="49"/>
  <c r="J333" i="49" s="1"/>
  <c r="G333" i="49"/>
  <c r="I333" i="49" s="1"/>
  <c r="I334" i="49"/>
  <c r="H334" i="49"/>
  <c r="J334" i="49" s="1"/>
  <c r="G334" i="49"/>
  <c r="H335" i="49"/>
  <c r="J335" i="49" s="1"/>
  <c r="G335" i="49"/>
  <c r="I335" i="49" s="1"/>
  <c r="H336" i="49"/>
  <c r="J336" i="49" s="1"/>
  <c r="G336" i="49"/>
  <c r="I336" i="49" s="1"/>
  <c r="H337" i="49"/>
  <c r="J337" i="49" s="1"/>
  <c r="G337" i="49"/>
  <c r="I337" i="49" s="1"/>
  <c r="H340" i="49"/>
  <c r="J340" i="49" s="1"/>
  <c r="G340" i="49"/>
  <c r="I340" i="49" s="1"/>
  <c r="H341" i="49"/>
  <c r="J341" i="49" s="1"/>
  <c r="G341" i="49"/>
  <c r="I341" i="49" s="1"/>
  <c r="H344" i="49"/>
  <c r="J344" i="49" s="1"/>
  <c r="G344" i="49"/>
  <c r="I344" i="49" s="1"/>
  <c r="J345" i="49"/>
  <c r="I345" i="49"/>
  <c r="H345" i="49"/>
  <c r="G345" i="49"/>
  <c r="I346" i="49"/>
  <c r="H346" i="49"/>
  <c r="J346" i="49" s="1"/>
  <c r="G346" i="49"/>
  <c r="I347" i="49"/>
  <c r="H347" i="49"/>
  <c r="J347" i="49" s="1"/>
  <c r="G347" i="49"/>
  <c r="H348" i="49"/>
  <c r="J348" i="49" s="1"/>
  <c r="G348" i="49"/>
  <c r="I348" i="49" s="1"/>
  <c r="H349" i="49"/>
  <c r="J349" i="49" s="1"/>
  <c r="G349" i="49"/>
  <c r="I349" i="49" s="1"/>
  <c r="I350" i="49"/>
  <c r="H350" i="49"/>
  <c r="J350" i="49" s="1"/>
  <c r="G350" i="49"/>
  <c r="H351" i="49"/>
  <c r="J351" i="49" s="1"/>
  <c r="G351" i="49"/>
  <c r="I351" i="49" s="1"/>
  <c r="I352" i="49"/>
  <c r="H352" i="49"/>
  <c r="J352" i="49" s="1"/>
  <c r="G352" i="49"/>
  <c r="H353" i="49"/>
  <c r="J353" i="49" s="1"/>
  <c r="G353" i="49"/>
  <c r="I353" i="49" s="1"/>
  <c r="H354" i="49"/>
  <c r="J354" i="49" s="1"/>
  <c r="G354" i="49"/>
  <c r="I354" i="49" s="1"/>
  <c r="H355" i="49"/>
  <c r="J355" i="49" s="1"/>
  <c r="G355" i="49"/>
  <c r="I355" i="49" s="1"/>
  <c r="J358" i="49"/>
  <c r="I358" i="49"/>
  <c r="H358" i="49"/>
  <c r="G358" i="49"/>
  <c r="J359" i="49"/>
  <c r="I359" i="49"/>
  <c r="H359" i="49"/>
  <c r="G359" i="49"/>
  <c r="I362" i="49"/>
  <c r="H362" i="49"/>
  <c r="J362" i="49" s="1"/>
  <c r="G362" i="49"/>
  <c r="I363" i="49"/>
  <c r="H363" i="49"/>
  <c r="J363" i="49" s="1"/>
  <c r="G363" i="49"/>
  <c r="I366" i="49"/>
  <c r="H366" i="49"/>
  <c r="J366" i="49" s="1"/>
  <c r="G366" i="49"/>
  <c r="I367" i="49"/>
  <c r="H367" i="49"/>
  <c r="J367" i="49" s="1"/>
  <c r="G367"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H25" i="56"/>
  <c r="I22" i="56" s="1"/>
  <c r="F25" i="56"/>
  <c r="G23" i="56" s="1"/>
  <c r="D25" i="56"/>
  <c r="E18" i="56" s="1"/>
  <c r="B25" i="56"/>
  <c r="C23"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H24" i="57"/>
  <c r="I21" i="57" s="1"/>
  <c r="F24" i="57"/>
  <c r="G22" i="57" s="1"/>
  <c r="D24" i="57"/>
  <c r="E21" i="57" s="1"/>
  <c r="B24" i="57"/>
  <c r="C22"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H37" i="58"/>
  <c r="I33" i="58" s="1"/>
  <c r="F37" i="58"/>
  <c r="G35" i="58" s="1"/>
  <c r="D37" i="58"/>
  <c r="E35" i="58" s="1"/>
  <c r="B37" i="58"/>
  <c r="C3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H28" i="50"/>
  <c r="I25" i="50" s="1"/>
  <c r="F28" i="50"/>
  <c r="G26" i="50" s="1"/>
  <c r="D28" i="50"/>
  <c r="E25" i="50" s="1"/>
  <c r="B28" i="50"/>
  <c r="C26" i="50" s="1"/>
  <c r="K7" i="50"/>
  <c r="J7" i="50"/>
  <c r="B5" i="50"/>
  <c r="F5" i="50" s="1"/>
  <c r="B5" i="53"/>
  <c r="F5" i="53" s="1"/>
  <c r="K8" i="53"/>
  <c r="J8" i="53"/>
  <c r="K9" i="53"/>
  <c r="J9" i="53"/>
  <c r="K10" i="53"/>
  <c r="J10" i="53"/>
  <c r="K11" i="53"/>
  <c r="J11" i="53"/>
  <c r="K12" i="53"/>
  <c r="J12" i="53"/>
  <c r="K13" i="53"/>
  <c r="J13" i="53"/>
  <c r="K14" i="53"/>
  <c r="J14" i="53"/>
  <c r="K15" i="53"/>
  <c r="J15" i="53"/>
  <c r="H17" i="53"/>
  <c r="I14" i="53" s="1"/>
  <c r="F17" i="53"/>
  <c r="G15" i="53" s="1"/>
  <c r="D17" i="53"/>
  <c r="E13" i="53" s="1"/>
  <c r="B17" i="53"/>
  <c r="C15" i="53" s="1"/>
  <c r="K7" i="53"/>
  <c r="J7" i="53"/>
  <c r="K21" i="53"/>
  <c r="J21" i="53"/>
  <c r="K22" i="53"/>
  <c r="J22" i="53"/>
  <c r="K23" i="53"/>
  <c r="J23" i="53"/>
  <c r="H25" i="53"/>
  <c r="I21" i="53" s="1"/>
  <c r="F25" i="53"/>
  <c r="G23" i="53" s="1"/>
  <c r="D25" i="53"/>
  <c r="E21" i="53" s="1"/>
  <c r="B25" i="53"/>
  <c r="C23" i="53" s="1"/>
  <c r="K20" i="53"/>
  <c r="J20"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3" i="53" s="1"/>
  <c r="B40" i="53"/>
  <c r="C38" i="53" s="1"/>
  <c r="K28" i="53"/>
  <c r="J28" i="53"/>
  <c r="I42" i="53"/>
  <c r="G42" i="53"/>
  <c r="E42" i="53"/>
  <c r="C42" i="53"/>
  <c r="B5" i="54"/>
  <c r="D5" i="54" s="1"/>
  <c r="H5" i="54" s="1"/>
  <c r="K8" i="54"/>
  <c r="J8" i="54"/>
  <c r="K9" i="54"/>
  <c r="J9" i="54"/>
  <c r="H11" i="54"/>
  <c r="I8" i="54" s="1"/>
  <c r="F11" i="54"/>
  <c r="G9" i="54" s="1"/>
  <c r="D11" i="54"/>
  <c r="E8" i="54" s="1"/>
  <c r="B11" i="54"/>
  <c r="C9" i="54" s="1"/>
  <c r="K7" i="54"/>
  <c r="J7" i="54"/>
  <c r="H16" i="54"/>
  <c r="F16" i="54"/>
  <c r="G16" i="54" s="1"/>
  <c r="D16" i="54"/>
  <c r="B16" i="54"/>
  <c r="C16" i="54" s="1"/>
  <c r="K14" i="54"/>
  <c r="J14" i="54"/>
  <c r="K20" i="54"/>
  <c r="J20" i="54"/>
  <c r="H22" i="54"/>
  <c r="I22" i="54" s="1"/>
  <c r="F22" i="54"/>
  <c r="G20" i="54" s="1"/>
  <c r="D22" i="54"/>
  <c r="B22" i="54"/>
  <c r="C20" i="54" s="1"/>
  <c r="K19" i="54"/>
  <c r="J19" i="54"/>
  <c r="K26" i="54"/>
  <c r="J26" i="54"/>
  <c r="K27" i="54"/>
  <c r="J27" i="54"/>
  <c r="K28" i="54"/>
  <c r="J28" i="54"/>
  <c r="K29" i="54"/>
  <c r="J29" i="54"/>
  <c r="K30" i="54"/>
  <c r="J30" i="54"/>
  <c r="K31" i="54"/>
  <c r="J31" i="54"/>
  <c r="K32" i="54"/>
  <c r="J32" i="54"/>
  <c r="K33" i="54"/>
  <c r="J33" i="54"/>
  <c r="H35" i="54"/>
  <c r="I32" i="54" s="1"/>
  <c r="F35" i="54"/>
  <c r="G33" i="54" s="1"/>
  <c r="D35" i="54"/>
  <c r="E32" i="54" s="1"/>
  <c r="B35" i="54"/>
  <c r="C33" i="54" s="1"/>
  <c r="K25" i="54"/>
  <c r="J25" i="54"/>
  <c r="K39" i="54"/>
  <c r="J39" i="54"/>
  <c r="K40" i="54"/>
  <c r="J40" i="54"/>
  <c r="K41" i="54"/>
  <c r="J41" i="54"/>
  <c r="K42" i="54"/>
  <c r="J42" i="54"/>
  <c r="K43" i="54"/>
  <c r="J43" i="54"/>
  <c r="K44" i="54"/>
  <c r="J44" i="54"/>
  <c r="K45" i="54"/>
  <c r="J45" i="54"/>
  <c r="H47" i="54"/>
  <c r="I44" i="54" s="1"/>
  <c r="F47" i="54"/>
  <c r="G45" i="54" s="1"/>
  <c r="D47" i="54"/>
  <c r="E44" i="54" s="1"/>
  <c r="B47" i="54"/>
  <c r="C45" i="54" s="1"/>
  <c r="K38" i="54"/>
  <c r="J38" i="54"/>
  <c r="K51" i="54"/>
  <c r="J51"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H67" i="54"/>
  <c r="I64" i="54" s="1"/>
  <c r="F67" i="54"/>
  <c r="G65" i="54" s="1"/>
  <c r="D67" i="54"/>
  <c r="E64" i="54" s="1"/>
  <c r="B67" i="54"/>
  <c r="C65" i="54" s="1"/>
  <c r="K50" i="54"/>
  <c r="J50" i="54"/>
  <c r="I69" i="54"/>
  <c r="G69" i="54"/>
  <c r="E69" i="54"/>
  <c r="C69" i="54"/>
  <c r="B5" i="55"/>
  <c r="D5" i="55" s="1"/>
  <c r="H5" i="55" s="1"/>
  <c r="K8" i="55"/>
  <c r="J8" i="55"/>
  <c r="K9" i="55"/>
  <c r="J9" i="55"/>
  <c r="K10" i="55"/>
  <c r="J10" i="55"/>
  <c r="K11" i="55"/>
  <c r="J11" i="55"/>
  <c r="K12" i="55"/>
  <c r="J12" i="55"/>
  <c r="K13" i="55"/>
  <c r="J13" i="55"/>
  <c r="K14" i="55"/>
  <c r="J14" i="55"/>
  <c r="K15" i="55"/>
  <c r="J15" i="55"/>
  <c r="H17" i="55"/>
  <c r="I14" i="55" s="1"/>
  <c r="F17" i="55"/>
  <c r="G15" i="55" s="1"/>
  <c r="D17" i="55"/>
  <c r="E14" i="55" s="1"/>
  <c r="B17" i="55"/>
  <c r="C15" i="55" s="1"/>
  <c r="K7" i="55"/>
  <c r="J7" i="55"/>
  <c r="I19" i="55"/>
  <c r="G19" i="55"/>
  <c r="E19" i="55"/>
  <c r="C19" i="55"/>
  <c r="J19" i="55"/>
  <c r="K19" i="55"/>
  <c r="B22" i="55"/>
  <c r="D22" i="55" s="1"/>
  <c r="H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H44" i="55"/>
  <c r="I41" i="55" s="1"/>
  <c r="F44" i="55"/>
  <c r="G42" i="55" s="1"/>
  <c r="D44" i="55"/>
  <c r="E41" i="55" s="1"/>
  <c r="B44" i="55"/>
  <c r="C42" i="55" s="1"/>
  <c r="K24" i="55"/>
  <c r="J24" i="55"/>
  <c r="K48" i="55"/>
  <c r="J48" i="55"/>
  <c r="K49" i="55"/>
  <c r="J49" i="55"/>
  <c r="K50" i="55"/>
  <c r="J50" i="55"/>
  <c r="K51" i="55"/>
  <c r="J51" i="55"/>
  <c r="K52" i="55"/>
  <c r="J52" i="55"/>
  <c r="K53" i="55"/>
  <c r="J53" i="55"/>
  <c r="H55" i="55"/>
  <c r="I51" i="55" s="1"/>
  <c r="F55" i="55"/>
  <c r="G53" i="55" s="1"/>
  <c r="D55" i="55"/>
  <c r="E53" i="55" s="1"/>
  <c r="B55" i="55"/>
  <c r="C53" i="55" s="1"/>
  <c r="K47" i="55"/>
  <c r="J47" i="55"/>
  <c r="I57" i="55"/>
  <c r="G57" i="55"/>
  <c r="E57" i="55"/>
  <c r="C57" i="55"/>
  <c r="K57" i="55"/>
  <c r="J57" i="55"/>
  <c r="B60" i="55"/>
  <c r="D60" i="55" s="1"/>
  <c r="H60" i="55" s="1"/>
  <c r="K63" i="55"/>
  <c r="J63" i="55"/>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H78" i="55"/>
  <c r="I75" i="55" s="1"/>
  <c r="F78" i="55"/>
  <c r="G76" i="55" s="1"/>
  <c r="D78" i="55"/>
  <c r="E74" i="55" s="1"/>
  <c r="B78" i="55"/>
  <c r="C76" i="55" s="1"/>
  <c r="K62" i="55"/>
  <c r="J62" i="55"/>
  <c r="K82" i="55"/>
  <c r="J82" i="55"/>
  <c r="K83" i="55"/>
  <c r="J83" i="55"/>
  <c r="K84" i="55"/>
  <c r="J84" i="55"/>
  <c r="K85" i="55"/>
  <c r="J85" i="55"/>
  <c r="K86" i="55"/>
  <c r="J86" i="55"/>
  <c r="K87" i="55"/>
  <c r="J87" i="55"/>
  <c r="H89" i="55"/>
  <c r="I86" i="55" s="1"/>
  <c r="F89" i="55"/>
  <c r="G87" i="55" s="1"/>
  <c r="D89" i="55"/>
  <c r="B89" i="55"/>
  <c r="C87" i="55" s="1"/>
  <c r="K81" i="55"/>
  <c r="J81" i="55"/>
  <c r="I91" i="55"/>
  <c r="G91" i="55"/>
  <c r="E91" i="55"/>
  <c r="C91" i="55"/>
  <c r="J91" i="55"/>
  <c r="K91" i="55"/>
  <c r="B94" i="55"/>
  <c r="D94" i="55" s="1"/>
  <c r="H94" i="55" s="1"/>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4" i="55" s="1"/>
  <c r="F117" i="55"/>
  <c r="G115" i="55" s="1"/>
  <c r="D117" i="55"/>
  <c r="E115" i="55" s="1"/>
  <c r="B117" i="55"/>
  <c r="C115" i="55" s="1"/>
  <c r="K96" i="55"/>
  <c r="J96"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H134" i="55"/>
  <c r="I130" i="55" s="1"/>
  <c r="F134" i="55"/>
  <c r="G132" i="55" s="1"/>
  <c r="D134" i="55"/>
  <c r="E132" i="55" s="1"/>
  <c r="B134" i="55"/>
  <c r="C132" i="55" s="1"/>
  <c r="K120" i="55"/>
  <c r="J120" i="55"/>
  <c r="I136" i="55"/>
  <c r="G136" i="55"/>
  <c r="E136" i="55"/>
  <c r="C136" i="55"/>
  <c r="K136" i="55"/>
  <c r="J136" i="55"/>
  <c r="B139" i="55"/>
  <c r="D139" i="55" s="1"/>
  <c r="H139" i="55" s="1"/>
  <c r="K142" i="55"/>
  <c r="J142" i="55"/>
  <c r="H144" i="55"/>
  <c r="I142" i="55" s="1"/>
  <c r="F144" i="55"/>
  <c r="G142" i="55" s="1"/>
  <c r="D144" i="55"/>
  <c r="E142" i="55" s="1"/>
  <c r="B144" i="55"/>
  <c r="C142" i="55" s="1"/>
  <c r="K141" i="55"/>
  <c r="J141" i="55"/>
  <c r="K148" i="55"/>
  <c r="J148" i="55"/>
  <c r="K149" i="55"/>
  <c r="J149" i="55"/>
  <c r="K150" i="55"/>
  <c r="J150" i="55"/>
  <c r="H152" i="55"/>
  <c r="I150" i="55" s="1"/>
  <c r="F152" i="55"/>
  <c r="G150" i="55" s="1"/>
  <c r="D152" i="55"/>
  <c r="E149" i="55" s="1"/>
  <c r="B152" i="55"/>
  <c r="C150" i="55" s="1"/>
  <c r="K147" i="55"/>
  <c r="J147" i="55"/>
  <c r="I154" i="55"/>
  <c r="G154" i="55"/>
  <c r="E154" i="55"/>
  <c r="C154" i="55"/>
  <c r="J154" i="55"/>
  <c r="K154" i="55"/>
  <c r="I158" i="55"/>
  <c r="G158" i="55"/>
  <c r="E158" i="55"/>
  <c r="C158" i="55"/>
  <c r="H156" i="55"/>
  <c r="I156" i="55" s="1"/>
  <c r="F156" i="55"/>
  <c r="G156" i="55" s="1"/>
  <c r="D156" i="55"/>
  <c r="E156" i="55" s="1"/>
  <c r="B156" i="55"/>
  <c r="C156" i="55" s="1"/>
  <c r="K158" i="55"/>
  <c r="J158" i="55"/>
  <c r="K160" i="55"/>
  <c r="J160" i="55"/>
  <c r="I160" i="55"/>
  <c r="G160" i="55"/>
  <c r="E160" i="55"/>
  <c r="C160" i="55"/>
  <c r="B5" i="48"/>
  <c r="D5" i="48" s="1"/>
  <c r="H5" i="48" s="1"/>
  <c r="K8" i="48"/>
  <c r="J8" i="48"/>
  <c r="H10" i="48"/>
  <c r="I10" i="48" s="1"/>
  <c r="F10" i="48"/>
  <c r="G8" i="48" s="1"/>
  <c r="D10" i="48"/>
  <c r="E10" i="48" s="1"/>
  <c r="B10" i="48"/>
  <c r="C8" i="48" s="1"/>
  <c r="K7" i="48"/>
  <c r="J7" i="48"/>
  <c r="I12" i="48"/>
  <c r="G12" i="48"/>
  <c r="E12" i="48"/>
  <c r="C12" i="48"/>
  <c r="J12" i="48"/>
  <c r="K12" i="48"/>
  <c r="B15" i="48"/>
  <c r="D15" i="48" s="1"/>
  <c r="H15" i="48" s="1"/>
  <c r="K18" i="48"/>
  <c r="J18" i="48"/>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7" i="48"/>
  <c r="J17" i="48"/>
  <c r="I30" i="48"/>
  <c r="G30" i="48"/>
  <c r="E30" i="48"/>
  <c r="C30" i="48"/>
  <c r="K30" i="48"/>
  <c r="J30" i="48"/>
  <c r="B33" i="48"/>
  <c r="F33" i="48" s="1"/>
  <c r="K36" i="48"/>
  <c r="J36" i="48"/>
  <c r="K37" i="48"/>
  <c r="J37" i="48"/>
  <c r="K38" i="48"/>
  <c r="J38" i="48"/>
  <c r="K39" i="48"/>
  <c r="J39" i="48"/>
  <c r="K40" i="48"/>
  <c r="J40" i="48"/>
  <c r="K41" i="48"/>
  <c r="J41" i="48"/>
  <c r="K42" i="48"/>
  <c r="J42" i="48"/>
  <c r="K43" i="48"/>
  <c r="J43" i="48"/>
  <c r="K44" i="48"/>
  <c r="J44" i="48"/>
  <c r="H46" i="48"/>
  <c r="I43" i="48" s="1"/>
  <c r="F46" i="48"/>
  <c r="G44" i="48" s="1"/>
  <c r="D46" i="48"/>
  <c r="E42" i="48" s="1"/>
  <c r="B46" i="48"/>
  <c r="C44" i="48" s="1"/>
  <c r="K35" i="48"/>
  <c r="J35" i="48"/>
  <c r="K50" i="48"/>
  <c r="J50" i="48"/>
  <c r="K51" i="48"/>
  <c r="J51" i="48"/>
  <c r="K52" i="48"/>
  <c r="J52" i="48"/>
  <c r="H54" i="48"/>
  <c r="I51" i="48" s="1"/>
  <c r="F54" i="48"/>
  <c r="G52" i="48" s="1"/>
  <c r="D54" i="48"/>
  <c r="E50" i="48" s="1"/>
  <c r="B54" i="48"/>
  <c r="C52" i="48" s="1"/>
  <c r="K49" i="48"/>
  <c r="J49" i="48"/>
  <c r="I56" i="48"/>
  <c r="G56" i="48"/>
  <c r="E56" i="48"/>
  <c r="C56" i="48"/>
  <c r="K56" i="48"/>
  <c r="J56" i="48"/>
  <c r="B59" i="48"/>
  <c r="D59" i="48" s="1"/>
  <c r="H59" i="48" s="1"/>
  <c r="K62" i="48"/>
  <c r="J62" i="48"/>
  <c r="K63" i="48"/>
  <c r="J63" i="48"/>
  <c r="K64" i="48"/>
  <c r="J64" i="48"/>
  <c r="H66" i="48"/>
  <c r="I63" i="48" s="1"/>
  <c r="F66" i="48"/>
  <c r="G64" i="48" s="1"/>
  <c r="D66" i="48"/>
  <c r="E63" i="48" s="1"/>
  <c r="B66" i="48"/>
  <c r="C64" i="48" s="1"/>
  <c r="K61" i="48"/>
  <c r="J61" i="48"/>
  <c r="K70" i="48"/>
  <c r="J70" i="48"/>
  <c r="K71" i="48"/>
  <c r="J71" i="48"/>
  <c r="K72" i="48"/>
  <c r="J72" i="48"/>
  <c r="K73" i="48"/>
  <c r="J73" i="48"/>
  <c r="K74" i="48"/>
  <c r="J74" i="48"/>
  <c r="K75" i="48"/>
  <c r="J75" i="48"/>
  <c r="H77" i="48"/>
  <c r="I72" i="48" s="1"/>
  <c r="F77" i="48"/>
  <c r="G75" i="48" s="1"/>
  <c r="D77" i="48"/>
  <c r="B77" i="48"/>
  <c r="C75" i="48" s="1"/>
  <c r="K69" i="48"/>
  <c r="J69" i="48"/>
  <c r="I79" i="48"/>
  <c r="G79" i="48"/>
  <c r="E79" i="48"/>
  <c r="C79" i="48"/>
  <c r="K79" i="48"/>
  <c r="J79" i="48"/>
  <c r="B82" i="48"/>
  <c r="F82" i="48" s="1"/>
  <c r="H86" i="48"/>
  <c r="F86" i="48"/>
  <c r="G86" i="48" s="1"/>
  <c r="D86" i="48"/>
  <c r="B86" i="48"/>
  <c r="C86" i="48" s="1"/>
  <c r="K84" i="48"/>
  <c r="J84" i="48"/>
  <c r="K90" i="48"/>
  <c r="J90" i="48"/>
  <c r="K91" i="48"/>
  <c r="J91" i="48"/>
  <c r="H93" i="48"/>
  <c r="I90" i="48" s="1"/>
  <c r="F93" i="48"/>
  <c r="G91" i="48" s="1"/>
  <c r="D93" i="48"/>
  <c r="J93" i="48" s="1"/>
  <c r="B93" i="48"/>
  <c r="C91" i="48" s="1"/>
  <c r="K89" i="48"/>
  <c r="J89" i="48"/>
  <c r="I95" i="48"/>
  <c r="G95" i="48"/>
  <c r="E95" i="48"/>
  <c r="C95" i="48"/>
  <c r="K95" i="48"/>
  <c r="J95" i="48"/>
  <c r="B98" i="48"/>
  <c r="D98" i="48" s="1"/>
  <c r="H98" i="48" s="1"/>
  <c r="H102" i="48"/>
  <c r="K102" i="48" s="1"/>
  <c r="F102" i="48"/>
  <c r="G102" i="48" s="1"/>
  <c r="D102" i="48"/>
  <c r="J102" i="48" s="1"/>
  <c r="B102" i="48"/>
  <c r="C102" i="48" s="1"/>
  <c r="K100" i="48"/>
  <c r="J100" i="48"/>
  <c r="I104" i="48"/>
  <c r="G104" i="48"/>
  <c r="E104" i="48"/>
  <c r="C104" i="48"/>
  <c r="K104" i="48"/>
  <c r="J104" i="48"/>
  <c r="D107" i="48"/>
  <c r="H107" i="48" s="1"/>
  <c r="B107" i="48"/>
  <c r="F107" i="48" s="1"/>
  <c r="K110" i="48"/>
  <c r="J110" i="48"/>
  <c r="K111" i="48"/>
  <c r="J111" i="48"/>
  <c r="K112" i="48"/>
  <c r="J112" i="48"/>
  <c r="K113" i="48"/>
  <c r="J113" i="48"/>
  <c r="K114" i="48"/>
  <c r="J114" i="48"/>
  <c r="H116" i="48"/>
  <c r="I111" i="48" s="1"/>
  <c r="F116" i="48"/>
  <c r="G114" i="48" s="1"/>
  <c r="D116" i="48"/>
  <c r="E112" i="48" s="1"/>
  <c r="B116" i="48"/>
  <c r="C114" i="48" s="1"/>
  <c r="K109" i="48"/>
  <c r="J109" i="48"/>
  <c r="H121" i="48"/>
  <c r="F121" i="48"/>
  <c r="G121" i="48" s="1"/>
  <c r="D121" i="48"/>
  <c r="J121" i="48" s="1"/>
  <c r="B121" i="48"/>
  <c r="C121" i="48" s="1"/>
  <c r="K119" i="48"/>
  <c r="J119" i="48"/>
  <c r="I123" i="48"/>
  <c r="G123" i="48"/>
  <c r="E123" i="48"/>
  <c r="C123" i="48"/>
  <c r="K123" i="48"/>
  <c r="J123" i="48"/>
  <c r="B126" i="48"/>
  <c r="F126" i="48" s="1"/>
  <c r="K129" i="48"/>
  <c r="J129" i="48"/>
  <c r="K130" i="48"/>
  <c r="J130" i="48"/>
  <c r="K131" i="48"/>
  <c r="J131" i="48"/>
  <c r="K132" i="48"/>
  <c r="J132" i="48"/>
  <c r="K133" i="48"/>
  <c r="J133" i="48"/>
  <c r="H135" i="48"/>
  <c r="I132" i="48" s="1"/>
  <c r="F135" i="48"/>
  <c r="G133" i="48" s="1"/>
  <c r="D135" i="48"/>
  <c r="E130" i="48" s="1"/>
  <c r="B135" i="48"/>
  <c r="C133" i="48" s="1"/>
  <c r="K128" i="48"/>
  <c r="J128" i="48"/>
  <c r="K139" i="48"/>
  <c r="J139" i="48"/>
  <c r="K140" i="48"/>
  <c r="J140" i="48"/>
  <c r="K141" i="48"/>
  <c r="J141" i="48"/>
  <c r="H143" i="48"/>
  <c r="I140" i="48" s="1"/>
  <c r="F143" i="48"/>
  <c r="G141" i="48" s="1"/>
  <c r="D143" i="48"/>
  <c r="J143" i="48" s="1"/>
  <c r="B143" i="48"/>
  <c r="C141" i="48" s="1"/>
  <c r="K138" i="48"/>
  <c r="J138" i="48"/>
  <c r="I145" i="48"/>
  <c r="G145" i="48"/>
  <c r="E145" i="48"/>
  <c r="C145" i="48"/>
  <c r="J145" i="48"/>
  <c r="K145" i="48"/>
  <c r="I149" i="48"/>
  <c r="G149" i="48"/>
  <c r="E149" i="48"/>
  <c r="C149" i="48"/>
  <c r="H147" i="48"/>
  <c r="I147" i="48" s="1"/>
  <c r="F147" i="48"/>
  <c r="G147" i="48" s="1"/>
  <c r="D147" i="48"/>
  <c r="E147" i="48" s="1"/>
  <c r="B147" i="48"/>
  <c r="C147" i="48" s="1"/>
  <c r="K149" i="48"/>
  <c r="J149" i="48"/>
  <c r="K151" i="48"/>
  <c r="J151" i="48"/>
  <c r="I151" i="48"/>
  <c r="G151" i="48"/>
  <c r="E151" i="48"/>
  <c r="C151" i="48"/>
  <c r="K69" i="54"/>
  <c r="J69" i="54"/>
  <c r="K42" i="53"/>
  <c r="J42" i="53"/>
  <c r="I16" i="44"/>
  <c r="H16" i="44"/>
  <c r="J16" i="44" s="1"/>
  <c r="G16" i="44"/>
  <c r="H17" i="44"/>
  <c r="J17" i="44" s="1"/>
  <c r="G17" i="44"/>
  <c r="I17" i="44" s="1"/>
  <c r="H18" i="44"/>
  <c r="J18" i="44" s="1"/>
  <c r="G18" i="44"/>
  <c r="I18" i="44" s="1"/>
  <c r="H19" i="44"/>
  <c r="J19" i="44" s="1"/>
  <c r="G19" i="44"/>
  <c r="I19" i="44" s="1"/>
  <c r="I20" i="44"/>
  <c r="H20" i="44"/>
  <c r="J20" i="44" s="1"/>
  <c r="G20" i="44"/>
  <c r="H21" i="44"/>
  <c r="J21" i="44" s="1"/>
  <c r="G21" i="44"/>
  <c r="I21" i="44" s="1"/>
  <c r="H22" i="44"/>
  <c r="J22" i="44" s="1"/>
  <c r="G22" i="44"/>
  <c r="I22" i="44" s="1"/>
  <c r="H23" i="44"/>
  <c r="J23" i="44" s="1"/>
  <c r="G23" i="44"/>
  <c r="I23" i="44" s="1"/>
  <c r="H24" i="44"/>
  <c r="J24" i="44" s="1"/>
  <c r="G24" i="44"/>
  <c r="I24" i="44" s="1"/>
  <c r="J25" i="44"/>
  <c r="I25" i="44"/>
  <c r="H25" i="44"/>
  <c r="G25" i="44"/>
  <c r="H26" i="44"/>
  <c r="J26" i="44" s="1"/>
  <c r="G26" i="44"/>
  <c r="I26" i="44" s="1"/>
  <c r="H27" i="44"/>
  <c r="J27" i="44" s="1"/>
  <c r="G27" i="44"/>
  <c r="I27" i="44" s="1"/>
  <c r="H28" i="44"/>
  <c r="J28" i="44" s="1"/>
  <c r="G28" i="44"/>
  <c r="I28" i="44" s="1"/>
  <c r="H39" i="44"/>
  <c r="J39" i="44" s="1"/>
  <c r="G39" i="44"/>
  <c r="I39" i="44" s="1"/>
  <c r="I29" i="44"/>
  <c r="H29" i="44"/>
  <c r="J29" i="44" s="1"/>
  <c r="G29" i="44"/>
  <c r="H30" i="44"/>
  <c r="J30" i="44" s="1"/>
  <c r="G30" i="44"/>
  <c r="I30" i="44" s="1"/>
  <c r="I31" i="44"/>
  <c r="H31" i="44"/>
  <c r="J31" i="44" s="1"/>
  <c r="G31" i="44"/>
  <c r="I32" i="44"/>
  <c r="H32" i="44"/>
  <c r="J32" i="44" s="1"/>
  <c r="G32" i="44"/>
  <c r="H33" i="44"/>
  <c r="J33" i="44" s="1"/>
  <c r="G33" i="44"/>
  <c r="I33" i="44" s="1"/>
  <c r="H34" i="44"/>
  <c r="J34" i="44" s="1"/>
  <c r="G34" i="44"/>
  <c r="I34" i="44" s="1"/>
  <c r="J35" i="44"/>
  <c r="I35" i="44"/>
  <c r="H35" i="44"/>
  <c r="G35" i="44"/>
  <c r="H36" i="44"/>
  <c r="J36" i="44" s="1"/>
  <c r="G36" i="44"/>
  <c r="I36" i="44" s="1"/>
  <c r="H37" i="44"/>
  <c r="J37" i="44" s="1"/>
  <c r="G37" i="44"/>
  <c r="I37" i="44" s="1"/>
  <c r="H38" i="44"/>
  <c r="J38" i="44" s="1"/>
  <c r="G38" i="44"/>
  <c r="I38" i="44" s="1"/>
  <c r="H8" i="47"/>
  <c r="J8" i="47" s="1"/>
  <c r="G8" i="47"/>
  <c r="I8" i="47" s="1"/>
  <c r="I9" i="47"/>
  <c r="H9" i="47"/>
  <c r="J9" i="47" s="1"/>
  <c r="G9" i="47"/>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I25" i="46" s="1"/>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7" i="26"/>
  <c r="J7" i="26" s="1"/>
  <c r="G7" i="26"/>
  <c r="I7" i="26" s="1"/>
  <c r="H8" i="26"/>
  <c r="J8" i="26" s="1"/>
  <c r="G8" i="26"/>
  <c r="I8" i="26" s="1"/>
  <c r="H9" i="26"/>
  <c r="J9" i="26" s="1"/>
  <c r="G9" i="26"/>
  <c r="I9" i="26" s="1"/>
  <c r="J10" i="26"/>
  <c r="I10" i="26"/>
  <c r="H10" i="26"/>
  <c r="G10" i="26"/>
  <c r="H11" i="26"/>
  <c r="J11" i="26" s="1"/>
  <c r="G11" i="26"/>
  <c r="I11" i="26" s="1"/>
  <c r="H12" i="26"/>
  <c r="J12" i="26" s="1"/>
  <c r="G12" i="26"/>
  <c r="I12" i="26" s="1"/>
  <c r="H13" i="26"/>
  <c r="J13" i="26" s="1"/>
  <c r="G13" i="26"/>
  <c r="I13" i="26" s="1"/>
  <c r="H14" i="26"/>
  <c r="J14" i="26" s="1"/>
  <c r="G14" i="26"/>
  <c r="I14" i="26" s="1"/>
  <c r="J15" i="26"/>
  <c r="I15" i="26"/>
  <c r="H15" i="26"/>
  <c r="G15" i="26"/>
  <c r="I16" i="26"/>
  <c r="H16" i="26"/>
  <c r="J16" i="26" s="1"/>
  <c r="G16" i="26"/>
  <c r="H17" i="26"/>
  <c r="J17" i="26" s="1"/>
  <c r="G17" i="26"/>
  <c r="I17" i="26" s="1"/>
  <c r="J18" i="26"/>
  <c r="I18" i="26"/>
  <c r="H18" i="26"/>
  <c r="G18" i="26"/>
  <c r="H19" i="26"/>
  <c r="J19" i="26" s="1"/>
  <c r="G19" i="26"/>
  <c r="I19" i="26" s="1"/>
  <c r="H20" i="26"/>
  <c r="J20" i="26" s="1"/>
  <c r="G20" i="26"/>
  <c r="I20" i="26" s="1"/>
  <c r="J21" i="26"/>
  <c r="I21" i="26"/>
  <c r="H21" i="26"/>
  <c r="G21" i="26"/>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J29" i="26"/>
  <c r="I29" i="26"/>
  <c r="H29" i="26"/>
  <c r="G29" i="26"/>
  <c r="I30" i="26"/>
  <c r="H30" i="26"/>
  <c r="J30" i="26" s="1"/>
  <c r="G30" i="26"/>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J37" i="26"/>
  <c r="I37" i="26"/>
  <c r="H37" i="26"/>
  <c r="G37" i="26"/>
  <c r="H38" i="26"/>
  <c r="J38" i="26" s="1"/>
  <c r="G38" i="26"/>
  <c r="I38" i="26" s="1"/>
  <c r="H39" i="26"/>
  <c r="J39" i="26" s="1"/>
  <c r="G39" i="26"/>
  <c r="I39" i="26" s="1"/>
  <c r="J40" i="26"/>
  <c r="I40" i="26"/>
  <c r="H40" i="26"/>
  <c r="G40" i="26"/>
  <c r="I41" i="26"/>
  <c r="H41" i="26"/>
  <c r="J41" i="26" s="1"/>
  <c r="G41" i="26"/>
  <c r="H42" i="26"/>
  <c r="J42" i="26" s="1"/>
  <c r="G42" i="26"/>
  <c r="I42" i="26" s="1"/>
  <c r="H43" i="26"/>
  <c r="J43" i="26" s="1"/>
  <c r="G43" i="26"/>
  <c r="I43" i="26" s="1"/>
  <c r="H44" i="26"/>
  <c r="J44" i="26" s="1"/>
  <c r="G44" i="26"/>
  <c r="I44" i="26" s="1"/>
  <c r="H45" i="26"/>
  <c r="J45" i="26" s="1"/>
  <c r="G45" i="26"/>
  <c r="I45" i="26" s="1"/>
  <c r="I46" i="26"/>
  <c r="H46" i="26"/>
  <c r="J46" i="26" s="1"/>
  <c r="G46" i="26"/>
  <c r="H47" i="26"/>
  <c r="J47" i="26" s="1"/>
  <c r="G47" i="26"/>
  <c r="I47" i="26" s="1"/>
  <c r="H48" i="26"/>
  <c r="J48" i="26" s="1"/>
  <c r="G48" i="26"/>
  <c r="I48" i="26" s="1"/>
  <c r="J49" i="26"/>
  <c r="I49" i="26"/>
  <c r="H49" i="26"/>
  <c r="G49" i="26"/>
  <c r="I50" i="26"/>
  <c r="H50" i="26"/>
  <c r="J50" i="26" s="1"/>
  <c r="G50" i="26"/>
  <c r="H51" i="26"/>
  <c r="J51" i="26" s="1"/>
  <c r="G51" i="26"/>
  <c r="I51" i="26" s="1"/>
  <c r="I52" i="26"/>
  <c r="H52" i="26"/>
  <c r="J52" i="26" s="1"/>
  <c r="G52" i="26"/>
  <c r="I53" i="26"/>
  <c r="H53" i="26"/>
  <c r="J53" i="26" s="1"/>
  <c r="G53"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J19" i="45"/>
  <c r="I19" i="45"/>
  <c r="H19" i="45"/>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J156" i="55"/>
  <c r="D33" i="48"/>
  <c r="H33" i="48" s="1"/>
  <c r="D126" i="48"/>
  <c r="H126" i="48" s="1"/>
  <c r="K121" i="48"/>
  <c r="C7" i="56"/>
  <c r="G7" i="56"/>
  <c r="D5" i="56"/>
  <c r="H5" i="56" s="1"/>
  <c r="E7" i="56"/>
  <c r="I7" i="56"/>
  <c r="E8" i="56"/>
  <c r="I8" i="56"/>
  <c r="C8" i="56"/>
  <c r="G8" i="56"/>
  <c r="C9" i="56"/>
  <c r="G9" i="56"/>
  <c r="E9" i="56"/>
  <c r="I9" i="56"/>
  <c r="C10" i="56"/>
  <c r="G10" i="56"/>
  <c r="E10" i="56"/>
  <c r="I10" i="56"/>
  <c r="E11" i="56"/>
  <c r="I11" i="56"/>
  <c r="C11" i="56"/>
  <c r="G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I18" i="56"/>
  <c r="C19" i="56"/>
  <c r="G19" i="56"/>
  <c r="J25" i="56"/>
  <c r="E19" i="56"/>
  <c r="I19" i="56"/>
  <c r="C20" i="56"/>
  <c r="G20" i="56"/>
  <c r="E20" i="56"/>
  <c r="I20" i="56"/>
  <c r="C21" i="56"/>
  <c r="G21" i="56"/>
  <c r="E21" i="56"/>
  <c r="I21" i="56"/>
  <c r="E22" i="56"/>
  <c r="C22" i="56"/>
  <c r="G22" i="56"/>
  <c r="K25" i="56"/>
  <c r="E23" i="56"/>
  <c r="I23" i="56"/>
  <c r="C7" i="57"/>
  <c r="G7" i="57"/>
  <c r="E7" i="57"/>
  <c r="I7" i="57"/>
  <c r="C8" i="57"/>
  <c r="G8" i="57"/>
  <c r="E8" i="57"/>
  <c r="I8" i="57"/>
  <c r="C9" i="57"/>
  <c r="G9" i="57"/>
  <c r="E9" i="57"/>
  <c r="I9" i="57"/>
  <c r="E10" i="57"/>
  <c r="I10" i="57"/>
  <c r="C10" i="57"/>
  <c r="G10" i="57"/>
  <c r="E11" i="57"/>
  <c r="I11" i="57"/>
  <c r="C11" i="57"/>
  <c r="G11" i="57"/>
  <c r="C12" i="57"/>
  <c r="G12" i="57"/>
  <c r="E12" i="57"/>
  <c r="I12" i="57"/>
  <c r="E13" i="57"/>
  <c r="I13" i="57"/>
  <c r="C13" i="57"/>
  <c r="G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J24" i="57"/>
  <c r="K24" i="57"/>
  <c r="E22" i="57"/>
  <c r="I22"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E16" i="58"/>
  <c r="I16" i="58"/>
  <c r="C16" i="58"/>
  <c r="G16" i="58"/>
  <c r="C17" i="58"/>
  <c r="G17" i="58"/>
  <c r="E17" i="58"/>
  <c r="I17" i="58"/>
  <c r="C18" i="58"/>
  <c r="G18" i="58"/>
  <c r="E18" i="58"/>
  <c r="I18" i="58"/>
  <c r="E19" i="58"/>
  <c r="I19" i="58"/>
  <c r="C19" i="58"/>
  <c r="G19" i="58"/>
  <c r="E20" i="58"/>
  <c r="I20" i="58"/>
  <c r="C20" i="58"/>
  <c r="G20" i="58"/>
  <c r="C21" i="58"/>
  <c r="G21" i="58"/>
  <c r="E21" i="58"/>
  <c r="I21" i="58"/>
  <c r="C22" i="58"/>
  <c r="G22" i="58"/>
  <c r="E22" i="58"/>
  <c r="I22" i="58"/>
  <c r="C23" i="58"/>
  <c r="G23" i="58"/>
  <c r="E23" i="58"/>
  <c r="I23" i="58"/>
  <c r="C24" i="58"/>
  <c r="G24" i="58"/>
  <c r="E24" i="58"/>
  <c r="I24" i="58"/>
  <c r="E25" i="58"/>
  <c r="I25" i="58"/>
  <c r="C25" i="58"/>
  <c r="G25" i="58"/>
  <c r="C26" i="58"/>
  <c r="G26" i="58"/>
  <c r="E26" i="58"/>
  <c r="I26" i="58"/>
  <c r="C27" i="58"/>
  <c r="G27" i="58"/>
  <c r="E27" i="58"/>
  <c r="I27" i="58"/>
  <c r="C28" i="58"/>
  <c r="G28" i="58"/>
  <c r="E28" i="58"/>
  <c r="I28" i="58"/>
  <c r="C29" i="58"/>
  <c r="G29" i="58"/>
  <c r="E29" i="58"/>
  <c r="I29" i="58"/>
  <c r="E30" i="58"/>
  <c r="I30" i="58"/>
  <c r="C30" i="58"/>
  <c r="G30" i="58"/>
  <c r="E31" i="58"/>
  <c r="I31" i="58"/>
  <c r="C31" i="58"/>
  <c r="G31" i="58"/>
  <c r="E32" i="58"/>
  <c r="I32" i="58"/>
  <c r="C32" i="58"/>
  <c r="G32" i="58"/>
  <c r="C33" i="58"/>
  <c r="G33" i="58"/>
  <c r="E33" i="58"/>
  <c r="C34" i="58"/>
  <c r="G34" i="58"/>
  <c r="K37" i="58"/>
  <c r="E34" i="58"/>
  <c r="I34" i="58"/>
  <c r="J37" i="58"/>
  <c r="I35" i="58"/>
  <c r="F5" i="58"/>
  <c r="C7" i="50"/>
  <c r="G7" i="50"/>
  <c r="D5" i="50"/>
  <c r="H5" i="50" s="1"/>
  <c r="E7" i="50"/>
  <c r="I7" i="50"/>
  <c r="C8" i="50"/>
  <c r="G8" i="50"/>
  <c r="E8" i="50"/>
  <c r="I8" i="50"/>
  <c r="C9" i="50"/>
  <c r="G9" i="50"/>
  <c r="E9" i="50"/>
  <c r="I9" i="50"/>
  <c r="C10" i="50"/>
  <c r="G10" i="50"/>
  <c r="E10" i="50"/>
  <c r="I10" i="50"/>
  <c r="C11" i="50"/>
  <c r="G11" i="50"/>
  <c r="E11" i="50"/>
  <c r="I11" i="50"/>
  <c r="C12" i="50"/>
  <c r="G12" i="50"/>
  <c r="E12" i="50"/>
  <c r="I12" i="50"/>
  <c r="E13" i="50"/>
  <c r="I13" i="50"/>
  <c r="C13" i="50"/>
  <c r="G13" i="50"/>
  <c r="E14" i="50"/>
  <c r="I14" i="50"/>
  <c r="C14" i="50"/>
  <c r="G14" i="50"/>
  <c r="C15" i="50"/>
  <c r="G15" i="50"/>
  <c r="E15" i="50"/>
  <c r="I15" i="50"/>
  <c r="C16" i="50"/>
  <c r="G16" i="50"/>
  <c r="E16" i="50"/>
  <c r="I16" i="50"/>
  <c r="E17" i="50"/>
  <c r="I17" i="50"/>
  <c r="C17" i="50"/>
  <c r="G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J28" i="50"/>
  <c r="K28" i="50"/>
  <c r="E26" i="50"/>
  <c r="I26" i="50"/>
  <c r="C28" i="53"/>
  <c r="G28" i="53"/>
  <c r="C40" i="53"/>
  <c r="G40" i="53"/>
  <c r="C20" i="53"/>
  <c r="G20" i="53"/>
  <c r="C25" i="53"/>
  <c r="G25" i="53"/>
  <c r="C7" i="53"/>
  <c r="G7" i="53"/>
  <c r="C17" i="53"/>
  <c r="G17" i="53"/>
  <c r="E28" i="53"/>
  <c r="I28" i="53"/>
  <c r="E40" i="53"/>
  <c r="I40" i="53"/>
  <c r="E20" i="53"/>
  <c r="I20" i="53"/>
  <c r="E25" i="53"/>
  <c r="I25" i="53"/>
  <c r="E7" i="53"/>
  <c r="I7" i="53"/>
  <c r="E17" i="53"/>
  <c r="I17" i="53"/>
  <c r="D5" i="53"/>
  <c r="H5" i="53" s="1"/>
  <c r="C8" i="53"/>
  <c r="G8" i="53"/>
  <c r="E8" i="53"/>
  <c r="I8" i="53"/>
  <c r="E9" i="53"/>
  <c r="I9" i="53"/>
  <c r="C9" i="53"/>
  <c r="G9" i="53"/>
  <c r="E10" i="53"/>
  <c r="I10" i="53"/>
  <c r="C10" i="53"/>
  <c r="G10" i="53"/>
  <c r="C11" i="53"/>
  <c r="G11" i="53"/>
  <c r="E11" i="53"/>
  <c r="I11" i="53"/>
  <c r="C12" i="53"/>
  <c r="G12" i="53"/>
  <c r="E12" i="53"/>
  <c r="I12" i="53"/>
  <c r="C13" i="53"/>
  <c r="G13" i="53"/>
  <c r="I13" i="53"/>
  <c r="C14" i="53"/>
  <c r="G14" i="53"/>
  <c r="J17" i="53"/>
  <c r="E14" i="53"/>
  <c r="K17" i="53"/>
  <c r="E15" i="53"/>
  <c r="I15" i="53"/>
  <c r="C21" i="53"/>
  <c r="G21" i="53"/>
  <c r="C22" i="53"/>
  <c r="G22" i="53"/>
  <c r="J25" i="53"/>
  <c r="K25" i="53"/>
  <c r="E22" i="53"/>
  <c r="I22" i="53"/>
  <c r="E23" i="53"/>
  <c r="I23" i="53"/>
  <c r="E29" i="53"/>
  <c r="C29" i="53"/>
  <c r="G29" i="53"/>
  <c r="I29" i="53"/>
  <c r="C30" i="53"/>
  <c r="G30" i="53"/>
  <c r="E30" i="53"/>
  <c r="I30" i="53"/>
  <c r="E31" i="53"/>
  <c r="I31" i="53"/>
  <c r="C31" i="53"/>
  <c r="G31" i="53"/>
  <c r="E32" i="53"/>
  <c r="I32" i="53"/>
  <c r="C32" i="53"/>
  <c r="G32" i="53"/>
  <c r="C33" i="53"/>
  <c r="G33" i="53"/>
  <c r="I33" i="53"/>
  <c r="C34" i="53"/>
  <c r="G34" i="53"/>
  <c r="J40" i="53"/>
  <c r="E34" i="53"/>
  <c r="I34" i="53"/>
  <c r="C35" i="53"/>
  <c r="G35" i="53"/>
  <c r="E35" i="53"/>
  <c r="I35" i="53"/>
  <c r="E36" i="53"/>
  <c r="I36" i="53"/>
  <c r="C36" i="53"/>
  <c r="G36" i="53"/>
  <c r="C37" i="53"/>
  <c r="G37" i="53"/>
  <c r="E37" i="53"/>
  <c r="K40" i="53"/>
  <c r="E38" i="53"/>
  <c r="I38" i="53"/>
  <c r="E50" i="54"/>
  <c r="I50" i="54"/>
  <c r="E67" i="54"/>
  <c r="I67" i="54"/>
  <c r="E38" i="54"/>
  <c r="I38" i="54"/>
  <c r="E47" i="54"/>
  <c r="I47" i="54"/>
  <c r="E25" i="54"/>
  <c r="I25" i="54"/>
  <c r="E35" i="54"/>
  <c r="I35" i="54"/>
  <c r="J22" i="54"/>
  <c r="E19" i="54"/>
  <c r="I19" i="54"/>
  <c r="E22" i="54"/>
  <c r="J16" i="54"/>
  <c r="K16" i="54"/>
  <c r="E14" i="54"/>
  <c r="I14" i="54"/>
  <c r="E16" i="54"/>
  <c r="I16" i="54"/>
  <c r="E7" i="54"/>
  <c r="I7" i="54"/>
  <c r="E11" i="54"/>
  <c r="I11" i="54"/>
  <c r="C50" i="54"/>
  <c r="G50" i="54"/>
  <c r="C67" i="54"/>
  <c r="G67" i="54"/>
  <c r="C38" i="54"/>
  <c r="G38" i="54"/>
  <c r="C47" i="54"/>
  <c r="G47" i="54"/>
  <c r="C25" i="54"/>
  <c r="G25" i="54"/>
  <c r="C35" i="54"/>
  <c r="G35" i="54"/>
  <c r="C19" i="54"/>
  <c r="G19" i="54"/>
  <c r="C22" i="54"/>
  <c r="G22" i="54"/>
  <c r="C14" i="54"/>
  <c r="G14" i="54"/>
  <c r="C7" i="54"/>
  <c r="G7" i="54"/>
  <c r="C11" i="54"/>
  <c r="G11" i="54"/>
  <c r="F5" i="54"/>
  <c r="C8" i="54"/>
  <c r="G8" i="54"/>
  <c r="J11" i="54"/>
  <c r="K11" i="54"/>
  <c r="E9" i="54"/>
  <c r="I9" i="54"/>
  <c r="K22" i="54"/>
  <c r="E20" i="54"/>
  <c r="I20" i="54"/>
  <c r="C26" i="54"/>
  <c r="G26" i="54"/>
  <c r="E26" i="54"/>
  <c r="I26" i="54"/>
  <c r="C27" i="54"/>
  <c r="G27" i="54"/>
  <c r="E27" i="54"/>
  <c r="I27" i="54"/>
  <c r="C28" i="54"/>
  <c r="G28" i="54"/>
  <c r="E28" i="54"/>
  <c r="I28" i="54"/>
  <c r="C29" i="54"/>
  <c r="G29" i="54"/>
  <c r="E29" i="54"/>
  <c r="I29" i="54"/>
  <c r="E30" i="54"/>
  <c r="I30" i="54"/>
  <c r="C30" i="54"/>
  <c r="G30" i="54"/>
  <c r="E31" i="54"/>
  <c r="I31" i="54"/>
  <c r="C31" i="54"/>
  <c r="G31" i="54"/>
  <c r="C32" i="54"/>
  <c r="G32" i="54"/>
  <c r="J35" i="54"/>
  <c r="K35" i="54"/>
  <c r="E33" i="54"/>
  <c r="I33" i="54"/>
  <c r="E39" i="54"/>
  <c r="I39" i="54"/>
  <c r="C39" i="54"/>
  <c r="G39" i="54"/>
  <c r="E40" i="54"/>
  <c r="I40" i="54"/>
  <c r="C40" i="54"/>
  <c r="G40" i="54"/>
  <c r="C41" i="54"/>
  <c r="G41" i="54"/>
  <c r="E41" i="54"/>
  <c r="I41" i="54"/>
  <c r="C42" i="54"/>
  <c r="G42" i="54"/>
  <c r="E42" i="54"/>
  <c r="I42" i="54"/>
  <c r="E43" i="54"/>
  <c r="I43" i="54"/>
  <c r="C43" i="54"/>
  <c r="G43" i="54"/>
  <c r="C44" i="54"/>
  <c r="G44" i="54"/>
  <c r="J47" i="54"/>
  <c r="K47" i="54"/>
  <c r="E45" i="54"/>
  <c r="I45" i="54"/>
  <c r="E51" i="54"/>
  <c r="I51" i="54"/>
  <c r="C51" i="54"/>
  <c r="G51" i="54"/>
  <c r="C52" i="54"/>
  <c r="G52" i="54"/>
  <c r="E52" i="54"/>
  <c r="I52" i="54"/>
  <c r="C53" i="54"/>
  <c r="G53" i="54"/>
  <c r="E53" i="54"/>
  <c r="I53" i="54"/>
  <c r="E54" i="54"/>
  <c r="I54" i="54"/>
  <c r="C54" i="54"/>
  <c r="G54" i="54"/>
  <c r="E55" i="54"/>
  <c r="I55" i="54"/>
  <c r="C55" i="54"/>
  <c r="G55" i="54"/>
  <c r="C56" i="54"/>
  <c r="G56" i="54"/>
  <c r="E56" i="54"/>
  <c r="I56" i="54"/>
  <c r="C57" i="54"/>
  <c r="G57" i="54"/>
  <c r="E57" i="54"/>
  <c r="I57" i="54"/>
  <c r="E58" i="54"/>
  <c r="I58" i="54"/>
  <c r="C58" i="54"/>
  <c r="G58" i="54"/>
  <c r="C59" i="54"/>
  <c r="G59" i="54"/>
  <c r="E59" i="54"/>
  <c r="I59" i="54"/>
  <c r="C60" i="54"/>
  <c r="G60" i="54"/>
  <c r="E60" i="54"/>
  <c r="I60" i="54"/>
  <c r="E61" i="54"/>
  <c r="I61" i="54"/>
  <c r="C61" i="54"/>
  <c r="G61" i="54"/>
  <c r="C62" i="54"/>
  <c r="G62" i="54"/>
  <c r="E62" i="54"/>
  <c r="I62" i="54"/>
  <c r="C63" i="54"/>
  <c r="G63" i="54"/>
  <c r="E63" i="54"/>
  <c r="I63" i="54"/>
  <c r="C64" i="54"/>
  <c r="G64" i="54"/>
  <c r="J67" i="54"/>
  <c r="K67" i="54"/>
  <c r="E65" i="54"/>
  <c r="I65" i="54"/>
  <c r="C147" i="55"/>
  <c r="G147" i="55"/>
  <c r="C152" i="55"/>
  <c r="G152" i="55"/>
  <c r="C141" i="55"/>
  <c r="G141" i="55"/>
  <c r="C144" i="55"/>
  <c r="G144" i="55"/>
  <c r="E120" i="55"/>
  <c r="I120" i="55"/>
  <c r="E134" i="55"/>
  <c r="I134" i="55"/>
  <c r="E96" i="55"/>
  <c r="I96" i="55"/>
  <c r="E117" i="55"/>
  <c r="I117" i="55"/>
  <c r="C81" i="55"/>
  <c r="G81" i="55"/>
  <c r="C89" i="55"/>
  <c r="G89" i="55"/>
  <c r="C62" i="55"/>
  <c r="G62" i="55"/>
  <c r="C78" i="55"/>
  <c r="G78" i="55"/>
  <c r="E47" i="55"/>
  <c r="I47" i="55"/>
  <c r="E55" i="55"/>
  <c r="I55" i="55"/>
  <c r="E24" i="55"/>
  <c r="I24" i="55"/>
  <c r="E44" i="55"/>
  <c r="I44" i="55"/>
  <c r="C7" i="55"/>
  <c r="G7" i="55"/>
  <c r="C17" i="55"/>
  <c r="G17" i="55"/>
  <c r="K156" i="55"/>
  <c r="E147" i="55"/>
  <c r="I147" i="55"/>
  <c r="E152" i="55"/>
  <c r="I152" i="55"/>
  <c r="E141" i="55"/>
  <c r="I141" i="55"/>
  <c r="E144" i="55"/>
  <c r="I144" i="55"/>
  <c r="C120" i="55"/>
  <c r="G120" i="55"/>
  <c r="C134" i="55"/>
  <c r="G134" i="55"/>
  <c r="C96" i="55"/>
  <c r="G96" i="55"/>
  <c r="C117" i="55"/>
  <c r="G117" i="55"/>
  <c r="J89" i="55"/>
  <c r="E81" i="55"/>
  <c r="I81" i="55"/>
  <c r="E89" i="55"/>
  <c r="I89" i="55"/>
  <c r="E62" i="55"/>
  <c r="I62" i="55"/>
  <c r="E78" i="55"/>
  <c r="I78" i="55"/>
  <c r="C47" i="55"/>
  <c r="G47" i="55"/>
  <c r="C55" i="55"/>
  <c r="G55" i="55"/>
  <c r="C24" i="55"/>
  <c r="G24" i="55"/>
  <c r="C44" i="55"/>
  <c r="G44" i="55"/>
  <c r="E7" i="55"/>
  <c r="I7" i="55"/>
  <c r="E17" i="55"/>
  <c r="I17"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K17" i="55"/>
  <c r="J17" i="55"/>
  <c r="E15" i="55"/>
  <c r="I15" i="55"/>
  <c r="F22" i="55"/>
  <c r="E25" i="55"/>
  <c r="I25" i="55"/>
  <c r="C25" i="55"/>
  <c r="G25" i="55"/>
  <c r="E26" i="55"/>
  <c r="I26" i="55"/>
  <c r="C26" i="55"/>
  <c r="G26" i="55"/>
  <c r="C27" i="55"/>
  <c r="G27" i="55"/>
  <c r="E27" i="55"/>
  <c r="I27" i="55"/>
  <c r="E28" i="55"/>
  <c r="I28" i="55"/>
  <c r="C28" i="55"/>
  <c r="G28" i="55"/>
  <c r="C29" i="55"/>
  <c r="G29" i="55"/>
  <c r="E29" i="55"/>
  <c r="I29" i="55"/>
  <c r="C30" i="55"/>
  <c r="G30" i="55"/>
  <c r="E30" i="55"/>
  <c r="I30" i="55"/>
  <c r="E31" i="55"/>
  <c r="I31" i="55"/>
  <c r="C31" i="55"/>
  <c r="G31" i="55"/>
  <c r="C32" i="55"/>
  <c r="G32" i="55"/>
  <c r="E32" i="55"/>
  <c r="I32" i="55"/>
  <c r="E33" i="55"/>
  <c r="I33" i="55"/>
  <c r="C33" i="55"/>
  <c r="G33" i="55"/>
  <c r="E34" i="55"/>
  <c r="I34" i="55"/>
  <c r="C34" i="55"/>
  <c r="G34" i="55"/>
  <c r="C35" i="55"/>
  <c r="G35" i="55"/>
  <c r="E35" i="55"/>
  <c r="I35" i="55"/>
  <c r="E36" i="55"/>
  <c r="I36" i="55"/>
  <c r="C36" i="55"/>
  <c r="G36" i="55"/>
  <c r="C37" i="55"/>
  <c r="G37" i="55"/>
  <c r="E37" i="55"/>
  <c r="I37" i="55"/>
  <c r="E38" i="55"/>
  <c r="I38" i="55"/>
  <c r="C38" i="55"/>
  <c r="G38" i="55"/>
  <c r="C39" i="55"/>
  <c r="G39" i="55"/>
  <c r="E39" i="55"/>
  <c r="I39" i="55"/>
  <c r="C40" i="55"/>
  <c r="G40" i="55"/>
  <c r="E40" i="55"/>
  <c r="I40" i="55"/>
  <c r="C41" i="55"/>
  <c r="G41" i="55"/>
  <c r="J44" i="55"/>
  <c r="K44" i="55"/>
  <c r="E42" i="55"/>
  <c r="I42" i="55"/>
  <c r="C48" i="55"/>
  <c r="G48" i="55"/>
  <c r="E48" i="55"/>
  <c r="I48" i="55"/>
  <c r="C49" i="55"/>
  <c r="G49" i="55"/>
  <c r="E49" i="55"/>
  <c r="I49" i="55"/>
  <c r="C50" i="55"/>
  <c r="G50" i="55"/>
  <c r="E50" i="55"/>
  <c r="I50" i="55"/>
  <c r="E51" i="55"/>
  <c r="C51" i="55"/>
  <c r="G51" i="55"/>
  <c r="K55" i="55"/>
  <c r="E52" i="55"/>
  <c r="I52" i="55"/>
  <c r="C52" i="55"/>
  <c r="G52" i="55"/>
  <c r="J55" i="55"/>
  <c r="I53" i="55"/>
  <c r="F60" i="55"/>
  <c r="C63" i="55"/>
  <c r="G63" i="55"/>
  <c r="E63" i="55"/>
  <c r="I63" i="55"/>
  <c r="C64" i="55"/>
  <c r="G64" i="55"/>
  <c r="E64" i="55"/>
  <c r="I64" i="55"/>
  <c r="C65" i="55"/>
  <c r="G65" i="55"/>
  <c r="E65" i="55"/>
  <c r="I65" i="55"/>
  <c r="C66" i="55"/>
  <c r="G66" i="55"/>
  <c r="E66" i="55"/>
  <c r="I66" i="55"/>
  <c r="E67" i="55"/>
  <c r="I67" i="55"/>
  <c r="C67" i="55"/>
  <c r="G67" i="55"/>
  <c r="C68" i="55"/>
  <c r="G68" i="55"/>
  <c r="E68" i="55"/>
  <c r="I68" i="55"/>
  <c r="C69" i="55"/>
  <c r="G69" i="55"/>
  <c r="E69" i="55"/>
  <c r="I69" i="55"/>
  <c r="E70" i="55"/>
  <c r="I70" i="55"/>
  <c r="C70" i="55"/>
  <c r="G70" i="55"/>
  <c r="C71" i="55"/>
  <c r="G71" i="55"/>
  <c r="E71" i="55"/>
  <c r="I71" i="55"/>
  <c r="E72" i="55"/>
  <c r="I72" i="55"/>
  <c r="C72" i="55"/>
  <c r="G72" i="55"/>
  <c r="E73" i="55"/>
  <c r="I73" i="55"/>
  <c r="C73" i="55"/>
  <c r="G73" i="55"/>
  <c r="I74" i="55"/>
  <c r="C74" i="55"/>
  <c r="G74" i="55"/>
  <c r="C75" i="55"/>
  <c r="G75" i="55"/>
  <c r="J78" i="55"/>
  <c r="E75" i="55"/>
  <c r="K78" i="55"/>
  <c r="E76" i="55"/>
  <c r="I76" i="55"/>
  <c r="E82" i="55"/>
  <c r="I82" i="55"/>
  <c r="C82" i="55"/>
  <c r="G82" i="55"/>
  <c r="C83" i="55"/>
  <c r="G83" i="55"/>
  <c r="E83" i="55"/>
  <c r="I83" i="55"/>
  <c r="C84" i="55"/>
  <c r="G84" i="55"/>
  <c r="E84" i="55"/>
  <c r="I84" i="55"/>
  <c r="C85" i="55"/>
  <c r="G85" i="55"/>
  <c r="E85" i="55"/>
  <c r="I85" i="55"/>
  <c r="E86" i="55"/>
  <c r="C86" i="55"/>
  <c r="G86" i="55"/>
  <c r="K89" i="55"/>
  <c r="E87" i="55"/>
  <c r="I87" i="55"/>
  <c r="F94" i="55"/>
  <c r="C97" i="55"/>
  <c r="G97" i="55"/>
  <c r="E97" i="55"/>
  <c r="I97" i="55"/>
  <c r="C98" i="55"/>
  <c r="G98" i="55"/>
  <c r="E98" i="55"/>
  <c r="I98" i="55"/>
  <c r="C99" i="55"/>
  <c r="G99" i="55"/>
  <c r="E99" i="55"/>
  <c r="I99" i="55"/>
  <c r="E100" i="55"/>
  <c r="I100" i="55"/>
  <c r="C100" i="55"/>
  <c r="G100" i="55"/>
  <c r="C101" i="55"/>
  <c r="G101" i="55"/>
  <c r="E101" i="55"/>
  <c r="I101" i="55"/>
  <c r="C102" i="55"/>
  <c r="G102" i="55"/>
  <c r="E102" i="55"/>
  <c r="I102" i="55"/>
  <c r="E103" i="55"/>
  <c r="I103" i="55"/>
  <c r="C103" i="55"/>
  <c r="G103" i="55"/>
  <c r="C104" i="55"/>
  <c r="G104" i="55"/>
  <c r="E104" i="55"/>
  <c r="I104" i="55"/>
  <c r="C105" i="55"/>
  <c r="G105" i="55"/>
  <c r="E105" i="55"/>
  <c r="I105" i="55"/>
  <c r="E106" i="55"/>
  <c r="I106" i="55"/>
  <c r="C106" i="55"/>
  <c r="G106" i="55"/>
  <c r="C107" i="55"/>
  <c r="G107" i="55"/>
  <c r="E107" i="55"/>
  <c r="I107" i="55"/>
  <c r="E108" i="55"/>
  <c r="I108" i="55"/>
  <c r="C108" i="55"/>
  <c r="G108" i="55"/>
  <c r="C109" i="55"/>
  <c r="G109" i="55"/>
  <c r="E109" i="55"/>
  <c r="I109" i="55"/>
  <c r="C110" i="55"/>
  <c r="G110" i="55"/>
  <c r="E110" i="55"/>
  <c r="I110" i="55"/>
  <c r="E111" i="55"/>
  <c r="I111" i="55"/>
  <c r="C111" i="55"/>
  <c r="G111" i="55"/>
  <c r="C112" i="55"/>
  <c r="G112" i="55"/>
  <c r="E112" i="55"/>
  <c r="I112" i="55"/>
  <c r="C113" i="55"/>
  <c r="G113" i="55"/>
  <c r="E113" i="55"/>
  <c r="I113" i="55"/>
  <c r="C114" i="55"/>
  <c r="G114" i="55"/>
  <c r="E114" i="55"/>
  <c r="K117" i="55"/>
  <c r="J117" i="55"/>
  <c r="I115" i="55"/>
  <c r="C121" i="55"/>
  <c r="G121" i="55"/>
  <c r="E121" i="55"/>
  <c r="I121" i="55"/>
  <c r="E122" i="55"/>
  <c r="I122" i="55"/>
  <c r="C122" i="55"/>
  <c r="G122" i="55"/>
  <c r="E123" i="55"/>
  <c r="I123" i="55"/>
  <c r="C123" i="55"/>
  <c r="G123" i="55"/>
  <c r="E124" i="55"/>
  <c r="I124" i="55"/>
  <c r="C124" i="55"/>
  <c r="G124" i="55"/>
  <c r="C125" i="55"/>
  <c r="G125" i="55"/>
  <c r="E125" i="55"/>
  <c r="I125" i="55"/>
  <c r="C126" i="55"/>
  <c r="G126" i="55"/>
  <c r="E126" i="55"/>
  <c r="I126" i="55"/>
  <c r="E127" i="55"/>
  <c r="I127" i="55"/>
  <c r="C127" i="55"/>
  <c r="G127" i="55"/>
  <c r="C128" i="55"/>
  <c r="G128" i="55"/>
  <c r="E128" i="55"/>
  <c r="I128" i="55"/>
  <c r="E129" i="55"/>
  <c r="I129" i="55"/>
  <c r="C129" i="55"/>
  <c r="G129" i="55"/>
  <c r="C130" i="55"/>
  <c r="G130" i="55"/>
  <c r="E130" i="55"/>
  <c r="C131" i="55"/>
  <c r="G131" i="55"/>
  <c r="K134" i="55"/>
  <c r="E131" i="55"/>
  <c r="I131" i="55"/>
  <c r="J134" i="55"/>
  <c r="I132" i="55"/>
  <c r="F139" i="55"/>
  <c r="J144" i="55"/>
  <c r="K144" i="55"/>
  <c r="E148" i="55"/>
  <c r="I148" i="55"/>
  <c r="C148" i="55"/>
  <c r="G148" i="55"/>
  <c r="J152" i="55"/>
  <c r="C149" i="55"/>
  <c r="G149" i="55"/>
  <c r="E150" i="55"/>
  <c r="I149" i="55"/>
  <c r="K152" i="55"/>
  <c r="C138" i="48"/>
  <c r="G138" i="48"/>
  <c r="C143" i="48"/>
  <c r="G143" i="48"/>
  <c r="C128" i="48"/>
  <c r="G128" i="48"/>
  <c r="C135" i="48"/>
  <c r="G135" i="48"/>
  <c r="C119" i="48"/>
  <c r="G119" i="48"/>
  <c r="C109" i="48"/>
  <c r="G109" i="48"/>
  <c r="C116" i="48"/>
  <c r="G116" i="48"/>
  <c r="C100" i="48"/>
  <c r="G100" i="48"/>
  <c r="E89" i="48"/>
  <c r="I89" i="48"/>
  <c r="E93" i="48"/>
  <c r="I93" i="48"/>
  <c r="J86" i="48"/>
  <c r="K86" i="48"/>
  <c r="E84" i="48"/>
  <c r="I84" i="48"/>
  <c r="E86" i="48"/>
  <c r="I86" i="48"/>
  <c r="D82" i="48"/>
  <c r="H82" i="48" s="1"/>
  <c r="J77" i="48"/>
  <c r="E69" i="48"/>
  <c r="I69" i="48"/>
  <c r="E77" i="48"/>
  <c r="I77" i="48"/>
  <c r="E61" i="48"/>
  <c r="I61" i="48"/>
  <c r="E66" i="48"/>
  <c r="I66" i="48"/>
  <c r="C49" i="48"/>
  <c r="G49" i="48"/>
  <c r="C54" i="48"/>
  <c r="G54" i="48"/>
  <c r="C35" i="48"/>
  <c r="G35" i="48"/>
  <c r="C46" i="48"/>
  <c r="G46" i="48"/>
  <c r="C17" i="48"/>
  <c r="G17" i="48"/>
  <c r="C28" i="48"/>
  <c r="G28" i="48"/>
  <c r="E7" i="48"/>
  <c r="I7" i="48"/>
  <c r="E138" i="48"/>
  <c r="I138" i="48"/>
  <c r="E143" i="48"/>
  <c r="I143" i="48"/>
  <c r="E128" i="48"/>
  <c r="I128" i="48"/>
  <c r="E135" i="48"/>
  <c r="I135" i="48"/>
  <c r="E119" i="48"/>
  <c r="I119" i="48"/>
  <c r="E121" i="48"/>
  <c r="I121" i="48"/>
  <c r="E109" i="48"/>
  <c r="I109" i="48"/>
  <c r="E116" i="48"/>
  <c r="I116" i="48"/>
  <c r="E100" i="48"/>
  <c r="I100" i="48"/>
  <c r="E102" i="48"/>
  <c r="I102" i="48"/>
  <c r="C89" i="48"/>
  <c r="G89" i="48"/>
  <c r="C93" i="48"/>
  <c r="G93" i="48"/>
  <c r="C84" i="48"/>
  <c r="G84" i="48"/>
  <c r="C69" i="48"/>
  <c r="G69" i="48"/>
  <c r="C77" i="48"/>
  <c r="G77" i="48"/>
  <c r="C61" i="48"/>
  <c r="G61" i="48"/>
  <c r="C66" i="48"/>
  <c r="G66" i="48"/>
  <c r="E49" i="48"/>
  <c r="I49" i="48"/>
  <c r="E54" i="48"/>
  <c r="I54" i="48"/>
  <c r="E35" i="48"/>
  <c r="I35" i="48"/>
  <c r="E46" i="48"/>
  <c r="I46" i="48"/>
  <c r="E17" i="48"/>
  <c r="I17" i="48"/>
  <c r="E28" i="48"/>
  <c r="I28" i="48"/>
  <c r="C7" i="48"/>
  <c r="G7" i="48"/>
  <c r="C10" i="48"/>
  <c r="G10" i="48"/>
  <c r="F5" i="48"/>
  <c r="J10" i="48"/>
  <c r="K10" i="48"/>
  <c r="E8" i="48"/>
  <c r="I8" i="48"/>
  <c r="F15" i="48"/>
  <c r="C18" i="48"/>
  <c r="G18" i="48"/>
  <c r="E18" i="48"/>
  <c r="I18"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K28" i="48"/>
  <c r="J28" i="48"/>
  <c r="E26" i="48"/>
  <c r="I26" i="48"/>
  <c r="E36" i="48"/>
  <c r="I36" i="48"/>
  <c r="C36" i="48"/>
  <c r="G36" i="48"/>
  <c r="C37" i="48"/>
  <c r="G37" i="48"/>
  <c r="E37" i="48"/>
  <c r="I37" i="48"/>
  <c r="E38" i="48"/>
  <c r="I38" i="48"/>
  <c r="C38" i="48"/>
  <c r="G38" i="48"/>
  <c r="C39" i="48"/>
  <c r="G39" i="48"/>
  <c r="E39" i="48"/>
  <c r="I39" i="48"/>
  <c r="C40" i="48"/>
  <c r="G40" i="48"/>
  <c r="E40" i="48"/>
  <c r="I40" i="48"/>
  <c r="C41" i="48"/>
  <c r="G41" i="48"/>
  <c r="E41" i="48"/>
  <c r="I41" i="48"/>
  <c r="C42" i="48"/>
  <c r="G42" i="48"/>
  <c r="I42" i="48"/>
  <c r="C43" i="48"/>
  <c r="G43" i="48"/>
  <c r="J46" i="48"/>
  <c r="E43" i="48"/>
  <c r="K46" i="48"/>
  <c r="E44" i="48"/>
  <c r="I44" i="48"/>
  <c r="C50" i="48"/>
  <c r="G50" i="48"/>
  <c r="I50" i="48"/>
  <c r="J54" i="48"/>
  <c r="E51" i="48"/>
  <c r="C51" i="48"/>
  <c r="G51" i="48"/>
  <c r="K54" i="48"/>
  <c r="E52" i="48"/>
  <c r="I52" i="48"/>
  <c r="F59" i="48"/>
  <c r="E62" i="48"/>
  <c r="I62" i="48"/>
  <c r="C62" i="48"/>
  <c r="G62" i="48"/>
  <c r="C63" i="48"/>
  <c r="G63" i="48"/>
  <c r="K66" i="48"/>
  <c r="J66" i="48"/>
  <c r="E64" i="48"/>
  <c r="I64" i="48"/>
  <c r="E70" i="48"/>
  <c r="I70" i="48"/>
  <c r="C70" i="48"/>
  <c r="G70" i="48"/>
  <c r="C71" i="48"/>
  <c r="G71" i="48"/>
  <c r="E71" i="48"/>
  <c r="I71" i="48"/>
  <c r="C72" i="48"/>
  <c r="G72" i="48"/>
  <c r="E72" i="48"/>
  <c r="C73" i="48"/>
  <c r="G73" i="48"/>
  <c r="K77" i="48"/>
  <c r="E73" i="48"/>
  <c r="I73" i="48"/>
  <c r="E74" i="48"/>
  <c r="I74" i="48"/>
  <c r="C74" i="48"/>
  <c r="G74" i="48"/>
  <c r="E75" i="48"/>
  <c r="I75" i="48"/>
  <c r="C90" i="48"/>
  <c r="G90" i="48"/>
  <c r="E90" i="48"/>
  <c r="K93" i="48"/>
  <c r="E91" i="48"/>
  <c r="I91" i="48"/>
  <c r="F98" i="48"/>
  <c r="C110" i="48"/>
  <c r="G110" i="48"/>
  <c r="E110" i="48"/>
  <c r="I110" i="48"/>
  <c r="C111" i="48"/>
  <c r="G111" i="48"/>
  <c r="E111" i="48"/>
  <c r="C112" i="48"/>
  <c r="G112" i="48"/>
  <c r="K116" i="48"/>
  <c r="I112" i="48"/>
  <c r="J116" i="48"/>
  <c r="E113" i="48"/>
  <c r="I113" i="48"/>
  <c r="C113" i="48"/>
  <c r="G113" i="48"/>
  <c r="E114" i="48"/>
  <c r="I114" i="48"/>
  <c r="C129" i="48"/>
  <c r="G129" i="48"/>
  <c r="E129" i="48"/>
  <c r="I129" i="48"/>
  <c r="C130" i="48"/>
  <c r="G130" i="48"/>
  <c r="I130" i="48"/>
  <c r="J135" i="48"/>
  <c r="E131" i="48"/>
  <c r="I131" i="48"/>
  <c r="C131" i="48"/>
  <c r="G131" i="48"/>
  <c r="C132" i="48"/>
  <c r="G132" i="48"/>
  <c r="E132" i="48"/>
  <c r="K135" i="48"/>
  <c r="E133" i="48"/>
  <c r="I133" i="48"/>
  <c r="C139" i="48"/>
  <c r="G139" i="48"/>
  <c r="E139" i="48"/>
  <c r="I139" i="48"/>
  <c r="E140" i="48"/>
  <c r="C140" i="48"/>
  <c r="G140" i="48"/>
  <c r="K143" i="48"/>
  <c r="E141" i="48"/>
  <c r="I141"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J24" i="51" s="1"/>
  <c r="E24" i="51"/>
  <c r="C24" i="51"/>
  <c r="B33" i="46"/>
  <c r="E33" i="46"/>
  <c r="D33" i="46"/>
  <c r="C33" i="46"/>
  <c r="K147" i="48"/>
  <c r="J147" i="48"/>
  <c r="C11" i="44"/>
  <c r="C41" i="44"/>
  <c r="D11" i="44"/>
  <c r="D41" i="44"/>
  <c r="E11" i="44"/>
  <c r="J11" i="44" s="1"/>
  <c r="E41" i="44"/>
  <c r="B11" i="44"/>
  <c r="B41" i="44"/>
  <c r="E11" i="45"/>
  <c r="D11" i="45"/>
  <c r="C11" i="45"/>
  <c r="B11" i="45"/>
  <c r="E369" i="49"/>
  <c r="D369" i="49"/>
  <c r="C369" i="49"/>
  <c r="B369" i="49"/>
  <c r="B5" i="49"/>
  <c r="C5" i="49" s="1"/>
  <c r="E5" i="49" s="1"/>
  <c r="B5" i="47"/>
  <c r="C5" i="47" s="1"/>
  <c r="E5" i="47" s="1"/>
  <c r="E55" i="26"/>
  <c r="C55" i="26"/>
  <c r="H6" i="26"/>
  <c r="H55" i="26" s="1"/>
  <c r="G6" i="26"/>
  <c r="G55" i="26" s="1"/>
  <c r="D55" i="26"/>
  <c r="B55"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5" i="33" s="1"/>
  <c r="G6" i="33"/>
  <c r="G55" i="33" s="1"/>
  <c r="E55" i="33"/>
  <c r="D55" i="33"/>
  <c r="C55" i="33"/>
  <c r="B55" i="33"/>
  <c r="G369" i="49" l="1"/>
  <c r="I369" i="49" s="1"/>
  <c r="H369" i="49"/>
  <c r="J369" i="49" s="1"/>
  <c r="D5" i="49"/>
  <c r="H11" i="44"/>
  <c r="D42" i="44"/>
  <c r="H41" i="44"/>
  <c r="J41" i="44" s="1"/>
  <c r="G41" i="44"/>
  <c r="I41" i="44" s="1"/>
  <c r="B42" i="44"/>
  <c r="E42" i="44"/>
  <c r="C42" i="44"/>
  <c r="C5" i="44"/>
  <c r="E5" i="44" s="1"/>
  <c r="H27" i="47"/>
  <c r="J27" i="47" s="1"/>
  <c r="G27" i="47"/>
  <c r="I27" i="47" s="1"/>
  <c r="H38" i="47"/>
  <c r="J38" i="47" s="1"/>
  <c r="G38" i="47"/>
  <c r="I38" i="47" s="1"/>
  <c r="D5" i="47"/>
  <c r="H33" i="46"/>
  <c r="J33" i="46" s="1"/>
  <c r="G33" i="46"/>
  <c r="I33" i="46" s="1"/>
  <c r="D5" i="46"/>
  <c r="D5" i="33"/>
  <c r="I6" i="26"/>
  <c r="J6" i="26"/>
  <c r="I55" i="26"/>
  <c r="J55"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E50" i="45"/>
  <c r="H50" i="45" s="1"/>
  <c r="E51" i="45"/>
  <c r="E52" i="45"/>
  <c r="E53" i="45"/>
  <c r="E54" i="45"/>
  <c r="E55" i="45"/>
  <c r="H55" i="45" s="1"/>
  <c r="E56" i="45"/>
  <c r="E57" i="45"/>
  <c r="H57" i="45" s="1"/>
  <c r="E58" i="45"/>
  <c r="H58" i="45" s="1"/>
  <c r="E59" i="45"/>
  <c r="E60" i="45"/>
  <c r="E61" i="45"/>
  <c r="H61" i="45" s="1"/>
  <c r="E62" i="45"/>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41" i="45"/>
  <c r="B42" i="45"/>
  <c r="B39" i="45"/>
  <c r="B40" i="45"/>
  <c r="D41" i="45"/>
  <c r="D42" i="45"/>
  <c r="D39" i="45"/>
  <c r="D40" i="45"/>
  <c r="C39" i="45"/>
  <c r="C40" i="45"/>
  <c r="C41" i="45"/>
  <c r="C42" i="45"/>
  <c r="E39" i="45"/>
  <c r="E40" i="45"/>
  <c r="E41" i="45"/>
  <c r="E42" i="45"/>
  <c r="H42" i="45" s="1"/>
  <c r="G34" i="45"/>
  <c r="I34" i="45" s="1"/>
  <c r="H34" i="45"/>
  <c r="J34" i="45" s="1"/>
  <c r="H11" i="45"/>
  <c r="J11" i="45" s="1"/>
  <c r="G11" i="45"/>
  <c r="I11" i="45" s="1"/>
  <c r="J15" i="51"/>
  <c r="K15" i="51"/>
  <c r="K24" i="51"/>
  <c r="D13" i="51"/>
  <c r="F13" i="51" s="1"/>
  <c r="G42" i="44"/>
  <c r="G11" i="44"/>
  <c r="C6" i="45"/>
  <c r="B38" i="45"/>
  <c r="I11" i="44"/>
  <c r="H42" i="44" l="1"/>
  <c r="J42" i="44" s="1"/>
  <c r="I42" i="44"/>
  <c r="C43" i="45"/>
  <c r="E43" i="45"/>
  <c r="D43" i="45"/>
  <c r="H39" i="45"/>
  <c r="G39" i="45"/>
  <c r="B43" i="45"/>
  <c r="G43" i="45" s="1"/>
  <c r="H40" i="45"/>
  <c r="G40" i="45"/>
  <c r="G42" i="45"/>
  <c r="G65" i="45"/>
  <c r="G63" i="45"/>
  <c r="G61" i="45"/>
  <c r="G59" i="45"/>
  <c r="G57" i="45"/>
  <c r="G55" i="45"/>
  <c r="G53" i="45"/>
  <c r="G51" i="45"/>
  <c r="G49" i="45"/>
  <c r="G47" i="45"/>
  <c r="H65" i="45"/>
  <c r="H59" i="45"/>
  <c r="H53" i="45"/>
  <c r="H51" i="45"/>
  <c r="H49" i="45"/>
  <c r="H41" i="45"/>
  <c r="G41" i="45"/>
  <c r="C66" i="45"/>
  <c r="G64" i="45"/>
  <c r="G62" i="45"/>
  <c r="G60" i="45"/>
  <c r="G58" i="45"/>
  <c r="G56" i="45"/>
  <c r="G54" i="45"/>
  <c r="G52" i="45"/>
  <c r="G50" i="45"/>
  <c r="G48" i="45"/>
  <c r="G46" i="45"/>
  <c r="B66" i="45"/>
  <c r="G66" i="45" s="1"/>
  <c r="E66" i="45"/>
  <c r="H64" i="45"/>
  <c r="H62" i="45"/>
  <c r="H60" i="45"/>
  <c r="H56" i="45"/>
  <c r="H54" i="45"/>
  <c r="H52" i="45"/>
  <c r="H48" i="45"/>
  <c r="D66" i="45"/>
  <c r="H66" i="45" s="1"/>
  <c r="H46" i="45"/>
  <c r="C38" i="45"/>
  <c r="E6" i="45"/>
  <c r="E38" i="45" s="1"/>
  <c r="H43" i="45" l="1"/>
</calcChain>
</file>

<file path=xl/sharedStrings.xml><?xml version="1.0" encoding="utf-8"?>
<sst xmlns="http://schemas.openxmlformats.org/spreadsheetml/2006/main" count="1465" uniqueCount="491">
  <si>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</si>
  <si>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</si>
  <si>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</si>
  <si>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</si>
  <si>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</si>
  <si>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</si>
  <si>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</si>
  <si>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</si>
  <si>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</si>
  <si>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</si>
  <si>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</si>
  <si>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</si>
  <si>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</si>
  <si>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</si>
  <si>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</si>
  <si>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</si>
  <si>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</si>
  <si>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</si>
  <si>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</si>
  <si>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</si>
  <si>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</si>
  <si>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</si>
  <si>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</si>
  <si>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</si>
  <si>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</si>
  <si>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</si>
  <si>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</si>
  <si>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</si>
  <si>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</si>
  <si>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</si>
  <si>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</si>
  <si>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</si>
  <si>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</si>
  <si>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</si>
  <si>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</si>
  <si>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</si>
  <si>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</si>
  <si>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</si>
  <si>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</si>
  <si>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</si>
  <si>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</si>
  <si>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</si>
  <si>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</si>
  <si>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</si>
  <si>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</si>
  <si>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</si>
  <si>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</si>
  <si>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</si>
  <si>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</si>
  <si>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</si>
  <si>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</si>
  <si>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</si>
  <si>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</si>
  <si>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</si>
  <si>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</si>
  <si>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</si>
  <si>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</si>
  <si>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Mercedes-Benz Cars</t>
  </si>
  <si>
    <t>Mercedes-Benz Vans</t>
  </si>
  <si>
    <t>MG</t>
  </si>
  <si>
    <t>MINI</t>
  </si>
  <si>
    <t>Mitsubishi</t>
  </si>
  <si>
    <t>Nissan</t>
  </si>
  <si>
    <t>Peugeot</t>
  </si>
  <si>
    <t>Porsche</t>
  </si>
  <si>
    <t>RAM</t>
  </si>
  <si>
    <t>Renault</t>
  </si>
  <si>
    <t>Scania</t>
  </si>
  <si>
    <t>Skoda</t>
  </si>
  <si>
    <t>SsangYong</t>
  </si>
  <si>
    <t>Subaru</t>
  </si>
  <si>
    <t>Suzuki</t>
  </si>
  <si>
    <t>Tesla</t>
  </si>
  <si>
    <t>Toyota</t>
  </si>
  <si>
    <t>UD Trucks</t>
  </si>
  <si>
    <t>Volkswagen</t>
  </si>
  <si>
    <t>Volvo Car</t>
  </si>
  <si>
    <t>Volvo Commercial</t>
  </si>
  <si>
    <t>Western Star</t>
  </si>
  <si>
    <t>VFACTS NT REPORT</t>
  </si>
  <si>
    <t>JUNE 2022</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</si>
  <si>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</si>
  <si>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</si>
  <si>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</si>
  <si>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</si>
  <si>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</si>
  <si>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</si>
  <si>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</si>
  <si>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</si>
  <si>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</si>
  <si>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</si>
  <si>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</si>
  <si>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</si>
  <si>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</si>
  <si>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</si>
  <si>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</si>
  <si>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</si>
  <si>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</si>
  <si>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</si>
  <si>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</si>
  <si>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</si>
  <si>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</si>
  <si>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</si>
  <si>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</si>
  <si>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</si>
  <si>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</si>
  <si>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</si>
  <si>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</si>
  <si>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</si>
  <si>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</si>
  <si>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</si>
  <si>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</si>
  <si>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</si>
  <si>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</si>
  <si>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</si>
  <si>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</si>
  <si>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</si>
  <si>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Small &lt; $40K</t>
  </si>
  <si>
    <t>Small &gt; $40K</t>
  </si>
  <si>
    <t>Medium &lt; $60K</t>
  </si>
  <si>
    <t>Medium &gt; $60K</t>
  </si>
  <si>
    <t>Large &lt; $70K</t>
  </si>
  <si>
    <t>Large &gt; $70K</t>
  </si>
  <si>
    <t>Upper Large &gt; $100K</t>
  </si>
  <si>
    <t>People Movers &lt; $60K</t>
  </si>
  <si>
    <t>People Movers &gt; $60K</t>
  </si>
  <si>
    <t>Sports &lt; $80K</t>
  </si>
  <si>
    <t>Sports &gt; $80K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</si>
  <si>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</si>
  <si>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</si>
  <si>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</si>
  <si>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</si>
  <si>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</si>
  <si>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</si>
  <si>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</si>
  <si>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</si>
  <si>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</si>
  <si>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</si>
  <si>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</si>
  <si>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</si>
  <si>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</si>
  <si>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</si>
  <si>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</si>
  <si>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</si>
  <si>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</si>
  <si>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</si>
  <si>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</si>
  <si>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</si>
  <si>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</si>
  <si>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</si>
  <si>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</si>
  <si>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</si>
  <si>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</si>
  <si>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</si>
  <si>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</si>
  <si>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</si>
  <si>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</si>
  <si>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</si>
  <si>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</si>
  <si>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</si>
  <si>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</si>
  <si>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</si>
  <si>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</si>
  <si>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</si>
  <si>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</si>
  <si>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</si>
  <si>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</si>
  <si>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</si>
  <si>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</si>
  <si>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Austria</t>
  </si>
  <si>
    <t>Argentina</t>
  </si>
  <si>
    <t>Kia Picanto</t>
  </si>
  <si>
    <t>Mitsubishi Mirage</t>
  </si>
  <si>
    <t>Ford Fiesta</t>
  </si>
  <si>
    <t>Honda Jazz</t>
  </si>
  <si>
    <t>Hyundai i20</t>
  </si>
  <si>
    <t>Kia Rio</t>
  </si>
  <si>
    <t>Mazda2</t>
  </si>
  <si>
    <t>MG MG3</t>
  </si>
  <si>
    <t>Suzuki Baleno</t>
  </si>
  <si>
    <t>Suzuki Swift</t>
  </si>
  <si>
    <t>Toyota Yaris</t>
  </si>
  <si>
    <t>Volkswagen Polo</t>
  </si>
  <si>
    <t>Ford Focus</t>
  </si>
  <si>
    <t>Honda Civic</t>
  </si>
  <si>
    <t>Hyundai i30</t>
  </si>
  <si>
    <t>Hyundai Ioniq</t>
  </si>
  <si>
    <t>Kia Cerato</t>
  </si>
  <si>
    <t>Mazda3</t>
  </si>
  <si>
    <t>Subaru Impreza</t>
  </si>
  <si>
    <t>Subaru WRX</t>
  </si>
  <si>
    <t>Toyota Corolla</t>
  </si>
  <si>
    <t>Toyota Prius</t>
  </si>
  <si>
    <t>BMW 1 Series</t>
  </si>
  <si>
    <t>BMW 2 Series Gran Coupe</t>
  </si>
  <si>
    <t>Mercedes-Benz A-Class</t>
  </si>
  <si>
    <t>Nissan Leaf</t>
  </si>
  <si>
    <t>Hyundai Sonata</t>
  </si>
  <si>
    <t>Mazda6</t>
  </si>
  <si>
    <t>Skoda Octavia</t>
  </si>
  <si>
    <t>Toyota Camry</t>
  </si>
  <si>
    <t>BMW 3 Series</t>
  </si>
  <si>
    <t>BMW 4 Series Gran Coupe</t>
  </si>
  <si>
    <t>Jaguar XE</t>
  </si>
  <si>
    <t>Lexus ES</t>
  </si>
  <si>
    <t>Mercedes-Benz C-Class</t>
  </si>
  <si>
    <t>Mercedes-Benz CLA-Class</t>
  </si>
  <si>
    <t>Tesla Model 3</t>
  </si>
  <si>
    <t>Kia Stinger</t>
  </si>
  <si>
    <t>Audi A7</t>
  </si>
  <si>
    <t>BMW 5 Series</t>
  </si>
  <si>
    <t>Mercedes-Benz E-Class</t>
  </si>
  <si>
    <t>Lexus LS</t>
  </si>
  <si>
    <t>Honda Odyssey</t>
  </si>
  <si>
    <t>Hyundai iMAX</t>
  </si>
  <si>
    <t>Hyundai Staria</t>
  </si>
  <si>
    <t>Kia Carnival</t>
  </si>
  <si>
    <t>LDV G10 Wagon</t>
  </si>
  <si>
    <t>Volkswagen Caddy</t>
  </si>
  <si>
    <t>Toyota Granvia</t>
  </si>
  <si>
    <t>BMW 2 Series Coupe/Conv</t>
  </si>
  <si>
    <t>Ford Mustang</t>
  </si>
  <si>
    <t>Hyundai Veloster</t>
  </si>
  <si>
    <t>Mazda MX5</t>
  </si>
  <si>
    <t>Subaru BRZ</t>
  </si>
  <si>
    <t>Toyota 86</t>
  </si>
  <si>
    <t>BMW 4 Series Coupe/Conv</t>
  </si>
  <si>
    <t>Lexus RC</t>
  </si>
  <si>
    <t>Mercedes-Benz C-Class Cpe/Conv</t>
  </si>
  <si>
    <t>Toyota Supra</t>
  </si>
  <si>
    <t>Ford Puma</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</si>
  <si>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</si>
  <si>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</si>
  <si>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</si>
  <si>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</si>
  <si>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</si>
  <si>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</si>
  <si>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</si>
  <si>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</si>
  <si>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</si>
  <si>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</si>
  <si>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</si>
  <si>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</si>
  <si>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</si>
  <si>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</si>
  <si>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</si>
  <si>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</si>
  <si>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</si>
  <si>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</si>
  <si>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</si>
  <si>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</si>
  <si>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</si>
  <si>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</si>
  <si>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</si>
  <si>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</si>
  <si>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</si>
  <si>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</si>
  <si>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Volkswagen T-Roc</t>
  </si>
  <si>
    <t>Audi Q2</t>
  </si>
  <si>
    <t>Audi Q3</t>
  </si>
  <si>
    <t>BMW X1</t>
  </si>
  <si>
    <t>BMW X2</t>
  </si>
  <si>
    <t>Lexus UX</t>
  </si>
  <si>
    <t>Mercedes-Benz GLA-Class</t>
  </si>
  <si>
    <t>MINI Countryman</t>
  </si>
  <si>
    <t>Ford Escape</t>
  </si>
  <si>
    <t>GWM Haval H6</t>
  </si>
  <si>
    <t>Honda CR-V</t>
  </si>
  <si>
    <t>Hyundai Tucson</t>
  </si>
  <si>
    <t>Kia Sportage</t>
  </si>
  <si>
    <t>Mazda CX-5</t>
  </si>
  <si>
    <t>MG HS</t>
  </si>
  <si>
    <t>Mitsubishi Outlander</t>
  </si>
  <si>
    <t>Nissan X-Trail</t>
  </si>
  <si>
    <t>Peugeot 5008</t>
  </si>
  <si>
    <t>Skoda Karoq</t>
  </si>
  <si>
    <t>SsangYong Korando</t>
  </si>
  <si>
    <t>Subaru Forester</t>
  </si>
  <si>
    <t>Toyota RAV4</t>
  </si>
  <si>
    <t>Volkswagen Tiguan</t>
  </si>
  <si>
    <t>BMW X3</t>
  </si>
  <si>
    <t>BMW X4</t>
  </si>
  <si>
    <t>Genesis GV70</t>
  </si>
  <si>
    <t>Lexus NX</t>
  </si>
  <si>
    <t>Mercedes-Benz GLB-Class</t>
  </si>
  <si>
    <t>Mercedes-Benz GLC-Class Coupe</t>
  </si>
  <si>
    <t>Mercedes-Benz GLC-Class Wagon</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</si>
  <si>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</si>
  <si>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</si>
  <si>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</si>
  <si>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</si>
  <si>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</si>
  <si>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</si>
  <si>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</si>
  <si>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</si>
  <si>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</si>
  <si>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</si>
  <si>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</si>
  <si>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</si>
  <si>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</si>
  <si>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Skoda Kodiaq</t>
  </si>
  <si>
    <t>Ssangyong Rexton</t>
  </si>
  <si>
    <t>Subaru Outback</t>
  </si>
  <si>
    <t>Toyota Fortuner</t>
  </si>
  <si>
    <t>Toyota Kluger</t>
  </si>
  <si>
    <t>Toyota Prado</t>
  </si>
  <si>
    <t>Volkswagen Tiguan Allspace</t>
  </si>
  <si>
    <t>BMW X5</t>
  </si>
  <si>
    <t>BMW X6</t>
  </si>
  <si>
    <t>Kia EV6</t>
  </si>
  <si>
    <t>Land Rover Defender</t>
  </si>
  <si>
    <t>Land Rover Range Rover Sport</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</si>
  <si>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</si>
  <si>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</si>
  <si>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</si>
  <si>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</si>
  <si>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</si>
  <si>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</si>
  <si>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</si>
  <si>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</si>
  <si>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</si>
  <si>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</si>
  <si>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</si>
  <si>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Lexus LX</t>
  </si>
  <si>
    <t>Mercedes-Benz G-Class</t>
  </si>
  <si>
    <t>Mercedes-Benz GLS-Class</t>
  </si>
  <si>
    <t>Ford Transit Bus</t>
  </si>
  <si>
    <t>LDV Deliver 9 Bus</t>
  </si>
  <si>
    <t>Toyota Hiace Bus</t>
  </si>
  <si>
    <t>Toyota Coaster</t>
  </si>
  <si>
    <t>Renault Kangoo</t>
  </si>
  <si>
    <t>Volkswagen Caddy Van</t>
  </si>
  <si>
    <t>Ford Transit Custom</t>
  </si>
  <si>
    <t>Hyundai iLOAD</t>
  </si>
  <si>
    <t>Hyundai Staria Load</t>
  </si>
  <si>
    <t>LDV G10/G10+</t>
  </si>
  <si>
    <t>LDV V80</t>
  </si>
  <si>
    <t>Mercedes-Benz Vito Van</t>
  </si>
  <si>
    <t>Mitsubishi Express</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</si>
  <si>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</si>
  <si>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</si>
  <si>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</si>
  <si>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</si>
  <si>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</si>
  <si>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</si>
  <si>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</si>
  <si>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</si>
  <si>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</si>
  <si>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</si>
  <si>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</si>
  <si>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</si>
  <si>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</si>
  <si>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Ute 4X4</t>
  </si>
  <si>
    <t>Isuzu Ute D-Max 4X4</t>
  </si>
  <si>
    <t>Jeep Gladiator</t>
  </si>
  <si>
    <t>LDV T60/T60 MAX 4X4</t>
  </si>
  <si>
    <t>Mazda BT-50 4X4</t>
  </si>
  <si>
    <t>Mitsubishi Triton 4X4</t>
  </si>
  <si>
    <t>Nissan Navara 4X4</t>
  </si>
  <si>
    <t>RAM 1500</t>
  </si>
  <si>
    <t>RAM 2500</t>
  </si>
  <si>
    <t>Ssangyong Musso/Musso XLV 4X4</t>
  </si>
  <si>
    <t>Toyota Hilux 4X4</t>
  </si>
  <si>
    <t>Toyota Landcruiser PU/CC</t>
  </si>
  <si>
    <t>Volkswagen Amarok 4X4</t>
  </si>
  <si>
    <t>Ford Transit Heavy</t>
  </si>
  <si>
    <t>Fuso Canter (LD)</t>
  </si>
  <si>
    <t>Hino (LD)</t>
  </si>
  <si>
    <t>Hyundai EX4</t>
  </si>
  <si>
    <t>Isuzu N-Series (LD)</t>
  </si>
  <si>
    <t>Iveco C/C (LD)</t>
  </si>
  <si>
    <t>LDV Deliver 9</t>
  </si>
  <si>
    <t>Mercedes-Benz Sprinter</t>
  </si>
  <si>
    <t>Volkswagen Crafter</t>
  </si>
  <si>
    <t>Fuso Fighter (MD)</t>
  </si>
  <si>
    <t>Hino (MD)</t>
  </si>
  <si>
    <t>Isuzu N-Series (MD)</t>
  </si>
  <si>
    <t>MAN (MD)</t>
  </si>
  <si>
    <t>Freightliner (HD)</t>
  </si>
  <si>
    <t>Hino (HD)</t>
  </si>
  <si>
    <t>Isuzu (HD)</t>
  </si>
  <si>
    <t>Iveco (HD)</t>
  </si>
  <si>
    <t>Mack (HD)</t>
  </si>
  <si>
    <t>MAN (HD)</t>
  </si>
  <si>
    <t>Scania (HD)</t>
  </si>
  <si>
    <t>UD Trucks (HD)</t>
  </si>
  <si>
    <t>Volvo Truck (HD)</t>
  </si>
  <si>
    <t>Western Star (HD)</t>
  </si>
  <si>
    <t>Total Passenger</t>
  </si>
  <si>
    <t>Total Passenger &lt; $</t>
  </si>
  <si>
    <t>Total Passenger &gt; $</t>
  </si>
  <si>
    <t>Total Sports</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</si>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</sst>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82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83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84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85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86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87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88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490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164" t="s">
        <v>100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100</v>
      </c>
      <c r="B6" s="61" t="s">
        <v>12</v>
      </c>
      <c r="C6" s="62" t="s">
        <v>13</v>
      </c>
      <c r="D6" s="61" t="s">
        <v>12</v>
      </c>
      <c r="E6" s="63" t="s">
        <v>13</v>
      </c>
      <c r="F6" s="62" t="s">
        <v>12</v>
      </c>
      <c r="G6" s="62" t="s">
        <v>13</v>
      </c>
      <c r="H6" s="61" t="s">
        <v>12</v>
      </c>
      <c r="I6" s="63" t="s">
        <v>13</v>
      </c>
      <c r="J6" s="61"/>
      <c r="K6" s="63"/>
    </row>
    <row r="7" spans="1:11" x14ac:dyDescent="0.2">
      <c r="A7" s="7" t="s">
        <v>230</v>
      </c>
      <c r="B7" s="65">
        <v>0</v>
      </c>
      <c r="C7" s="34">
        <f>IF(B17=0, "-", B7/B17)</f>
        <v>0</v>
      </c>
      <c r="D7" s="65">
        <v>0</v>
      </c>
      <c r="E7" s="9">
        <f>IF(D17=0, "-", D7/D17)</f>
        <v>0</v>
      </c>
      <c r="F7" s="81">
        <v>3</v>
      </c>
      <c r="G7" s="34">
        <f>IF(F17=0, "-", F7/F17)</f>
        <v>1.1857707509881422E-2</v>
      </c>
      <c r="H7" s="65">
        <v>7</v>
      </c>
      <c r="I7" s="9">
        <f>IF(H17=0, "-", H7/H17)</f>
        <v>3.482587064676617E-2</v>
      </c>
      <c r="J7" s="8" t="str">
        <f t="shared" ref="J7:J15" si="0">IF(D7=0, "-", IF((B7-D7)/D7&lt;10, (B7-D7)/D7, "&gt;999%"))</f>
        <v>-</v>
      </c>
      <c r="K7" s="9">
        <f t="shared" ref="K7:K15" si="1">IF(H7=0, "-", IF((F7-H7)/H7&lt;10, (F7-H7)/H7, "&gt;999%"))</f>
        <v>-0.5714285714285714</v>
      </c>
    </row>
    <row r="8" spans="1:11" x14ac:dyDescent="0.2">
      <c r="A8" s="7" t="s">
        <v>231</v>
      </c>
      <c r="B8" s="65">
        <v>1</v>
      </c>
      <c r="C8" s="34">
        <f>IF(B17=0, "-", B8/B17)</f>
        <v>1.5873015873015872E-2</v>
      </c>
      <c r="D8" s="65">
        <v>1</v>
      </c>
      <c r="E8" s="9">
        <f>IF(D17=0, "-", D8/D17)</f>
        <v>4.1666666666666664E-2</v>
      </c>
      <c r="F8" s="81">
        <v>17</v>
      </c>
      <c r="G8" s="34">
        <f>IF(F17=0, "-", F8/F17)</f>
        <v>6.7193675889328064E-2</v>
      </c>
      <c r="H8" s="65">
        <v>20</v>
      </c>
      <c r="I8" s="9">
        <f>IF(H17=0, "-", H8/H17)</f>
        <v>9.950248756218906E-2</v>
      </c>
      <c r="J8" s="8">
        <f t="shared" si="0"/>
        <v>0</v>
      </c>
      <c r="K8" s="9">
        <f t="shared" si="1"/>
        <v>-0.15</v>
      </c>
    </row>
    <row r="9" spans="1:11" x14ac:dyDescent="0.2">
      <c r="A9" s="7" t="s">
        <v>232</v>
      </c>
      <c r="B9" s="65">
        <v>12</v>
      </c>
      <c r="C9" s="34">
        <f>IF(B17=0, "-", B9/B17)</f>
        <v>0.19047619047619047</v>
      </c>
      <c r="D9" s="65">
        <v>8</v>
      </c>
      <c r="E9" s="9">
        <f>IF(D17=0, "-", D9/D17)</f>
        <v>0.33333333333333331</v>
      </c>
      <c r="F9" s="81">
        <v>42</v>
      </c>
      <c r="G9" s="34">
        <f>IF(F17=0, "-", F9/F17)</f>
        <v>0.16600790513833993</v>
      </c>
      <c r="H9" s="65">
        <v>21</v>
      </c>
      <c r="I9" s="9">
        <f>IF(H17=0, "-", H9/H17)</f>
        <v>0.1044776119402985</v>
      </c>
      <c r="J9" s="8">
        <f t="shared" si="0"/>
        <v>0.5</v>
      </c>
      <c r="K9" s="9">
        <f t="shared" si="1"/>
        <v>1</v>
      </c>
    </row>
    <row r="10" spans="1:11" x14ac:dyDescent="0.2">
      <c r="A10" s="7" t="s">
        <v>233</v>
      </c>
      <c r="B10" s="65">
        <v>9</v>
      </c>
      <c r="C10" s="34">
        <f>IF(B17=0, "-", B10/B17)</f>
        <v>0.14285714285714285</v>
      </c>
      <c r="D10" s="65">
        <v>4</v>
      </c>
      <c r="E10" s="9">
        <f>IF(D17=0, "-", D10/D17)</f>
        <v>0.16666666666666666</v>
      </c>
      <c r="F10" s="81">
        <v>25</v>
      </c>
      <c r="G10" s="34">
        <f>IF(F17=0, "-", F10/F17)</f>
        <v>9.8814229249011856E-2</v>
      </c>
      <c r="H10" s="65">
        <v>54</v>
      </c>
      <c r="I10" s="9">
        <f>IF(H17=0, "-", H10/H17)</f>
        <v>0.26865671641791045</v>
      </c>
      <c r="J10" s="8">
        <f t="shared" si="0"/>
        <v>1.25</v>
      </c>
      <c r="K10" s="9">
        <f t="shared" si="1"/>
        <v>-0.53703703703703709</v>
      </c>
    </row>
    <row r="11" spans="1:11" x14ac:dyDescent="0.2">
      <c r="A11" s="7" t="s">
        <v>234</v>
      </c>
      <c r="B11" s="65">
        <v>0</v>
      </c>
      <c r="C11" s="34">
        <f>IF(B17=0, "-", B11/B17)</f>
        <v>0</v>
      </c>
      <c r="D11" s="65">
        <v>0</v>
      </c>
      <c r="E11" s="9">
        <f>IF(D17=0, "-", D11/D17)</f>
        <v>0</v>
      </c>
      <c r="F11" s="81">
        <v>5</v>
      </c>
      <c r="G11" s="34">
        <f>IF(F17=0, "-", F11/F17)</f>
        <v>1.9762845849802372E-2</v>
      </c>
      <c r="H11" s="65">
        <v>5</v>
      </c>
      <c r="I11" s="9">
        <f>IF(H17=0, "-", H11/H17)</f>
        <v>2.4875621890547265E-2</v>
      </c>
      <c r="J11" s="8" t="str">
        <f t="shared" si="0"/>
        <v>-</v>
      </c>
      <c r="K11" s="9">
        <f t="shared" si="1"/>
        <v>0</v>
      </c>
    </row>
    <row r="12" spans="1:11" x14ac:dyDescent="0.2">
      <c r="A12" s="7" t="s">
        <v>235</v>
      </c>
      <c r="B12" s="65">
        <v>1</v>
      </c>
      <c r="C12" s="34">
        <f>IF(B17=0, "-", B12/B17)</f>
        <v>1.5873015873015872E-2</v>
      </c>
      <c r="D12" s="65">
        <v>1</v>
      </c>
      <c r="E12" s="9">
        <f>IF(D17=0, "-", D12/D17)</f>
        <v>4.1666666666666664E-2</v>
      </c>
      <c r="F12" s="81">
        <v>11</v>
      </c>
      <c r="G12" s="34">
        <f>IF(F17=0, "-", F12/F17)</f>
        <v>4.3478260869565216E-2</v>
      </c>
      <c r="H12" s="65">
        <v>11</v>
      </c>
      <c r="I12" s="9">
        <f>IF(H17=0, "-", H12/H17)</f>
        <v>5.4726368159203981E-2</v>
      </c>
      <c r="J12" s="8">
        <f t="shared" si="0"/>
        <v>0</v>
      </c>
      <c r="K12" s="9">
        <f t="shared" si="1"/>
        <v>0</v>
      </c>
    </row>
    <row r="13" spans="1:11" x14ac:dyDescent="0.2">
      <c r="A13" s="7" t="s">
        <v>236</v>
      </c>
      <c r="B13" s="65">
        <v>19</v>
      </c>
      <c r="C13" s="34">
        <f>IF(B17=0, "-", B13/B17)</f>
        <v>0.30158730158730157</v>
      </c>
      <c r="D13" s="65">
        <v>3</v>
      </c>
      <c r="E13" s="9">
        <f>IF(D17=0, "-", D13/D17)</f>
        <v>0.125</v>
      </c>
      <c r="F13" s="81">
        <v>75</v>
      </c>
      <c r="G13" s="34">
        <f>IF(F17=0, "-", F13/F17)</f>
        <v>0.29644268774703558</v>
      </c>
      <c r="H13" s="65">
        <v>15</v>
      </c>
      <c r="I13" s="9">
        <f>IF(H17=0, "-", H13/H17)</f>
        <v>7.4626865671641784E-2</v>
      </c>
      <c r="J13" s="8">
        <f t="shared" si="0"/>
        <v>5.333333333333333</v>
      </c>
      <c r="K13" s="9">
        <f t="shared" si="1"/>
        <v>4</v>
      </c>
    </row>
    <row r="14" spans="1:11" x14ac:dyDescent="0.2">
      <c r="A14" s="7" t="s">
        <v>237</v>
      </c>
      <c r="B14" s="65">
        <v>20</v>
      </c>
      <c r="C14" s="34">
        <f>IF(B17=0, "-", B14/B17)</f>
        <v>0.31746031746031744</v>
      </c>
      <c r="D14" s="65">
        <v>5</v>
      </c>
      <c r="E14" s="9">
        <f>IF(D17=0, "-", D14/D17)</f>
        <v>0.20833333333333334</v>
      </c>
      <c r="F14" s="81">
        <v>68</v>
      </c>
      <c r="G14" s="34">
        <f>IF(F17=0, "-", F14/F17)</f>
        <v>0.26877470355731226</v>
      </c>
      <c r="H14" s="65">
        <v>52</v>
      </c>
      <c r="I14" s="9">
        <f>IF(H17=0, "-", H14/H17)</f>
        <v>0.25870646766169153</v>
      </c>
      <c r="J14" s="8">
        <f t="shared" si="0"/>
        <v>3</v>
      </c>
      <c r="K14" s="9">
        <f t="shared" si="1"/>
        <v>0.30769230769230771</v>
      </c>
    </row>
    <row r="15" spans="1:11" x14ac:dyDescent="0.2">
      <c r="A15" s="7" t="s">
        <v>238</v>
      </c>
      <c r="B15" s="65">
        <v>1</v>
      </c>
      <c r="C15" s="34">
        <f>IF(B17=0, "-", B15/B17)</f>
        <v>1.5873015873015872E-2</v>
      </c>
      <c r="D15" s="65">
        <v>2</v>
      </c>
      <c r="E15" s="9">
        <f>IF(D17=0, "-", D15/D17)</f>
        <v>8.3333333333333329E-2</v>
      </c>
      <c r="F15" s="81">
        <v>7</v>
      </c>
      <c r="G15" s="34">
        <f>IF(F17=0, "-", F15/F17)</f>
        <v>2.766798418972332E-2</v>
      </c>
      <c r="H15" s="65">
        <v>16</v>
      </c>
      <c r="I15" s="9">
        <f>IF(H17=0, "-", H15/H17)</f>
        <v>7.9601990049751242E-2</v>
      </c>
      <c r="J15" s="8">
        <f t="shared" si="0"/>
        <v>-0.5</v>
      </c>
      <c r="K15" s="9">
        <f t="shared" si="1"/>
        <v>-0.5625</v>
      </c>
    </row>
    <row r="16" spans="1:11" x14ac:dyDescent="0.2">
      <c r="A16" s="2"/>
      <c r="B16" s="68"/>
      <c r="C16" s="33"/>
      <c r="D16" s="68"/>
      <c r="E16" s="6"/>
      <c r="F16" s="82"/>
      <c r="G16" s="33"/>
      <c r="H16" s="68"/>
      <c r="I16" s="6"/>
      <c r="J16" s="5"/>
      <c r="K16" s="6"/>
    </row>
    <row r="17" spans="1:11" s="43" customFormat="1" x14ac:dyDescent="0.2">
      <c r="A17" s="162" t="s">
        <v>426</v>
      </c>
      <c r="B17" s="71">
        <f>SUM(B7:B16)</f>
        <v>63</v>
      </c>
      <c r="C17" s="40">
        <f>B17/1115</f>
        <v>5.6502242152466367E-2</v>
      </c>
      <c r="D17" s="71">
        <f>SUM(D7:D16)</f>
        <v>24</v>
      </c>
      <c r="E17" s="41">
        <f>D17/959</f>
        <v>2.502606882168926E-2</v>
      </c>
      <c r="F17" s="77">
        <f>SUM(F7:F16)</f>
        <v>253</v>
      </c>
      <c r="G17" s="42">
        <f>F17/5197</f>
        <v>4.8681931883779103E-2</v>
      </c>
      <c r="H17" s="71">
        <f>SUM(H7:H16)</f>
        <v>201</v>
      </c>
      <c r="I17" s="41">
        <f>H17/5197</f>
        <v>3.8676159322686164E-2</v>
      </c>
      <c r="J17" s="37">
        <f>IF(D17=0, "-", IF((B17-D17)/D17&lt;10, (B17-D17)/D17, "&gt;999%"))</f>
        <v>1.625</v>
      </c>
      <c r="K17" s="38">
        <f>IF(H17=0, "-", IF((F17-H17)/H17&lt;10, (F17-H17)/H17, "&gt;999%"))</f>
        <v>0.25870646766169153</v>
      </c>
    </row>
    <row r="18" spans="1:11" x14ac:dyDescent="0.2">
      <c r="B18" s="83"/>
      <c r="D18" s="83"/>
      <c r="F18" s="83"/>
      <c r="H18" s="83"/>
    </row>
    <row r="19" spans="1:11" s="43" customFormat="1" x14ac:dyDescent="0.2">
      <c r="A19" s="162" t="s">
        <v>426</v>
      </c>
      <c r="B19" s="71">
        <v>63</v>
      </c>
      <c r="C19" s="40">
        <f>B19/1115</f>
        <v>5.6502242152466367E-2</v>
      </c>
      <c r="D19" s="71">
        <v>24</v>
      </c>
      <c r="E19" s="41">
        <f>D19/959</f>
        <v>2.502606882168926E-2</v>
      </c>
      <c r="F19" s="77">
        <v>253</v>
      </c>
      <c r="G19" s="42">
        <f>F19/5197</f>
        <v>4.8681931883779103E-2</v>
      </c>
      <c r="H19" s="71">
        <v>201</v>
      </c>
      <c r="I19" s="41">
        <f>H19/5197</f>
        <v>3.8676159322686164E-2</v>
      </c>
      <c r="J19" s="37">
        <f>IF(D19=0, "-", IF((B19-D19)/D19&lt;10, (B19-D19)/D19, "&gt;999%"))</f>
        <v>1.625</v>
      </c>
      <c r="K19" s="38">
        <f>IF(H19=0, "-", IF((F19-H19)/H19&lt;10, (F19-H19)/H19, "&gt;999%"))</f>
        <v>0.25870646766169153</v>
      </c>
    </row>
    <row r="20" spans="1:11" x14ac:dyDescent="0.2">
      <c r="B20" s="83"/>
      <c r="D20" s="83"/>
      <c r="F20" s="83"/>
      <c r="H20" s="83"/>
    </row>
    <row r="21" spans="1:11" ht="15.75" x14ac:dyDescent="0.25">
      <c r="A21" s="164" t="s">
        <v>101</v>
      </c>
      <c r="B21" s="196" t="s">
        <v>1</v>
      </c>
      <c r="C21" s="200"/>
      <c r="D21" s="200"/>
      <c r="E21" s="197"/>
      <c r="F21" s="196" t="s">
        <v>14</v>
      </c>
      <c r="G21" s="200"/>
      <c r="H21" s="200"/>
      <c r="I21" s="197"/>
      <c r="J21" s="196" t="s">
        <v>15</v>
      </c>
      <c r="K21" s="197"/>
    </row>
    <row r="22" spans="1:11" x14ac:dyDescent="0.2">
      <c r="A22" s="22"/>
      <c r="B22" s="196">
        <f>VALUE(RIGHT($B$2, 4))</f>
        <v>2022</v>
      </c>
      <c r="C22" s="197"/>
      <c r="D22" s="196">
        <f>B22-1</f>
        <v>2021</v>
      </c>
      <c r="E22" s="204"/>
      <c r="F22" s="196">
        <f>B22</f>
        <v>2022</v>
      </c>
      <c r="G22" s="204"/>
      <c r="H22" s="196">
        <f>D22</f>
        <v>2021</v>
      </c>
      <c r="I22" s="204"/>
      <c r="J22" s="140" t="s">
        <v>4</v>
      </c>
      <c r="K22" s="141" t="s">
        <v>2</v>
      </c>
    </row>
    <row r="23" spans="1:11" x14ac:dyDescent="0.2">
      <c r="A23" s="163" t="s">
        <v>128</v>
      </c>
      <c r="B23" s="61" t="s">
        <v>12</v>
      </c>
      <c r="C23" s="62" t="s">
        <v>13</v>
      </c>
      <c r="D23" s="61" t="s">
        <v>12</v>
      </c>
      <c r="E23" s="63" t="s">
        <v>13</v>
      </c>
      <c r="F23" s="62" t="s">
        <v>12</v>
      </c>
      <c r="G23" s="62" t="s">
        <v>13</v>
      </c>
      <c r="H23" s="61" t="s">
        <v>12</v>
      </c>
      <c r="I23" s="63" t="s">
        <v>13</v>
      </c>
      <c r="J23" s="61"/>
      <c r="K23" s="63"/>
    </row>
    <row r="24" spans="1:11" x14ac:dyDescent="0.2">
      <c r="A24" s="7" t="s">
        <v>239</v>
      </c>
      <c r="B24" s="65">
        <v>0</v>
      </c>
      <c r="C24" s="34">
        <f>IF(B44=0, "-", B24/B44)</f>
        <v>0</v>
      </c>
      <c r="D24" s="65">
        <v>1</v>
      </c>
      <c r="E24" s="9">
        <f>IF(D44=0, "-", D24/D44)</f>
        <v>1.020408163265306E-2</v>
      </c>
      <c r="F24" s="81">
        <v>0</v>
      </c>
      <c r="G24" s="34">
        <f>IF(F44=0, "-", F24/F44)</f>
        <v>0</v>
      </c>
      <c r="H24" s="65">
        <v>7</v>
      </c>
      <c r="I24" s="9">
        <f>IF(H44=0, "-", H24/H44)</f>
        <v>1.2411347517730497E-2</v>
      </c>
      <c r="J24" s="8">
        <f t="shared" ref="J24:J42" si="2">IF(D24=0, "-", IF((B24-D24)/D24&lt;10, (B24-D24)/D24, "&gt;999%"))</f>
        <v>-1</v>
      </c>
      <c r="K24" s="9">
        <f t="shared" ref="K24:K42" si="3">IF(H24=0, "-", IF((F24-H24)/H24&lt;10, (F24-H24)/H24, "&gt;999%"))</f>
        <v>-1</v>
      </c>
    </row>
    <row r="25" spans="1:11" x14ac:dyDescent="0.2">
      <c r="A25" s="7" t="s">
        <v>240</v>
      </c>
      <c r="B25" s="65">
        <v>5</v>
      </c>
      <c r="C25" s="34">
        <f>IF(B44=0, "-", B25/B44)</f>
        <v>3.8167938931297711E-2</v>
      </c>
      <c r="D25" s="65">
        <v>5</v>
      </c>
      <c r="E25" s="9">
        <f>IF(D44=0, "-", D25/D44)</f>
        <v>5.1020408163265307E-2</v>
      </c>
      <c r="F25" s="81">
        <v>37</v>
      </c>
      <c r="G25" s="34">
        <f>IF(F44=0, "-", F25/F44)</f>
        <v>7.2124756335282647E-2</v>
      </c>
      <c r="H25" s="65">
        <v>7</v>
      </c>
      <c r="I25" s="9">
        <f>IF(H44=0, "-", H25/H44)</f>
        <v>1.2411347517730497E-2</v>
      </c>
      <c r="J25" s="8">
        <f t="shared" si="2"/>
        <v>0</v>
      </c>
      <c r="K25" s="9">
        <f t="shared" si="3"/>
        <v>4.2857142857142856</v>
      </c>
    </row>
    <row r="26" spans="1:11" x14ac:dyDescent="0.2">
      <c r="A26" s="7" t="s">
        <v>241</v>
      </c>
      <c r="B26" s="65">
        <v>2</v>
      </c>
      <c r="C26" s="34">
        <f>IF(B44=0, "-", B26/B44)</f>
        <v>1.5267175572519083E-2</v>
      </c>
      <c r="D26" s="65">
        <v>7</v>
      </c>
      <c r="E26" s="9">
        <f>IF(D44=0, "-", D26/D44)</f>
        <v>7.1428571428571425E-2</v>
      </c>
      <c r="F26" s="81">
        <v>9</v>
      </c>
      <c r="G26" s="34">
        <f>IF(F44=0, "-", F26/F44)</f>
        <v>1.7543859649122806E-2</v>
      </c>
      <c r="H26" s="65">
        <v>20</v>
      </c>
      <c r="I26" s="9">
        <f>IF(H44=0, "-", H26/H44)</f>
        <v>3.5460992907801421E-2</v>
      </c>
      <c r="J26" s="8">
        <f t="shared" si="2"/>
        <v>-0.7142857142857143</v>
      </c>
      <c r="K26" s="9">
        <f t="shared" si="3"/>
        <v>-0.55000000000000004</v>
      </c>
    </row>
    <row r="27" spans="1:11" x14ac:dyDescent="0.2">
      <c r="A27" s="7" t="s">
        <v>242</v>
      </c>
      <c r="B27" s="65">
        <v>21</v>
      </c>
      <c r="C27" s="34">
        <f>IF(B44=0, "-", B27/B44)</f>
        <v>0.16030534351145037</v>
      </c>
      <c r="D27" s="65">
        <v>20</v>
      </c>
      <c r="E27" s="9">
        <f>IF(D44=0, "-", D27/D44)</f>
        <v>0.20408163265306123</v>
      </c>
      <c r="F27" s="81">
        <v>62</v>
      </c>
      <c r="G27" s="34">
        <f>IF(F44=0, "-", F27/F44)</f>
        <v>0.12085769980506822</v>
      </c>
      <c r="H27" s="65">
        <v>85</v>
      </c>
      <c r="I27" s="9">
        <f>IF(H44=0, "-", H27/H44)</f>
        <v>0.15070921985815602</v>
      </c>
      <c r="J27" s="8">
        <f t="shared" si="2"/>
        <v>0.05</v>
      </c>
      <c r="K27" s="9">
        <f t="shared" si="3"/>
        <v>-0.27058823529411763</v>
      </c>
    </row>
    <row r="28" spans="1:11" x14ac:dyDescent="0.2">
      <c r="A28" s="7" t="s">
        <v>243</v>
      </c>
      <c r="B28" s="65">
        <v>4</v>
      </c>
      <c r="C28" s="34">
        <f>IF(B44=0, "-", B28/B44)</f>
        <v>3.0534351145038167E-2</v>
      </c>
      <c r="D28" s="65">
        <v>0</v>
      </c>
      <c r="E28" s="9">
        <f>IF(D44=0, "-", D28/D44)</f>
        <v>0</v>
      </c>
      <c r="F28" s="81">
        <v>8</v>
      </c>
      <c r="G28" s="34">
        <f>IF(F44=0, "-", F28/F44)</f>
        <v>1.5594541910331383E-2</v>
      </c>
      <c r="H28" s="65">
        <v>4</v>
      </c>
      <c r="I28" s="9">
        <f>IF(H44=0, "-", H28/H44)</f>
        <v>7.0921985815602835E-3</v>
      </c>
      <c r="J28" s="8" t="str">
        <f t="shared" si="2"/>
        <v>-</v>
      </c>
      <c r="K28" s="9">
        <f t="shared" si="3"/>
        <v>1</v>
      </c>
    </row>
    <row r="29" spans="1:11" x14ac:dyDescent="0.2">
      <c r="A29" s="7" t="s">
        <v>244</v>
      </c>
      <c r="B29" s="65">
        <v>0</v>
      </c>
      <c r="C29" s="34">
        <f>IF(B44=0, "-", B29/B44)</f>
        <v>0</v>
      </c>
      <c r="D29" s="65">
        <v>1</v>
      </c>
      <c r="E29" s="9">
        <f>IF(D44=0, "-", D29/D44)</f>
        <v>1.020408163265306E-2</v>
      </c>
      <c r="F29" s="81">
        <v>4</v>
      </c>
      <c r="G29" s="34">
        <f>IF(F44=0, "-", F29/F44)</f>
        <v>7.7972709551656916E-3</v>
      </c>
      <c r="H29" s="65">
        <v>1</v>
      </c>
      <c r="I29" s="9">
        <f>IF(H44=0, "-", H29/H44)</f>
        <v>1.7730496453900709E-3</v>
      </c>
      <c r="J29" s="8">
        <f t="shared" si="2"/>
        <v>-1</v>
      </c>
      <c r="K29" s="9">
        <f t="shared" si="3"/>
        <v>3</v>
      </c>
    </row>
    <row r="30" spans="1:11" x14ac:dyDescent="0.2">
      <c r="A30" s="7" t="s">
        <v>245</v>
      </c>
      <c r="B30" s="65">
        <v>6</v>
      </c>
      <c r="C30" s="34">
        <f>IF(B44=0, "-", B30/B44)</f>
        <v>4.5801526717557252E-2</v>
      </c>
      <c r="D30" s="65">
        <v>8</v>
      </c>
      <c r="E30" s="9">
        <f>IF(D44=0, "-", D30/D44)</f>
        <v>8.1632653061224483E-2</v>
      </c>
      <c r="F30" s="81">
        <v>23</v>
      </c>
      <c r="G30" s="34">
        <f>IF(F44=0, "-", F30/F44)</f>
        <v>4.4834307992202727E-2</v>
      </c>
      <c r="H30" s="65">
        <v>46</v>
      </c>
      <c r="I30" s="9">
        <f>IF(H44=0, "-", H30/H44)</f>
        <v>8.1560283687943269E-2</v>
      </c>
      <c r="J30" s="8">
        <f t="shared" si="2"/>
        <v>-0.25</v>
      </c>
      <c r="K30" s="9">
        <f t="shared" si="3"/>
        <v>-0.5</v>
      </c>
    </row>
    <row r="31" spans="1:11" x14ac:dyDescent="0.2">
      <c r="A31" s="7" t="s">
        <v>246</v>
      </c>
      <c r="B31" s="65">
        <v>6</v>
      </c>
      <c r="C31" s="34">
        <f>IF(B44=0, "-", B31/B44)</f>
        <v>4.5801526717557252E-2</v>
      </c>
      <c r="D31" s="65">
        <v>7</v>
      </c>
      <c r="E31" s="9">
        <f>IF(D44=0, "-", D31/D44)</f>
        <v>7.1428571428571425E-2</v>
      </c>
      <c r="F31" s="81">
        <v>37</v>
      </c>
      <c r="G31" s="34">
        <f>IF(F44=0, "-", F31/F44)</f>
        <v>7.2124756335282647E-2</v>
      </c>
      <c r="H31" s="65">
        <v>43</v>
      </c>
      <c r="I31" s="9">
        <f>IF(H44=0, "-", H31/H44)</f>
        <v>7.6241134751773049E-2</v>
      </c>
      <c r="J31" s="8">
        <f t="shared" si="2"/>
        <v>-0.14285714285714285</v>
      </c>
      <c r="K31" s="9">
        <f t="shared" si="3"/>
        <v>-0.13953488372093023</v>
      </c>
    </row>
    <row r="32" spans="1:11" x14ac:dyDescent="0.2">
      <c r="A32" s="7" t="s">
        <v>247</v>
      </c>
      <c r="B32" s="65">
        <v>0</v>
      </c>
      <c r="C32" s="34">
        <f>IF(B44=0, "-", B32/B44)</f>
        <v>0</v>
      </c>
      <c r="D32" s="65">
        <v>1</v>
      </c>
      <c r="E32" s="9">
        <f>IF(D44=0, "-", D32/D44)</f>
        <v>1.020408163265306E-2</v>
      </c>
      <c r="F32" s="81">
        <v>1</v>
      </c>
      <c r="G32" s="34">
        <f>IF(F44=0, "-", F32/F44)</f>
        <v>1.9493177387914229E-3</v>
      </c>
      <c r="H32" s="65">
        <v>3</v>
      </c>
      <c r="I32" s="9">
        <f>IF(H44=0, "-", H32/H44)</f>
        <v>5.3191489361702126E-3</v>
      </c>
      <c r="J32" s="8">
        <f t="shared" si="2"/>
        <v>-1</v>
      </c>
      <c r="K32" s="9">
        <f t="shared" si="3"/>
        <v>-0.66666666666666663</v>
      </c>
    </row>
    <row r="33" spans="1:11" x14ac:dyDescent="0.2">
      <c r="A33" s="7" t="s">
        <v>248</v>
      </c>
      <c r="B33" s="65">
        <v>41</v>
      </c>
      <c r="C33" s="34">
        <f>IF(B44=0, "-", B33/B44)</f>
        <v>0.31297709923664124</v>
      </c>
      <c r="D33" s="65">
        <v>14</v>
      </c>
      <c r="E33" s="9">
        <f>IF(D44=0, "-", D33/D44)</f>
        <v>0.14285714285714285</v>
      </c>
      <c r="F33" s="81">
        <v>168</v>
      </c>
      <c r="G33" s="34">
        <f>IF(F44=0, "-", F33/F44)</f>
        <v>0.32748538011695905</v>
      </c>
      <c r="H33" s="65">
        <v>40</v>
      </c>
      <c r="I33" s="9">
        <f>IF(H44=0, "-", H33/H44)</f>
        <v>7.0921985815602842E-2</v>
      </c>
      <c r="J33" s="8">
        <f t="shared" si="2"/>
        <v>1.9285714285714286</v>
      </c>
      <c r="K33" s="9">
        <f t="shared" si="3"/>
        <v>3.2</v>
      </c>
    </row>
    <row r="34" spans="1:11" x14ac:dyDescent="0.2">
      <c r="A34" s="7" t="s">
        <v>249</v>
      </c>
      <c r="B34" s="65">
        <v>11</v>
      </c>
      <c r="C34" s="34">
        <f>IF(B44=0, "-", B34/B44)</f>
        <v>8.3969465648854963E-2</v>
      </c>
      <c r="D34" s="65">
        <v>8</v>
      </c>
      <c r="E34" s="9">
        <f>IF(D44=0, "-", D34/D44)</f>
        <v>8.1632653061224483E-2</v>
      </c>
      <c r="F34" s="81">
        <v>63</v>
      </c>
      <c r="G34" s="34">
        <f>IF(F44=0, "-", F34/F44)</f>
        <v>0.12280701754385964</v>
      </c>
      <c r="H34" s="65">
        <v>120</v>
      </c>
      <c r="I34" s="9">
        <f>IF(H44=0, "-", H34/H44)</f>
        <v>0.21276595744680851</v>
      </c>
      <c r="J34" s="8">
        <f t="shared" si="2"/>
        <v>0.375</v>
      </c>
      <c r="K34" s="9">
        <f t="shared" si="3"/>
        <v>-0.47499999999999998</v>
      </c>
    </row>
    <row r="35" spans="1:11" x14ac:dyDescent="0.2">
      <c r="A35" s="7" t="s">
        <v>250</v>
      </c>
      <c r="B35" s="65">
        <v>5</v>
      </c>
      <c r="C35" s="34">
        <f>IF(B44=0, "-", B35/B44)</f>
        <v>3.8167938931297711E-2</v>
      </c>
      <c r="D35" s="65">
        <v>5</v>
      </c>
      <c r="E35" s="9">
        <f>IF(D44=0, "-", D35/D44)</f>
        <v>5.1020408163265307E-2</v>
      </c>
      <c r="F35" s="81">
        <v>28</v>
      </c>
      <c r="G35" s="34">
        <f>IF(F44=0, "-", F35/F44)</f>
        <v>5.4580896686159841E-2</v>
      </c>
      <c r="H35" s="65">
        <v>45</v>
      </c>
      <c r="I35" s="9">
        <f>IF(H44=0, "-", H35/H44)</f>
        <v>7.9787234042553196E-2</v>
      </c>
      <c r="J35" s="8">
        <f t="shared" si="2"/>
        <v>0</v>
      </c>
      <c r="K35" s="9">
        <f t="shared" si="3"/>
        <v>-0.37777777777777777</v>
      </c>
    </row>
    <row r="36" spans="1:11" x14ac:dyDescent="0.2">
      <c r="A36" s="7" t="s">
        <v>251</v>
      </c>
      <c r="B36" s="65">
        <v>0</v>
      </c>
      <c r="C36" s="34">
        <f>IF(B44=0, "-", B36/B44)</f>
        <v>0</v>
      </c>
      <c r="D36" s="65">
        <v>4</v>
      </c>
      <c r="E36" s="9">
        <f>IF(D44=0, "-", D36/D44)</f>
        <v>4.0816326530612242E-2</v>
      </c>
      <c r="F36" s="81">
        <v>0</v>
      </c>
      <c r="G36" s="34">
        <f>IF(F44=0, "-", F36/F44)</f>
        <v>0</v>
      </c>
      <c r="H36" s="65">
        <v>35</v>
      </c>
      <c r="I36" s="9">
        <f>IF(H44=0, "-", H36/H44)</f>
        <v>6.2056737588652482E-2</v>
      </c>
      <c r="J36" s="8">
        <f t="shared" si="2"/>
        <v>-1</v>
      </c>
      <c r="K36" s="9">
        <f t="shared" si="3"/>
        <v>-1</v>
      </c>
    </row>
    <row r="37" spans="1:11" x14ac:dyDescent="0.2">
      <c r="A37" s="7" t="s">
        <v>252</v>
      </c>
      <c r="B37" s="65">
        <v>0</v>
      </c>
      <c r="C37" s="34">
        <f>IF(B44=0, "-", B37/B44)</f>
        <v>0</v>
      </c>
      <c r="D37" s="65">
        <v>0</v>
      </c>
      <c r="E37" s="9">
        <f>IF(D44=0, "-", D37/D44)</f>
        <v>0</v>
      </c>
      <c r="F37" s="81">
        <v>0</v>
      </c>
      <c r="G37" s="34">
        <f>IF(F44=0, "-", F37/F44)</f>
        <v>0</v>
      </c>
      <c r="H37" s="65">
        <v>1</v>
      </c>
      <c r="I37" s="9">
        <f>IF(H44=0, "-", H37/H44)</f>
        <v>1.7730496453900709E-3</v>
      </c>
      <c r="J37" s="8" t="str">
        <f t="shared" si="2"/>
        <v>-</v>
      </c>
      <c r="K37" s="9">
        <f t="shared" si="3"/>
        <v>-1</v>
      </c>
    </row>
    <row r="38" spans="1:11" x14ac:dyDescent="0.2">
      <c r="A38" s="7" t="s">
        <v>253</v>
      </c>
      <c r="B38" s="65">
        <v>11</v>
      </c>
      <c r="C38" s="34">
        <f>IF(B44=0, "-", B38/B44)</f>
        <v>8.3969465648854963E-2</v>
      </c>
      <c r="D38" s="65">
        <v>6</v>
      </c>
      <c r="E38" s="9">
        <f>IF(D44=0, "-", D38/D44)</f>
        <v>6.1224489795918366E-2</v>
      </c>
      <c r="F38" s="81">
        <v>21</v>
      </c>
      <c r="G38" s="34">
        <f>IF(F44=0, "-", F38/F44)</f>
        <v>4.0935672514619881E-2</v>
      </c>
      <c r="H38" s="65">
        <v>28</v>
      </c>
      <c r="I38" s="9">
        <f>IF(H44=0, "-", H38/H44)</f>
        <v>4.9645390070921988E-2</v>
      </c>
      <c r="J38" s="8">
        <f t="shared" si="2"/>
        <v>0.83333333333333337</v>
      </c>
      <c r="K38" s="9">
        <f t="shared" si="3"/>
        <v>-0.25</v>
      </c>
    </row>
    <row r="39" spans="1:11" x14ac:dyDescent="0.2">
      <c r="A39" s="7" t="s">
        <v>254</v>
      </c>
      <c r="B39" s="65">
        <v>0</v>
      </c>
      <c r="C39" s="34">
        <f>IF(B44=0, "-", B39/B44)</f>
        <v>0</v>
      </c>
      <c r="D39" s="65">
        <v>1</v>
      </c>
      <c r="E39" s="9">
        <f>IF(D44=0, "-", D39/D44)</f>
        <v>1.020408163265306E-2</v>
      </c>
      <c r="F39" s="81">
        <v>1</v>
      </c>
      <c r="G39" s="34">
        <f>IF(F44=0, "-", F39/F44)</f>
        <v>1.9493177387914229E-3</v>
      </c>
      <c r="H39" s="65">
        <v>4</v>
      </c>
      <c r="I39" s="9">
        <f>IF(H44=0, "-", H39/H44)</f>
        <v>7.0921985815602835E-3</v>
      </c>
      <c r="J39" s="8">
        <f t="shared" si="2"/>
        <v>-1</v>
      </c>
      <c r="K39" s="9">
        <f t="shared" si="3"/>
        <v>-0.75</v>
      </c>
    </row>
    <row r="40" spans="1:11" x14ac:dyDescent="0.2">
      <c r="A40" s="7" t="s">
        <v>255</v>
      </c>
      <c r="B40" s="65">
        <v>1</v>
      </c>
      <c r="C40" s="34">
        <f>IF(B44=0, "-", B40/B44)</f>
        <v>7.6335877862595417E-3</v>
      </c>
      <c r="D40" s="65">
        <v>3</v>
      </c>
      <c r="E40" s="9">
        <f>IF(D44=0, "-", D40/D44)</f>
        <v>3.0612244897959183E-2</v>
      </c>
      <c r="F40" s="81">
        <v>5</v>
      </c>
      <c r="G40" s="34">
        <f>IF(F44=0, "-", F40/F44)</f>
        <v>9.7465886939571145E-3</v>
      </c>
      <c r="H40" s="65">
        <v>22</v>
      </c>
      <c r="I40" s="9">
        <f>IF(H44=0, "-", H40/H44)</f>
        <v>3.9007092198581561E-2</v>
      </c>
      <c r="J40" s="8">
        <f t="shared" si="2"/>
        <v>-0.66666666666666663</v>
      </c>
      <c r="K40" s="9">
        <f t="shared" si="3"/>
        <v>-0.77272727272727271</v>
      </c>
    </row>
    <row r="41" spans="1:11" x14ac:dyDescent="0.2">
      <c r="A41" s="7" t="s">
        <v>256</v>
      </c>
      <c r="B41" s="65">
        <v>17</v>
      </c>
      <c r="C41" s="34">
        <f>IF(B44=0, "-", B41/B44)</f>
        <v>0.12977099236641221</v>
      </c>
      <c r="D41" s="65">
        <v>6</v>
      </c>
      <c r="E41" s="9">
        <f>IF(D44=0, "-", D41/D44)</f>
        <v>6.1224489795918366E-2</v>
      </c>
      <c r="F41" s="81">
        <v>41</v>
      </c>
      <c r="G41" s="34">
        <f>IF(F44=0, "-", F41/F44)</f>
        <v>7.9922027290448339E-2</v>
      </c>
      <c r="H41" s="65">
        <v>46</v>
      </c>
      <c r="I41" s="9">
        <f>IF(H44=0, "-", H41/H44)</f>
        <v>8.1560283687943269E-2</v>
      </c>
      <c r="J41" s="8">
        <f t="shared" si="2"/>
        <v>1.8333333333333333</v>
      </c>
      <c r="K41" s="9">
        <f t="shared" si="3"/>
        <v>-0.10869565217391304</v>
      </c>
    </row>
    <row r="42" spans="1:11" x14ac:dyDescent="0.2">
      <c r="A42" s="7" t="s">
        <v>257</v>
      </c>
      <c r="B42" s="65">
        <v>1</v>
      </c>
      <c r="C42" s="34">
        <f>IF(B44=0, "-", B42/B44)</f>
        <v>7.6335877862595417E-3</v>
      </c>
      <c r="D42" s="65">
        <v>1</v>
      </c>
      <c r="E42" s="9">
        <f>IF(D44=0, "-", D42/D44)</f>
        <v>1.020408163265306E-2</v>
      </c>
      <c r="F42" s="81">
        <v>5</v>
      </c>
      <c r="G42" s="34">
        <f>IF(F44=0, "-", F42/F44)</f>
        <v>9.7465886939571145E-3</v>
      </c>
      <c r="H42" s="65">
        <v>7</v>
      </c>
      <c r="I42" s="9">
        <f>IF(H44=0, "-", H42/H44)</f>
        <v>1.2411347517730497E-2</v>
      </c>
      <c r="J42" s="8">
        <f t="shared" si="2"/>
        <v>0</v>
      </c>
      <c r="K42" s="9">
        <f t="shared" si="3"/>
        <v>-0.2857142857142857</v>
      </c>
    </row>
    <row r="43" spans="1:11" x14ac:dyDescent="0.2">
      <c r="A43" s="2"/>
      <c r="B43" s="68"/>
      <c r="C43" s="33"/>
      <c r="D43" s="68"/>
      <c r="E43" s="6"/>
      <c r="F43" s="82"/>
      <c r="G43" s="33"/>
      <c r="H43" s="68"/>
      <c r="I43" s="6"/>
      <c r="J43" s="5"/>
      <c r="K43" s="6"/>
    </row>
    <row r="44" spans="1:11" s="43" customFormat="1" x14ac:dyDescent="0.2">
      <c r="A44" s="162" t="s">
        <v>425</v>
      </c>
      <c r="B44" s="71">
        <f>SUM(B24:B43)</f>
        <v>131</v>
      </c>
      <c r="C44" s="40">
        <f>B44/1115</f>
        <v>0.11748878923766816</v>
      </c>
      <c r="D44" s="71">
        <f>SUM(D24:D43)</f>
        <v>98</v>
      </c>
      <c r="E44" s="41">
        <f>D44/959</f>
        <v>0.10218978102189781</v>
      </c>
      <c r="F44" s="77">
        <f>SUM(F24:F43)</f>
        <v>513</v>
      </c>
      <c r="G44" s="42">
        <f>F44/5197</f>
        <v>9.8710794689243792E-2</v>
      </c>
      <c r="H44" s="71">
        <f>SUM(H24:H43)</f>
        <v>564</v>
      </c>
      <c r="I44" s="41">
        <f>H44/5197</f>
        <v>0.1085241485472388</v>
      </c>
      <c r="J44" s="37">
        <f>IF(D44=0, "-", IF((B44-D44)/D44&lt;10, (B44-D44)/D44, "&gt;999%"))</f>
        <v>0.33673469387755101</v>
      </c>
      <c r="K44" s="38">
        <f>IF(H44=0, "-", IF((F44-H44)/H44&lt;10, (F44-H44)/H44, "&gt;999%"))</f>
        <v>-9.0425531914893623E-2</v>
      </c>
    </row>
    <row r="45" spans="1:11" x14ac:dyDescent="0.2">
      <c r="B45" s="83"/>
      <c r="D45" s="83"/>
      <c r="F45" s="83"/>
      <c r="H45" s="83"/>
    </row>
    <row r="46" spans="1:11" x14ac:dyDescent="0.2">
      <c r="A46" s="163" t="s">
        <v>129</v>
      </c>
      <c r="B46" s="61" t="s">
        <v>12</v>
      </c>
      <c r="C46" s="62" t="s">
        <v>13</v>
      </c>
      <c r="D46" s="61" t="s">
        <v>12</v>
      </c>
      <c r="E46" s="63" t="s">
        <v>13</v>
      </c>
      <c r="F46" s="62" t="s">
        <v>12</v>
      </c>
      <c r="G46" s="62" t="s">
        <v>13</v>
      </c>
      <c r="H46" s="61" t="s">
        <v>12</v>
      </c>
      <c r="I46" s="63" t="s">
        <v>13</v>
      </c>
      <c r="J46" s="61"/>
      <c r="K46" s="63"/>
    </row>
    <row r="47" spans="1:11" x14ac:dyDescent="0.2">
      <c r="A47" s="7" t="s">
        <v>258</v>
      </c>
      <c r="B47" s="65">
        <v>0</v>
      </c>
      <c r="C47" s="34">
        <f>IF(B55=0, "-", B47/B55)</f>
        <v>0</v>
      </c>
      <c r="D47" s="65">
        <v>0</v>
      </c>
      <c r="E47" s="9">
        <f>IF(D55=0, "-", D47/D55)</f>
        <v>0</v>
      </c>
      <c r="F47" s="81">
        <v>0</v>
      </c>
      <c r="G47" s="34">
        <f>IF(F55=0, "-", F47/F55)</f>
        <v>0</v>
      </c>
      <c r="H47" s="65">
        <v>1</v>
      </c>
      <c r="I47" s="9">
        <f>IF(H55=0, "-", H47/H55)</f>
        <v>5.2631578947368418E-2</v>
      </c>
      <c r="J47" s="8" t="str">
        <f t="shared" ref="J47:J53" si="4">IF(D47=0, "-", IF((B47-D47)/D47&lt;10, (B47-D47)/D47, "&gt;999%"))</f>
        <v>-</v>
      </c>
      <c r="K47" s="9">
        <f t="shared" ref="K47:K53" si="5">IF(H47=0, "-", IF((F47-H47)/H47&lt;10, (F47-H47)/H47, "&gt;999%"))</f>
        <v>-1</v>
      </c>
    </row>
    <row r="48" spans="1:11" x14ac:dyDescent="0.2">
      <c r="A48" s="7" t="s">
        <v>259</v>
      </c>
      <c r="B48" s="65">
        <v>0</v>
      </c>
      <c r="C48" s="34">
        <f>IF(B55=0, "-", B48/B55)</f>
        <v>0</v>
      </c>
      <c r="D48" s="65">
        <v>0</v>
      </c>
      <c r="E48" s="9">
        <f>IF(D55=0, "-", D48/D55)</f>
        <v>0</v>
      </c>
      <c r="F48" s="81">
        <v>0</v>
      </c>
      <c r="G48" s="34">
        <f>IF(F55=0, "-", F48/F55)</f>
        <v>0</v>
      </c>
      <c r="H48" s="65">
        <v>1</v>
      </c>
      <c r="I48" s="9">
        <f>IF(H55=0, "-", H48/H55)</f>
        <v>5.2631578947368418E-2</v>
      </c>
      <c r="J48" s="8" t="str">
        <f t="shared" si="4"/>
        <v>-</v>
      </c>
      <c r="K48" s="9">
        <f t="shared" si="5"/>
        <v>-1</v>
      </c>
    </row>
    <row r="49" spans="1:11" x14ac:dyDescent="0.2">
      <c r="A49" s="7" t="s">
        <v>260</v>
      </c>
      <c r="B49" s="65">
        <v>1</v>
      </c>
      <c r="C49" s="34">
        <f>IF(B55=0, "-", B49/B55)</f>
        <v>1</v>
      </c>
      <c r="D49" s="65">
        <v>0</v>
      </c>
      <c r="E49" s="9">
        <f>IF(D55=0, "-", D49/D55)</f>
        <v>0</v>
      </c>
      <c r="F49" s="81">
        <v>5</v>
      </c>
      <c r="G49" s="34">
        <f>IF(F55=0, "-", F49/F55)</f>
        <v>0.29411764705882354</v>
      </c>
      <c r="H49" s="65">
        <v>3</v>
      </c>
      <c r="I49" s="9">
        <f>IF(H55=0, "-", H49/H55)</f>
        <v>0.15789473684210525</v>
      </c>
      <c r="J49" s="8" t="str">
        <f t="shared" si="4"/>
        <v>-</v>
      </c>
      <c r="K49" s="9">
        <f t="shared" si="5"/>
        <v>0.66666666666666663</v>
      </c>
    </row>
    <row r="50" spans="1:11" x14ac:dyDescent="0.2">
      <c r="A50" s="7" t="s">
        <v>261</v>
      </c>
      <c r="B50" s="65">
        <v>0</v>
      </c>
      <c r="C50" s="34">
        <f>IF(B55=0, "-", B50/B55)</f>
        <v>0</v>
      </c>
      <c r="D50" s="65">
        <v>0</v>
      </c>
      <c r="E50" s="9">
        <f>IF(D55=0, "-", D50/D55)</f>
        <v>0</v>
      </c>
      <c r="F50" s="81">
        <v>1</v>
      </c>
      <c r="G50" s="34">
        <f>IF(F55=0, "-", F50/F55)</f>
        <v>5.8823529411764705E-2</v>
      </c>
      <c r="H50" s="65">
        <v>3</v>
      </c>
      <c r="I50" s="9">
        <f>IF(H55=0, "-", H50/H55)</f>
        <v>0.15789473684210525</v>
      </c>
      <c r="J50" s="8" t="str">
        <f t="shared" si="4"/>
        <v>-</v>
      </c>
      <c r="K50" s="9">
        <f t="shared" si="5"/>
        <v>-0.66666666666666663</v>
      </c>
    </row>
    <row r="51" spans="1:11" x14ac:dyDescent="0.2">
      <c r="A51" s="7" t="s">
        <v>262</v>
      </c>
      <c r="B51" s="65">
        <v>0</v>
      </c>
      <c r="C51" s="34">
        <f>IF(B55=0, "-", B51/B55)</f>
        <v>0</v>
      </c>
      <c r="D51" s="65">
        <v>0</v>
      </c>
      <c r="E51" s="9">
        <f>IF(D55=0, "-", D51/D55)</f>
        <v>0</v>
      </c>
      <c r="F51" s="81">
        <v>4</v>
      </c>
      <c r="G51" s="34">
        <f>IF(F55=0, "-", F51/F55)</f>
        <v>0.23529411764705882</v>
      </c>
      <c r="H51" s="65">
        <v>8</v>
      </c>
      <c r="I51" s="9">
        <f>IF(H55=0, "-", H51/H55)</f>
        <v>0.42105263157894735</v>
      </c>
      <c r="J51" s="8" t="str">
        <f t="shared" si="4"/>
        <v>-</v>
      </c>
      <c r="K51" s="9">
        <f t="shared" si="5"/>
        <v>-0.5</v>
      </c>
    </row>
    <row r="52" spans="1:11" x14ac:dyDescent="0.2">
      <c r="A52" s="7" t="s">
        <v>263</v>
      </c>
      <c r="B52" s="65">
        <v>0</v>
      </c>
      <c r="C52" s="34">
        <f>IF(B55=0, "-", B52/B55)</f>
        <v>0</v>
      </c>
      <c r="D52" s="65">
        <v>1</v>
      </c>
      <c r="E52" s="9">
        <f>IF(D55=0, "-", D52/D55)</f>
        <v>1</v>
      </c>
      <c r="F52" s="81">
        <v>1</v>
      </c>
      <c r="G52" s="34">
        <f>IF(F55=0, "-", F52/F55)</f>
        <v>5.8823529411764705E-2</v>
      </c>
      <c r="H52" s="65">
        <v>3</v>
      </c>
      <c r="I52" s="9">
        <f>IF(H55=0, "-", H52/H55)</f>
        <v>0.15789473684210525</v>
      </c>
      <c r="J52" s="8">
        <f t="shared" si="4"/>
        <v>-1</v>
      </c>
      <c r="K52" s="9">
        <f t="shared" si="5"/>
        <v>-0.66666666666666663</v>
      </c>
    </row>
    <row r="53" spans="1:11" x14ac:dyDescent="0.2">
      <c r="A53" s="7" t="s">
        <v>264</v>
      </c>
      <c r="B53" s="65">
        <v>0</v>
      </c>
      <c r="C53" s="34">
        <f>IF(B55=0, "-", B53/B55)</f>
        <v>0</v>
      </c>
      <c r="D53" s="65">
        <v>0</v>
      </c>
      <c r="E53" s="9">
        <f>IF(D55=0, "-", D53/D55)</f>
        <v>0</v>
      </c>
      <c r="F53" s="81">
        <v>6</v>
      </c>
      <c r="G53" s="34">
        <f>IF(F55=0, "-", F53/F55)</f>
        <v>0.35294117647058826</v>
      </c>
      <c r="H53" s="65">
        <v>0</v>
      </c>
      <c r="I53" s="9">
        <f>IF(H55=0, "-", H53/H55)</f>
        <v>0</v>
      </c>
      <c r="J53" s="8" t="str">
        <f t="shared" si="4"/>
        <v>-</v>
      </c>
      <c r="K53" s="9" t="str">
        <f t="shared" si="5"/>
        <v>-</v>
      </c>
    </row>
    <row r="54" spans="1:11" x14ac:dyDescent="0.2">
      <c r="A54" s="2"/>
      <c r="B54" s="68"/>
      <c r="C54" s="33"/>
      <c r="D54" s="68"/>
      <c r="E54" s="6"/>
      <c r="F54" s="82"/>
      <c r="G54" s="33"/>
      <c r="H54" s="68"/>
      <c r="I54" s="6"/>
      <c r="J54" s="5"/>
      <c r="K54" s="6"/>
    </row>
    <row r="55" spans="1:11" s="43" customFormat="1" x14ac:dyDescent="0.2">
      <c r="A55" s="162" t="s">
        <v>424</v>
      </c>
      <c r="B55" s="71">
        <f>SUM(B47:B54)</f>
        <v>1</v>
      </c>
      <c r="C55" s="40">
        <f>B55/1115</f>
        <v>8.9686098654708521E-4</v>
      </c>
      <c r="D55" s="71">
        <f>SUM(D47:D54)</f>
        <v>1</v>
      </c>
      <c r="E55" s="41">
        <f>D55/959</f>
        <v>1.0427528675703858E-3</v>
      </c>
      <c r="F55" s="77">
        <f>SUM(F47:F54)</f>
        <v>17</v>
      </c>
      <c r="G55" s="42">
        <f>F55/5197</f>
        <v>3.271117952664999E-3</v>
      </c>
      <c r="H55" s="71">
        <f>SUM(H47:H54)</f>
        <v>19</v>
      </c>
      <c r="I55" s="41">
        <f>H55/5197</f>
        <v>3.6559553588608813E-3</v>
      </c>
      <c r="J55" s="37">
        <f>IF(D55=0, "-", IF((B55-D55)/D55&lt;10, (B55-D55)/D55, "&gt;999%"))</f>
        <v>0</v>
      </c>
      <c r="K55" s="38">
        <f>IF(H55=0, "-", IF((F55-H55)/H55&lt;10, (F55-H55)/H55, "&gt;999%"))</f>
        <v>-0.10526315789473684</v>
      </c>
    </row>
    <row r="56" spans="1:11" x14ac:dyDescent="0.2">
      <c r="B56" s="83"/>
      <c r="D56" s="83"/>
      <c r="F56" s="83"/>
      <c r="H56" s="83"/>
    </row>
    <row r="57" spans="1:11" s="43" customFormat="1" x14ac:dyDescent="0.2">
      <c r="A57" s="162" t="s">
        <v>423</v>
      </c>
      <c r="B57" s="71">
        <v>132</v>
      </c>
      <c r="C57" s="40">
        <f>B57/1115</f>
        <v>0.11838565022421525</v>
      </c>
      <c r="D57" s="71">
        <v>99</v>
      </c>
      <c r="E57" s="41">
        <f>D57/959</f>
        <v>0.10323253388946819</v>
      </c>
      <c r="F57" s="77">
        <v>530</v>
      </c>
      <c r="G57" s="42">
        <f>F57/5197</f>
        <v>0.1019819126419088</v>
      </c>
      <c r="H57" s="71">
        <v>583</v>
      </c>
      <c r="I57" s="41">
        <f>H57/5197</f>
        <v>0.11218010390609967</v>
      </c>
      <c r="J57" s="37">
        <f>IF(D57=0, "-", IF((B57-D57)/D57&lt;10, (B57-D57)/D57, "&gt;999%"))</f>
        <v>0.33333333333333331</v>
      </c>
      <c r="K57" s="38">
        <f>IF(H57=0, "-", IF((F57-H57)/H57&lt;10, (F57-H57)/H57, "&gt;999%"))</f>
        <v>-9.0909090909090912E-2</v>
      </c>
    </row>
    <row r="58" spans="1:11" x14ac:dyDescent="0.2">
      <c r="B58" s="83"/>
      <c r="D58" s="83"/>
      <c r="F58" s="83"/>
      <c r="H58" s="83"/>
    </row>
    <row r="59" spans="1:11" ht="15.75" x14ac:dyDescent="0.25">
      <c r="A59" s="164" t="s">
        <v>102</v>
      </c>
      <c r="B59" s="196" t="s">
        <v>1</v>
      </c>
      <c r="C59" s="200"/>
      <c r="D59" s="200"/>
      <c r="E59" s="197"/>
      <c r="F59" s="196" t="s">
        <v>14</v>
      </c>
      <c r="G59" s="200"/>
      <c r="H59" s="200"/>
      <c r="I59" s="197"/>
      <c r="J59" s="196" t="s">
        <v>15</v>
      </c>
      <c r="K59" s="197"/>
    </row>
    <row r="60" spans="1:11" x14ac:dyDescent="0.2">
      <c r="A60" s="22"/>
      <c r="B60" s="196">
        <f>VALUE(RIGHT($B$2, 4))</f>
        <v>2022</v>
      </c>
      <c r="C60" s="197"/>
      <c r="D60" s="196">
        <f>B60-1</f>
        <v>2021</v>
      </c>
      <c r="E60" s="204"/>
      <c r="F60" s="196">
        <f>B60</f>
        <v>2022</v>
      </c>
      <c r="G60" s="204"/>
      <c r="H60" s="196">
        <f>D60</f>
        <v>2021</v>
      </c>
      <c r="I60" s="204"/>
      <c r="J60" s="140" t="s">
        <v>4</v>
      </c>
      <c r="K60" s="141" t="s">
        <v>2</v>
      </c>
    </row>
    <row r="61" spans="1:11" x14ac:dyDescent="0.2">
      <c r="A61" s="163" t="s">
        <v>130</v>
      </c>
      <c r="B61" s="61" t="s">
        <v>12</v>
      </c>
      <c r="C61" s="62" t="s">
        <v>13</v>
      </c>
      <c r="D61" s="61" t="s">
        <v>12</v>
      </c>
      <c r="E61" s="63" t="s">
        <v>13</v>
      </c>
      <c r="F61" s="62" t="s">
        <v>12</v>
      </c>
      <c r="G61" s="62" t="s">
        <v>13</v>
      </c>
      <c r="H61" s="61" t="s">
        <v>12</v>
      </c>
      <c r="I61" s="63" t="s">
        <v>13</v>
      </c>
      <c r="J61" s="61"/>
      <c r="K61" s="63"/>
    </row>
    <row r="62" spans="1:11" x14ac:dyDescent="0.2">
      <c r="A62" s="7" t="s">
        <v>265</v>
      </c>
      <c r="B62" s="65">
        <v>1</v>
      </c>
      <c r="C62" s="34">
        <f>IF(B78=0, "-", B62/B78)</f>
        <v>7.0422535211267607E-3</v>
      </c>
      <c r="D62" s="65">
        <v>0</v>
      </c>
      <c r="E62" s="9">
        <f>IF(D78=0, "-", D62/D78)</f>
        <v>0</v>
      </c>
      <c r="F62" s="81">
        <v>4</v>
      </c>
      <c r="G62" s="34">
        <f>IF(F78=0, "-", F62/F78)</f>
        <v>5.6417489421720732E-3</v>
      </c>
      <c r="H62" s="65">
        <v>3</v>
      </c>
      <c r="I62" s="9">
        <f>IF(H78=0, "-", H62/H78)</f>
        <v>3.968253968253968E-3</v>
      </c>
      <c r="J62" s="8" t="str">
        <f t="shared" ref="J62:J76" si="6">IF(D62=0, "-", IF((B62-D62)/D62&lt;10, (B62-D62)/D62, "&gt;999%"))</f>
        <v>-</v>
      </c>
      <c r="K62" s="9">
        <f t="shared" ref="K62:K76" si="7">IF(H62=0, "-", IF((F62-H62)/H62&lt;10, (F62-H62)/H62, "&gt;999%"))</f>
        <v>0.33333333333333331</v>
      </c>
    </row>
    <row r="63" spans="1:11" x14ac:dyDescent="0.2">
      <c r="A63" s="7" t="s">
        <v>266</v>
      </c>
      <c r="B63" s="65">
        <v>5</v>
      </c>
      <c r="C63" s="34">
        <f>IF(B78=0, "-", B63/B78)</f>
        <v>3.5211267605633804E-2</v>
      </c>
      <c r="D63" s="65">
        <v>3</v>
      </c>
      <c r="E63" s="9">
        <f>IF(D78=0, "-", D63/D78)</f>
        <v>2.2556390977443608E-2</v>
      </c>
      <c r="F63" s="81">
        <v>23</v>
      </c>
      <c r="G63" s="34">
        <f>IF(F78=0, "-", F63/F78)</f>
        <v>3.244005641748942E-2</v>
      </c>
      <c r="H63" s="65">
        <v>5</v>
      </c>
      <c r="I63" s="9">
        <f>IF(H78=0, "-", H63/H78)</f>
        <v>6.6137566137566134E-3</v>
      </c>
      <c r="J63" s="8">
        <f t="shared" si="6"/>
        <v>0.66666666666666663</v>
      </c>
      <c r="K63" s="9">
        <f t="shared" si="7"/>
        <v>3.6</v>
      </c>
    </row>
    <row r="64" spans="1:11" x14ac:dyDescent="0.2">
      <c r="A64" s="7" t="s">
        <v>267</v>
      </c>
      <c r="B64" s="65">
        <v>4</v>
      </c>
      <c r="C64" s="34">
        <f>IF(B78=0, "-", B64/B78)</f>
        <v>2.8169014084507043E-2</v>
      </c>
      <c r="D64" s="65">
        <v>2</v>
      </c>
      <c r="E64" s="9">
        <f>IF(D78=0, "-", D64/D78)</f>
        <v>1.5037593984962405E-2</v>
      </c>
      <c r="F64" s="81">
        <v>34</v>
      </c>
      <c r="G64" s="34">
        <f>IF(F78=0, "-", F64/F78)</f>
        <v>4.7954866008462625E-2</v>
      </c>
      <c r="H64" s="65">
        <v>29</v>
      </c>
      <c r="I64" s="9">
        <f>IF(H78=0, "-", H64/H78)</f>
        <v>3.8359788359788358E-2</v>
      </c>
      <c r="J64" s="8">
        <f t="shared" si="6"/>
        <v>1</v>
      </c>
      <c r="K64" s="9">
        <f t="shared" si="7"/>
        <v>0.17241379310344829</v>
      </c>
    </row>
    <row r="65" spans="1:11" x14ac:dyDescent="0.2">
      <c r="A65" s="7" t="s">
        <v>268</v>
      </c>
      <c r="B65" s="65">
        <v>6</v>
      </c>
      <c r="C65" s="34">
        <f>IF(B78=0, "-", B65/B78)</f>
        <v>4.2253521126760563E-2</v>
      </c>
      <c r="D65" s="65">
        <v>17</v>
      </c>
      <c r="E65" s="9">
        <f>IF(D78=0, "-", D65/D78)</f>
        <v>0.12781954887218044</v>
      </c>
      <c r="F65" s="81">
        <v>24</v>
      </c>
      <c r="G65" s="34">
        <f>IF(F78=0, "-", F65/F78)</f>
        <v>3.3850493653032443E-2</v>
      </c>
      <c r="H65" s="65">
        <v>48</v>
      </c>
      <c r="I65" s="9">
        <f>IF(H78=0, "-", H65/H78)</f>
        <v>6.3492063492063489E-2</v>
      </c>
      <c r="J65" s="8">
        <f t="shared" si="6"/>
        <v>-0.6470588235294118</v>
      </c>
      <c r="K65" s="9">
        <f t="shared" si="7"/>
        <v>-0.5</v>
      </c>
    </row>
    <row r="66" spans="1:11" x14ac:dyDescent="0.2">
      <c r="A66" s="7" t="s">
        <v>269</v>
      </c>
      <c r="B66" s="65">
        <v>9</v>
      </c>
      <c r="C66" s="34">
        <f>IF(B78=0, "-", B66/B78)</f>
        <v>6.3380281690140844E-2</v>
      </c>
      <c r="D66" s="65">
        <v>3</v>
      </c>
      <c r="E66" s="9">
        <f>IF(D78=0, "-", D66/D78)</f>
        <v>2.2556390977443608E-2</v>
      </c>
      <c r="F66" s="81">
        <v>47</v>
      </c>
      <c r="G66" s="34">
        <f>IF(F78=0, "-", F66/F78)</f>
        <v>6.6290550070521856E-2</v>
      </c>
      <c r="H66" s="65">
        <v>26</v>
      </c>
      <c r="I66" s="9">
        <f>IF(H78=0, "-", H66/H78)</f>
        <v>3.439153439153439E-2</v>
      </c>
      <c r="J66" s="8">
        <f t="shared" si="6"/>
        <v>2</v>
      </c>
      <c r="K66" s="9">
        <f t="shared" si="7"/>
        <v>0.80769230769230771</v>
      </c>
    </row>
    <row r="67" spans="1:11" x14ac:dyDescent="0.2">
      <c r="A67" s="7" t="s">
        <v>270</v>
      </c>
      <c r="B67" s="65">
        <v>12</v>
      </c>
      <c r="C67" s="34">
        <f>IF(B78=0, "-", B67/B78)</f>
        <v>8.4507042253521125E-2</v>
      </c>
      <c r="D67" s="65">
        <v>19</v>
      </c>
      <c r="E67" s="9">
        <f>IF(D78=0, "-", D67/D78)</f>
        <v>0.14285714285714285</v>
      </c>
      <c r="F67" s="81">
        <v>81</v>
      </c>
      <c r="G67" s="34">
        <f>IF(F78=0, "-", F67/F78)</f>
        <v>0.11424541607898449</v>
      </c>
      <c r="H67" s="65">
        <v>97</v>
      </c>
      <c r="I67" s="9">
        <f>IF(H78=0, "-", H67/H78)</f>
        <v>0.12830687830687831</v>
      </c>
      <c r="J67" s="8">
        <f t="shared" si="6"/>
        <v>-0.36842105263157893</v>
      </c>
      <c r="K67" s="9">
        <f t="shared" si="7"/>
        <v>-0.16494845360824742</v>
      </c>
    </row>
    <row r="68" spans="1:11" x14ac:dyDescent="0.2">
      <c r="A68" s="7" t="s">
        <v>271</v>
      </c>
      <c r="B68" s="65">
        <v>23</v>
      </c>
      <c r="C68" s="34">
        <f>IF(B78=0, "-", B68/B78)</f>
        <v>0.1619718309859155</v>
      </c>
      <c r="D68" s="65">
        <v>2</v>
      </c>
      <c r="E68" s="9">
        <f>IF(D78=0, "-", D68/D78)</f>
        <v>1.5037593984962405E-2</v>
      </c>
      <c r="F68" s="81">
        <v>35</v>
      </c>
      <c r="G68" s="34">
        <f>IF(F78=0, "-", F68/F78)</f>
        <v>4.9365303244005641E-2</v>
      </c>
      <c r="H68" s="65">
        <v>12</v>
      </c>
      <c r="I68" s="9">
        <f>IF(H78=0, "-", H68/H78)</f>
        <v>1.5873015873015872E-2</v>
      </c>
      <c r="J68" s="8" t="str">
        <f t="shared" si="6"/>
        <v>&gt;999%</v>
      </c>
      <c r="K68" s="9">
        <f t="shared" si="7"/>
        <v>1.9166666666666667</v>
      </c>
    </row>
    <row r="69" spans="1:11" x14ac:dyDescent="0.2">
      <c r="A69" s="7" t="s">
        <v>272</v>
      </c>
      <c r="B69" s="65">
        <v>12</v>
      </c>
      <c r="C69" s="34">
        <f>IF(B78=0, "-", B69/B78)</f>
        <v>8.4507042253521125E-2</v>
      </c>
      <c r="D69" s="65">
        <v>6</v>
      </c>
      <c r="E69" s="9">
        <f>IF(D78=0, "-", D69/D78)</f>
        <v>4.5112781954887216E-2</v>
      </c>
      <c r="F69" s="81">
        <v>65</v>
      </c>
      <c r="G69" s="34">
        <f>IF(F78=0, "-", F69/F78)</f>
        <v>9.1678420310296188E-2</v>
      </c>
      <c r="H69" s="65">
        <v>64</v>
      </c>
      <c r="I69" s="9">
        <f>IF(H78=0, "-", H69/H78)</f>
        <v>8.4656084656084651E-2</v>
      </c>
      <c r="J69" s="8">
        <f t="shared" si="6"/>
        <v>1</v>
      </c>
      <c r="K69" s="9">
        <f t="shared" si="7"/>
        <v>1.5625E-2</v>
      </c>
    </row>
    <row r="70" spans="1:11" x14ac:dyDescent="0.2">
      <c r="A70" s="7" t="s">
        <v>273</v>
      </c>
      <c r="B70" s="65">
        <v>5</v>
      </c>
      <c r="C70" s="34">
        <f>IF(B78=0, "-", B70/B78)</f>
        <v>3.5211267605633804E-2</v>
      </c>
      <c r="D70" s="65">
        <v>7</v>
      </c>
      <c r="E70" s="9">
        <f>IF(D78=0, "-", D70/D78)</f>
        <v>5.2631578947368418E-2</v>
      </c>
      <c r="F70" s="81">
        <v>40</v>
      </c>
      <c r="G70" s="34">
        <f>IF(F78=0, "-", F70/F78)</f>
        <v>5.6417489421720736E-2</v>
      </c>
      <c r="H70" s="65">
        <v>97</v>
      </c>
      <c r="I70" s="9">
        <f>IF(H78=0, "-", H70/H78)</f>
        <v>0.12830687830687831</v>
      </c>
      <c r="J70" s="8">
        <f t="shared" si="6"/>
        <v>-0.2857142857142857</v>
      </c>
      <c r="K70" s="9">
        <f t="shared" si="7"/>
        <v>-0.58762886597938147</v>
      </c>
    </row>
    <row r="71" spans="1:11" x14ac:dyDescent="0.2">
      <c r="A71" s="7" t="s">
        <v>274</v>
      </c>
      <c r="B71" s="65">
        <v>1</v>
      </c>
      <c r="C71" s="34">
        <f>IF(B78=0, "-", B71/B78)</f>
        <v>7.0422535211267607E-3</v>
      </c>
      <c r="D71" s="65">
        <v>0</v>
      </c>
      <c r="E71" s="9">
        <f>IF(D78=0, "-", D71/D78)</f>
        <v>0</v>
      </c>
      <c r="F71" s="81">
        <v>1</v>
      </c>
      <c r="G71" s="34">
        <f>IF(F78=0, "-", F71/F78)</f>
        <v>1.4104372355430183E-3</v>
      </c>
      <c r="H71" s="65">
        <v>0</v>
      </c>
      <c r="I71" s="9">
        <f>IF(H78=0, "-", H71/H78)</f>
        <v>0</v>
      </c>
      <c r="J71" s="8" t="str">
        <f t="shared" si="6"/>
        <v>-</v>
      </c>
      <c r="K71" s="9" t="str">
        <f t="shared" si="7"/>
        <v>-</v>
      </c>
    </row>
    <row r="72" spans="1:11" x14ac:dyDescent="0.2">
      <c r="A72" s="7" t="s">
        <v>275</v>
      </c>
      <c r="B72" s="65">
        <v>0</v>
      </c>
      <c r="C72" s="34">
        <f>IF(B78=0, "-", B72/B78)</f>
        <v>0</v>
      </c>
      <c r="D72" s="65">
        <v>0</v>
      </c>
      <c r="E72" s="9">
        <f>IF(D78=0, "-", D72/D78)</f>
        <v>0</v>
      </c>
      <c r="F72" s="81">
        <v>1</v>
      </c>
      <c r="G72" s="34">
        <f>IF(F78=0, "-", F72/F78)</f>
        <v>1.4104372355430183E-3</v>
      </c>
      <c r="H72" s="65">
        <v>0</v>
      </c>
      <c r="I72" s="9">
        <f>IF(H78=0, "-", H72/H78)</f>
        <v>0</v>
      </c>
      <c r="J72" s="8" t="str">
        <f t="shared" si="6"/>
        <v>-</v>
      </c>
      <c r="K72" s="9" t="str">
        <f t="shared" si="7"/>
        <v>-</v>
      </c>
    </row>
    <row r="73" spans="1:11" x14ac:dyDescent="0.2">
      <c r="A73" s="7" t="s">
        <v>276</v>
      </c>
      <c r="B73" s="65">
        <v>0</v>
      </c>
      <c r="C73" s="34">
        <f>IF(B78=0, "-", B73/B78)</f>
        <v>0</v>
      </c>
      <c r="D73" s="65">
        <v>0</v>
      </c>
      <c r="E73" s="9">
        <f>IF(D78=0, "-", D73/D78)</f>
        <v>0</v>
      </c>
      <c r="F73" s="81">
        <v>1</v>
      </c>
      <c r="G73" s="34">
        <f>IF(F78=0, "-", F73/F78)</f>
        <v>1.4104372355430183E-3</v>
      </c>
      <c r="H73" s="65">
        <v>0</v>
      </c>
      <c r="I73" s="9">
        <f>IF(H78=0, "-", H73/H78)</f>
        <v>0</v>
      </c>
      <c r="J73" s="8" t="str">
        <f t="shared" si="6"/>
        <v>-</v>
      </c>
      <c r="K73" s="9" t="str">
        <f t="shared" si="7"/>
        <v>-</v>
      </c>
    </row>
    <row r="74" spans="1:11" x14ac:dyDescent="0.2">
      <c r="A74" s="7" t="s">
        <v>277</v>
      </c>
      <c r="B74" s="65">
        <v>6</v>
      </c>
      <c r="C74" s="34">
        <f>IF(B78=0, "-", B74/B78)</f>
        <v>4.2253521126760563E-2</v>
      </c>
      <c r="D74" s="65">
        <v>16</v>
      </c>
      <c r="E74" s="9">
        <f>IF(D78=0, "-", D74/D78)</f>
        <v>0.12030075187969924</v>
      </c>
      <c r="F74" s="81">
        <v>44</v>
      </c>
      <c r="G74" s="34">
        <f>IF(F78=0, "-", F74/F78)</f>
        <v>6.2059238363892807E-2</v>
      </c>
      <c r="H74" s="65">
        <v>48</v>
      </c>
      <c r="I74" s="9">
        <f>IF(H78=0, "-", H74/H78)</f>
        <v>6.3492063492063489E-2</v>
      </c>
      <c r="J74" s="8">
        <f t="shared" si="6"/>
        <v>-0.625</v>
      </c>
      <c r="K74" s="9">
        <f t="shared" si="7"/>
        <v>-8.3333333333333329E-2</v>
      </c>
    </row>
    <row r="75" spans="1:11" x14ac:dyDescent="0.2">
      <c r="A75" s="7" t="s">
        <v>278</v>
      </c>
      <c r="B75" s="65">
        <v>58</v>
      </c>
      <c r="C75" s="34">
        <f>IF(B78=0, "-", B75/B78)</f>
        <v>0.40845070422535212</v>
      </c>
      <c r="D75" s="65">
        <v>58</v>
      </c>
      <c r="E75" s="9">
        <f>IF(D78=0, "-", D75/D78)</f>
        <v>0.43609022556390975</v>
      </c>
      <c r="F75" s="81">
        <v>307</v>
      </c>
      <c r="G75" s="34">
        <f>IF(F78=0, "-", F75/F78)</f>
        <v>0.43300423131170662</v>
      </c>
      <c r="H75" s="65">
        <v>323</v>
      </c>
      <c r="I75" s="9">
        <f>IF(H78=0, "-", H75/H78)</f>
        <v>0.42724867724867727</v>
      </c>
      <c r="J75" s="8">
        <f t="shared" si="6"/>
        <v>0</v>
      </c>
      <c r="K75" s="9">
        <f t="shared" si="7"/>
        <v>-4.9535603715170282E-2</v>
      </c>
    </row>
    <row r="76" spans="1:11" x14ac:dyDescent="0.2">
      <c r="A76" s="7" t="s">
        <v>279</v>
      </c>
      <c r="B76" s="65">
        <v>0</v>
      </c>
      <c r="C76" s="34">
        <f>IF(B78=0, "-", B76/B78)</f>
        <v>0</v>
      </c>
      <c r="D76" s="65">
        <v>0</v>
      </c>
      <c r="E76" s="9">
        <f>IF(D78=0, "-", D76/D78)</f>
        <v>0</v>
      </c>
      <c r="F76" s="81">
        <v>2</v>
      </c>
      <c r="G76" s="34">
        <f>IF(F78=0, "-", F76/F78)</f>
        <v>2.8208744710860366E-3</v>
      </c>
      <c r="H76" s="65">
        <v>4</v>
      </c>
      <c r="I76" s="9">
        <f>IF(H78=0, "-", H76/H78)</f>
        <v>5.2910052910052907E-3</v>
      </c>
      <c r="J76" s="8" t="str">
        <f t="shared" si="6"/>
        <v>-</v>
      </c>
      <c r="K76" s="9">
        <f t="shared" si="7"/>
        <v>-0.5</v>
      </c>
    </row>
    <row r="77" spans="1:11" x14ac:dyDescent="0.2">
      <c r="A77" s="2"/>
      <c r="B77" s="68"/>
      <c r="C77" s="33"/>
      <c r="D77" s="68"/>
      <c r="E77" s="6"/>
      <c r="F77" s="82"/>
      <c r="G77" s="33"/>
      <c r="H77" s="68"/>
      <c r="I77" s="6"/>
      <c r="J77" s="5"/>
      <c r="K77" s="6"/>
    </row>
    <row r="78" spans="1:11" s="43" customFormat="1" x14ac:dyDescent="0.2">
      <c r="A78" s="162" t="s">
        <v>422</v>
      </c>
      <c r="B78" s="71">
        <f>SUM(B62:B77)</f>
        <v>142</v>
      </c>
      <c r="C78" s="40">
        <f>B78/1115</f>
        <v>0.12735426008968609</v>
      </c>
      <c r="D78" s="71">
        <f>SUM(D62:D77)</f>
        <v>133</v>
      </c>
      <c r="E78" s="41">
        <f>D78/959</f>
        <v>0.13868613138686131</v>
      </c>
      <c r="F78" s="77">
        <f>SUM(F62:F77)</f>
        <v>709</v>
      </c>
      <c r="G78" s="42">
        <f>F78/5197</f>
        <v>0.13642486049644026</v>
      </c>
      <c r="H78" s="71">
        <f>SUM(H62:H77)</f>
        <v>756</v>
      </c>
      <c r="I78" s="41">
        <f>H78/5197</f>
        <v>0.14546853954204347</v>
      </c>
      <c r="J78" s="37">
        <f>IF(D78=0, "-", IF((B78-D78)/D78&lt;10, (B78-D78)/D78, "&gt;999%"))</f>
        <v>6.7669172932330823E-2</v>
      </c>
      <c r="K78" s="38">
        <f>IF(H78=0, "-", IF((F78-H78)/H78&lt;10, (F78-H78)/H78, "&gt;999%"))</f>
        <v>-6.2169312169312166E-2</v>
      </c>
    </row>
    <row r="79" spans="1:11" x14ac:dyDescent="0.2">
      <c r="B79" s="83"/>
      <c r="D79" s="83"/>
      <c r="F79" s="83"/>
      <c r="H79" s="83"/>
    </row>
    <row r="80" spans="1:11" x14ac:dyDescent="0.2">
      <c r="A80" s="163" t="s">
        <v>131</v>
      </c>
      <c r="B80" s="61" t="s">
        <v>12</v>
      </c>
      <c r="C80" s="62" t="s">
        <v>13</v>
      </c>
      <c r="D80" s="61" t="s">
        <v>12</v>
      </c>
      <c r="E80" s="63" t="s">
        <v>13</v>
      </c>
      <c r="F80" s="62" t="s">
        <v>12</v>
      </c>
      <c r="G80" s="62" t="s">
        <v>13</v>
      </c>
      <c r="H80" s="61" t="s">
        <v>12</v>
      </c>
      <c r="I80" s="63" t="s">
        <v>13</v>
      </c>
      <c r="J80" s="61"/>
      <c r="K80" s="63"/>
    </row>
    <row r="81" spans="1:11" x14ac:dyDescent="0.2">
      <c r="A81" s="7" t="s">
        <v>280</v>
      </c>
      <c r="B81" s="65">
        <v>1</v>
      </c>
      <c r="C81" s="34">
        <f>IF(B89=0, "-", B81/B89)</f>
        <v>0.16666666666666666</v>
      </c>
      <c r="D81" s="65">
        <v>2</v>
      </c>
      <c r="E81" s="9">
        <f>IF(D89=0, "-", D81/D89)</f>
        <v>1</v>
      </c>
      <c r="F81" s="81">
        <v>3</v>
      </c>
      <c r="G81" s="34">
        <f>IF(F89=0, "-", F81/F89)</f>
        <v>0.10344827586206896</v>
      </c>
      <c r="H81" s="65">
        <v>4</v>
      </c>
      <c r="I81" s="9">
        <f>IF(H89=0, "-", H81/H89)</f>
        <v>0.18181818181818182</v>
      </c>
      <c r="J81" s="8">
        <f t="shared" ref="J81:J87" si="8">IF(D81=0, "-", IF((B81-D81)/D81&lt;10, (B81-D81)/D81, "&gt;999%"))</f>
        <v>-0.5</v>
      </c>
      <c r="K81" s="9">
        <f t="shared" ref="K81:K87" si="9">IF(H81=0, "-", IF((F81-H81)/H81&lt;10, (F81-H81)/H81, "&gt;999%"))</f>
        <v>-0.25</v>
      </c>
    </row>
    <row r="82" spans="1:11" x14ac:dyDescent="0.2">
      <c r="A82" s="7" t="s">
        <v>281</v>
      </c>
      <c r="B82" s="65">
        <v>0</v>
      </c>
      <c r="C82" s="34">
        <f>IF(B89=0, "-", B82/B89)</f>
        <v>0</v>
      </c>
      <c r="D82" s="65">
        <v>0</v>
      </c>
      <c r="E82" s="9">
        <f>IF(D89=0, "-", D82/D89)</f>
        <v>0</v>
      </c>
      <c r="F82" s="81">
        <v>1</v>
      </c>
      <c r="G82" s="34">
        <f>IF(F89=0, "-", F82/F89)</f>
        <v>3.4482758620689655E-2</v>
      </c>
      <c r="H82" s="65">
        <v>0</v>
      </c>
      <c r="I82" s="9">
        <f>IF(H89=0, "-", H82/H89)</f>
        <v>0</v>
      </c>
      <c r="J82" s="8" t="str">
        <f t="shared" si="8"/>
        <v>-</v>
      </c>
      <c r="K82" s="9" t="str">
        <f t="shared" si="9"/>
        <v>-</v>
      </c>
    </row>
    <row r="83" spans="1:11" x14ac:dyDescent="0.2">
      <c r="A83" s="7" t="s">
        <v>282</v>
      </c>
      <c r="B83" s="65">
        <v>1</v>
      </c>
      <c r="C83" s="34">
        <f>IF(B89=0, "-", B83/B89)</f>
        <v>0.16666666666666666</v>
      </c>
      <c r="D83" s="65">
        <v>0</v>
      </c>
      <c r="E83" s="9">
        <f>IF(D89=0, "-", D83/D89)</f>
        <v>0</v>
      </c>
      <c r="F83" s="81">
        <v>1</v>
      </c>
      <c r="G83" s="34">
        <f>IF(F89=0, "-", F83/F89)</f>
        <v>3.4482758620689655E-2</v>
      </c>
      <c r="H83" s="65">
        <v>0</v>
      </c>
      <c r="I83" s="9">
        <f>IF(H89=0, "-", H83/H89)</f>
        <v>0</v>
      </c>
      <c r="J83" s="8" t="str">
        <f t="shared" si="8"/>
        <v>-</v>
      </c>
      <c r="K83" s="9" t="str">
        <f t="shared" si="9"/>
        <v>-</v>
      </c>
    </row>
    <row r="84" spans="1:11" x14ac:dyDescent="0.2">
      <c r="A84" s="7" t="s">
        <v>283</v>
      </c>
      <c r="B84" s="65">
        <v>3</v>
      </c>
      <c r="C84" s="34">
        <f>IF(B89=0, "-", B84/B89)</f>
        <v>0.5</v>
      </c>
      <c r="D84" s="65">
        <v>0</v>
      </c>
      <c r="E84" s="9">
        <f>IF(D89=0, "-", D84/D89)</f>
        <v>0</v>
      </c>
      <c r="F84" s="81">
        <v>18</v>
      </c>
      <c r="G84" s="34">
        <f>IF(F89=0, "-", F84/F89)</f>
        <v>0.62068965517241381</v>
      </c>
      <c r="H84" s="65">
        <v>12</v>
      </c>
      <c r="I84" s="9">
        <f>IF(H89=0, "-", H84/H89)</f>
        <v>0.54545454545454541</v>
      </c>
      <c r="J84" s="8" t="str">
        <f t="shared" si="8"/>
        <v>-</v>
      </c>
      <c r="K84" s="9">
        <f t="shared" si="9"/>
        <v>0.5</v>
      </c>
    </row>
    <row r="85" spans="1:11" x14ac:dyDescent="0.2">
      <c r="A85" s="7" t="s">
        <v>284</v>
      </c>
      <c r="B85" s="65">
        <v>0</v>
      </c>
      <c r="C85" s="34">
        <f>IF(B89=0, "-", B85/B89)</f>
        <v>0</v>
      </c>
      <c r="D85" s="65">
        <v>0</v>
      </c>
      <c r="E85" s="9">
        <f>IF(D89=0, "-", D85/D89)</f>
        <v>0</v>
      </c>
      <c r="F85" s="81">
        <v>0</v>
      </c>
      <c r="G85" s="34">
        <f>IF(F89=0, "-", F85/F89)</f>
        <v>0</v>
      </c>
      <c r="H85" s="65">
        <v>1</v>
      </c>
      <c r="I85" s="9">
        <f>IF(H89=0, "-", H85/H89)</f>
        <v>4.5454545454545456E-2</v>
      </c>
      <c r="J85" s="8" t="str">
        <f t="shared" si="8"/>
        <v>-</v>
      </c>
      <c r="K85" s="9">
        <f t="shared" si="9"/>
        <v>-1</v>
      </c>
    </row>
    <row r="86" spans="1:11" x14ac:dyDescent="0.2">
      <c r="A86" s="7" t="s">
        <v>285</v>
      </c>
      <c r="B86" s="65">
        <v>0</v>
      </c>
      <c r="C86" s="34">
        <f>IF(B89=0, "-", B86/B89)</f>
        <v>0</v>
      </c>
      <c r="D86" s="65">
        <v>0</v>
      </c>
      <c r="E86" s="9">
        <f>IF(D89=0, "-", D86/D89)</f>
        <v>0</v>
      </c>
      <c r="F86" s="81">
        <v>3</v>
      </c>
      <c r="G86" s="34">
        <f>IF(F89=0, "-", F86/F89)</f>
        <v>0.10344827586206896</v>
      </c>
      <c r="H86" s="65">
        <v>2</v>
      </c>
      <c r="I86" s="9">
        <f>IF(H89=0, "-", H86/H89)</f>
        <v>9.0909090909090912E-2</v>
      </c>
      <c r="J86" s="8" t="str">
        <f t="shared" si="8"/>
        <v>-</v>
      </c>
      <c r="K86" s="9">
        <f t="shared" si="9"/>
        <v>0.5</v>
      </c>
    </row>
    <row r="87" spans="1:11" x14ac:dyDescent="0.2">
      <c r="A87" s="7" t="s">
        <v>286</v>
      </c>
      <c r="B87" s="65">
        <v>1</v>
      </c>
      <c r="C87" s="34">
        <f>IF(B89=0, "-", B87/B89)</f>
        <v>0.16666666666666666</v>
      </c>
      <c r="D87" s="65">
        <v>0</v>
      </c>
      <c r="E87" s="9">
        <f>IF(D89=0, "-", D87/D89)</f>
        <v>0</v>
      </c>
      <c r="F87" s="81">
        <v>3</v>
      </c>
      <c r="G87" s="34">
        <f>IF(F89=0, "-", F87/F89)</f>
        <v>0.10344827586206896</v>
      </c>
      <c r="H87" s="65">
        <v>3</v>
      </c>
      <c r="I87" s="9">
        <f>IF(H89=0, "-", H87/H89)</f>
        <v>0.13636363636363635</v>
      </c>
      <c r="J87" s="8" t="str">
        <f t="shared" si="8"/>
        <v>-</v>
      </c>
      <c r="K87" s="9">
        <f t="shared" si="9"/>
        <v>0</v>
      </c>
    </row>
    <row r="88" spans="1:11" x14ac:dyDescent="0.2">
      <c r="A88" s="2"/>
      <c r="B88" s="68"/>
      <c r="C88" s="33"/>
      <c r="D88" s="68"/>
      <c r="E88" s="6"/>
      <c r="F88" s="82"/>
      <c r="G88" s="33"/>
      <c r="H88" s="68"/>
      <c r="I88" s="6"/>
      <c r="J88" s="5"/>
      <c r="K88" s="6"/>
    </row>
    <row r="89" spans="1:11" s="43" customFormat="1" x14ac:dyDescent="0.2">
      <c r="A89" s="162" t="s">
        <v>421</v>
      </c>
      <c r="B89" s="71">
        <f>SUM(B81:B88)</f>
        <v>6</v>
      </c>
      <c r="C89" s="40">
        <f>B89/1115</f>
        <v>5.3811659192825115E-3</v>
      </c>
      <c r="D89" s="71">
        <f>SUM(D81:D88)</f>
        <v>2</v>
      </c>
      <c r="E89" s="41">
        <f>D89/959</f>
        <v>2.0855057351407717E-3</v>
      </c>
      <c r="F89" s="77">
        <f>SUM(F81:F88)</f>
        <v>29</v>
      </c>
      <c r="G89" s="42">
        <f>F89/5197</f>
        <v>5.5801423898402926E-3</v>
      </c>
      <c r="H89" s="71">
        <f>SUM(H81:H88)</f>
        <v>22</v>
      </c>
      <c r="I89" s="41">
        <f>H89/5197</f>
        <v>4.2332114681547049E-3</v>
      </c>
      <c r="J89" s="37">
        <f>IF(D89=0, "-", IF((B89-D89)/D89&lt;10, (B89-D89)/D89, "&gt;999%"))</f>
        <v>2</v>
      </c>
      <c r="K89" s="38">
        <f>IF(H89=0, "-", IF((F89-H89)/H89&lt;10, (F89-H89)/H89, "&gt;999%"))</f>
        <v>0.31818181818181818</v>
      </c>
    </row>
    <row r="90" spans="1:11" x14ac:dyDescent="0.2">
      <c r="B90" s="83"/>
      <c r="D90" s="83"/>
      <c r="F90" s="83"/>
      <c r="H90" s="83"/>
    </row>
    <row r="91" spans="1:11" s="43" customFormat="1" x14ac:dyDescent="0.2">
      <c r="A91" s="162" t="s">
        <v>420</v>
      </c>
      <c r="B91" s="71">
        <v>148</v>
      </c>
      <c r="C91" s="40">
        <f>B91/1115</f>
        <v>0.13273542600896862</v>
      </c>
      <c r="D91" s="71">
        <v>135</v>
      </c>
      <c r="E91" s="41">
        <f>D91/959</f>
        <v>0.14077163712200208</v>
      </c>
      <c r="F91" s="77">
        <v>738</v>
      </c>
      <c r="G91" s="42">
        <f>F91/5197</f>
        <v>0.14200500288628054</v>
      </c>
      <c r="H91" s="71">
        <v>778</v>
      </c>
      <c r="I91" s="41">
        <f>H91/5197</f>
        <v>0.1497017510101982</v>
      </c>
      <c r="J91" s="37">
        <f>IF(D91=0, "-", IF((B91-D91)/D91&lt;10, (B91-D91)/D91, "&gt;999%"))</f>
        <v>9.6296296296296297E-2</v>
      </c>
      <c r="K91" s="38">
        <f>IF(H91=0, "-", IF((F91-H91)/H91&lt;10, (F91-H91)/H91, "&gt;999%"))</f>
        <v>-5.1413881748071981E-2</v>
      </c>
    </row>
    <row r="92" spans="1:11" x14ac:dyDescent="0.2">
      <c r="B92" s="83"/>
      <c r="D92" s="83"/>
      <c r="F92" s="83"/>
      <c r="H92" s="83"/>
    </row>
    <row r="93" spans="1:11" ht="15.75" x14ac:dyDescent="0.25">
      <c r="A93" s="164" t="s">
        <v>103</v>
      </c>
      <c r="B93" s="196" t="s">
        <v>1</v>
      </c>
      <c r="C93" s="200"/>
      <c r="D93" s="200"/>
      <c r="E93" s="197"/>
      <c r="F93" s="196" t="s">
        <v>14</v>
      </c>
      <c r="G93" s="200"/>
      <c r="H93" s="200"/>
      <c r="I93" s="197"/>
      <c r="J93" s="196" t="s">
        <v>15</v>
      </c>
      <c r="K93" s="197"/>
    </row>
    <row r="94" spans="1:11" x14ac:dyDescent="0.2">
      <c r="A94" s="22"/>
      <c r="B94" s="196">
        <f>VALUE(RIGHT($B$2, 4))</f>
        <v>2022</v>
      </c>
      <c r="C94" s="197"/>
      <c r="D94" s="196">
        <f>B94-1</f>
        <v>2021</v>
      </c>
      <c r="E94" s="204"/>
      <c r="F94" s="196">
        <f>B94</f>
        <v>2022</v>
      </c>
      <c r="G94" s="204"/>
      <c r="H94" s="196">
        <f>D94</f>
        <v>2021</v>
      </c>
      <c r="I94" s="204"/>
      <c r="J94" s="140" t="s">
        <v>4</v>
      </c>
      <c r="K94" s="141" t="s">
        <v>2</v>
      </c>
    </row>
    <row r="95" spans="1:11" x14ac:dyDescent="0.2">
      <c r="A95" s="163" t="s">
        <v>132</v>
      </c>
      <c r="B95" s="61" t="s">
        <v>12</v>
      </c>
      <c r="C95" s="62" t="s">
        <v>13</v>
      </c>
      <c r="D95" s="61" t="s">
        <v>12</v>
      </c>
      <c r="E95" s="63" t="s">
        <v>13</v>
      </c>
      <c r="F95" s="62" t="s">
        <v>12</v>
      </c>
      <c r="G95" s="62" t="s">
        <v>13</v>
      </c>
      <c r="H95" s="61" t="s">
        <v>12</v>
      </c>
      <c r="I95" s="63" t="s">
        <v>13</v>
      </c>
      <c r="J95" s="61"/>
      <c r="K95" s="63"/>
    </row>
    <row r="96" spans="1:11" x14ac:dyDescent="0.2">
      <c r="A96" s="7" t="s">
        <v>287</v>
      </c>
      <c r="B96" s="65">
        <v>5</v>
      </c>
      <c r="C96" s="34">
        <f>IF(B117=0, "-", B96/B117)</f>
        <v>3.0674846625766871E-2</v>
      </c>
      <c r="D96" s="65">
        <v>5</v>
      </c>
      <c r="E96" s="9">
        <f>IF(D117=0, "-", D96/D117)</f>
        <v>3.0674846625766871E-2</v>
      </c>
      <c r="F96" s="81">
        <v>27</v>
      </c>
      <c r="G96" s="34">
        <f>IF(F117=0, "-", F96/F117)</f>
        <v>3.4438775510204078E-2</v>
      </c>
      <c r="H96" s="65">
        <v>19</v>
      </c>
      <c r="I96" s="9">
        <f>IF(H117=0, "-", H96/H117)</f>
        <v>2.8657616892911009E-2</v>
      </c>
      <c r="J96" s="8">
        <f t="shared" ref="J96:J115" si="10">IF(D96=0, "-", IF((B96-D96)/D96&lt;10, (B96-D96)/D96, "&gt;999%"))</f>
        <v>0</v>
      </c>
      <c r="K96" s="9">
        <f t="shared" ref="K96:K115" si="11">IF(H96=0, "-", IF((F96-H96)/H96&lt;10, (F96-H96)/H96, "&gt;999%"))</f>
        <v>0.42105263157894735</v>
      </c>
    </row>
    <row r="97" spans="1:11" x14ac:dyDescent="0.2">
      <c r="A97" s="7" t="s">
        <v>288</v>
      </c>
      <c r="B97" s="65">
        <v>0</v>
      </c>
      <c r="C97" s="34">
        <f>IF(B117=0, "-", B97/B117)</f>
        <v>0</v>
      </c>
      <c r="D97" s="65">
        <v>1</v>
      </c>
      <c r="E97" s="9">
        <f>IF(D117=0, "-", D97/D117)</f>
        <v>6.1349693251533744E-3</v>
      </c>
      <c r="F97" s="81">
        <v>0</v>
      </c>
      <c r="G97" s="34">
        <f>IF(F117=0, "-", F97/F117)</f>
        <v>0</v>
      </c>
      <c r="H97" s="65">
        <v>2</v>
      </c>
      <c r="I97" s="9">
        <f>IF(H117=0, "-", H97/H117)</f>
        <v>3.0165912518853697E-3</v>
      </c>
      <c r="J97" s="8">
        <f t="shared" si="10"/>
        <v>-1</v>
      </c>
      <c r="K97" s="9">
        <f t="shared" si="11"/>
        <v>-1</v>
      </c>
    </row>
    <row r="98" spans="1:11" x14ac:dyDescent="0.2">
      <c r="A98" s="7" t="s">
        <v>289</v>
      </c>
      <c r="B98" s="65">
        <v>1</v>
      </c>
      <c r="C98" s="34">
        <f>IF(B117=0, "-", B98/B117)</f>
        <v>6.1349693251533744E-3</v>
      </c>
      <c r="D98" s="65">
        <v>1</v>
      </c>
      <c r="E98" s="9">
        <f>IF(D117=0, "-", D98/D117)</f>
        <v>6.1349693251533744E-3</v>
      </c>
      <c r="F98" s="81">
        <v>9</v>
      </c>
      <c r="G98" s="34">
        <f>IF(F117=0, "-", F98/F117)</f>
        <v>1.1479591836734694E-2</v>
      </c>
      <c r="H98" s="65">
        <v>11</v>
      </c>
      <c r="I98" s="9">
        <f>IF(H117=0, "-", H98/H117)</f>
        <v>1.6591251885369532E-2</v>
      </c>
      <c r="J98" s="8">
        <f t="shared" si="10"/>
        <v>0</v>
      </c>
      <c r="K98" s="9">
        <f t="shared" si="11"/>
        <v>-0.18181818181818182</v>
      </c>
    </row>
    <row r="99" spans="1:11" x14ac:dyDescent="0.2">
      <c r="A99" s="7" t="s">
        <v>290</v>
      </c>
      <c r="B99" s="65">
        <v>3</v>
      </c>
      <c r="C99" s="34">
        <f>IF(B117=0, "-", B99/B117)</f>
        <v>1.8404907975460124E-2</v>
      </c>
      <c r="D99" s="65">
        <v>2</v>
      </c>
      <c r="E99" s="9">
        <f>IF(D117=0, "-", D99/D117)</f>
        <v>1.2269938650306749E-2</v>
      </c>
      <c r="F99" s="81">
        <v>9</v>
      </c>
      <c r="G99" s="34">
        <f>IF(F117=0, "-", F99/F117)</f>
        <v>1.1479591836734694E-2</v>
      </c>
      <c r="H99" s="65">
        <v>11</v>
      </c>
      <c r="I99" s="9">
        <f>IF(H117=0, "-", H99/H117)</f>
        <v>1.6591251885369532E-2</v>
      </c>
      <c r="J99" s="8">
        <f t="shared" si="10"/>
        <v>0.5</v>
      </c>
      <c r="K99" s="9">
        <f t="shared" si="11"/>
        <v>-0.18181818181818182</v>
      </c>
    </row>
    <row r="100" spans="1:11" x14ac:dyDescent="0.2">
      <c r="A100" s="7" t="s">
        <v>291</v>
      </c>
      <c r="B100" s="65">
        <v>22</v>
      </c>
      <c r="C100" s="34">
        <f>IF(B117=0, "-", B100/B117)</f>
        <v>0.13496932515337423</v>
      </c>
      <c r="D100" s="65">
        <v>10</v>
      </c>
      <c r="E100" s="9">
        <f>IF(D117=0, "-", D100/D117)</f>
        <v>6.1349693251533742E-2</v>
      </c>
      <c r="F100" s="81">
        <v>48</v>
      </c>
      <c r="G100" s="34">
        <f>IF(F117=0, "-", F100/F117)</f>
        <v>6.1224489795918366E-2</v>
      </c>
      <c r="H100" s="65">
        <v>56</v>
      </c>
      <c r="I100" s="9">
        <f>IF(H117=0, "-", H100/H117)</f>
        <v>8.4464555052790352E-2</v>
      </c>
      <c r="J100" s="8">
        <f t="shared" si="10"/>
        <v>1.2</v>
      </c>
      <c r="K100" s="9">
        <f t="shared" si="11"/>
        <v>-0.14285714285714285</v>
      </c>
    </row>
    <row r="101" spans="1:11" x14ac:dyDescent="0.2">
      <c r="A101" s="7" t="s">
        <v>292</v>
      </c>
      <c r="B101" s="65">
        <v>0</v>
      </c>
      <c r="C101" s="34">
        <f>IF(B117=0, "-", B101/B117)</f>
        <v>0</v>
      </c>
      <c r="D101" s="65">
        <v>0</v>
      </c>
      <c r="E101" s="9">
        <f>IF(D117=0, "-", D101/D117)</f>
        <v>0</v>
      </c>
      <c r="F101" s="81">
        <v>3</v>
      </c>
      <c r="G101" s="34">
        <f>IF(F117=0, "-", F101/F117)</f>
        <v>3.8265306122448979E-3</v>
      </c>
      <c r="H101" s="65">
        <v>3</v>
      </c>
      <c r="I101" s="9">
        <f>IF(H117=0, "-", H101/H117)</f>
        <v>4.5248868778280547E-3</v>
      </c>
      <c r="J101" s="8" t="str">
        <f t="shared" si="10"/>
        <v>-</v>
      </c>
      <c r="K101" s="9">
        <f t="shared" si="11"/>
        <v>0</v>
      </c>
    </row>
    <row r="102" spans="1:11" x14ac:dyDescent="0.2">
      <c r="A102" s="7" t="s">
        <v>293</v>
      </c>
      <c r="B102" s="65">
        <v>0</v>
      </c>
      <c r="C102" s="34">
        <f>IF(B117=0, "-", B102/B117)</f>
        <v>0</v>
      </c>
      <c r="D102" s="65">
        <v>0</v>
      </c>
      <c r="E102" s="9">
        <f>IF(D117=0, "-", D102/D117)</f>
        <v>0</v>
      </c>
      <c r="F102" s="81">
        <v>2</v>
      </c>
      <c r="G102" s="34">
        <f>IF(F117=0, "-", F102/F117)</f>
        <v>2.5510204081632651E-3</v>
      </c>
      <c r="H102" s="65">
        <v>4</v>
      </c>
      <c r="I102" s="9">
        <f>IF(H117=0, "-", H102/H117)</f>
        <v>6.0331825037707393E-3</v>
      </c>
      <c r="J102" s="8" t="str">
        <f t="shared" si="10"/>
        <v>-</v>
      </c>
      <c r="K102" s="9">
        <f t="shared" si="11"/>
        <v>-0.5</v>
      </c>
    </row>
    <row r="103" spans="1:11" x14ac:dyDescent="0.2">
      <c r="A103" s="7" t="s">
        <v>294</v>
      </c>
      <c r="B103" s="65">
        <v>2</v>
      </c>
      <c r="C103" s="34">
        <f>IF(B117=0, "-", B103/B117)</f>
        <v>1.2269938650306749E-2</v>
      </c>
      <c r="D103" s="65">
        <v>0</v>
      </c>
      <c r="E103" s="9">
        <f>IF(D117=0, "-", D103/D117)</f>
        <v>0</v>
      </c>
      <c r="F103" s="81">
        <v>13</v>
      </c>
      <c r="G103" s="34">
        <f>IF(F117=0, "-", F103/F117)</f>
        <v>1.6581632653061226E-2</v>
      </c>
      <c r="H103" s="65">
        <v>12</v>
      </c>
      <c r="I103" s="9">
        <f>IF(H117=0, "-", H103/H117)</f>
        <v>1.8099547511312219E-2</v>
      </c>
      <c r="J103" s="8" t="str">
        <f t="shared" si="10"/>
        <v>-</v>
      </c>
      <c r="K103" s="9">
        <f t="shared" si="11"/>
        <v>8.3333333333333329E-2</v>
      </c>
    </row>
    <row r="104" spans="1:11" x14ac:dyDescent="0.2">
      <c r="A104" s="7" t="s">
        <v>295</v>
      </c>
      <c r="B104" s="65">
        <v>7</v>
      </c>
      <c r="C104" s="34">
        <f>IF(B117=0, "-", B104/B117)</f>
        <v>4.2944785276073622E-2</v>
      </c>
      <c r="D104" s="65">
        <v>0</v>
      </c>
      <c r="E104" s="9">
        <f>IF(D117=0, "-", D104/D117)</f>
        <v>0</v>
      </c>
      <c r="F104" s="81">
        <v>19</v>
      </c>
      <c r="G104" s="34">
        <f>IF(F117=0, "-", F104/F117)</f>
        <v>2.423469387755102E-2</v>
      </c>
      <c r="H104" s="65">
        <v>4</v>
      </c>
      <c r="I104" s="9">
        <f>IF(H117=0, "-", H104/H117)</f>
        <v>6.0331825037707393E-3</v>
      </c>
      <c r="J104" s="8" t="str">
        <f t="shared" si="10"/>
        <v>-</v>
      </c>
      <c r="K104" s="9">
        <f t="shared" si="11"/>
        <v>3.75</v>
      </c>
    </row>
    <row r="105" spans="1:11" x14ac:dyDescent="0.2">
      <c r="A105" s="7" t="s">
        <v>296</v>
      </c>
      <c r="B105" s="65">
        <v>6</v>
      </c>
      <c r="C105" s="34">
        <f>IF(B117=0, "-", B105/B117)</f>
        <v>3.6809815950920248E-2</v>
      </c>
      <c r="D105" s="65">
        <v>8</v>
      </c>
      <c r="E105" s="9">
        <f>IF(D117=0, "-", D105/D117)</f>
        <v>4.9079754601226995E-2</v>
      </c>
      <c r="F105" s="81">
        <v>20</v>
      </c>
      <c r="G105" s="34">
        <f>IF(F117=0, "-", F105/F117)</f>
        <v>2.5510204081632654E-2</v>
      </c>
      <c r="H105" s="65">
        <v>40</v>
      </c>
      <c r="I105" s="9">
        <f>IF(H117=0, "-", H105/H117)</f>
        <v>6.0331825037707391E-2</v>
      </c>
      <c r="J105" s="8">
        <f t="shared" si="10"/>
        <v>-0.25</v>
      </c>
      <c r="K105" s="9">
        <f t="shared" si="11"/>
        <v>-0.5</v>
      </c>
    </row>
    <row r="106" spans="1:11" x14ac:dyDescent="0.2">
      <c r="A106" s="7" t="s">
        <v>297</v>
      </c>
      <c r="B106" s="65">
        <v>3</v>
      </c>
      <c r="C106" s="34">
        <f>IF(B117=0, "-", B106/B117)</f>
        <v>1.8404907975460124E-2</v>
      </c>
      <c r="D106" s="65">
        <v>3</v>
      </c>
      <c r="E106" s="9">
        <f>IF(D117=0, "-", D106/D117)</f>
        <v>1.8404907975460124E-2</v>
      </c>
      <c r="F106" s="81">
        <v>16</v>
      </c>
      <c r="G106" s="34">
        <f>IF(F117=0, "-", F106/F117)</f>
        <v>2.0408163265306121E-2</v>
      </c>
      <c r="H106" s="65">
        <v>18</v>
      </c>
      <c r="I106" s="9">
        <f>IF(H117=0, "-", H106/H117)</f>
        <v>2.7149321266968326E-2</v>
      </c>
      <c r="J106" s="8">
        <f t="shared" si="10"/>
        <v>0</v>
      </c>
      <c r="K106" s="9">
        <f t="shared" si="11"/>
        <v>-0.1111111111111111</v>
      </c>
    </row>
    <row r="107" spans="1:11" x14ac:dyDescent="0.2">
      <c r="A107" s="7" t="s">
        <v>298</v>
      </c>
      <c r="B107" s="65">
        <v>0</v>
      </c>
      <c r="C107" s="34">
        <f>IF(B117=0, "-", B107/B117)</f>
        <v>0</v>
      </c>
      <c r="D107" s="65">
        <v>4</v>
      </c>
      <c r="E107" s="9">
        <f>IF(D117=0, "-", D107/D117)</f>
        <v>2.4539877300613498E-2</v>
      </c>
      <c r="F107" s="81">
        <v>0</v>
      </c>
      <c r="G107" s="34">
        <f>IF(F117=0, "-", F107/F117)</f>
        <v>0</v>
      </c>
      <c r="H107" s="65">
        <v>24</v>
      </c>
      <c r="I107" s="9">
        <f>IF(H117=0, "-", H107/H117)</f>
        <v>3.6199095022624438E-2</v>
      </c>
      <c r="J107" s="8">
        <f t="shared" si="10"/>
        <v>-1</v>
      </c>
      <c r="K107" s="9">
        <f t="shared" si="11"/>
        <v>-1</v>
      </c>
    </row>
    <row r="108" spans="1:11" x14ac:dyDescent="0.2">
      <c r="A108" s="7" t="s">
        <v>299</v>
      </c>
      <c r="B108" s="65">
        <v>4</v>
      </c>
      <c r="C108" s="34">
        <f>IF(B117=0, "-", B108/B117)</f>
        <v>2.4539877300613498E-2</v>
      </c>
      <c r="D108" s="65">
        <v>17</v>
      </c>
      <c r="E108" s="9">
        <f>IF(D117=0, "-", D108/D117)</f>
        <v>0.10429447852760736</v>
      </c>
      <c r="F108" s="81">
        <v>58</v>
      </c>
      <c r="G108" s="34">
        <f>IF(F117=0, "-", F108/F117)</f>
        <v>7.3979591836734693E-2</v>
      </c>
      <c r="H108" s="65">
        <v>104</v>
      </c>
      <c r="I108" s="9">
        <f>IF(H117=0, "-", H108/H117)</f>
        <v>0.15686274509803921</v>
      </c>
      <c r="J108" s="8">
        <f t="shared" si="10"/>
        <v>-0.76470588235294112</v>
      </c>
      <c r="K108" s="9">
        <f t="shared" si="11"/>
        <v>-0.44230769230769229</v>
      </c>
    </row>
    <row r="109" spans="1:11" x14ac:dyDescent="0.2">
      <c r="A109" s="7" t="s">
        <v>300</v>
      </c>
      <c r="B109" s="65">
        <v>0</v>
      </c>
      <c r="C109" s="34">
        <f>IF(B117=0, "-", B109/B117)</f>
        <v>0</v>
      </c>
      <c r="D109" s="65">
        <v>1</v>
      </c>
      <c r="E109" s="9">
        <f>IF(D117=0, "-", D109/D117)</f>
        <v>6.1349693251533744E-3</v>
      </c>
      <c r="F109" s="81">
        <v>1</v>
      </c>
      <c r="G109" s="34">
        <f>IF(F117=0, "-", F109/F117)</f>
        <v>1.2755102040816326E-3</v>
      </c>
      <c r="H109" s="65">
        <v>3</v>
      </c>
      <c r="I109" s="9">
        <f>IF(H117=0, "-", H109/H117)</f>
        <v>4.5248868778280547E-3</v>
      </c>
      <c r="J109" s="8">
        <f t="shared" si="10"/>
        <v>-1</v>
      </c>
      <c r="K109" s="9">
        <f t="shared" si="11"/>
        <v>-0.66666666666666663</v>
      </c>
    </row>
    <row r="110" spans="1:11" x14ac:dyDescent="0.2">
      <c r="A110" s="7" t="s">
        <v>301</v>
      </c>
      <c r="B110" s="65">
        <v>0</v>
      </c>
      <c r="C110" s="34">
        <f>IF(B117=0, "-", B110/B117)</f>
        <v>0</v>
      </c>
      <c r="D110" s="65">
        <v>0</v>
      </c>
      <c r="E110" s="9">
        <f>IF(D117=0, "-", D110/D117)</f>
        <v>0</v>
      </c>
      <c r="F110" s="81">
        <v>2</v>
      </c>
      <c r="G110" s="34">
        <f>IF(F117=0, "-", F110/F117)</f>
        <v>2.5510204081632651E-3</v>
      </c>
      <c r="H110" s="65">
        <v>1</v>
      </c>
      <c r="I110" s="9">
        <f>IF(H117=0, "-", H110/H117)</f>
        <v>1.5082956259426848E-3</v>
      </c>
      <c r="J110" s="8" t="str">
        <f t="shared" si="10"/>
        <v>-</v>
      </c>
      <c r="K110" s="9">
        <f t="shared" si="11"/>
        <v>1</v>
      </c>
    </row>
    <row r="111" spans="1:11" x14ac:dyDescent="0.2">
      <c r="A111" s="7" t="s">
        <v>302</v>
      </c>
      <c r="B111" s="65">
        <v>12</v>
      </c>
      <c r="C111" s="34">
        <f>IF(B117=0, "-", B111/B117)</f>
        <v>7.3619631901840496E-2</v>
      </c>
      <c r="D111" s="65">
        <v>6</v>
      </c>
      <c r="E111" s="9">
        <f>IF(D117=0, "-", D111/D117)</f>
        <v>3.6809815950920248E-2</v>
      </c>
      <c r="F111" s="81">
        <v>29</v>
      </c>
      <c r="G111" s="34">
        <f>IF(F117=0, "-", F111/F117)</f>
        <v>3.6989795918367346E-2</v>
      </c>
      <c r="H111" s="65">
        <v>33</v>
      </c>
      <c r="I111" s="9">
        <f>IF(H117=0, "-", H111/H117)</f>
        <v>4.9773755656108594E-2</v>
      </c>
      <c r="J111" s="8">
        <f t="shared" si="10"/>
        <v>1</v>
      </c>
      <c r="K111" s="9">
        <f t="shared" si="11"/>
        <v>-0.12121212121212122</v>
      </c>
    </row>
    <row r="112" spans="1:11" x14ac:dyDescent="0.2">
      <c r="A112" s="7" t="s">
        <v>303</v>
      </c>
      <c r="B112" s="65">
        <v>21</v>
      </c>
      <c r="C112" s="34">
        <f>IF(B117=0, "-", B112/B117)</f>
        <v>0.12883435582822086</v>
      </c>
      <c r="D112" s="65">
        <v>11</v>
      </c>
      <c r="E112" s="9">
        <f>IF(D117=0, "-", D112/D117)</f>
        <v>6.7484662576687116E-2</v>
      </c>
      <c r="F112" s="81">
        <v>106</v>
      </c>
      <c r="G112" s="34">
        <f>IF(F117=0, "-", F112/F117)</f>
        <v>0.13520408163265307</v>
      </c>
      <c r="H112" s="65">
        <v>61</v>
      </c>
      <c r="I112" s="9">
        <f>IF(H117=0, "-", H112/H117)</f>
        <v>9.2006033182503777E-2</v>
      </c>
      <c r="J112" s="8">
        <f t="shared" si="10"/>
        <v>0.90909090909090906</v>
      </c>
      <c r="K112" s="9">
        <f t="shared" si="11"/>
        <v>0.73770491803278693</v>
      </c>
    </row>
    <row r="113" spans="1:11" x14ac:dyDescent="0.2">
      <c r="A113" s="7" t="s">
        <v>304</v>
      </c>
      <c r="B113" s="65">
        <v>18</v>
      </c>
      <c r="C113" s="34">
        <f>IF(B117=0, "-", B113/B117)</f>
        <v>0.11042944785276074</v>
      </c>
      <c r="D113" s="65">
        <v>5</v>
      </c>
      <c r="E113" s="9">
        <f>IF(D117=0, "-", D113/D117)</f>
        <v>3.0674846625766871E-2</v>
      </c>
      <c r="F113" s="81">
        <v>39</v>
      </c>
      <c r="G113" s="34">
        <f>IF(F117=0, "-", F113/F117)</f>
        <v>4.9744897959183673E-2</v>
      </c>
      <c r="H113" s="65">
        <v>8</v>
      </c>
      <c r="I113" s="9">
        <f>IF(H117=0, "-", H113/H117)</f>
        <v>1.2066365007541479E-2</v>
      </c>
      <c r="J113" s="8">
        <f t="shared" si="10"/>
        <v>2.6</v>
      </c>
      <c r="K113" s="9">
        <f t="shared" si="11"/>
        <v>3.875</v>
      </c>
    </row>
    <row r="114" spans="1:11" x14ac:dyDescent="0.2">
      <c r="A114" s="7" t="s">
        <v>305</v>
      </c>
      <c r="B114" s="65">
        <v>58</v>
      </c>
      <c r="C114" s="34">
        <f>IF(B117=0, "-", B114/B117)</f>
        <v>0.35582822085889571</v>
      </c>
      <c r="D114" s="65">
        <v>87</v>
      </c>
      <c r="E114" s="9">
        <f>IF(D117=0, "-", D114/D117)</f>
        <v>0.53374233128834359</v>
      </c>
      <c r="F114" s="81">
        <v>382</v>
      </c>
      <c r="G114" s="34">
        <f>IF(F117=0, "-", F114/F117)</f>
        <v>0.48724489795918369</v>
      </c>
      <c r="H114" s="65">
        <v>240</v>
      </c>
      <c r="I114" s="9">
        <f>IF(H117=0, "-", H114/H117)</f>
        <v>0.36199095022624433</v>
      </c>
      <c r="J114" s="8">
        <f t="shared" si="10"/>
        <v>-0.33333333333333331</v>
      </c>
      <c r="K114" s="9">
        <f t="shared" si="11"/>
        <v>0.59166666666666667</v>
      </c>
    </row>
    <row r="115" spans="1:11" x14ac:dyDescent="0.2">
      <c r="A115" s="7" t="s">
        <v>306</v>
      </c>
      <c r="B115" s="65">
        <v>1</v>
      </c>
      <c r="C115" s="34">
        <f>IF(B117=0, "-", B115/B117)</f>
        <v>6.1349693251533744E-3</v>
      </c>
      <c r="D115" s="65">
        <v>2</v>
      </c>
      <c r="E115" s="9">
        <f>IF(D117=0, "-", D115/D117)</f>
        <v>1.2269938650306749E-2</v>
      </c>
      <c r="F115" s="81">
        <v>1</v>
      </c>
      <c r="G115" s="34">
        <f>IF(F117=0, "-", F115/F117)</f>
        <v>1.2755102040816326E-3</v>
      </c>
      <c r="H115" s="65">
        <v>9</v>
      </c>
      <c r="I115" s="9">
        <f>IF(H117=0, "-", H115/H117)</f>
        <v>1.3574660633484163E-2</v>
      </c>
      <c r="J115" s="8">
        <f t="shared" si="10"/>
        <v>-0.5</v>
      </c>
      <c r="K115" s="9">
        <f t="shared" si="11"/>
        <v>-0.88888888888888884</v>
      </c>
    </row>
    <row r="116" spans="1:11" x14ac:dyDescent="0.2">
      <c r="A116" s="2"/>
      <c r="B116" s="68"/>
      <c r="C116" s="33"/>
      <c r="D116" s="68"/>
      <c r="E116" s="6"/>
      <c r="F116" s="82"/>
      <c r="G116" s="33"/>
      <c r="H116" s="68"/>
      <c r="I116" s="6"/>
      <c r="J116" s="5"/>
      <c r="K116" s="6"/>
    </row>
    <row r="117" spans="1:11" s="43" customFormat="1" x14ac:dyDescent="0.2">
      <c r="A117" s="162" t="s">
        <v>419</v>
      </c>
      <c r="B117" s="71">
        <f>SUM(B96:B116)</f>
        <v>163</v>
      </c>
      <c r="C117" s="40">
        <f>B117/1115</f>
        <v>0.14618834080717488</v>
      </c>
      <c r="D117" s="71">
        <f>SUM(D96:D116)</f>
        <v>163</v>
      </c>
      <c r="E117" s="41">
        <f>D117/959</f>
        <v>0.16996871741397288</v>
      </c>
      <c r="F117" s="77">
        <f>SUM(F96:F116)</f>
        <v>784</v>
      </c>
      <c r="G117" s="42">
        <f>F117/5197</f>
        <v>0.15085626322878584</v>
      </c>
      <c r="H117" s="71">
        <f>SUM(H96:H116)</f>
        <v>663</v>
      </c>
      <c r="I117" s="41">
        <f>H117/5197</f>
        <v>0.12757360015393496</v>
      </c>
      <c r="J117" s="37">
        <f>IF(D117=0, "-", IF((B117-D117)/D117&lt;10, (B117-D117)/D117, "&gt;999%"))</f>
        <v>0</v>
      </c>
      <c r="K117" s="38">
        <f>IF(H117=0, "-", IF((F117-H117)/H117&lt;10, (F117-H117)/H117, "&gt;999%"))</f>
        <v>0.18250377073906485</v>
      </c>
    </row>
    <row r="118" spans="1:11" x14ac:dyDescent="0.2">
      <c r="B118" s="83"/>
      <c r="D118" s="83"/>
      <c r="F118" s="83"/>
      <c r="H118" s="83"/>
    </row>
    <row r="119" spans="1:11" x14ac:dyDescent="0.2">
      <c r="A119" s="163" t="s">
        <v>133</v>
      </c>
      <c r="B119" s="61" t="s">
        <v>12</v>
      </c>
      <c r="C119" s="62" t="s">
        <v>13</v>
      </c>
      <c r="D119" s="61" t="s">
        <v>12</v>
      </c>
      <c r="E119" s="63" t="s">
        <v>13</v>
      </c>
      <c r="F119" s="62" t="s">
        <v>12</v>
      </c>
      <c r="G119" s="62" t="s">
        <v>13</v>
      </c>
      <c r="H119" s="61" t="s">
        <v>12</v>
      </c>
      <c r="I119" s="63" t="s">
        <v>13</v>
      </c>
      <c r="J119" s="61"/>
      <c r="K119" s="63"/>
    </row>
    <row r="120" spans="1:11" x14ac:dyDescent="0.2">
      <c r="A120" s="7" t="s">
        <v>307</v>
      </c>
      <c r="B120" s="65">
        <v>1</v>
      </c>
      <c r="C120" s="34">
        <f>IF(B134=0, "-", B120/B134)</f>
        <v>0.14285714285714285</v>
      </c>
      <c r="D120" s="65">
        <v>1</v>
      </c>
      <c r="E120" s="9">
        <f>IF(D134=0, "-", D120/D134)</f>
        <v>0.5</v>
      </c>
      <c r="F120" s="81">
        <v>3</v>
      </c>
      <c r="G120" s="34">
        <f>IF(F134=0, "-", F120/F134)</f>
        <v>0.125</v>
      </c>
      <c r="H120" s="65">
        <v>5</v>
      </c>
      <c r="I120" s="9">
        <f>IF(H134=0, "-", H120/H134)</f>
        <v>0.25</v>
      </c>
      <c r="J120" s="8">
        <f t="shared" ref="J120:J132" si="12">IF(D120=0, "-", IF((B120-D120)/D120&lt;10, (B120-D120)/D120, "&gt;999%"))</f>
        <v>0</v>
      </c>
      <c r="K120" s="9">
        <f t="shared" ref="K120:K132" si="13">IF(H120=0, "-", IF((F120-H120)/H120&lt;10, (F120-H120)/H120, "&gt;999%"))</f>
        <v>-0.4</v>
      </c>
    </row>
    <row r="121" spans="1:11" x14ac:dyDescent="0.2">
      <c r="A121" s="7" t="s">
        <v>308</v>
      </c>
      <c r="B121" s="65">
        <v>1</v>
      </c>
      <c r="C121" s="34">
        <f>IF(B134=0, "-", B121/B134)</f>
        <v>0.14285714285714285</v>
      </c>
      <c r="D121" s="65">
        <v>0</v>
      </c>
      <c r="E121" s="9">
        <f>IF(D134=0, "-", D121/D134)</f>
        <v>0</v>
      </c>
      <c r="F121" s="81">
        <v>1</v>
      </c>
      <c r="G121" s="34">
        <f>IF(F134=0, "-", F121/F134)</f>
        <v>4.1666666666666664E-2</v>
      </c>
      <c r="H121" s="65">
        <v>0</v>
      </c>
      <c r="I121" s="9">
        <f>IF(H134=0, "-", H121/H134)</f>
        <v>0</v>
      </c>
      <c r="J121" s="8" t="str">
        <f t="shared" si="12"/>
        <v>-</v>
      </c>
      <c r="K121" s="9" t="str">
        <f t="shared" si="13"/>
        <v>-</v>
      </c>
    </row>
    <row r="122" spans="1:11" x14ac:dyDescent="0.2">
      <c r="A122" s="7" t="s">
        <v>309</v>
      </c>
      <c r="B122" s="65">
        <v>0</v>
      </c>
      <c r="C122" s="34">
        <f>IF(B134=0, "-", B122/B134)</f>
        <v>0</v>
      </c>
      <c r="D122" s="65">
        <v>0</v>
      </c>
      <c r="E122" s="9">
        <f>IF(D134=0, "-", D122/D134)</f>
        <v>0</v>
      </c>
      <c r="F122" s="81">
        <v>1</v>
      </c>
      <c r="G122" s="34">
        <f>IF(F134=0, "-", F122/F134)</f>
        <v>4.1666666666666664E-2</v>
      </c>
      <c r="H122" s="65">
        <v>0</v>
      </c>
      <c r="I122" s="9">
        <f>IF(H134=0, "-", H122/H134)</f>
        <v>0</v>
      </c>
      <c r="J122" s="8" t="str">
        <f t="shared" si="12"/>
        <v>-</v>
      </c>
      <c r="K122" s="9" t="str">
        <f t="shared" si="13"/>
        <v>-</v>
      </c>
    </row>
    <row r="123" spans="1:11" x14ac:dyDescent="0.2">
      <c r="A123" s="7" t="s">
        <v>310</v>
      </c>
      <c r="B123" s="65">
        <v>0</v>
      </c>
      <c r="C123" s="34">
        <f>IF(B134=0, "-", B123/B134)</f>
        <v>0</v>
      </c>
      <c r="D123" s="65">
        <v>0</v>
      </c>
      <c r="E123" s="9">
        <f>IF(D134=0, "-", D123/D134)</f>
        <v>0</v>
      </c>
      <c r="F123" s="81">
        <v>1</v>
      </c>
      <c r="G123" s="34">
        <f>IF(F134=0, "-", F123/F134)</f>
        <v>4.1666666666666664E-2</v>
      </c>
      <c r="H123" s="65">
        <v>0</v>
      </c>
      <c r="I123" s="9">
        <f>IF(H134=0, "-", H123/H134)</f>
        <v>0</v>
      </c>
      <c r="J123" s="8" t="str">
        <f t="shared" si="12"/>
        <v>-</v>
      </c>
      <c r="K123" s="9" t="str">
        <f t="shared" si="13"/>
        <v>-</v>
      </c>
    </row>
    <row r="124" spans="1:11" x14ac:dyDescent="0.2">
      <c r="A124" s="7" t="s">
        <v>311</v>
      </c>
      <c r="B124" s="65">
        <v>0</v>
      </c>
      <c r="C124" s="34">
        <f>IF(B134=0, "-", B124/B134)</f>
        <v>0</v>
      </c>
      <c r="D124" s="65">
        <v>0</v>
      </c>
      <c r="E124" s="9">
        <f>IF(D134=0, "-", D124/D134)</f>
        <v>0</v>
      </c>
      <c r="F124" s="81">
        <v>2</v>
      </c>
      <c r="G124" s="34">
        <f>IF(F134=0, "-", F124/F134)</f>
        <v>8.3333333333333329E-2</v>
      </c>
      <c r="H124" s="65">
        <v>0</v>
      </c>
      <c r="I124" s="9">
        <f>IF(H134=0, "-", H124/H134)</f>
        <v>0</v>
      </c>
      <c r="J124" s="8" t="str">
        <f t="shared" si="12"/>
        <v>-</v>
      </c>
      <c r="K124" s="9" t="str">
        <f t="shared" si="13"/>
        <v>-</v>
      </c>
    </row>
    <row r="125" spans="1:11" x14ac:dyDescent="0.2">
      <c r="A125" s="7" t="s">
        <v>312</v>
      </c>
      <c r="B125" s="65">
        <v>2</v>
      </c>
      <c r="C125" s="34">
        <f>IF(B134=0, "-", B125/B134)</f>
        <v>0.2857142857142857</v>
      </c>
      <c r="D125" s="65">
        <v>1</v>
      </c>
      <c r="E125" s="9">
        <f>IF(D134=0, "-", D125/D134)</f>
        <v>0.5</v>
      </c>
      <c r="F125" s="81">
        <v>5</v>
      </c>
      <c r="G125" s="34">
        <f>IF(F134=0, "-", F125/F134)</f>
        <v>0.20833333333333334</v>
      </c>
      <c r="H125" s="65">
        <v>9</v>
      </c>
      <c r="I125" s="9">
        <f>IF(H134=0, "-", H125/H134)</f>
        <v>0.45</v>
      </c>
      <c r="J125" s="8">
        <f t="shared" si="12"/>
        <v>1</v>
      </c>
      <c r="K125" s="9">
        <f t="shared" si="13"/>
        <v>-0.44444444444444442</v>
      </c>
    </row>
    <row r="126" spans="1:11" x14ac:dyDescent="0.2">
      <c r="A126" s="7" t="s">
        <v>313</v>
      </c>
      <c r="B126" s="65">
        <v>0</v>
      </c>
      <c r="C126" s="34">
        <f>IF(B134=0, "-", B126/B134)</f>
        <v>0</v>
      </c>
      <c r="D126" s="65">
        <v>0</v>
      </c>
      <c r="E126" s="9">
        <f>IF(D134=0, "-", D126/D134)</f>
        <v>0</v>
      </c>
      <c r="F126" s="81">
        <v>1</v>
      </c>
      <c r="G126" s="34">
        <f>IF(F134=0, "-", F126/F134)</f>
        <v>4.1666666666666664E-2</v>
      </c>
      <c r="H126" s="65">
        <v>0</v>
      </c>
      <c r="I126" s="9">
        <f>IF(H134=0, "-", H126/H134)</f>
        <v>0</v>
      </c>
      <c r="J126" s="8" t="str">
        <f t="shared" si="12"/>
        <v>-</v>
      </c>
      <c r="K126" s="9" t="str">
        <f t="shared" si="13"/>
        <v>-</v>
      </c>
    </row>
    <row r="127" spans="1:11" x14ac:dyDescent="0.2">
      <c r="A127" s="7" t="s">
        <v>314</v>
      </c>
      <c r="B127" s="65">
        <v>0</v>
      </c>
      <c r="C127" s="34">
        <f>IF(B134=0, "-", B127/B134)</f>
        <v>0</v>
      </c>
      <c r="D127" s="65">
        <v>0</v>
      </c>
      <c r="E127" s="9">
        <f>IF(D134=0, "-", D127/D134)</f>
        <v>0</v>
      </c>
      <c r="F127" s="81">
        <v>1</v>
      </c>
      <c r="G127" s="34">
        <f>IF(F134=0, "-", F127/F134)</f>
        <v>4.1666666666666664E-2</v>
      </c>
      <c r="H127" s="65">
        <v>0</v>
      </c>
      <c r="I127" s="9">
        <f>IF(H134=0, "-", H127/H134)</f>
        <v>0</v>
      </c>
      <c r="J127" s="8" t="str">
        <f t="shared" si="12"/>
        <v>-</v>
      </c>
      <c r="K127" s="9" t="str">
        <f t="shared" si="13"/>
        <v>-</v>
      </c>
    </row>
    <row r="128" spans="1:11" x14ac:dyDescent="0.2">
      <c r="A128" s="7" t="s">
        <v>315</v>
      </c>
      <c r="B128" s="65">
        <v>2</v>
      </c>
      <c r="C128" s="34">
        <f>IF(B134=0, "-", B128/B134)</f>
        <v>0.2857142857142857</v>
      </c>
      <c r="D128" s="65">
        <v>0</v>
      </c>
      <c r="E128" s="9">
        <f>IF(D134=0, "-", D128/D134)</f>
        <v>0</v>
      </c>
      <c r="F128" s="81">
        <v>3</v>
      </c>
      <c r="G128" s="34">
        <f>IF(F134=0, "-", F128/F134)</f>
        <v>0.125</v>
      </c>
      <c r="H128" s="65">
        <v>3</v>
      </c>
      <c r="I128" s="9">
        <f>IF(H134=0, "-", H128/H134)</f>
        <v>0.15</v>
      </c>
      <c r="J128" s="8" t="str">
        <f t="shared" si="12"/>
        <v>-</v>
      </c>
      <c r="K128" s="9">
        <f t="shared" si="13"/>
        <v>0</v>
      </c>
    </row>
    <row r="129" spans="1:11" x14ac:dyDescent="0.2">
      <c r="A129" s="7" t="s">
        <v>316</v>
      </c>
      <c r="B129" s="65">
        <v>1</v>
      </c>
      <c r="C129" s="34">
        <f>IF(B134=0, "-", B129/B134)</f>
        <v>0.14285714285714285</v>
      </c>
      <c r="D129" s="65">
        <v>0</v>
      </c>
      <c r="E129" s="9">
        <f>IF(D134=0, "-", D129/D134)</f>
        <v>0</v>
      </c>
      <c r="F129" s="81">
        <v>1</v>
      </c>
      <c r="G129" s="34">
        <f>IF(F134=0, "-", F129/F134)</f>
        <v>4.1666666666666664E-2</v>
      </c>
      <c r="H129" s="65">
        <v>0</v>
      </c>
      <c r="I129" s="9">
        <f>IF(H134=0, "-", H129/H134)</f>
        <v>0</v>
      </c>
      <c r="J129" s="8" t="str">
        <f t="shared" si="12"/>
        <v>-</v>
      </c>
      <c r="K129" s="9" t="str">
        <f t="shared" si="13"/>
        <v>-</v>
      </c>
    </row>
    <row r="130" spans="1:11" x14ac:dyDescent="0.2">
      <c r="A130" s="7" t="s">
        <v>317</v>
      </c>
      <c r="B130" s="65">
        <v>0</v>
      </c>
      <c r="C130" s="34">
        <f>IF(B134=0, "-", B130/B134)</f>
        <v>0</v>
      </c>
      <c r="D130" s="65">
        <v>0</v>
      </c>
      <c r="E130" s="9">
        <f>IF(D134=0, "-", D130/D134)</f>
        <v>0</v>
      </c>
      <c r="F130" s="81">
        <v>2</v>
      </c>
      <c r="G130" s="34">
        <f>IF(F134=0, "-", F130/F134)</f>
        <v>8.3333333333333329E-2</v>
      </c>
      <c r="H130" s="65">
        <v>1</v>
      </c>
      <c r="I130" s="9">
        <f>IF(H134=0, "-", H130/H134)</f>
        <v>0.05</v>
      </c>
      <c r="J130" s="8" t="str">
        <f t="shared" si="12"/>
        <v>-</v>
      </c>
      <c r="K130" s="9">
        <f t="shared" si="13"/>
        <v>1</v>
      </c>
    </row>
    <row r="131" spans="1:11" x14ac:dyDescent="0.2">
      <c r="A131" s="7" t="s">
        <v>318</v>
      </c>
      <c r="B131" s="65">
        <v>0</v>
      </c>
      <c r="C131" s="34">
        <f>IF(B134=0, "-", B131/B134)</f>
        <v>0</v>
      </c>
      <c r="D131" s="65">
        <v>0</v>
      </c>
      <c r="E131" s="9">
        <f>IF(D134=0, "-", D131/D134)</f>
        <v>0</v>
      </c>
      <c r="F131" s="81">
        <v>2</v>
      </c>
      <c r="G131" s="34">
        <f>IF(F134=0, "-", F131/F134)</f>
        <v>8.3333333333333329E-2</v>
      </c>
      <c r="H131" s="65">
        <v>2</v>
      </c>
      <c r="I131" s="9">
        <f>IF(H134=0, "-", H131/H134)</f>
        <v>0.1</v>
      </c>
      <c r="J131" s="8" t="str">
        <f t="shared" si="12"/>
        <v>-</v>
      </c>
      <c r="K131" s="9">
        <f t="shared" si="13"/>
        <v>0</v>
      </c>
    </row>
    <row r="132" spans="1:11" x14ac:dyDescent="0.2">
      <c r="A132" s="7" t="s">
        <v>319</v>
      </c>
      <c r="B132" s="65">
        <v>0</v>
      </c>
      <c r="C132" s="34">
        <f>IF(B134=0, "-", B132/B134)</f>
        <v>0</v>
      </c>
      <c r="D132" s="65">
        <v>0</v>
      </c>
      <c r="E132" s="9">
        <f>IF(D134=0, "-", D132/D134)</f>
        <v>0</v>
      </c>
      <c r="F132" s="81">
        <v>1</v>
      </c>
      <c r="G132" s="34">
        <f>IF(F134=0, "-", F132/F134)</f>
        <v>4.1666666666666664E-2</v>
      </c>
      <c r="H132" s="65">
        <v>0</v>
      </c>
      <c r="I132" s="9">
        <f>IF(H134=0, "-", H132/H134)</f>
        <v>0</v>
      </c>
      <c r="J132" s="8" t="str">
        <f t="shared" si="12"/>
        <v>-</v>
      </c>
      <c r="K132" s="9" t="str">
        <f t="shared" si="13"/>
        <v>-</v>
      </c>
    </row>
    <row r="133" spans="1:11" x14ac:dyDescent="0.2">
      <c r="A133" s="2"/>
      <c r="B133" s="68"/>
      <c r="C133" s="33"/>
      <c r="D133" s="68"/>
      <c r="E133" s="6"/>
      <c r="F133" s="82"/>
      <c r="G133" s="33"/>
      <c r="H133" s="68"/>
      <c r="I133" s="6"/>
      <c r="J133" s="5"/>
      <c r="K133" s="6"/>
    </row>
    <row r="134" spans="1:11" s="43" customFormat="1" x14ac:dyDescent="0.2">
      <c r="A134" s="162" t="s">
        <v>418</v>
      </c>
      <c r="B134" s="71">
        <f>SUM(B120:B133)</f>
        <v>7</v>
      </c>
      <c r="C134" s="40">
        <f>B134/1115</f>
        <v>6.2780269058295961E-3</v>
      </c>
      <c r="D134" s="71">
        <f>SUM(D120:D133)</f>
        <v>2</v>
      </c>
      <c r="E134" s="41">
        <f>D134/959</f>
        <v>2.0855057351407717E-3</v>
      </c>
      <c r="F134" s="77">
        <f>SUM(F120:F133)</f>
        <v>24</v>
      </c>
      <c r="G134" s="42">
        <f>F134/5197</f>
        <v>4.6180488743505872E-3</v>
      </c>
      <c r="H134" s="71">
        <f>SUM(H120:H133)</f>
        <v>20</v>
      </c>
      <c r="I134" s="41">
        <f>H134/5197</f>
        <v>3.8483740619588225E-3</v>
      </c>
      <c r="J134" s="37">
        <f>IF(D134=0, "-", IF((B134-D134)/D134&lt;10, (B134-D134)/D134, "&gt;999%"))</f>
        <v>2.5</v>
      </c>
      <c r="K134" s="38">
        <f>IF(H134=0, "-", IF((F134-H134)/H134&lt;10, (F134-H134)/H134, "&gt;999%"))</f>
        <v>0.2</v>
      </c>
    </row>
    <row r="135" spans="1:11" x14ac:dyDescent="0.2">
      <c r="B135" s="83"/>
      <c r="D135" s="83"/>
      <c r="F135" s="83"/>
      <c r="H135" s="83"/>
    </row>
    <row r="136" spans="1:11" s="43" customFormat="1" x14ac:dyDescent="0.2">
      <c r="A136" s="162" t="s">
        <v>417</v>
      </c>
      <c r="B136" s="71">
        <v>170</v>
      </c>
      <c r="C136" s="40">
        <f>B136/1115</f>
        <v>0.15246636771300448</v>
      </c>
      <c r="D136" s="71">
        <v>165</v>
      </c>
      <c r="E136" s="41">
        <f>D136/959</f>
        <v>0.17205422314911367</v>
      </c>
      <c r="F136" s="77">
        <v>808</v>
      </c>
      <c r="G136" s="42">
        <f>F136/5197</f>
        <v>0.15547431210313642</v>
      </c>
      <c r="H136" s="71">
        <v>683</v>
      </c>
      <c r="I136" s="41">
        <f>H136/5197</f>
        <v>0.13142197421589377</v>
      </c>
      <c r="J136" s="37">
        <f>IF(D136=0, "-", IF((B136-D136)/D136&lt;10, (B136-D136)/D136, "&gt;999%"))</f>
        <v>3.0303030303030304E-2</v>
      </c>
      <c r="K136" s="38">
        <f>IF(H136=0, "-", IF((F136-H136)/H136&lt;10, (F136-H136)/H136, "&gt;999%"))</f>
        <v>0.18301610541727673</v>
      </c>
    </row>
    <row r="137" spans="1:11" x14ac:dyDescent="0.2">
      <c r="B137" s="83"/>
      <c r="D137" s="83"/>
      <c r="F137" s="83"/>
      <c r="H137" s="83"/>
    </row>
    <row r="138" spans="1:11" ht="15.75" x14ac:dyDescent="0.25">
      <c r="A138" s="164" t="s">
        <v>104</v>
      </c>
      <c r="B138" s="196" t="s">
        <v>1</v>
      </c>
      <c r="C138" s="200"/>
      <c r="D138" s="200"/>
      <c r="E138" s="197"/>
      <c r="F138" s="196" t="s">
        <v>14</v>
      </c>
      <c r="G138" s="200"/>
      <c r="H138" s="200"/>
      <c r="I138" s="197"/>
      <c r="J138" s="196" t="s">
        <v>15</v>
      </c>
      <c r="K138" s="197"/>
    </row>
    <row r="139" spans="1:11" x14ac:dyDescent="0.2">
      <c r="A139" s="22"/>
      <c r="B139" s="196">
        <f>VALUE(RIGHT($B$2, 4))</f>
        <v>2022</v>
      </c>
      <c r="C139" s="197"/>
      <c r="D139" s="196">
        <f>B139-1</f>
        <v>2021</v>
      </c>
      <c r="E139" s="204"/>
      <c r="F139" s="196">
        <f>B139</f>
        <v>2022</v>
      </c>
      <c r="G139" s="204"/>
      <c r="H139" s="196">
        <f>D139</f>
        <v>2021</v>
      </c>
      <c r="I139" s="204"/>
      <c r="J139" s="140" t="s">
        <v>4</v>
      </c>
      <c r="K139" s="141" t="s">
        <v>2</v>
      </c>
    </row>
    <row r="140" spans="1:11" x14ac:dyDescent="0.2">
      <c r="A140" s="163" t="s">
        <v>134</v>
      </c>
      <c r="B140" s="61" t="s">
        <v>12</v>
      </c>
      <c r="C140" s="62" t="s">
        <v>13</v>
      </c>
      <c r="D140" s="61" t="s">
        <v>12</v>
      </c>
      <c r="E140" s="63" t="s">
        <v>13</v>
      </c>
      <c r="F140" s="62" t="s">
        <v>12</v>
      </c>
      <c r="G140" s="62" t="s">
        <v>13</v>
      </c>
      <c r="H140" s="61" t="s">
        <v>12</v>
      </c>
      <c r="I140" s="63" t="s">
        <v>13</v>
      </c>
      <c r="J140" s="61"/>
      <c r="K140" s="63"/>
    </row>
    <row r="141" spans="1:11" x14ac:dyDescent="0.2">
      <c r="A141" s="7" t="s">
        <v>320</v>
      </c>
      <c r="B141" s="65">
        <v>6</v>
      </c>
      <c r="C141" s="34">
        <f>IF(B144=0, "-", B141/B144)</f>
        <v>0.2608695652173913</v>
      </c>
      <c r="D141" s="65">
        <v>0</v>
      </c>
      <c r="E141" s="9">
        <f>IF(D144=0, "-", D141/D144)</f>
        <v>0</v>
      </c>
      <c r="F141" s="81">
        <v>24</v>
      </c>
      <c r="G141" s="34">
        <f>IF(F144=0, "-", F141/F144)</f>
        <v>0.24</v>
      </c>
      <c r="H141" s="65">
        <v>22</v>
      </c>
      <c r="I141" s="9">
        <f>IF(H144=0, "-", H141/H144)</f>
        <v>8.943089430894309E-2</v>
      </c>
      <c r="J141" s="8" t="str">
        <f>IF(D141=0, "-", IF((B141-D141)/D141&lt;10, (B141-D141)/D141, "&gt;999%"))</f>
        <v>-</v>
      </c>
      <c r="K141" s="9">
        <f>IF(H141=0, "-", IF((F141-H141)/H141&lt;10, (F141-H141)/H141, "&gt;999%"))</f>
        <v>9.0909090909090912E-2</v>
      </c>
    </row>
    <row r="142" spans="1:11" x14ac:dyDescent="0.2">
      <c r="A142" s="7" t="s">
        <v>321</v>
      </c>
      <c r="B142" s="65">
        <v>17</v>
      </c>
      <c r="C142" s="34">
        <f>IF(B144=0, "-", B142/B144)</f>
        <v>0.73913043478260865</v>
      </c>
      <c r="D142" s="65">
        <v>51</v>
      </c>
      <c r="E142" s="9">
        <f>IF(D144=0, "-", D142/D144)</f>
        <v>1</v>
      </c>
      <c r="F142" s="81">
        <v>76</v>
      </c>
      <c r="G142" s="34">
        <f>IF(F144=0, "-", F142/F144)</f>
        <v>0.76</v>
      </c>
      <c r="H142" s="65">
        <v>224</v>
      </c>
      <c r="I142" s="9">
        <f>IF(H144=0, "-", H142/H144)</f>
        <v>0.91056910569105687</v>
      </c>
      <c r="J142" s="8">
        <f>IF(D142=0, "-", IF((B142-D142)/D142&lt;10, (B142-D142)/D142, "&gt;999%"))</f>
        <v>-0.66666666666666663</v>
      </c>
      <c r="K142" s="9">
        <f>IF(H142=0, "-", IF((F142-H142)/H142&lt;10, (F142-H142)/H142, "&gt;999%"))</f>
        <v>-0.6607142857142857</v>
      </c>
    </row>
    <row r="143" spans="1:11" x14ac:dyDescent="0.2">
      <c r="A143" s="2"/>
      <c r="B143" s="68"/>
      <c r="C143" s="33"/>
      <c r="D143" s="68"/>
      <c r="E143" s="6"/>
      <c r="F143" s="82"/>
      <c r="G143" s="33"/>
      <c r="H143" s="68"/>
      <c r="I143" s="6"/>
      <c r="J143" s="5"/>
      <c r="K143" s="6"/>
    </row>
    <row r="144" spans="1:11" s="43" customFormat="1" x14ac:dyDescent="0.2">
      <c r="A144" s="162" t="s">
        <v>416</v>
      </c>
      <c r="B144" s="71">
        <f>SUM(B141:B143)</f>
        <v>23</v>
      </c>
      <c r="C144" s="40">
        <f>B144/1115</f>
        <v>2.062780269058296E-2</v>
      </c>
      <c r="D144" s="71">
        <f>SUM(D141:D143)</f>
        <v>51</v>
      </c>
      <c r="E144" s="41">
        <f>D144/959</f>
        <v>5.3180396246089674E-2</v>
      </c>
      <c r="F144" s="77">
        <f>SUM(F141:F143)</f>
        <v>100</v>
      </c>
      <c r="G144" s="42">
        <f>F144/5197</f>
        <v>1.9241870309794112E-2</v>
      </c>
      <c r="H144" s="71">
        <f>SUM(H141:H143)</f>
        <v>246</v>
      </c>
      <c r="I144" s="41">
        <f>H144/5197</f>
        <v>4.7335000962093518E-2</v>
      </c>
      <c r="J144" s="37">
        <f>IF(D144=0, "-", IF((B144-D144)/D144&lt;10, (B144-D144)/D144, "&gt;999%"))</f>
        <v>-0.5490196078431373</v>
      </c>
      <c r="K144" s="38">
        <f>IF(H144=0, "-", IF((F144-H144)/H144&lt;10, (F144-H144)/H144, "&gt;999%"))</f>
        <v>-0.5934959349593496</v>
      </c>
    </row>
    <row r="145" spans="1:11" x14ac:dyDescent="0.2">
      <c r="B145" s="83"/>
      <c r="D145" s="83"/>
      <c r="F145" s="83"/>
      <c r="H145" s="83"/>
    </row>
    <row r="146" spans="1:11" x14ac:dyDescent="0.2">
      <c r="A146" s="163" t="s">
        <v>135</v>
      </c>
      <c r="B146" s="61" t="s">
        <v>12</v>
      </c>
      <c r="C146" s="62" t="s">
        <v>13</v>
      </c>
      <c r="D146" s="61" t="s">
        <v>12</v>
      </c>
      <c r="E146" s="63" t="s">
        <v>13</v>
      </c>
      <c r="F146" s="62" t="s">
        <v>12</v>
      </c>
      <c r="G146" s="62" t="s">
        <v>13</v>
      </c>
      <c r="H146" s="61" t="s">
        <v>12</v>
      </c>
      <c r="I146" s="63" t="s">
        <v>13</v>
      </c>
      <c r="J146" s="61"/>
      <c r="K146" s="63"/>
    </row>
    <row r="147" spans="1:11" x14ac:dyDescent="0.2">
      <c r="A147" s="7" t="s">
        <v>322</v>
      </c>
      <c r="B147" s="65">
        <v>0</v>
      </c>
      <c r="C147" s="34">
        <f>IF(B152=0, "-", B147/B152)</f>
        <v>0</v>
      </c>
      <c r="D147" s="65">
        <v>0</v>
      </c>
      <c r="E147" s="9">
        <f>IF(D152=0, "-", D147/D152)</f>
        <v>0</v>
      </c>
      <c r="F147" s="81">
        <v>1</v>
      </c>
      <c r="G147" s="34">
        <f>IF(F152=0, "-", F147/F152)</f>
        <v>0.25</v>
      </c>
      <c r="H147" s="65">
        <v>0</v>
      </c>
      <c r="I147" s="9">
        <f>IF(H152=0, "-", H147/H152)</f>
        <v>0</v>
      </c>
      <c r="J147" s="8" t="str">
        <f>IF(D147=0, "-", IF((B147-D147)/D147&lt;10, (B147-D147)/D147, "&gt;999%"))</f>
        <v>-</v>
      </c>
      <c r="K147" s="9" t="str">
        <f>IF(H147=0, "-", IF((F147-H147)/H147&lt;10, (F147-H147)/H147, "&gt;999%"))</f>
        <v>-</v>
      </c>
    </row>
    <row r="148" spans="1:11" x14ac:dyDescent="0.2">
      <c r="A148" s="7" t="s">
        <v>323</v>
      </c>
      <c r="B148" s="65">
        <v>1</v>
      </c>
      <c r="C148" s="34">
        <f>IF(B152=0, "-", B148/B152)</f>
        <v>1</v>
      </c>
      <c r="D148" s="65">
        <v>1</v>
      </c>
      <c r="E148" s="9">
        <f>IF(D152=0, "-", D148/D152)</f>
        <v>1</v>
      </c>
      <c r="F148" s="81">
        <v>2</v>
      </c>
      <c r="G148" s="34">
        <f>IF(F152=0, "-", F148/F152)</f>
        <v>0.5</v>
      </c>
      <c r="H148" s="65">
        <v>3</v>
      </c>
      <c r="I148" s="9">
        <f>IF(H152=0, "-", H148/H152)</f>
        <v>0.5</v>
      </c>
      <c r="J148" s="8">
        <f>IF(D148=0, "-", IF((B148-D148)/D148&lt;10, (B148-D148)/D148, "&gt;999%"))</f>
        <v>0</v>
      </c>
      <c r="K148" s="9">
        <f>IF(H148=0, "-", IF((F148-H148)/H148&lt;10, (F148-H148)/H148, "&gt;999%"))</f>
        <v>-0.33333333333333331</v>
      </c>
    </row>
    <row r="149" spans="1:11" x14ac:dyDescent="0.2">
      <c r="A149" s="7" t="s">
        <v>324</v>
      </c>
      <c r="B149" s="65">
        <v>0</v>
      </c>
      <c r="C149" s="34">
        <f>IF(B152=0, "-", B149/B152)</f>
        <v>0</v>
      </c>
      <c r="D149" s="65">
        <v>0</v>
      </c>
      <c r="E149" s="9">
        <f>IF(D152=0, "-", D149/D152)</f>
        <v>0</v>
      </c>
      <c r="F149" s="81">
        <v>1</v>
      </c>
      <c r="G149" s="34">
        <f>IF(F152=0, "-", F149/F152)</f>
        <v>0.25</v>
      </c>
      <c r="H149" s="65">
        <v>1</v>
      </c>
      <c r="I149" s="9">
        <f>IF(H152=0, "-", H149/H152)</f>
        <v>0.16666666666666666</v>
      </c>
      <c r="J149" s="8" t="str">
        <f>IF(D149=0, "-", IF((B149-D149)/D149&lt;10, (B149-D149)/D149, "&gt;999%"))</f>
        <v>-</v>
      </c>
      <c r="K149" s="9">
        <f>IF(H149=0, "-", IF((F149-H149)/H149&lt;10, (F149-H149)/H149, "&gt;999%"))</f>
        <v>0</v>
      </c>
    </row>
    <row r="150" spans="1:11" x14ac:dyDescent="0.2">
      <c r="A150" s="7" t="s">
        <v>325</v>
      </c>
      <c r="B150" s="65">
        <v>0</v>
      </c>
      <c r="C150" s="34">
        <f>IF(B152=0, "-", B150/B152)</f>
        <v>0</v>
      </c>
      <c r="D150" s="65">
        <v>0</v>
      </c>
      <c r="E150" s="9">
        <f>IF(D152=0, "-", D150/D152)</f>
        <v>0</v>
      </c>
      <c r="F150" s="81">
        <v>0</v>
      </c>
      <c r="G150" s="34">
        <f>IF(F152=0, "-", F150/F152)</f>
        <v>0</v>
      </c>
      <c r="H150" s="65">
        <v>2</v>
      </c>
      <c r="I150" s="9">
        <f>IF(H152=0, "-", H150/H152)</f>
        <v>0.33333333333333331</v>
      </c>
      <c r="J150" s="8" t="str">
        <f>IF(D150=0, "-", IF((B150-D150)/D150&lt;10, (B150-D150)/D150, "&gt;999%"))</f>
        <v>-</v>
      </c>
      <c r="K150" s="9">
        <f>IF(H150=0, "-", IF((F150-H150)/H150&lt;10, (F150-H150)/H150, "&gt;999%"))</f>
        <v>-1</v>
      </c>
    </row>
    <row r="151" spans="1:11" x14ac:dyDescent="0.2">
      <c r="A151" s="2"/>
      <c r="B151" s="68"/>
      <c r="C151" s="33"/>
      <c r="D151" s="68"/>
      <c r="E151" s="6"/>
      <c r="F151" s="82"/>
      <c r="G151" s="33"/>
      <c r="H151" s="68"/>
      <c r="I151" s="6"/>
      <c r="J151" s="5"/>
      <c r="K151" s="6"/>
    </row>
    <row r="152" spans="1:11" s="43" customFormat="1" x14ac:dyDescent="0.2">
      <c r="A152" s="162" t="s">
        <v>415</v>
      </c>
      <c r="B152" s="71">
        <f>SUM(B147:B151)</f>
        <v>1</v>
      </c>
      <c r="C152" s="40">
        <f>B152/1115</f>
        <v>8.9686098654708521E-4</v>
      </c>
      <c r="D152" s="71">
        <f>SUM(D147:D151)</f>
        <v>1</v>
      </c>
      <c r="E152" s="41">
        <f>D152/959</f>
        <v>1.0427528675703858E-3</v>
      </c>
      <c r="F152" s="77">
        <f>SUM(F147:F151)</f>
        <v>4</v>
      </c>
      <c r="G152" s="42">
        <f>F152/5197</f>
        <v>7.6967481239176446E-4</v>
      </c>
      <c r="H152" s="71">
        <f>SUM(H147:H151)</f>
        <v>6</v>
      </c>
      <c r="I152" s="41">
        <f>H152/5197</f>
        <v>1.1545122185876468E-3</v>
      </c>
      <c r="J152" s="37">
        <f>IF(D152=0, "-", IF((B152-D152)/D152&lt;10, (B152-D152)/D152, "&gt;999%"))</f>
        <v>0</v>
      </c>
      <c r="K152" s="38">
        <f>IF(H152=0, "-", IF((F152-H152)/H152&lt;10, (F152-H152)/H152, "&gt;999%"))</f>
        <v>-0.33333333333333331</v>
      </c>
    </row>
    <row r="153" spans="1:11" x14ac:dyDescent="0.2">
      <c r="B153" s="83"/>
      <c r="D153" s="83"/>
      <c r="F153" s="83"/>
      <c r="H153" s="83"/>
    </row>
    <row r="154" spans="1:11" s="43" customFormat="1" x14ac:dyDescent="0.2">
      <c r="A154" s="162" t="s">
        <v>414</v>
      </c>
      <c r="B154" s="71">
        <v>24</v>
      </c>
      <c r="C154" s="40">
        <f>B154/1115</f>
        <v>2.1524663677130046E-2</v>
      </c>
      <c r="D154" s="71">
        <v>52</v>
      </c>
      <c r="E154" s="41">
        <f>D154/959</f>
        <v>5.4223149113660066E-2</v>
      </c>
      <c r="F154" s="77">
        <v>104</v>
      </c>
      <c r="G154" s="42">
        <f>F154/5197</f>
        <v>2.0011545122185878E-2</v>
      </c>
      <c r="H154" s="71">
        <v>252</v>
      </c>
      <c r="I154" s="41">
        <f>H154/5197</f>
        <v>4.8489513180681162E-2</v>
      </c>
      <c r="J154" s="37">
        <f>IF(D154=0, "-", IF((B154-D154)/D154&lt;10, (B154-D154)/D154, "&gt;999%"))</f>
        <v>-0.53846153846153844</v>
      </c>
      <c r="K154" s="38">
        <f>IF(H154=0, "-", IF((F154-H154)/H154&lt;10, (F154-H154)/H154, "&gt;999%"))</f>
        <v>-0.58730158730158732</v>
      </c>
    </row>
    <row r="155" spans="1:11" x14ac:dyDescent="0.2">
      <c r="B155" s="83"/>
      <c r="D155" s="83"/>
      <c r="F155" s="83"/>
      <c r="H155" s="83"/>
    </row>
    <row r="156" spans="1:11" x14ac:dyDescent="0.2">
      <c r="A156" s="27" t="s">
        <v>412</v>
      </c>
      <c r="B156" s="71">
        <f>B160-B158</f>
        <v>522</v>
      </c>
      <c r="C156" s="40">
        <f>B156/1115</f>
        <v>0.46816143497757845</v>
      </c>
      <c r="D156" s="71">
        <f>D160-D158</f>
        <v>469</v>
      </c>
      <c r="E156" s="41">
        <f>D156/959</f>
        <v>0.48905109489051096</v>
      </c>
      <c r="F156" s="77">
        <f>F160-F158</f>
        <v>2359</v>
      </c>
      <c r="G156" s="42">
        <f>F156/5197</f>
        <v>0.45391572060804308</v>
      </c>
      <c r="H156" s="71">
        <f>H160-H158</f>
        <v>2430</v>
      </c>
      <c r="I156" s="41">
        <f>H156/5197</f>
        <v>0.46757744852799693</v>
      </c>
      <c r="J156" s="37">
        <f>IF(D156=0, "-", IF((B156-D156)/D156&lt;10, (B156-D156)/D156, "&gt;999%"))</f>
        <v>0.11300639658848614</v>
      </c>
      <c r="K156" s="38">
        <f>IF(H156=0, "-", IF((F156-H156)/H156&lt;10, (F156-H156)/H156, "&gt;999%"))</f>
        <v>-2.9218106995884775E-2</v>
      </c>
    </row>
    <row r="157" spans="1:11" x14ac:dyDescent="0.2">
      <c r="A157" s="27"/>
      <c r="B157" s="71"/>
      <c r="C157" s="40"/>
      <c r="D157" s="71"/>
      <c r="E157" s="41"/>
      <c r="F157" s="77"/>
      <c r="G157" s="42"/>
      <c r="H157" s="71"/>
      <c r="I157" s="41"/>
      <c r="J157" s="37"/>
      <c r="K157" s="38"/>
    </row>
    <row r="158" spans="1:11" x14ac:dyDescent="0.2">
      <c r="A158" s="27" t="s">
        <v>413</v>
      </c>
      <c r="B158" s="71">
        <v>15</v>
      </c>
      <c r="C158" s="40">
        <f>B158/1115</f>
        <v>1.3452914798206279E-2</v>
      </c>
      <c r="D158" s="71">
        <v>6</v>
      </c>
      <c r="E158" s="41">
        <f>D158/959</f>
        <v>6.2565172054223151E-3</v>
      </c>
      <c r="F158" s="77">
        <v>74</v>
      </c>
      <c r="G158" s="42">
        <f>F158/5197</f>
        <v>1.4238984029247642E-2</v>
      </c>
      <c r="H158" s="71">
        <v>67</v>
      </c>
      <c r="I158" s="41">
        <f>H158/5197</f>
        <v>1.2892053107562055E-2</v>
      </c>
      <c r="J158" s="37">
        <f>IF(D158=0, "-", IF((B158-D158)/D158&lt;10, (B158-D158)/D158, "&gt;999%"))</f>
        <v>1.5</v>
      </c>
      <c r="K158" s="38">
        <f>IF(H158=0, "-", IF((F158-H158)/H158&lt;10, (F158-H158)/H158, "&gt;999%"))</f>
        <v>0.1044776119402985</v>
      </c>
    </row>
    <row r="159" spans="1:11" x14ac:dyDescent="0.2">
      <c r="A159" s="27"/>
      <c r="B159" s="71"/>
      <c r="C159" s="40"/>
      <c r="D159" s="71"/>
      <c r="E159" s="41"/>
      <c r="F159" s="77"/>
      <c r="G159" s="42"/>
      <c r="H159" s="71"/>
      <c r="I159" s="41"/>
      <c r="J159" s="37"/>
      <c r="K159" s="38"/>
    </row>
    <row r="160" spans="1:11" x14ac:dyDescent="0.2">
      <c r="A160" s="27" t="s">
        <v>411</v>
      </c>
      <c r="B160" s="71">
        <v>537</v>
      </c>
      <c r="C160" s="40">
        <f>B160/1115</f>
        <v>0.48161434977578477</v>
      </c>
      <c r="D160" s="71">
        <v>475</v>
      </c>
      <c r="E160" s="41">
        <f>D160/959</f>
        <v>0.49530761209593327</v>
      </c>
      <c r="F160" s="77">
        <v>2433</v>
      </c>
      <c r="G160" s="42">
        <f>F160/5197</f>
        <v>0.46815470463729075</v>
      </c>
      <c r="H160" s="71">
        <v>2497</v>
      </c>
      <c r="I160" s="41">
        <f>H160/5197</f>
        <v>0.48046950163555896</v>
      </c>
      <c r="J160" s="37">
        <f>IF(D160=0, "-", IF((B160-D160)/D160&lt;10, (B160-D160)/D160, "&gt;999%"))</f>
        <v>0.13052631578947368</v>
      </c>
      <c r="K160" s="38">
        <f>IF(H160=0, "-", IF((F160-H160)/H160&lt;10, (F160-H160)/H160, "&gt;999%"))</f>
        <v>-2.5630756908289948E-2</v>
      </c>
    </row>
  </sheetData>
  <mergeCells count="37">
    <mergeCell ref="B1:K1"/>
    <mergeCell ref="B2:K2"/>
    <mergeCell ref="B138:E138"/>
    <mergeCell ref="F138:I138"/>
    <mergeCell ref="J138:K138"/>
    <mergeCell ref="B139:C139"/>
    <mergeCell ref="D139:E139"/>
    <mergeCell ref="F139:G139"/>
    <mergeCell ref="H139:I139"/>
    <mergeCell ref="B93:E93"/>
    <mergeCell ref="F93:I93"/>
    <mergeCell ref="J93:K93"/>
    <mergeCell ref="B94:C94"/>
    <mergeCell ref="D94:E94"/>
    <mergeCell ref="F94:G94"/>
    <mergeCell ref="H94:I94"/>
    <mergeCell ref="B59:E59"/>
    <mergeCell ref="F59:I59"/>
    <mergeCell ref="J59:K59"/>
    <mergeCell ref="B60:C60"/>
    <mergeCell ref="D60:E60"/>
    <mergeCell ref="F60:G60"/>
    <mergeCell ref="H60:I60"/>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7" max="16383" man="1"/>
    <brk id="117" max="16383" man="1"/>
    <brk id="16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439</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IF(B37=0, "-", B7/B37)</f>
        <v>0</v>
      </c>
      <c r="D7" s="65">
        <v>0</v>
      </c>
      <c r="E7" s="21">
        <f>IF(D37=0, "-", D7/D37)</f>
        <v>0</v>
      </c>
      <c r="F7" s="81">
        <v>1</v>
      </c>
      <c r="G7" s="39">
        <f>IF(F37=0, "-", F7/F37)</f>
        <v>4.1101520756267981E-4</v>
      </c>
      <c r="H7" s="65">
        <v>2</v>
      </c>
      <c r="I7" s="21">
        <f>IF(H37=0, "-", H7/H37)</f>
        <v>8.0096115338406087E-4</v>
      </c>
      <c r="J7" s="20" t="str">
        <f t="shared" ref="J7:J35" si="0">IF(D7=0, "-", IF((B7-D7)/D7&lt;10, (B7-D7)/D7, "&gt;999%"))</f>
        <v>-</v>
      </c>
      <c r="K7" s="21">
        <f t="shared" ref="K7:K35" si="1">IF(H7=0, "-", IF((F7-H7)/H7&lt;10, (F7-H7)/H7, "&gt;999%"))</f>
        <v>-0.5</v>
      </c>
    </row>
    <row r="8" spans="1:11" x14ac:dyDescent="0.2">
      <c r="A8" s="7" t="s">
        <v>32</v>
      </c>
      <c r="B8" s="65">
        <v>4</v>
      </c>
      <c r="C8" s="39">
        <f>IF(B37=0, "-", B8/B37)</f>
        <v>7.4487895716945996E-3</v>
      </c>
      <c r="D8" s="65">
        <v>3</v>
      </c>
      <c r="E8" s="21">
        <f>IF(D37=0, "-", D8/D37)</f>
        <v>6.3157894736842104E-3</v>
      </c>
      <c r="F8" s="81">
        <v>14</v>
      </c>
      <c r="G8" s="39">
        <f>IF(F37=0, "-", F8/F37)</f>
        <v>5.7542129058775178E-3</v>
      </c>
      <c r="H8" s="65">
        <v>15</v>
      </c>
      <c r="I8" s="21">
        <f>IF(H37=0, "-", H8/H37)</f>
        <v>6.0072086503804569E-3</v>
      </c>
      <c r="J8" s="20">
        <f t="shared" si="0"/>
        <v>0.33333333333333331</v>
      </c>
      <c r="K8" s="21">
        <f t="shared" si="1"/>
        <v>-6.6666666666666666E-2</v>
      </c>
    </row>
    <row r="9" spans="1:11" x14ac:dyDescent="0.2">
      <c r="A9" s="7" t="s">
        <v>34</v>
      </c>
      <c r="B9" s="65">
        <v>6</v>
      </c>
      <c r="C9" s="39">
        <f>IF(B37=0, "-", B9/B37)</f>
        <v>1.11731843575419E-2</v>
      </c>
      <c r="D9" s="65">
        <v>5</v>
      </c>
      <c r="E9" s="21">
        <f>IF(D37=0, "-", D9/D37)</f>
        <v>1.0526315789473684E-2</v>
      </c>
      <c r="F9" s="81">
        <v>34</v>
      </c>
      <c r="G9" s="39">
        <f>IF(F37=0, "-", F9/F37)</f>
        <v>1.3974517057131115E-2</v>
      </c>
      <c r="H9" s="65">
        <v>29</v>
      </c>
      <c r="I9" s="21">
        <f>IF(H37=0, "-", H9/H37)</f>
        <v>1.1613936724068883E-2</v>
      </c>
      <c r="J9" s="20">
        <f t="shared" si="0"/>
        <v>0.2</v>
      </c>
      <c r="K9" s="21">
        <f t="shared" si="1"/>
        <v>0.17241379310344829</v>
      </c>
    </row>
    <row r="10" spans="1:11" x14ac:dyDescent="0.2">
      <c r="A10" s="7" t="s">
        <v>37</v>
      </c>
      <c r="B10" s="65">
        <v>1</v>
      </c>
      <c r="C10" s="39">
        <f>IF(B37=0, "-", B10/B37)</f>
        <v>1.8621973929236499E-3</v>
      </c>
      <c r="D10" s="65">
        <v>0</v>
      </c>
      <c r="E10" s="21">
        <f>IF(D37=0, "-", D10/D37)</f>
        <v>0</v>
      </c>
      <c r="F10" s="81">
        <v>1</v>
      </c>
      <c r="G10" s="39">
        <f>IF(F37=0, "-", F10/F37)</f>
        <v>4.1101520756267981E-4</v>
      </c>
      <c r="H10" s="65">
        <v>0</v>
      </c>
      <c r="I10" s="21">
        <f>IF(H37=0, "-", H10/H37)</f>
        <v>0</v>
      </c>
      <c r="J10" s="20" t="str">
        <f t="shared" si="0"/>
        <v>-</v>
      </c>
      <c r="K10" s="21" t="str">
        <f t="shared" si="1"/>
        <v>-</v>
      </c>
    </row>
    <row r="11" spans="1:11" x14ac:dyDescent="0.2">
      <c r="A11" s="7" t="s">
        <v>38</v>
      </c>
      <c r="B11" s="65">
        <v>10</v>
      </c>
      <c r="C11" s="39">
        <f>IF(B37=0, "-", B11/B37)</f>
        <v>1.86219739292365E-2</v>
      </c>
      <c r="D11" s="65">
        <v>10</v>
      </c>
      <c r="E11" s="21">
        <f>IF(D37=0, "-", D11/D37)</f>
        <v>2.1052631578947368E-2</v>
      </c>
      <c r="F11" s="81">
        <v>60</v>
      </c>
      <c r="G11" s="39">
        <f>IF(F37=0, "-", F11/F37)</f>
        <v>2.4660912453760789E-2</v>
      </c>
      <c r="H11" s="65">
        <v>21</v>
      </c>
      <c r="I11" s="21">
        <f>IF(H37=0, "-", H11/H37)</f>
        <v>8.4100921105326396E-3</v>
      </c>
      <c r="J11" s="20">
        <f t="shared" si="0"/>
        <v>0</v>
      </c>
      <c r="K11" s="21">
        <f t="shared" si="1"/>
        <v>1.8571428571428572</v>
      </c>
    </row>
    <row r="12" spans="1:11" x14ac:dyDescent="0.2">
      <c r="A12" s="7" t="s">
        <v>40</v>
      </c>
      <c r="B12" s="65">
        <v>6</v>
      </c>
      <c r="C12" s="39">
        <f>IF(B37=0, "-", B12/B37)</f>
        <v>1.11731843575419E-2</v>
      </c>
      <c r="D12" s="65">
        <v>9</v>
      </c>
      <c r="E12" s="21">
        <f>IF(D37=0, "-", D12/D37)</f>
        <v>1.8947368421052633E-2</v>
      </c>
      <c r="F12" s="81">
        <v>43</v>
      </c>
      <c r="G12" s="39">
        <f>IF(F37=0, "-", F12/F37)</f>
        <v>1.7673653925195234E-2</v>
      </c>
      <c r="H12" s="65">
        <v>49</v>
      </c>
      <c r="I12" s="21">
        <f>IF(H37=0, "-", H12/H37)</f>
        <v>1.962354825790949E-2</v>
      </c>
      <c r="J12" s="20">
        <f t="shared" si="0"/>
        <v>-0.33333333333333331</v>
      </c>
      <c r="K12" s="21">
        <f t="shared" si="1"/>
        <v>-0.12244897959183673</v>
      </c>
    </row>
    <row r="13" spans="1:11" x14ac:dyDescent="0.2">
      <c r="A13" s="7" t="s">
        <v>41</v>
      </c>
      <c r="B13" s="65">
        <v>32</v>
      </c>
      <c r="C13" s="39">
        <f>IF(B37=0, "-", B13/B37)</f>
        <v>5.9590316573556797E-2</v>
      </c>
      <c r="D13" s="65">
        <v>41</v>
      </c>
      <c r="E13" s="21">
        <f>IF(D37=0, "-", D13/D37)</f>
        <v>8.6315789473684207E-2</v>
      </c>
      <c r="F13" s="81">
        <v>121</v>
      </c>
      <c r="G13" s="39">
        <f>IF(F37=0, "-", F13/F37)</f>
        <v>4.9732840115084255E-2</v>
      </c>
      <c r="H13" s="65">
        <v>175</v>
      </c>
      <c r="I13" s="21">
        <f>IF(H37=0, "-", H13/H37)</f>
        <v>7.0084100921105327E-2</v>
      </c>
      <c r="J13" s="20">
        <f t="shared" si="0"/>
        <v>-0.21951219512195122</v>
      </c>
      <c r="K13" s="21">
        <f t="shared" si="1"/>
        <v>-0.30857142857142855</v>
      </c>
    </row>
    <row r="14" spans="1:11" x14ac:dyDescent="0.2">
      <c r="A14" s="7" t="s">
        <v>44</v>
      </c>
      <c r="B14" s="65">
        <v>22</v>
      </c>
      <c r="C14" s="39">
        <f>IF(B37=0, "-", B14/B37)</f>
        <v>4.0968342644320296E-2</v>
      </c>
      <c r="D14" s="65">
        <v>10</v>
      </c>
      <c r="E14" s="21">
        <f>IF(D37=0, "-", D14/D37)</f>
        <v>2.1052631578947368E-2</v>
      </c>
      <c r="F14" s="81">
        <v>48</v>
      </c>
      <c r="G14" s="39">
        <f>IF(F37=0, "-", F14/F37)</f>
        <v>1.9728729963008632E-2</v>
      </c>
      <c r="H14" s="65">
        <v>56</v>
      </c>
      <c r="I14" s="21">
        <f>IF(H37=0, "-", H14/H37)</f>
        <v>2.2426912294753704E-2</v>
      </c>
      <c r="J14" s="20">
        <f t="shared" si="0"/>
        <v>1.2</v>
      </c>
      <c r="K14" s="21">
        <f t="shared" si="1"/>
        <v>-0.14285714285714285</v>
      </c>
    </row>
    <row r="15" spans="1:11" x14ac:dyDescent="0.2">
      <c r="A15" s="7" t="s">
        <v>47</v>
      </c>
      <c r="B15" s="65">
        <v>4</v>
      </c>
      <c r="C15" s="39">
        <f>IF(B37=0, "-", B15/B37)</f>
        <v>7.4487895716945996E-3</v>
      </c>
      <c r="D15" s="65">
        <v>0</v>
      </c>
      <c r="E15" s="21">
        <f>IF(D37=0, "-", D15/D37)</f>
        <v>0</v>
      </c>
      <c r="F15" s="81">
        <v>13</v>
      </c>
      <c r="G15" s="39">
        <f>IF(F37=0, "-", F15/F37)</f>
        <v>5.3431976983148374E-3</v>
      </c>
      <c r="H15" s="65">
        <v>11</v>
      </c>
      <c r="I15" s="21">
        <f>IF(H37=0, "-", H15/H37)</f>
        <v>4.4052863436123352E-3</v>
      </c>
      <c r="J15" s="20" t="str">
        <f t="shared" si="0"/>
        <v>-</v>
      </c>
      <c r="K15" s="21">
        <f t="shared" si="1"/>
        <v>0.18181818181818182</v>
      </c>
    </row>
    <row r="16" spans="1:11" x14ac:dyDescent="0.2">
      <c r="A16" s="7" t="s">
        <v>49</v>
      </c>
      <c r="B16" s="65">
        <v>29</v>
      </c>
      <c r="C16" s="39">
        <f>IF(B37=0, "-", B16/B37)</f>
        <v>5.4003724394785846E-2</v>
      </c>
      <c r="D16" s="65">
        <v>20</v>
      </c>
      <c r="E16" s="21">
        <f>IF(D37=0, "-", D16/D37)</f>
        <v>4.2105263157894736E-2</v>
      </c>
      <c r="F16" s="81">
        <v>130</v>
      </c>
      <c r="G16" s="39">
        <f>IF(F37=0, "-", F16/F37)</f>
        <v>5.3431976983148374E-2</v>
      </c>
      <c r="H16" s="65">
        <v>106</v>
      </c>
      <c r="I16" s="21">
        <f>IF(H37=0, "-", H16/H37)</f>
        <v>4.2450941129355227E-2</v>
      </c>
      <c r="J16" s="20">
        <f t="shared" si="0"/>
        <v>0.45</v>
      </c>
      <c r="K16" s="21">
        <f t="shared" si="1"/>
        <v>0.22641509433962265</v>
      </c>
    </row>
    <row r="17" spans="1:11" x14ac:dyDescent="0.2">
      <c r="A17" s="7" t="s">
        <v>50</v>
      </c>
      <c r="B17" s="65">
        <v>0</v>
      </c>
      <c r="C17" s="39">
        <f>IF(B37=0, "-", B17/B37)</f>
        <v>0</v>
      </c>
      <c r="D17" s="65">
        <v>0</v>
      </c>
      <c r="E17" s="21">
        <f>IF(D37=0, "-", D17/D37)</f>
        <v>0</v>
      </c>
      <c r="F17" s="81">
        <v>3</v>
      </c>
      <c r="G17" s="39">
        <f>IF(F37=0, "-", F17/F37)</f>
        <v>1.2330456226880395E-3</v>
      </c>
      <c r="H17" s="65">
        <v>0</v>
      </c>
      <c r="I17" s="21">
        <f>IF(H37=0, "-", H17/H37)</f>
        <v>0</v>
      </c>
      <c r="J17" s="20" t="str">
        <f t="shared" si="0"/>
        <v>-</v>
      </c>
      <c r="K17" s="21" t="str">
        <f t="shared" si="1"/>
        <v>-</v>
      </c>
    </row>
    <row r="18" spans="1:11" x14ac:dyDescent="0.2">
      <c r="A18" s="7" t="s">
        <v>51</v>
      </c>
      <c r="B18" s="65">
        <v>7</v>
      </c>
      <c r="C18" s="39">
        <f>IF(B37=0, "-", B18/B37)</f>
        <v>1.3035381750465549E-2</v>
      </c>
      <c r="D18" s="65">
        <v>0</v>
      </c>
      <c r="E18" s="21">
        <f>IF(D37=0, "-", D18/D37)</f>
        <v>0</v>
      </c>
      <c r="F18" s="81">
        <v>19</v>
      </c>
      <c r="G18" s="39">
        <f>IF(F37=0, "-", F18/F37)</f>
        <v>7.8092889436909164E-3</v>
      </c>
      <c r="H18" s="65">
        <v>4</v>
      </c>
      <c r="I18" s="21">
        <f>IF(H37=0, "-", H18/H37)</f>
        <v>1.6019223067681217E-3</v>
      </c>
      <c r="J18" s="20" t="str">
        <f t="shared" si="0"/>
        <v>-</v>
      </c>
      <c r="K18" s="21">
        <f t="shared" si="1"/>
        <v>3.75</v>
      </c>
    </row>
    <row r="19" spans="1:11" x14ac:dyDescent="0.2">
      <c r="A19" s="7" t="s">
        <v>52</v>
      </c>
      <c r="B19" s="65">
        <v>6</v>
      </c>
      <c r="C19" s="39">
        <f>IF(B37=0, "-", B19/B37)</f>
        <v>1.11731843575419E-2</v>
      </c>
      <c r="D19" s="65">
        <v>2</v>
      </c>
      <c r="E19" s="21">
        <f>IF(D37=0, "-", D19/D37)</f>
        <v>4.2105263157894736E-3</v>
      </c>
      <c r="F19" s="81">
        <v>29</v>
      </c>
      <c r="G19" s="39">
        <f>IF(F37=0, "-", F19/F37)</f>
        <v>1.1919441019317715E-2</v>
      </c>
      <c r="H19" s="65">
        <v>32</v>
      </c>
      <c r="I19" s="21">
        <f>IF(H37=0, "-", H19/H37)</f>
        <v>1.2815378454144974E-2</v>
      </c>
      <c r="J19" s="20">
        <f t="shared" si="0"/>
        <v>2</v>
      </c>
      <c r="K19" s="21">
        <f t="shared" si="1"/>
        <v>-9.375E-2</v>
      </c>
    </row>
    <row r="20" spans="1:11" x14ac:dyDescent="0.2">
      <c r="A20" s="7" t="s">
        <v>55</v>
      </c>
      <c r="B20" s="65">
        <v>0</v>
      </c>
      <c r="C20" s="39">
        <f>IF(B37=0, "-", B20/B37)</f>
        <v>0</v>
      </c>
      <c r="D20" s="65">
        <v>0</v>
      </c>
      <c r="E20" s="21">
        <f>IF(D37=0, "-", D20/D37)</f>
        <v>0</v>
      </c>
      <c r="F20" s="81">
        <v>1</v>
      </c>
      <c r="G20" s="39">
        <f>IF(F37=0, "-", F20/F37)</f>
        <v>4.1101520756267981E-4</v>
      </c>
      <c r="H20" s="65">
        <v>0</v>
      </c>
      <c r="I20" s="21">
        <f>IF(H37=0, "-", H20/H37)</f>
        <v>0</v>
      </c>
      <c r="J20" s="20" t="str">
        <f t="shared" si="0"/>
        <v>-</v>
      </c>
      <c r="K20" s="21" t="str">
        <f t="shared" si="1"/>
        <v>-</v>
      </c>
    </row>
    <row r="21" spans="1:11" x14ac:dyDescent="0.2">
      <c r="A21" s="7" t="s">
        <v>56</v>
      </c>
      <c r="B21" s="65">
        <v>36</v>
      </c>
      <c r="C21" s="39">
        <f>IF(B37=0, "-", B21/B37)</f>
        <v>6.7039106145251395E-2</v>
      </c>
      <c r="D21" s="65">
        <v>42</v>
      </c>
      <c r="E21" s="21">
        <f>IF(D37=0, "-", D21/D37)</f>
        <v>8.8421052631578942E-2</v>
      </c>
      <c r="F21" s="81">
        <v>180</v>
      </c>
      <c r="G21" s="39">
        <f>IF(F37=0, "-", F21/F37)</f>
        <v>7.3982737361282372E-2</v>
      </c>
      <c r="H21" s="65">
        <v>255</v>
      </c>
      <c r="I21" s="21">
        <f>IF(H37=0, "-", H21/H37)</f>
        <v>0.10212254705646776</v>
      </c>
      <c r="J21" s="20">
        <f t="shared" si="0"/>
        <v>-0.14285714285714285</v>
      </c>
      <c r="K21" s="21">
        <f t="shared" si="1"/>
        <v>-0.29411764705882354</v>
      </c>
    </row>
    <row r="22" spans="1:11" x14ac:dyDescent="0.2">
      <c r="A22" s="7" t="s">
        <v>57</v>
      </c>
      <c r="B22" s="65">
        <v>3</v>
      </c>
      <c r="C22" s="39">
        <f>IF(B37=0, "-", B22/B37)</f>
        <v>5.5865921787709499E-3</v>
      </c>
      <c r="D22" s="65">
        <v>1</v>
      </c>
      <c r="E22" s="21">
        <f>IF(D37=0, "-", D22/D37)</f>
        <v>2.1052631578947368E-3</v>
      </c>
      <c r="F22" s="81">
        <v>12</v>
      </c>
      <c r="G22" s="39">
        <f>IF(F37=0, "-", F22/F37)</f>
        <v>4.9321824907521579E-3</v>
      </c>
      <c r="H22" s="65">
        <v>15</v>
      </c>
      <c r="I22" s="21">
        <f>IF(H37=0, "-", H22/H37)</f>
        <v>6.0072086503804569E-3</v>
      </c>
      <c r="J22" s="20">
        <f t="shared" si="0"/>
        <v>2</v>
      </c>
      <c r="K22" s="21">
        <f t="shared" si="1"/>
        <v>-0.2</v>
      </c>
    </row>
    <row r="23" spans="1:11" x14ac:dyDescent="0.2">
      <c r="A23" s="7" t="s">
        <v>59</v>
      </c>
      <c r="B23" s="65">
        <v>64</v>
      </c>
      <c r="C23" s="39">
        <f>IF(B37=0, "-", B23/B37)</f>
        <v>0.11918063314711359</v>
      </c>
      <c r="D23" s="65">
        <v>16</v>
      </c>
      <c r="E23" s="21">
        <f>IF(D37=0, "-", D23/D37)</f>
        <v>3.3684210526315789E-2</v>
      </c>
      <c r="F23" s="81">
        <v>203</v>
      </c>
      <c r="G23" s="39">
        <f>IF(F37=0, "-", F23/F37)</f>
        <v>8.3436087135224005E-2</v>
      </c>
      <c r="H23" s="65">
        <v>52</v>
      </c>
      <c r="I23" s="21">
        <f>IF(H37=0, "-", H23/H37)</f>
        <v>2.0824989987985584E-2</v>
      </c>
      <c r="J23" s="20">
        <f t="shared" si="0"/>
        <v>3</v>
      </c>
      <c r="K23" s="21">
        <f t="shared" si="1"/>
        <v>2.9038461538461537</v>
      </c>
    </row>
    <row r="24" spans="1:11" x14ac:dyDescent="0.2">
      <c r="A24" s="7" t="s">
        <v>60</v>
      </c>
      <c r="B24" s="65">
        <v>0</v>
      </c>
      <c r="C24" s="39">
        <f>IF(B37=0, "-", B24/B37)</f>
        <v>0</v>
      </c>
      <c r="D24" s="65">
        <v>0</v>
      </c>
      <c r="E24" s="21">
        <f>IF(D37=0, "-", D24/D37)</f>
        <v>0</v>
      </c>
      <c r="F24" s="81">
        <v>6</v>
      </c>
      <c r="G24" s="39">
        <f>IF(F37=0, "-", F24/F37)</f>
        <v>2.4660912453760789E-3</v>
      </c>
      <c r="H24" s="65">
        <v>0</v>
      </c>
      <c r="I24" s="21">
        <f>IF(H37=0, "-", H24/H37)</f>
        <v>0</v>
      </c>
      <c r="J24" s="20" t="str">
        <f t="shared" si="0"/>
        <v>-</v>
      </c>
      <c r="K24" s="21" t="str">
        <f t="shared" si="1"/>
        <v>-</v>
      </c>
    </row>
    <row r="25" spans="1:11" x14ac:dyDescent="0.2">
      <c r="A25" s="7" t="s">
        <v>61</v>
      </c>
      <c r="B25" s="65">
        <v>32</v>
      </c>
      <c r="C25" s="39">
        <f>IF(B37=0, "-", B25/B37)</f>
        <v>5.9590316573556797E-2</v>
      </c>
      <c r="D25" s="65">
        <v>40</v>
      </c>
      <c r="E25" s="21">
        <f>IF(D37=0, "-", D25/D37)</f>
        <v>8.4210526315789472E-2</v>
      </c>
      <c r="F25" s="81">
        <v>214</v>
      </c>
      <c r="G25" s="39">
        <f>IF(F37=0, "-", F25/F37)</f>
        <v>8.7957254418413483E-2</v>
      </c>
      <c r="H25" s="65">
        <v>357</v>
      </c>
      <c r="I25" s="21">
        <f>IF(H37=0, "-", H25/H37)</f>
        <v>0.14297156587905488</v>
      </c>
      <c r="J25" s="20">
        <f t="shared" si="0"/>
        <v>-0.2</v>
      </c>
      <c r="K25" s="21">
        <f t="shared" si="1"/>
        <v>-0.40056022408963587</v>
      </c>
    </row>
    <row r="26" spans="1:11" x14ac:dyDescent="0.2">
      <c r="A26" s="7" t="s">
        <v>62</v>
      </c>
      <c r="B26" s="65">
        <v>11</v>
      </c>
      <c r="C26" s="39">
        <f>IF(B37=0, "-", B26/B37)</f>
        <v>2.0484171322160148E-2</v>
      </c>
      <c r="D26" s="65">
        <v>11</v>
      </c>
      <c r="E26" s="21">
        <f>IF(D37=0, "-", D26/D37)</f>
        <v>2.3157894736842106E-2</v>
      </c>
      <c r="F26" s="81">
        <v>69</v>
      </c>
      <c r="G26" s="39">
        <f>IF(F37=0, "-", F26/F37)</f>
        <v>2.8360049321824909E-2</v>
      </c>
      <c r="H26" s="65">
        <v>159</v>
      </c>
      <c r="I26" s="21">
        <f>IF(H37=0, "-", H26/H37)</f>
        <v>6.3676411694032833E-2</v>
      </c>
      <c r="J26" s="20">
        <f t="shared" si="0"/>
        <v>0</v>
      </c>
      <c r="K26" s="21">
        <f t="shared" si="1"/>
        <v>-0.56603773584905659</v>
      </c>
    </row>
    <row r="27" spans="1:11" x14ac:dyDescent="0.2">
      <c r="A27" s="7" t="s">
        <v>63</v>
      </c>
      <c r="B27" s="65">
        <v>1</v>
      </c>
      <c r="C27" s="39">
        <f>IF(B37=0, "-", B27/B37)</f>
        <v>1.8621973929236499E-3</v>
      </c>
      <c r="D27" s="65">
        <v>0</v>
      </c>
      <c r="E27" s="21">
        <f>IF(D37=0, "-", D27/D37)</f>
        <v>0</v>
      </c>
      <c r="F27" s="81">
        <v>1</v>
      </c>
      <c r="G27" s="39">
        <f>IF(F37=0, "-", F27/F37)</f>
        <v>4.1101520756267981E-4</v>
      </c>
      <c r="H27" s="65">
        <v>0</v>
      </c>
      <c r="I27" s="21">
        <f>IF(H37=0, "-", H27/H37)</f>
        <v>0</v>
      </c>
      <c r="J27" s="20" t="str">
        <f t="shared" si="0"/>
        <v>-</v>
      </c>
      <c r="K27" s="21" t="str">
        <f t="shared" si="1"/>
        <v>-</v>
      </c>
    </row>
    <row r="28" spans="1:11" x14ac:dyDescent="0.2">
      <c r="A28" s="7" t="s">
        <v>64</v>
      </c>
      <c r="B28" s="65">
        <v>1</v>
      </c>
      <c r="C28" s="39">
        <f>IF(B37=0, "-", B28/B37)</f>
        <v>1.8621973929236499E-3</v>
      </c>
      <c r="D28" s="65">
        <v>0</v>
      </c>
      <c r="E28" s="21">
        <f>IF(D37=0, "-", D28/D37)</f>
        <v>0</v>
      </c>
      <c r="F28" s="81">
        <v>3</v>
      </c>
      <c r="G28" s="39">
        <f>IF(F37=0, "-", F28/F37)</f>
        <v>1.2330456226880395E-3</v>
      </c>
      <c r="H28" s="65">
        <v>1</v>
      </c>
      <c r="I28" s="21">
        <f>IF(H37=0, "-", H28/H37)</f>
        <v>4.0048057669203043E-4</v>
      </c>
      <c r="J28" s="20" t="str">
        <f t="shared" si="0"/>
        <v>-</v>
      </c>
      <c r="K28" s="21">
        <f t="shared" si="1"/>
        <v>2</v>
      </c>
    </row>
    <row r="29" spans="1:11" x14ac:dyDescent="0.2">
      <c r="A29" s="7" t="s">
        <v>68</v>
      </c>
      <c r="B29" s="65">
        <v>0</v>
      </c>
      <c r="C29" s="39">
        <f>IF(B37=0, "-", B29/B37)</f>
        <v>0</v>
      </c>
      <c r="D29" s="65">
        <v>1</v>
      </c>
      <c r="E29" s="21">
        <f>IF(D37=0, "-", D29/D37)</f>
        <v>2.1052631578947368E-3</v>
      </c>
      <c r="F29" s="81">
        <v>2</v>
      </c>
      <c r="G29" s="39">
        <f>IF(F37=0, "-", F29/F37)</f>
        <v>8.2203041512535961E-4</v>
      </c>
      <c r="H29" s="65">
        <v>4</v>
      </c>
      <c r="I29" s="21">
        <f>IF(H37=0, "-", H29/H37)</f>
        <v>1.6019223067681217E-3</v>
      </c>
      <c r="J29" s="20">
        <f t="shared" si="0"/>
        <v>-1</v>
      </c>
      <c r="K29" s="21">
        <f t="shared" si="1"/>
        <v>-0.5</v>
      </c>
    </row>
    <row r="30" spans="1:11" x14ac:dyDescent="0.2">
      <c r="A30" s="7" t="s">
        <v>69</v>
      </c>
      <c r="B30" s="65">
        <v>0</v>
      </c>
      <c r="C30" s="39">
        <f>IF(B37=0, "-", B30/B37)</f>
        <v>0</v>
      </c>
      <c r="D30" s="65">
        <v>0</v>
      </c>
      <c r="E30" s="21">
        <f>IF(D37=0, "-", D30/D37)</f>
        <v>0</v>
      </c>
      <c r="F30" s="81">
        <v>3</v>
      </c>
      <c r="G30" s="39">
        <f>IF(F37=0, "-", F30/F37)</f>
        <v>1.2330456226880395E-3</v>
      </c>
      <c r="H30" s="65">
        <v>1</v>
      </c>
      <c r="I30" s="21">
        <f>IF(H37=0, "-", H30/H37)</f>
        <v>4.0048057669203043E-4</v>
      </c>
      <c r="J30" s="20" t="str">
        <f t="shared" si="0"/>
        <v>-</v>
      </c>
      <c r="K30" s="21">
        <f t="shared" si="1"/>
        <v>2</v>
      </c>
    </row>
    <row r="31" spans="1:11" x14ac:dyDescent="0.2">
      <c r="A31" s="7" t="s">
        <v>70</v>
      </c>
      <c r="B31" s="65">
        <v>29</v>
      </c>
      <c r="C31" s="39">
        <f>IF(B37=0, "-", B31/B37)</f>
        <v>5.4003724394785846E-2</v>
      </c>
      <c r="D31" s="65">
        <v>28</v>
      </c>
      <c r="E31" s="21">
        <f>IF(D37=0, "-", D31/D37)</f>
        <v>5.894736842105263E-2</v>
      </c>
      <c r="F31" s="81">
        <v>94</v>
      </c>
      <c r="G31" s="39">
        <f>IF(F37=0, "-", F31/F37)</f>
        <v>3.8635429510891904E-2</v>
      </c>
      <c r="H31" s="65">
        <v>109</v>
      </c>
      <c r="I31" s="21">
        <f>IF(H37=0, "-", H31/H37)</f>
        <v>4.3652382859431314E-2</v>
      </c>
      <c r="J31" s="20">
        <f t="shared" si="0"/>
        <v>3.5714285714285712E-2</v>
      </c>
      <c r="K31" s="21">
        <f t="shared" si="1"/>
        <v>-0.13761467889908258</v>
      </c>
    </row>
    <row r="32" spans="1:11" x14ac:dyDescent="0.2">
      <c r="A32" s="7" t="s">
        <v>71</v>
      </c>
      <c r="B32" s="65">
        <v>21</v>
      </c>
      <c r="C32" s="39">
        <f>IF(B37=0, "-", B32/B37)</f>
        <v>3.9106145251396648E-2</v>
      </c>
      <c r="D32" s="65">
        <v>8</v>
      </c>
      <c r="E32" s="21">
        <f>IF(D37=0, "-", D32/D37)</f>
        <v>1.6842105263157894E-2</v>
      </c>
      <c r="F32" s="81">
        <v>92</v>
      </c>
      <c r="G32" s="39">
        <f>IF(F37=0, "-", F32/F37)</f>
        <v>3.7813399095766545E-2</v>
      </c>
      <c r="H32" s="65">
        <v>52</v>
      </c>
      <c r="I32" s="21">
        <f>IF(H37=0, "-", H32/H37)</f>
        <v>2.0824989987985584E-2</v>
      </c>
      <c r="J32" s="20">
        <f t="shared" si="0"/>
        <v>1.625</v>
      </c>
      <c r="K32" s="21">
        <f t="shared" si="1"/>
        <v>0.76923076923076927</v>
      </c>
    </row>
    <row r="33" spans="1:11" x14ac:dyDescent="0.2">
      <c r="A33" s="7" t="s">
        <v>73</v>
      </c>
      <c r="B33" s="65">
        <v>209</v>
      </c>
      <c r="C33" s="39">
        <f>IF(B37=0, "-", B33/B37)</f>
        <v>0.38919925512104281</v>
      </c>
      <c r="D33" s="65">
        <v>223</v>
      </c>
      <c r="E33" s="21">
        <f>IF(D37=0, "-", D33/D37)</f>
        <v>0.46947368421052632</v>
      </c>
      <c r="F33" s="81">
        <v>1019</v>
      </c>
      <c r="G33" s="39">
        <f>IF(F37=0, "-", F33/F37)</f>
        <v>0.41882449650637071</v>
      </c>
      <c r="H33" s="65">
        <v>954</v>
      </c>
      <c r="I33" s="21">
        <f>IF(H37=0, "-", H33/H37)</f>
        <v>0.38205847016419703</v>
      </c>
      <c r="J33" s="20">
        <f t="shared" si="0"/>
        <v>-6.2780269058295965E-2</v>
      </c>
      <c r="K33" s="21">
        <f t="shared" si="1"/>
        <v>6.8134171907756808E-2</v>
      </c>
    </row>
    <row r="34" spans="1:11" x14ac:dyDescent="0.2">
      <c r="A34" s="7" t="s">
        <v>75</v>
      </c>
      <c r="B34" s="65">
        <v>3</v>
      </c>
      <c r="C34" s="39">
        <f>IF(B37=0, "-", B34/B37)</f>
        <v>5.5865921787709499E-3</v>
      </c>
      <c r="D34" s="65">
        <v>5</v>
      </c>
      <c r="E34" s="21">
        <f>IF(D37=0, "-", D34/D37)</f>
        <v>1.0526315789473684E-2</v>
      </c>
      <c r="F34" s="81">
        <v>17</v>
      </c>
      <c r="G34" s="39">
        <f>IF(F37=0, "-", F34/F37)</f>
        <v>6.9872585285655573E-3</v>
      </c>
      <c r="H34" s="65">
        <v>38</v>
      </c>
      <c r="I34" s="21">
        <f>IF(H37=0, "-", H34/H37)</f>
        <v>1.5218261914297157E-2</v>
      </c>
      <c r="J34" s="20">
        <f t="shared" si="0"/>
        <v>-0.4</v>
      </c>
      <c r="K34" s="21">
        <f t="shared" si="1"/>
        <v>-0.55263157894736847</v>
      </c>
    </row>
    <row r="35" spans="1:11" x14ac:dyDescent="0.2">
      <c r="A35" s="7" t="s">
        <v>76</v>
      </c>
      <c r="B35" s="65">
        <v>0</v>
      </c>
      <c r="C35" s="39">
        <f>IF(B37=0, "-", B35/B37)</f>
        <v>0</v>
      </c>
      <c r="D35" s="65">
        <v>0</v>
      </c>
      <c r="E35" s="21">
        <f>IF(D37=0, "-", D35/D37)</f>
        <v>0</v>
      </c>
      <c r="F35" s="81">
        <v>1</v>
      </c>
      <c r="G35" s="39">
        <f>IF(F37=0, "-", F35/F37)</f>
        <v>4.1101520756267981E-4</v>
      </c>
      <c r="H35" s="65">
        <v>0</v>
      </c>
      <c r="I35" s="21">
        <f>IF(H37=0, "-", H35/H37)</f>
        <v>0</v>
      </c>
      <c r="J35" s="20" t="str">
        <f t="shared" si="0"/>
        <v>-</v>
      </c>
      <c r="K35" s="21" t="str">
        <f t="shared" si="1"/>
        <v>-</v>
      </c>
    </row>
    <row r="36" spans="1:11" x14ac:dyDescent="0.2">
      <c r="A36" s="2"/>
      <c r="B36" s="68"/>
      <c r="C36" s="33"/>
      <c r="D36" s="68"/>
      <c r="E36" s="6"/>
      <c r="F36" s="82"/>
      <c r="G36" s="33"/>
      <c r="H36" s="68"/>
      <c r="I36" s="6"/>
      <c r="J36" s="5"/>
      <c r="K36" s="6"/>
    </row>
    <row r="37" spans="1:11" s="43" customFormat="1" x14ac:dyDescent="0.2">
      <c r="A37" s="162" t="s">
        <v>411</v>
      </c>
      <c r="B37" s="71">
        <f>SUM(B7:B36)</f>
        <v>537</v>
      </c>
      <c r="C37" s="40">
        <v>1</v>
      </c>
      <c r="D37" s="71">
        <f>SUM(D7:D36)</f>
        <v>475</v>
      </c>
      <c r="E37" s="41">
        <v>1</v>
      </c>
      <c r="F37" s="77">
        <f>SUM(F7:F36)</f>
        <v>2433</v>
      </c>
      <c r="G37" s="42">
        <v>1</v>
      </c>
      <c r="H37" s="71">
        <f>SUM(H7:H36)</f>
        <v>2497</v>
      </c>
      <c r="I37" s="41">
        <v>1</v>
      </c>
      <c r="J37" s="37">
        <f>IF(D37=0, "-", (B37-D37)/D37)</f>
        <v>0.13052631578947368</v>
      </c>
      <c r="K37" s="38">
        <f>IF(H37=0, "-", (F37-H37)/H37)</f>
        <v>-2.5630756908289948E-2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326</v>
      </c>
      <c r="B7" s="65">
        <v>0</v>
      </c>
      <c r="C7" s="34">
        <f>IF(B11=0, "-", B7/B11)</f>
        <v>0</v>
      </c>
      <c r="D7" s="65">
        <v>6</v>
      </c>
      <c r="E7" s="9">
        <f>IF(D11=0, "-", D7/D11)</f>
        <v>0.24</v>
      </c>
      <c r="F7" s="81">
        <v>1</v>
      </c>
      <c r="G7" s="34">
        <f>IF(F11=0, "-", F7/F11)</f>
        <v>1.0309278350515464E-2</v>
      </c>
      <c r="H7" s="65">
        <v>7</v>
      </c>
      <c r="I7" s="9">
        <f>IF(H11=0, "-", H7/H11)</f>
        <v>8.1395348837209308E-2</v>
      </c>
      <c r="J7" s="8">
        <f>IF(D7=0, "-", IF((B7-D7)/D7&lt;10, (B7-D7)/D7, "&gt;999%"))</f>
        <v>-1</v>
      </c>
      <c r="K7" s="9">
        <f>IF(H7=0, "-", IF((F7-H7)/H7&lt;10, (F7-H7)/H7, "&gt;999%"))</f>
        <v>-0.8571428571428571</v>
      </c>
    </row>
    <row r="8" spans="1:11" x14ac:dyDescent="0.2">
      <c r="A8" s="7" t="s">
        <v>327</v>
      </c>
      <c r="B8" s="65">
        <v>0</v>
      </c>
      <c r="C8" s="34">
        <f>IF(B11=0, "-", B8/B11)</f>
        <v>0</v>
      </c>
      <c r="D8" s="65">
        <v>0</v>
      </c>
      <c r="E8" s="9">
        <f>IF(D11=0, "-", D8/D11)</f>
        <v>0</v>
      </c>
      <c r="F8" s="81">
        <v>1</v>
      </c>
      <c r="G8" s="34">
        <f>IF(F11=0, "-", F8/F11)</f>
        <v>1.0309278350515464E-2</v>
      </c>
      <c r="H8" s="65">
        <v>0</v>
      </c>
      <c r="I8" s="9">
        <f>IF(H11=0, "-", H8/H11)</f>
        <v>0</v>
      </c>
      <c r="J8" s="8" t="str">
        <f>IF(D8=0, "-", IF((B8-D8)/D8&lt;10, (B8-D8)/D8, "&gt;999%"))</f>
        <v>-</v>
      </c>
      <c r="K8" s="9" t="str">
        <f>IF(H8=0, "-", IF((F8-H8)/H8&lt;10, (F8-H8)/H8, "&gt;999%"))</f>
        <v>-</v>
      </c>
    </row>
    <row r="9" spans="1:11" x14ac:dyDescent="0.2">
      <c r="A9" s="7" t="s">
        <v>328</v>
      </c>
      <c r="B9" s="65">
        <v>20</v>
      </c>
      <c r="C9" s="34">
        <f>IF(B11=0, "-", B9/B11)</f>
        <v>1</v>
      </c>
      <c r="D9" s="65">
        <v>19</v>
      </c>
      <c r="E9" s="9">
        <f>IF(D11=0, "-", D9/D11)</f>
        <v>0.76</v>
      </c>
      <c r="F9" s="81">
        <v>95</v>
      </c>
      <c r="G9" s="34">
        <f>IF(F11=0, "-", F9/F11)</f>
        <v>0.97938144329896903</v>
      </c>
      <c r="H9" s="65">
        <v>79</v>
      </c>
      <c r="I9" s="9">
        <f>IF(H11=0, "-", H9/H11)</f>
        <v>0.91860465116279066</v>
      </c>
      <c r="J9" s="8">
        <f>IF(D9=0, "-", IF((B9-D9)/D9&lt;10, (B9-D9)/D9, "&gt;999%"))</f>
        <v>5.2631578947368418E-2</v>
      </c>
      <c r="K9" s="9">
        <f>IF(H9=0, "-", IF((F9-H9)/H9&lt;10, (F9-H9)/H9, "&gt;999%"))</f>
        <v>0.20253164556962025</v>
      </c>
    </row>
    <row r="10" spans="1:11" x14ac:dyDescent="0.2">
      <c r="A10" s="2"/>
      <c r="B10" s="68"/>
      <c r="C10" s="33"/>
      <c r="D10" s="68"/>
      <c r="E10" s="6"/>
      <c r="F10" s="82"/>
      <c r="G10" s="33"/>
      <c r="H10" s="68"/>
      <c r="I10" s="6"/>
      <c r="J10" s="5"/>
      <c r="K10" s="6"/>
    </row>
    <row r="11" spans="1:11" s="43" customFormat="1" x14ac:dyDescent="0.2">
      <c r="A11" s="162" t="s">
        <v>433</v>
      </c>
      <c r="B11" s="71">
        <f>SUM(B7:B10)</f>
        <v>20</v>
      </c>
      <c r="C11" s="40">
        <f>B11/1115</f>
        <v>1.7937219730941704E-2</v>
      </c>
      <c r="D11" s="71">
        <f>SUM(D7:D10)</f>
        <v>25</v>
      </c>
      <c r="E11" s="41">
        <f>D11/959</f>
        <v>2.6068821689259645E-2</v>
      </c>
      <c r="F11" s="77">
        <f>SUM(F7:F10)</f>
        <v>97</v>
      </c>
      <c r="G11" s="42">
        <f>F11/5197</f>
        <v>1.8664614200500289E-2</v>
      </c>
      <c r="H11" s="71">
        <f>SUM(H7:H10)</f>
        <v>86</v>
      </c>
      <c r="I11" s="41">
        <f>H11/5197</f>
        <v>1.6548008466422938E-2</v>
      </c>
      <c r="J11" s="37">
        <f>IF(D11=0, "-", IF((B11-D11)/D11&lt;10, (B11-D11)/D11, "&gt;999%"))</f>
        <v>-0.2</v>
      </c>
      <c r="K11" s="38">
        <f>IF(H11=0, "-", IF((F11-H11)/H11&lt;10, (F11-H11)/H11, "&gt;999%"))</f>
        <v>0.12790697674418605</v>
      </c>
    </row>
    <row r="12" spans="1:11" x14ac:dyDescent="0.2">
      <c r="B12" s="83"/>
      <c r="D12" s="83"/>
      <c r="F12" s="83"/>
      <c r="H12" s="83"/>
    </row>
    <row r="13" spans="1:11" x14ac:dyDescent="0.2">
      <c r="A13" s="163" t="s">
        <v>108</v>
      </c>
      <c r="B13" s="61" t="s">
        <v>12</v>
      </c>
      <c r="C13" s="62" t="s">
        <v>13</v>
      </c>
      <c r="D13" s="61" t="s">
        <v>12</v>
      </c>
      <c r="E13" s="63" t="s">
        <v>13</v>
      </c>
      <c r="F13" s="62" t="s">
        <v>12</v>
      </c>
      <c r="G13" s="62" t="s">
        <v>13</v>
      </c>
      <c r="H13" s="61" t="s">
        <v>12</v>
      </c>
      <c r="I13" s="63" t="s">
        <v>13</v>
      </c>
      <c r="J13" s="61"/>
      <c r="K13" s="63"/>
    </row>
    <row r="14" spans="1:11" x14ac:dyDescent="0.2">
      <c r="A14" s="7" t="s">
        <v>329</v>
      </c>
      <c r="B14" s="65">
        <v>1</v>
      </c>
      <c r="C14" s="34">
        <f>IF(B16=0, "-", B14/B16)</f>
        <v>1</v>
      </c>
      <c r="D14" s="65">
        <v>2</v>
      </c>
      <c r="E14" s="9">
        <f>IF(D16=0, "-", D14/D16)</f>
        <v>1</v>
      </c>
      <c r="F14" s="81">
        <v>6</v>
      </c>
      <c r="G14" s="34">
        <f>IF(F16=0, "-", F14/F16)</f>
        <v>1</v>
      </c>
      <c r="H14" s="65">
        <v>6</v>
      </c>
      <c r="I14" s="9">
        <f>IF(H16=0, "-", H14/H16)</f>
        <v>1</v>
      </c>
      <c r="J14" s="8">
        <f>IF(D14=0, "-", IF((B14-D14)/D14&lt;10, (B14-D14)/D14, "&gt;999%"))</f>
        <v>-0.5</v>
      </c>
      <c r="K14" s="9">
        <f>IF(H14=0, "-", IF((F14-H14)/H14&lt;10, (F14-H14)/H14, "&gt;999%"))</f>
        <v>0</v>
      </c>
    </row>
    <row r="15" spans="1:11" x14ac:dyDescent="0.2">
      <c r="A15" s="2"/>
      <c r="B15" s="68"/>
      <c r="C15" s="33"/>
      <c r="D15" s="68"/>
      <c r="E15" s="6"/>
      <c r="F15" s="82"/>
      <c r="G15" s="33"/>
      <c r="H15" s="68"/>
      <c r="I15" s="6"/>
      <c r="J15" s="5"/>
      <c r="K15" s="6"/>
    </row>
    <row r="16" spans="1:11" s="43" customFormat="1" x14ac:dyDescent="0.2">
      <c r="A16" s="162" t="s">
        <v>432</v>
      </c>
      <c r="B16" s="71">
        <f>SUM(B14:B15)</f>
        <v>1</v>
      </c>
      <c r="C16" s="40">
        <f>B16/1115</f>
        <v>8.9686098654708521E-4</v>
      </c>
      <c r="D16" s="71">
        <f>SUM(D14:D15)</f>
        <v>2</v>
      </c>
      <c r="E16" s="41">
        <f>D16/959</f>
        <v>2.0855057351407717E-3</v>
      </c>
      <c r="F16" s="77">
        <f>SUM(F14:F15)</f>
        <v>6</v>
      </c>
      <c r="G16" s="42">
        <f>F16/5197</f>
        <v>1.1545122185876468E-3</v>
      </c>
      <c r="H16" s="71">
        <f>SUM(H14:H15)</f>
        <v>6</v>
      </c>
      <c r="I16" s="41">
        <f>H16/5197</f>
        <v>1.1545122185876468E-3</v>
      </c>
      <c r="J16" s="37">
        <f>IF(D16=0, "-", IF((B16-D16)/D16&lt;10, (B16-D16)/D16, "&gt;999%"))</f>
        <v>-0.5</v>
      </c>
      <c r="K16" s="38">
        <f>IF(H16=0, "-", IF((F16-H16)/H16&lt;10, (F16-H16)/H16, "&gt;999%"))</f>
        <v>0</v>
      </c>
    </row>
    <row r="17" spans="1:11" x14ac:dyDescent="0.2">
      <c r="B17" s="83"/>
      <c r="D17" s="83"/>
      <c r="F17" s="83"/>
      <c r="H17" s="83"/>
    </row>
    <row r="18" spans="1:11" x14ac:dyDescent="0.2">
      <c r="A18" s="163" t="s">
        <v>109</v>
      </c>
      <c r="B18" s="61" t="s">
        <v>12</v>
      </c>
      <c r="C18" s="62" t="s">
        <v>13</v>
      </c>
      <c r="D18" s="61" t="s">
        <v>12</v>
      </c>
      <c r="E18" s="63" t="s">
        <v>13</v>
      </c>
      <c r="F18" s="62" t="s">
        <v>12</v>
      </c>
      <c r="G18" s="62" t="s">
        <v>13</v>
      </c>
      <c r="H18" s="61" t="s">
        <v>12</v>
      </c>
      <c r="I18" s="63" t="s">
        <v>13</v>
      </c>
      <c r="J18" s="61"/>
      <c r="K18" s="63"/>
    </row>
    <row r="19" spans="1:11" x14ac:dyDescent="0.2">
      <c r="A19" s="7" t="s">
        <v>330</v>
      </c>
      <c r="B19" s="65">
        <v>0</v>
      </c>
      <c r="C19" s="34" t="str">
        <f>IF(B22=0, "-", B19/B22)</f>
        <v>-</v>
      </c>
      <c r="D19" s="65">
        <v>1</v>
      </c>
      <c r="E19" s="9">
        <f>IF(D22=0, "-", D19/D22)</f>
        <v>1</v>
      </c>
      <c r="F19" s="81">
        <v>0</v>
      </c>
      <c r="G19" s="34">
        <f>IF(F22=0, "-", F19/F22)</f>
        <v>0</v>
      </c>
      <c r="H19" s="65">
        <v>1</v>
      </c>
      <c r="I19" s="9">
        <f>IF(H22=0, "-", H19/H22)</f>
        <v>0.5</v>
      </c>
      <c r="J19" s="8">
        <f>IF(D19=0, "-", IF((B19-D19)/D19&lt;10, (B19-D19)/D19, "&gt;999%"))</f>
        <v>-1</v>
      </c>
      <c r="K19" s="9">
        <f>IF(H19=0, "-", IF((F19-H19)/H19&lt;10, (F19-H19)/H19, "&gt;999%"))</f>
        <v>-1</v>
      </c>
    </row>
    <row r="20" spans="1:11" x14ac:dyDescent="0.2">
      <c r="A20" s="7" t="s">
        <v>331</v>
      </c>
      <c r="B20" s="65">
        <v>0</v>
      </c>
      <c r="C20" s="34" t="str">
        <f>IF(B22=0, "-", B20/B22)</f>
        <v>-</v>
      </c>
      <c r="D20" s="65">
        <v>0</v>
      </c>
      <c r="E20" s="9">
        <f>IF(D22=0, "-", D20/D22)</f>
        <v>0</v>
      </c>
      <c r="F20" s="81">
        <v>1</v>
      </c>
      <c r="G20" s="34">
        <f>IF(F22=0, "-", F20/F22)</f>
        <v>1</v>
      </c>
      <c r="H20" s="65">
        <v>1</v>
      </c>
      <c r="I20" s="9">
        <f>IF(H22=0, "-", H20/H22)</f>
        <v>0.5</v>
      </c>
      <c r="J20" s="8" t="str">
        <f>IF(D20=0, "-", IF((B20-D20)/D20&lt;10, (B20-D20)/D20, "&gt;999%"))</f>
        <v>-</v>
      </c>
      <c r="K20" s="9">
        <f>IF(H20=0, "-", IF((F20-H20)/H20&lt;10, (F20-H20)/H20, "&gt;999%"))</f>
        <v>0</v>
      </c>
    </row>
    <row r="21" spans="1:11" x14ac:dyDescent="0.2">
      <c r="A21" s="2"/>
      <c r="B21" s="68"/>
      <c r="C21" s="33"/>
      <c r="D21" s="68"/>
      <c r="E21" s="6"/>
      <c r="F21" s="82"/>
      <c r="G21" s="33"/>
      <c r="H21" s="68"/>
      <c r="I21" s="6"/>
      <c r="J21" s="5"/>
      <c r="K21" s="6"/>
    </row>
    <row r="22" spans="1:11" s="43" customFormat="1" x14ac:dyDescent="0.2">
      <c r="A22" s="162" t="s">
        <v>431</v>
      </c>
      <c r="B22" s="71">
        <f>SUM(B19:B21)</f>
        <v>0</v>
      </c>
      <c r="C22" s="40">
        <f>B22/1115</f>
        <v>0</v>
      </c>
      <c r="D22" s="71">
        <f>SUM(D19:D21)</f>
        <v>1</v>
      </c>
      <c r="E22" s="41">
        <f>D22/959</f>
        <v>1.0427528675703858E-3</v>
      </c>
      <c r="F22" s="77">
        <f>SUM(F19:F21)</f>
        <v>1</v>
      </c>
      <c r="G22" s="42">
        <f>F22/5197</f>
        <v>1.9241870309794111E-4</v>
      </c>
      <c r="H22" s="71">
        <f>SUM(H19:H21)</f>
        <v>2</v>
      </c>
      <c r="I22" s="41">
        <f>H22/5197</f>
        <v>3.8483740619588223E-4</v>
      </c>
      <c r="J22" s="37">
        <f>IF(D22=0, "-", IF((B22-D22)/D22&lt;10, (B22-D22)/D22, "&gt;999%"))</f>
        <v>-1</v>
      </c>
      <c r="K22" s="38">
        <f>IF(H22=0, "-", IF((F22-H22)/H22&lt;10, (F22-H22)/H22, "&gt;999%"))</f>
        <v>-0.5</v>
      </c>
    </row>
    <row r="23" spans="1:11" x14ac:dyDescent="0.2">
      <c r="B23" s="83"/>
      <c r="D23" s="83"/>
      <c r="F23" s="83"/>
      <c r="H23" s="83"/>
    </row>
    <row r="24" spans="1:11" x14ac:dyDescent="0.2">
      <c r="A24" s="163" t="s">
        <v>110</v>
      </c>
      <c r="B24" s="61" t="s">
        <v>12</v>
      </c>
      <c r="C24" s="62" t="s">
        <v>13</v>
      </c>
      <c r="D24" s="61" t="s">
        <v>12</v>
      </c>
      <c r="E24" s="63" t="s">
        <v>13</v>
      </c>
      <c r="F24" s="62" t="s">
        <v>12</v>
      </c>
      <c r="G24" s="62" t="s">
        <v>13</v>
      </c>
      <c r="H24" s="61" t="s">
        <v>12</v>
      </c>
      <c r="I24" s="63" t="s">
        <v>13</v>
      </c>
      <c r="J24" s="61"/>
      <c r="K24" s="63"/>
    </row>
    <row r="25" spans="1:11" x14ac:dyDescent="0.2">
      <c r="A25" s="7" t="s">
        <v>332</v>
      </c>
      <c r="B25" s="65">
        <v>0</v>
      </c>
      <c r="C25" s="34">
        <f>IF(B35=0, "-", B25/B35)</f>
        <v>0</v>
      </c>
      <c r="D25" s="65">
        <v>1</v>
      </c>
      <c r="E25" s="9">
        <f>IF(D35=0, "-", D25/D35)</f>
        <v>7.6923076923076927E-2</v>
      </c>
      <c r="F25" s="81">
        <v>1</v>
      </c>
      <c r="G25" s="34">
        <f>IF(F35=0, "-", F25/F35)</f>
        <v>1.8518518518518517E-2</v>
      </c>
      <c r="H25" s="65">
        <v>6</v>
      </c>
      <c r="I25" s="9">
        <f>IF(H35=0, "-", H25/H35)</f>
        <v>0.10344827586206896</v>
      </c>
      <c r="J25" s="8">
        <f t="shared" ref="J25:J33" si="0">IF(D25=0, "-", IF((B25-D25)/D25&lt;10, (B25-D25)/D25, "&gt;999%"))</f>
        <v>-1</v>
      </c>
      <c r="K25" s="9">
        <f t="shared" ref="K25:K33" si="1">IF(H25=0, "-", IF((F25-H25)/H25&lt;10, (F25-H25)/H25, "&gt;999%"))</f>
        <v>-0.83333333333333337</v>
      </c>
    </row>
    <row r="26" spans="1:11" x14ac:dyDescent="0.2">
      <c r="A26" s="7" t="s">
        <v>333</v>
      </c>
      <c r="B26" s="65">
        <v>0</v>
      </c>
      <c r="C26" s="34">
        <f>IF(B35=0, "-", B26/B35)</f>
        <v>0</v>
      </c>
      <c r="D26" s="65">
        <v>1</v>
      </c>
      <c r="E26" s="9">
        <f>IF(D35=0, "-", D26/D35)</f>
        <v>7.6923076923076927E-2</v>
      </c>
      <c r="F26" s="81">
        <v>0</v>
      </c>
      <c r="G26" s="34">
        <f>IF(F35=0, "-", F26/F35)</f>
        <v>0</v>
      </c>
      <c r="H26" s="65">
        <v>8</v>
      </c>
      <c r="I26" s="9">
        <f>IF(H35=0, "-", H26/H35)</f>
        <v>0.13793103448275862</v>
      </c>
      <c r="J26" s="8">
        <f t="shared" si="0"/>
        <v>-1</v>
      </c>
      <c r="K26" s="9">
        <f t="shared" si="1"/>
        <v>-1</v>
      </c>
    </row>
    <row r="27" spans="1:11" x14ac:dyDescent="0.2">
      <c r="A27" s="7" t="s">
        <v>334</v>
      </c>
      <c r="B27" s="65">
        <v>2</v>
      </c>
      <c r="C27" s="34">
        <f>IF(B35=0, "-", B27/B35)</f>
        <v>0.22222222222222221</v>
      </c>
      <c r="D27" s="65">
        <v>0</v>
      </c>
      <c r="E27" s="9">
        <f>IF(D35=0, "-", D27/D35)</f>
        <v>0</v>
      </c>
      <c r="F27" s="81">
        <v>14</v>
      </c>
      <c r="G27" s="34">
        <f>IF(F35=0, "-", F27/F35)</f>
        <v>0.25925925925925924</v>
      </c>
      <c r="H27" s="65">
        <v>0</v>
      </c>
      <c r="I27" s="9">
        <f>IF(H35=0, "-", H27/H35)</f>
        <v>0</v>
      </c>
      <c r="J27" s="8" t="str">
        <f t="shared" si="0"/>
        <v>-</v>
      </c>
      <c r="K27" s="9" t="str">
        <f t="shared" si="1"/>
        <v>-</v>
      </c>
    </row>
    <row r="28" spans="1:11" x14ac:dyDescent="0.2">
      <c r="A28" s="7" t="s">
        <v>335</v>
      </c>
      <c r="B28" s="65">
        <v>0</v>
      </c>
      <c r="C28" s="34">
        <f>IF(B35=0, "-", B28/B35)</f>
        <v>0</v>
      </c>
      <c r="D28" s="65">
        <v>1</v>
      </c>
      <c r="E28" s="9">
        <f>IF(D35=0, "-", D28/D35)</f>
        <v>7.6923076923076927E-2</v>
      </c>
      <c r="F28" s="81">
        <v>3</v>
      </c>
      <c r="G28" s="34">
        <f>IF(F35=0, "-", F28/F35)</f>
        <v>5.5555555555555552E-2</v>
      </c>
      <c r="H28" s="65">
        <v>3</v>
      </c>
      <c r="I28" s="9">
        <f>IF(H35=0, "-", H28/H35)</f>
        <v>5.1724137931034482E-2</v>
      </c>
      <c r="J28" s="8">
        <f t="shared" si="0"/>
        <v>-1</v>
      </c>
      <c r="K28" s="9">
        <f t="shared" si="1"/>
        <v>0</v>
      </c>
    </row>
    <row r="29" spans="1:11" x14ac:dyDescent="0.2">
      <c r="A29" s="7" t="s">
        <v>336</v>
      </c>
      <c r="B29" s="65">
        <v>0</v>
      </c>
      <c r="C29" s="34">
        <f>IF(B35=0, "-", B29/B35)</f>
        <v>0</v>
      </c>
      <c r="D29" s="65">
        <v>0</v>
      </c>
      <c r="E29" s="9">
        <f>IF(D35=0, "-", D29/D35)</f>
        <v>0</v>
      </c>
      <c r="F29" s="81">
        <v>1</v>
      </c>
      <c r="G29" s="34">
        <f>IF(F35=0, "-", F29/F35)</f>
        <v>1.8518518518518517E-2</v>
      </c>
      <c r="H29" s="65">
        <v>0</v>
      </c>
      <c r="I29" s="9">
        <f>IF(H35=0, "-", H29/H35)</f>
        <v>0</v>
      </c>
      <c r="J29" s="8" t="str">
        <f t="shared" si="0"/>
        <v>-</v>
      </c>
      <c r="K29" s="9" t="str">
        <f t="shared" si="1"/>
        <v>-</v>
      </c>
    </row>
    <row r="30" spans="1:11" x14ac:dyDescent="0.2">
      <c r="A30" s="7" t="s">
        <v>337</v>
      </c>
      <c r="B30" s="65">
        <v>1</v>
      </c>
      <c r="C30" s="34">
        <f>IF(B35=0, "-", B30/B35)</f>
        <v>0.1111111111111111</v>
      </c>
      <c r="D30" s="65">
        <v>0</v>
      </c>
      <c r="E30" s="9">
        <f>IF(D35=0, "-", D30/D35)</f>
        <v>0</v>
      </c>
      <c r="F30" s="81">
        <v>1</v>
      </c>
      <c r="G30" s="34">
        <f>IF(F35=0, "-", F30/F35)</f>
        <v>1.8518518518518517E-2</v>
      </c>
      <c r="H30" s="65">
        <v>2</v>
      </c>
      <c r="I30" s="9">
        <f>IF(H35=0, "-", H30/H35)</f>
        <v>3.4482758620689655E-2</v>
      </c>
      <c r="J30" s="8" t="str">
        <f t="shared" si="0"/>
        <v>-</v>
      </c>
      <c r="K30" s="9">
        <f t="shared" si="1"/>
        <v>-0.5</v>
      </c>
    </row>
    <row r="31" spans="1:11" x14ac:dyDescent="0.2">
      <c r="A31" s="7" t="s">
        <v>338</v>
      </c>
      <c r="B31" s="65">
        <v>0</v>
      </c>
      <c r="C31" s="34">
        <f>IF(B35=0, "-", B31/B35)</f>
        <v>0</v>
      </c>
      <c r="D31" s="65">
        <v>3</v>
      </c>
      <c r="E31" s="9">
        <f>IF(D35=0, "-", D31/D35)</f>
        <v>0.23076923076923078</v>
      </c>
      <c r="F31" s="81">
        <v>5</v>
      </c>
      <c r="G31" s="34">
        <f>IF(F35=0, "-", F31/F35)</f>
        <v>9.2592592592592587E-2</v>
      </c>
      <c r="H31" s="65">
        <v>5</v>
      </c>
      <c r="I31" s="9">
        <f>IF(H35=0, "-", H31/H35)</f>
        <v>8.6206896551724144E-2</v>
      </c>
      <c r="J31" s="8">
        <f t="shared" si="0"/>
        <v>-1</v>
      </c>
      <c r="K31" s="9">
        <f t="shared" si="1"/>
        <v>0</v>
      </c>
    </row>
    <row r="32" spans="1:11" x14ac:dyDescent="0.2">
      <c r="A32" s="7" t="s">
        <v>339</v>
      </c>
      <c r="B32" s="65">
        <v>6</v>
      </c>
      <c r="C32" s="34">
        <f>IF(B35=0, "-", B32/B35)</f>
        <v>0.66666666666666663</v>
      </c>
      <c r="D32" s="65">
        <v>5</v>
      </c>
      <c r="E32" s="9">
        <f>IF(D35=0, "-", D32/D35)</f>
        <v>0.38461538461538464</v>
      </c>
      <c r="F32" s="81">
        <v>28</v>
      </c>
      <c r="G32" s="34">
        <f>IF(F35=0, "-", F32/F35)</f>
        <v>0.51851851851851849</v>
      </c>
      <c r="H32" s="65">
        <v>31</v>
      </c>
      <c r="I32" s="9">
        <f>IF(H35=0, "-", H32/H35)</f>
        <v>0.53448275862068961</v>
      </c>
      <c r="J32" s="8">
        <f t="shared" si="0"/>
        <v>0.2</v>
      </c>
      <c r="K32" s="9">
        <f t="shared" si="1"/>
        <v>-9.6774193548387094E-2</v>
      </c>
    </row>
    <row r="33" spans="1:11" x14ac:dyDescent="0.2">
      <c r="A33" s="7" t="s">
        <v>340</v>
      </c>
      <c r="B33" s="65">
        <v>0</v>
      </c>
      <c r="C33" s="34">
        <f>IF(B35=0, "-", B33/B35)</f>
        <v>0</v>
      </c>
      <c r="D33" s="65">
        <v>2</v>
      </c>
      <c r="E33" s="9">
        <f>IF(D35=0, "-", D33/D35)</f>
        <v>0.15384615384615385</v>
      </c>
      <c r="F33" s="81">
        <v>1</v>
      </c>
      <c r="G33" s="34">
        <f>IF(F35=0, "-", F33/F35)</f>
        <v>1.8518518518518517E-2</v>
      </c>
      <c r="H33" s="65">
        <v>3</v>
      </c>
      <c r="I33" s="9">
        <f>IF(H35=0, "-", H33/H35)</f>
        <v>5.1724137931034482E-2</v>
      </c>
      <c r="J33" s="8">
        <f t="shared" si="0"/>
        <v>-1</v>
      </c>
      <c r="K33" s="9">
        <f t="shared" si="1"/>
        <v>-0.66666666666666663</v>
      </c>
    </row>
    <row r="34" spans="1:11" x14ac:dyDescent="0.2">
      <c r="A34" s="2"/>
      <c r="B34" s="68"/>
      <c r="C34" s="33"/>
      <c r="D34" s="68"/>
      <c r="E34" s="6"/>
      <c r="F34" s="82"/>
      <c r="G34" s="33"/>
      <c r="H34" s="68"/>
      <c r="I34" s="6"/>
      <c r="J34" s="5"/>
      <c r="K34" s="6"/>
    </row>
    <row r="35" spans="1:11" s="43" customFormat="1" x14ac:dyDescent="0.2">
      <c r="A35" s="162" t="s">
        <v>430</v>
      </c>
      <c r="B35" s="71">
        <f>SUM(B25:B34)</f>
        <v>9</v>
      </c>
      <c r="C35" s="40">
        <f>B35/1115</f>
        <v>8.0717488789237672E-3</v>
      </c>
      <c r="D35" s="71">
        <f>SUM(D25:D34)</f>
        <v>13</v>
      </c>
      <c r="E35" s="41">
        <f>D35/959</f>
        <v>1.3555787278415016E-2</v>
      </c>
      <c r="F35" s="77">
        <f>SUM(F25:F34)</f>
        <v>54</v>
      </c>
      <c r="G35" s="42">
        <f>F35/5197</f>
        <v>1.0390609967288821E-2</v>
      </c>
      <c r="H35" s="71">
        <f>SUM(H25:H34)</f>
        <v>58</v>
      </c>
      <c r="I35" s="41">
        <f>H35/5197</f>
        <v>1.1160284779680585E-2</v>
      </c>
      <c r="J35" s="37">
        <f>IF(D35=0, "-", IF((B35-D35)/D35&lt;10, (B35-D35)/D35, "&gt;999%"))</f>
        <v>-0.30769230769230771</v>
      </c>
      <c r="K35" s="38">
        <f>IF(H35=0, "-", IF((F35-H35)/H35&lt;10, (F35-H35)/H35, "&gt;999%"))</f>
        <v>-6.8965517241379309E-2</v>
      </c>
    </row>
    <row r="36" spans="1:11" x14ac:dyDescent="0.2">
      <c r="B36" s="83"/>
      <c r="D36" s="83"/>
      <c r="F36" s="83"/>
      <c r="H36" s="83"/>
    </row>
    <row r="37" spans="1:11" x14ac:dyDescent="0.2">
      <c r="A37" s="163" t="s">
        <v>111</v>
      </c>
      <c r="B37" s="61" t="s">
        <v>12</v>
      </c>
      <c r="C37" s="62" t="s">
        <v>13</v>
      </c>
      <c r="D37" s="61" t="s">
        <v>12</v>
      </c>
      <c r="E37" s="63" t="s">
        <v>13</v>
      </c>
      <c r="F37" s="62" t="s">
        <v>12</v>
      </c>
      <c r="G37" s="62" t="s">
        <v>13</v>
      </c>
      <c r="H37" s="61" t="s">
        <v>12</v>
      </c>
      <c r="I37" s="63" t="s">
        <v>13</v>
      </c>
      <c r="J37" s="61"/>
      <c r="K37" s="63"/>
    </row>
    <row r="38" spans="1:11" x14ac:dyDescent="0.2">
      <c r="A38" s="7" t="s">
        <v>341</v>
      </c>
      <c r="B38" s="65">
        <v>1</v>
      </c>
      <c r="C38" s="34">
        <f>IF(B47=0, "-", B38/B47)</f>
        <v>1.1764705882352941E-2</v>
      </c>
      <c r="D38" s="65">
        <v>7</v>
      </c>
      <c r="E38" s="9">
        <f>IF(D47=0, "-", D38/D47)</f>
        <v>0.14583333333333334</v>
      </c>
      <c r="F38" s="81">
        <v>11</v>
      </c>
      <c r="G38" s="34">
        <f>IF(F47=0, "-", F38/F47)</f>
        <v>3.313253012048193E-2</v>
      </c>
      <c r="H38" s="65">
        <v>19</v>
      </c>
      <c r="I38" s="9">
        <f>IF(H47=0, "-", H38/H47)</f>
        <v>7.6612903225806453E-2</v>
      </c>
      <c r="J38" s="8">
        <f t="shared" ref="J38:J45" si="2">IF(D38=0, "-", IF((B38-D38)/D38&lt;10, (B38-D38)/D38, "&gt;999%"))</f>
        <v>-0.8571428571428571</v>
      </c>
      <c r="K38" s="9">
        <f t="shared" ref="K38:K45" si="3">IF(H38=0, "-", IF((F38-H38)/H38&lt;10, (F38-H38)/H38, "&gt;999%"))</f>
        <v>-0.42105263157894735</v>
      </c>
    </row>
    <row r="39" spans="1:11" x14ac:dyDescent="0.2">
      <c r="A39" s="7" t="s">
        <v>342</v>
      </c>
      <c r="B39" s="65">
        <v>0</v>
      </c>
      <c r="C39" s="34">
        <f>IF(B47=0, "-", B39/B47)</f>
        <v>0</v>
      </c>
      <c r="D39" s="65">
        <v>1</v>
      </c>
      <c r="E39" s="9">
        <f>IF(D47=0, "-", D39/D47)</f>
        <v>2.0833333333333332E-2</v>
      </c>
      <c r="F39" s="81">
        <v>0</v>
      </c>
      <c r="G39" s="34">
        <f>IF(F47=0, "-", F39/F47)</f>
        <v>0</v>
      </c>
      <c r="H39" s="65">
        <v>1</v>
      </c>
      <c r="I39" s="9">
        <f>IF(H47=0, "-", H39/H47)</f>
        <v>4.0322580645161289E-3</v>
      </c>
      <c r="J39" s="8">
        <f t="shared" si="2"/>
        <v>-1</v>
      </c>
      <c r="K39" s="9">
        <f t="shared" si="3"/>
        <v>-1</v>
      </c>
    </row>
    <row r="40" spans="1:11" x14ac:dyDescent="0.2">
      <c r="A40" s="7" t="s">
        <v>343</v>
      </c>
      <c r="B40" s="65">
        <v>1</v>
      </c>
      <c r="C40" s="34">
        <f>IF(B47=0, "-", B40/B47)</f>
        <v>1.1764705882352941E-2</v>
      </c>
      <c r="D40" s="65">
        <v>0</v>
      </c>
      <c r="E40" s="9">
        <f>IF(D47=0, "-", D40/D47)</f>
        <v>0</v>
      </c>
      <c r="F40" s="81">
        <v>1</v>
      </c>
      <c r="G40" s="34">
        <f>IF(F47=0, "-", F40/F47)</f>
        <v>3.0120481927710845E-3</v>
      </c>
      <c r="H40" s="65">
        <v>0</v>
      </c>
      <c r="I40" s="9">
        <f>IF(H47=0, "-", H40/H47)</f>
        <v>0</v>
      </c>
      <c r="J40" s="8" t="str">
        <f t="shared" si="2"/>
        <v>-</v>
      </c>
      <c r="K40" s="9" t="str">
        <f t="shared" si="3"/>
        <v>-</v>
      </c>
    </row>
    <row r="41" spans="1:11" x14ac:dyDescent="0.2">
      <c r="A41" s="7" t="s">
        <v>344</v>
      </c>
      <c r="B41" s="65">
        <v>12</v>
      </c>
      <c r="C41" s="34">
        <f>IF(B47=0, "-", B41/B47)</f>
        <v>0.14117647058823529</v>
      </c>
      <c r="D41" s="65">
        <v>2</v>
      </c>
      <c r="E41" s="9">
        <f>IF(D47=0, "-", D41/D47)</f>
        <v>4.1666666666666664E-2</v>
      </c>
      <c r="F41" s="81">
        <v>30</v>
      </c>
      <c r="G41" s="34">
        <f>IF(F47=0, "-", F41/F47)</f>
        <v>9.036144578313253E-2</v>
      </c>
      <c r="H41" s="65">
        <v>15</v>
      </c>
      <c r="I41" s="9">
        <f>IF(H47=0, "-", H41/H47)</f>
        <v>6.0483870967741937E-2</v>
      </c>
      <c r="J41" s="8">
        <f t="shared" si="2"/>
        <v>5</v>
      </c>
      <c r="K41" s="9">
        <f t="shared" si="3"/>
        <v>1</v>
      </c>
    </row>
    <row r="42" spans="1:11" x14ac:dyDescent="0.2">
      <c r="A42" s="7" t="s">
        <v>345</v>
      </c>
      <c r="B42" s="65">
        <v>4</v>
      </c>
      <c r="C42" s="34">
        <f>IF(B47=0, "-", B42/B47)</f>
        <v>4.7058823529411764E-2</v>
      </c>
      <c r="D42" s="65">
        <v>3</v>
      </c>
      <c r="E42" s="9">
        <f>IF(D47=0, "-", D42/D47)</f>
        <v>6.25E-2</v>
      </c>
      <c r="F42" s="81">
        <v>21</v>
      </c>
      <c r="G42" s="34">
        <f>IF(F47=0, "-", F42/F47)</f>
        <v>6.3253012048192767E-2</v>
      </c>
      <c r="H42" s="65">
        <v>10</v>
      </c>
      <c r="I42" s="9">
        <f>IF(H47=0, "-", H42/H47)</f>
        <v>4.0322580645161289E-2</v>
      </c>
      <c r="J42" s="8">
        <f t="shared" si="2"/>
        <v>0.33333333333333331</v>
      </c>
      <c r="K42" s="9">
        <f t="shared" si="3"/>
        <v>1.1000000000000001</v>
      </c>
    </row>
    <row r="43" spans="1:11" x14ac:dyDescent="0.2">
      <c r="A43" s="7" t="s">
        <v>346</v>
      </c>
      <c r="B43" s="65">
        <v>5</v>
      </c>
      <c r="C43" s="34">
        <f>IF(B47=0, "-", B43/B47)</f>
        <v>5.8823529411764705E-2</v>
      </c>
      <c r="D43" s="65">
        <v>5</v>
      </c>
      <c r="E43" s="9">
        <f>IF(D47=0, "-", D43/D47)</f>
        <v>0.10416666666666667</v>
      </c>
      <c r="F43" s="81">
        <v>12</v>
      </c>
      <c r="G43" s="34">
        <f>IF(F47=0, "-", F43/F47)</f>
        <v>3.614457831325301E-2</v>
      </c>
      <c r="H43" s="65">
        <v>17</v>
      </c>
      <c r="I43" s="9">
        <f>IF(H47=0, "-", H43/H47)</f>
        <v>6.8548387096774188E-2</v>
      </c>
      <c r="J43" s="8">
        <f t="shared" si="2"/>
        <v>0</v>
      </c>
      <c r="K43" s="9">
        <f t="shared" si="3"/>
        <v>-0.29411764705882354</v>
      </c>
    </row>
    <row r="44" spans="1:11" x14ac:dyDescent="0.2">
      <c r="A44" s="7" t="s">
        <v>347</v>
      </c>
      <c r="B44" s="65">
        <v>2</v>
      </c>
      <c r="C44" s="34">
        <f>IF(B47=0, "-", B44/B47)</f>
        <v>2.3529411764705882E-2</v>
      </c>
      <c r="D44" s="65">
        <v>2</v>
      </c>
      <c r="E44" s="9">
        <f>IF(D47=0, "-", D44/D47)</f>
        <v>4.1666666666666664E-2</v>
      </c>
      <c r="F44" s="81">
        <v>13</v>
      </c>
      <c r="G44" s="34">
        <f>IF(F47=0, "-", F44/F47)</f>
        <v>3.9156626506024098E-2</v>
      </c>
      <c r="H44" s="65">
        <v>6</v>
      </c>
      <c r="I44" s="9">
        <f>IF(H47=0, "-", H44/H47)</f>
        <v>2.4193548387096774E-2</v>
      </c>
      <c r="J44" s="8">
        <f t="shared" si="2"/>
        <v>0</v>
      </c>
      <c r="K44" s="9">
        <f t="shared" si="3"/>
        <v>1.1666666666666667</v>
      </c>
    </row>
    <row r="45" spans="1:11" x14ac:dyDescent="0.2">
      <c r="A45" s="7" t="s">
        <v>348</v>
      </c>
      <c r="B45" s="65">
        <v>60</v>
      </c>
      <c r="C45" s="34">
        <f>IF(B47=0, "-", B45/B47)</f>
        <v>0.70588235294117652</v>
      </c>
      <c r="D45" s="65">
        <v>28</v>
      </c>
      <c r="E45" s="9">
        <f>IF(D47=0, "-", D45/D47)</f>
        <v>0.58333333333333337</v>
      </c>
      <c r="F45" s="81">
        <v>244</v>
      </c>
      <c r="G45" s="34">
        <f>IF(F47=0, "-", F45/F47)</f>
        <v>0.73493975903614461</v>
      </c>
      <c r="H45" s="65">
        <v>180</v>
      </c>
      <c r="I45" s="9">
        <f>IF(H47=0, "-", H45/H47)</f>
        <v>0.72580645161290325</v>
      </c>
      <c r="J45" s="8">
        <f t="shared" si="2"/>
        <v>1.1428571428571428</v>
      </c>
      <c r="K45" s="9">
        <f t="shared" si="3"/>
        <v>0.35555555555555557</v>
      </c>
    </row>
    <row r="46" spans="1:11" x14ac:dyDescent="0.2">
      <c r="A46" s="2"/>
      <c r="B46" s="68"/>
      <c r="C46" s="33"/>
      <c r="D46" s="68"/>
      <c r="E46" s="6"/>
      <c r="F46" s="82"/>
      <c r="G46" s="33"/>
      <c r="H46" s="68"/>
      <c r="I46" s="6"/>
      <c r="J46" s="5"/>
      <c r="K46" s="6"/>
    </row>
    <row r="47" spans="1:11" s="43" customFormat="1" x14ac:dyDescent="0.2">
      <c r="A47" s="162" t="s">
        <v>429</v>
      </c>
      <c r="B47" s="71">
        <f>SUM(B38:B46)</f>
        <v>85</v>
      </c>
      <c r="C47" s="40">
        <f>B47/1115</f>
        <v>7.623318385650224E-2</v>
      </c>
      <c r="D47" s="71">
        <f>SUM(D38:D46)</f>
        <v>48</v>
      </c>
      <c r="E47" s="41">
        <f>D47/959</f>
        <v>5.0052137643378521E-2</v>
      </c>
      <c r="F47" s="77">
        <f>SUM(F38:F46)</f>
        <v>332</v>
      </c>
      <c r="G47" s="42">
        <f>F47/5197</f>
        <v>6.3883009428516449E-2</v>
      </c>
      <c r="H47" s="71">
        <f>SUM(H38:H46)</f>
        <v>248</v>
      </c>
      <c r="I47" s="41">
        <f>H47/5197</f>
        <v>4.77198383682894E-2</v>
      </c>
      <c r="J47" s="37">
        <f>IF(D47=0, "-", IF((B47-D47)/D47&lt;10, (B47-D47)/D47, "&gt;999%"))</f>
        <v>0.77083333333333337</v>
      </c>
      <c r="K47" s="38">
        <f>IF(H47=0, "-", IF((F47-H47)/H47&lt;10, (F47-H47)/H47, "&gt;999%"))</f>
        <v>0.33870967741935482</v>
      </c>
    </row>
    <row r="48" spans="1:11" x14ac:dyDescent="0.2">
      <c r="B48" s="83"/>
      <c r="D48" s="83"/>
      <c r="F48" s="83"/>
      <c r="H48" s="83"/>
    </row>
    <row r="49" spans="1:11" x14ac:dyDescent="0.2">
      <c r="A49" s="163" t="s">
        <v>112</v>
      </c>
      <c r="B49" s="61" t="s">
        <v>12</v>
      </c>
      <c r="C49" s="62" t="s">
        <v>13</v>
      </c>
      <c r="D49" s="61" t="s">
        <v>12</v>
      </c>
      <c r="E49" s="63" t="s">
        <v>13</v>
      </c>
      <c r="F49" s="62" t="s">
        <v>12</v>
      </c>
      <c r="G49" s="62" t="s">
        <v>13</v>
      </c>
      <c r="H49" s="61" t="s">
        <v>12</v>
      </c>
      <c r="I49" s="63" t="s">
        <v>13</v>
      </c>
      <c r="J49" s="61"/>
      <c r="K49" s="63"/>
    </row>
    <row r="50" spans="1:11" x14ac:dyDescent="0.2">
      <c r="A50" s="7" t="s">
        <v>349</v>
      </c>
      <c r="B50" s="65">
        <v>2</v>
      </c>
      <c r="C50" s="34">
        <f>IF(B67=0, "-", B50/B67)</f>
        <v>7.6628352490421452E-3</v>
      </c>
      <c r="D50" s="65">
        <v>2</v>
      </c>
      <c r="E50" s="9">
        <f>IF(D67=0, "-", D50/D67)</f>
        <v>9.1743119266055051E-3</v>
      </c>
      <c r="F50" s="81">
        <v>8</v>
      </c>
      <c r="G50" s="34">
        <f>IF(F67=0, "-", F50/F67)</f>
        <v>6.1633281972265025E-3</v>
      </c>
      <c r="H50" s="65">
        <v>5</v>
      </c>
      <c r="I50" s="9">
        <f>IF(H67=0, "-", H50/H67)</f>
        <v>3.843197540353574E-3</v>
      </c>
      <c r="J50" s="8">
        <f t="shared" ref="J50:J65" si="4">IF(D50=0, "-", IF((B50-D50)/D50&lt;10, (B50-D50)/D50, "&gt;999%"))</f>
        <v>0</v>
      </c>
      <c r="K50" s="9">
        <f t="shared" ref="K50:K65" si="5">IF(H50=0, "-", IF((F50-H50)/H50&lt;10, (F50-H50)/H50, "&gt;999%"))</f>
        <v>0.6</v>
      </c>
    </row>
    <row r="51" spans="1:11" x14ac:dyDescent="0.2">
      <c r="A51" s="7" t="s">
        <v>350</v>
      </c>
      <c r="B51" s="65">
        <v>1</v>
      </c>
      <c r="C51" s="34">
        <f>IF(B67=0, "-", B51/B67)</f>
        <v>3.8314176245210726E-3</v>
      </c>
      <c r="D51" s="65">
        <v>0</v>
      </c>
      <c r="E51" s="9">
        <f>IF(D67=0, "-", D51/D67)</f>
        <v>0</v>
      </c>
      <c r="F51" s="81">
        <v>3</v>
      </c>
      <c r="G51" s="34">
        <f>IF(F67=0, "-", F51/F67)</f>
        <v>2.3112480739599386E-3</v>
      </c>
      <c r="H51" s="65">
        <v>0</v>
      </c>
      <c r="I51" s="9">
        <f>IF(H67=0, "-", H51/H67)</f>
        <v>0</v>
      </c>
      <c r="J51" s="8" t="str">
        <f t="shared" si="4"/>
        <v>-</v>
      </c>
      <c r="K51" s="9" t="str">
        <f t="shared" si="5"/>
        <v>-</v>
      </c>
    </row>
    <row r="52" spans="1:11" x14ac:dyDescent="0.2">
      <c r="A52" s="7" t="s">
        <v>351</v>
      </c>
      <c r="B52" s="65">
        <v>10</v>
      </c>
      <c r="C52" s="34">
        <f>IF(B67=0, "-", B52/B67)</f>
        <v>3.8314176245210725E-2</v>
      </c>
      <c r="D52" s="65">
        <v>33</v>
      </c>
      <c r="E52" s="9">
        <f>IF(D67=0, "-", D52/D67)</f>
        <v>0.15137614678899083</v>
      </c>
      <c r="F52" s="81">
        <v>120</v>
      </c>
      <c r="G52" s="34">
        <f>IF(F67=0, "-", F52/F67)</f>
        <v>9.2449922958397532E-2</v>
      </c>
      <c r="H52" s="65">
        <v>169</v>
      </c>
      <c r="I52" s="9">
        <f>IF(H67=0, "-", H52/H67)</f>
        <v>0.1299000768639508</v>
      </c>
      <c r="J52" s="8">
        <f t="shared" si="4"/>
        <v>-0.69696969696969702</v>
      </c>
      <c r="K52" s="9">
        <f t="shared" si="5"/>
        <v>-0.28994082840236685</v>
      </c>
    </row>
    <row r="53" spans="1:11" x14ac:dyDescent="0.2">
      <c r="A53" s="7" t="s">
        <v>352</v>
      </c>
      <c r="B53" s="65">
        <v>8</v>
      </c>
      <c r="C53" s="34">
        <f>IF(B67=0, "-", B53/B67)</f>
        <v>3.0651340996168581E-2</v>
      </c>
      <c r="D53" s="65">
        <v>11</v>
      </c>
      <c r="E53" s="9">
        <f>IF(D67=0, "-", D53/D67)</f>
        <v>5.0458715596330278E-2</v>
      </c>
      <c r="F53" s="81">
        <v>25</v>
      </c>
      <c r="G53" s="34">
        <f>IF(F67=0, "-", F53/F67)</f>
        <v>1.9260400616332819E-2</v>
      </c>
      <c r="H53" s="65">
        <v>25</v>
      </c>
      <c r="I53" s="9">
        <f>IF(H67=0, "-", H53/H67)</f>
        <v>1.921598770176787E-2</v>
      </c>
      <c r="J53" s="8">
        <f t="shared" si="4"/>
        <v>-0.27272727272727271</v>
      </c>
      <c r="K53" s="9">
        <f t="shared" si="5"/>
        <v>0</v>
      </c>
    </row>
    <row r="54" spans="1:11" x14ac:dyDescent="0.2">
      <c r="A54" s="7" t="s">
        <v>353</v>
      </c>
      <c r="B54" s="65">
        <v>28</v>
      </c>
      <c r="C54" s="34">
        <f>IF(B67=0, "-", B54/B67)</f>
        <v>0.10727969348659004</v>
      </c>
      <c r="D54" s="65">
        <v>28</v>
      </c>
      <c r="E54" s="9">
        <f>IF(D67=0, "-", D54/D67)</f>
        <v>0.12844036697247707</v>
      </c>
      <c r="F54" s="81">
        <v>105</v>
      </c>
      <c r="G54" s="34">
        <f>IF(F67=0, "-", F54/F67)</f>
        <v>8.0893682588597846E-2</v>
      </c>
      <c r="H54" s="65">
        <v>121</v>
      </c>
      <c r="I54" s="9">
        <f>IF(H67=0, "-", H54/H67)</f>
        <v>9.3005380476556501E-2</v>
      </c>
      <c r="J54" s="8">
        <f t="shared" si="4"/>
        <v>0</v>
      </c>
      <c r="K54" s="9">
        <f t="shared" si="5"/>
        <v>-0.13223140495867769</v>
      </c>
    </row>
    <row r="55" spans="1:11" x14ac:dyDescent="0.2">
      <c r="A55" s="7" t="s">
        <v>354</v>
      </c>
      <c r="B55" s="65">
        <v>4</v>
      </c>
      <c r="C55" s="34">
        <f>IF(B67=0, "-", B55/B67)</f>
        <v>1.532567049808429E-2</v>
      </c>
      <c r="D55" s="65">
        <v>0</v>
      </c>
      <c r="E55" s="9">
        <f>IF(D67=0, "-", D55/D67)</f>
        <v>0</v>
      </c>
      <c r="F55" s="81">
        <v>9</v>
      </c>
      <c r="G55" s="34">
        <f>IF(F67=0, "-", F55/F67)</f>
        <v>6.9337442218798152E-3</v>
      </c>
      <c r="H55" s="65">
        <v>4</v>
      </c>
      <c r="I55" s="9">
        <f>IF(H67=0, "-", H55/H67)</f>
        <v>3.0745580322828594E-3</v>
      </c>
      <c r="J55" s="8" t="str">
        <f t="shared" si="4"/>
        <v>-</v>
      </c>
      <c r="K55" s="9">
        <f t="shared" si="5"/>
        <v>1.25</v>
      </c>
    </row>
    <row r="56" spans="1:11" x14ac:dyDescent="0.2">
      <c r="A56" s="7" t="s">
        <v>355</v>
      </c>
      <c r="B56" s="65">
        <v>1</v>
      </c>
      <c r="C56" s="34">
        <f>IF(B67=0, "-", B56/B67)</f>
        <v>3.8314176245210726E-3</v>
      </c>
      <c r="D56" s="65">
        <v>2</v>
      </c>
      <c r="E56" s="9">
        <f>IF(D67=0, "-", D56/D67)</f>
        <v>9.1743119266055051E-3</v>
      </c>
      <c r="F56" s="81">
        <v>9</v>
      </c>
      <c r="G56" s="34">
        <f>IF(F67=0, "-", F56/F67)</f>
        <v>6.9337442218798152E-3</v>
      </c>
      <c r="H56" s="65">
        <v>25</v>
      </c>
      <c r="I56" s="9">
        <f>IF(H67=0, "-", H56/H67)</f>
        <v>1.921598770176787E-2</v>
      </c>
      <c r="J56" s="8">
        <f t="shared" si="4"/>
        <v>-0.5</v>
      </c>
      <c r="K56" s="9">
        <f t="shared" si="5"/>
        <v>-0.64</v>
      </c>
    </row>
    <row r="57" spans="1:11" x14ac:dyDescent="0.2">
      <c r="A57" s="7" t="s">
        <v>356</v>
      </c>
      <c r="B57" s="65">
        <v>15</v>
      </c>
      <c r="C57" s="34">
        <f>IF(B67=0, "-", B57/B67)</f>
        <v>5.7471264367816091E-2</v>
      </c>
      <c r="D57" s="65">
        <v>19</v>
      </c>
      <c r="E57" s="9">
        <f>IF(D67=0, "-", D57/D67)</f>
        <v>8.7155963302752298E-2</v>
      </c>
      <c r="F57" s="81">
        <v>82</v>
      </c>
      <c r="G57" s="34">
        <f>IF(F67=0, "-", F57/F67)</f>
        <v>6.3174114021571651E-2</v>
      </c>
      <c r="H57" s="65">
        <v>91</v>
      </c>
      <c r="I57" s="9">
        <f>IF(H67=0, "-", H57/H67)</f>
        <v>6.9946195234435043E-2</v>
      </c>
      <c r="J57" s="8">
        <f t="shared" si="4"/>
        <v>-0.21052631578947367</v>
      </c>
      <c r="K57" s="9">
        <f t="shared" si="5"/>
        <v>-9.8901098901098897E-2</v>
      </c>
    </row>
    <row r="58" spans="1:11" x14ac:dyDescent="0.2">
      <c r="A58" s="7" t="s">
        <v>357</v>
      </c>
      <c r="B58" s="65">
        <v>18</v>
      </c>
      <c r="C58" s="34">
        <f>IF(B67=0, "-", B58/B67)</f>
        <v>6.8965517241379309E-2</v>
      </c>
      <c r="D58" s="65">
        <v>22</v>
      </c>
      <c r="E58" s="9">
        <f>IF(D67=0, "-", D58/D67)</f>
        <v>0.10091743119266056</v>
      </c>
      <c r="F58" s="81">
        <v>196</v>
      </c>
      <c r="G58" s="34">
        <f>IF(F67=0, "-", F58/F67)</f>
        <v>0.15100154083204931</v>
      </c>
      <c r="H58" s="65">
        <v>127</v>
      </c>
      <c r="I58" s="9">
        <f>IF(H67=0, "-", H58/H67)</f>
        <v>9.7617217524980787E-2</v>
      </c>
      <c r="J58" s="8">
        <f t="shared" si="4"/>
        <v>-0.18181818181818182</v>
      </c>
      <c r="K58" s="9">
        <f t="shared" si="5"/>
        <v>0.54330708661417326</v>
      </c>
    </row>
    <row r="59" spans="1:11" x14ac:dyDescent="0.2">
      <c r="A59" s="7" t="s">
        <v>358</v>
      </c>
      <c r="B59" s="65">
        <v>10</v>
      </c>
      <c r="C59" s="34">
        <f>IF(B67=0, "-", B59/B67)</f>
        <v>3.8314176245210725E-2</v>
      </c>
      <c r="D59" s="65">
        <v>7</v>
      </c>
      <c r="E59" s="9">
        <f>IF(D67=0, "-", D59/D67)</f>
        <v>3.2110091743119268E-2</v>
      </c>
      <c r="F59" s="81">
        <v>62</v>
      </c>
      <c r="G59" s="34">
        <f>IF(F67=0, "-", F59/F67)</f>
        <v>4.7765793528505393E-2</v>
      </c>
      <c r="H59" s="65">
        <v>30</v>
      </c>
      <c r="I59" s="9">
        <f>IF(H67=0, "-", H59/H67)</f>
        <v>2.3059185242121444E-2</v>
      </c>
      <c r="J59" s="8">
        <f t="shared" si="4"/>
        <v>0.42857142857142855</v>
      </c>
      <c r="K59" s="9">
        <f t="shared" si="5"/>
        <v>1.0666666666666667</v>
      </c>
    </row>
    <row r="60" spans="1:11" x14ac:dyDescent="0.2">
      <c r="A60" s="7" t="s">
        <v>359</v>
      </c>
      <c r="B60" s="65">
        <v>8</v>
      </c>
      <c r="C60" s="34">
        <f>IF(B67=0, "-", B60/B67)</f>
        <v>3.0651340996168581E-2</v>
      </c>
      <c r="D60" s="65">
        <v>6</v>
      </c>
      <c r="E60" s="9">
        <f>IF(D67=0, "-", D60/D67)</f>
        <v>2.7522935779816515E-2</v>
      </c>
      <c r="F60" s="81">
        <v>30</v>
      </c>
      <c r="G60" s="34">
        <f>IF(F67=0, "-", F60/F67)</f>
        <v>2.3112480739599383E-2</v>
      </c>
      <c r="H60" s="65">
        <v>22</v>
      </c>
      <c r="I60" s="9">
        <f>IF(H67=0, "-", H60/H67)</f>
        <v>1.6910069177555727E-2</v>
      </c>
      <c r="J60" s="8">
        <f t="shared" si="4"/>
        <v>0.33333333333333331</v>
      </c>
      <c r="K60" s="9">
        <f t="shared" si="5"/>
        <v>0.36363636363636365</v>
      </c>
    </row>
    <row r="61" spans="1:11" x14ac:dyDescent="0.2">
      <c r="A61" s="7" t="s">
        <v>360</v>
      </c>
      <c r="B61" s="65">
        <v>0</v>
      </c>
      <c r="C61" s="34">
        <f>IF(B67=0, "-", B61/B67)</f>
        <v>0</v>
      </c>
      <c r="D61" s="65">
        <v>0</v>
      </c>
      <c r="E61" s="9">
        <f>IF(D67=0, "-", D61/D67)</f>
        <v>0</v>
      </c>
      <c r="F61" s="81">
        <v>7</v>
      </c>
      <c r="G61" s="34">
        <f>IF(F67=0, "-", F61/F67)</f>
        <v>5.3929121725731898E-3</v>
      </c>
      <c r="H61" s="65">
        <v>0</v>
      </c>
      <c r="I61" s="9">
        <f>IF(H67=0, "-", H61/H67)</f>
        <v>0</v>
      </c>
      <c r="J61" s="8" t="str">
        <f t="shared" si="4"/>
        <v>-</v>
      </c>
      <c r="K61" s="9" t="str">
        <f t="shared" si="5"/>
        <v>-</v>
      </c>
    </row>
    <row r="62" spans="1:11" x14ac:dyDescent="0.2">
      <c r="A62" s="7" t="s">
        <v>361</v>
      </c>
      <c r="B62" s="65">
        <v>1</v>
      </c>
      <c r="C62" s="34">
        <f>IF(B67=0, "-", B62/B67)</f>
        <v>3.8314176245210726E-3</v>
      </c>
      <c r="D62" s="65">
        <v>0</v>
      </c>
      <c r="E62" s="9">
        <f>IF(D67=0, "-", D62/D67)</f>
        <v>0</v>
      </c>
      <c r="F62" s="81">
        <v>6</v>
      </c>
      <c r="G62" s="34">
        <f>IF(F67=0, "-", F62/F67)</f>
        <v>4.6224961479198771E-3</v>
      </c>
      <c r="H62" s="65">
        <v>7</v>
      </c>
      <c r="I62" s="9">
        <f>IF(H67=0, "-", H62/H67)</f>
        <v>5.3804765564950041E-3</v>
      </c>
      <c r="J62" s="8" t="str">
        <f t="shared" si="4"/>
        <v>-</v>
      </c>
      <c r="K62" s="9">
        <f t="shared" si="5"/>
        <v>-0.14285714285714285</v>
      </c>
    </row>
    <row r="63" spans="1:11" x14ac:dyDescent="0.2">
      <c r="A63" s="7" t="s">
        <v>362</v>
      </c>
      <c r="B63" s="65">
        <v>119</v>
      </c>
      <c r="C63" s="34">
        <f>IF(B67=0, "-", B63/B67)</f>
        <v>0.45593869731800768</v>
      </c>
      <c r="D63" s="65">
        <v>71</v>
      </c>
      <c r="E63" s="9">
        <f>IF(D67=0, "-", D63/D67)</f>
        <v>0.3256880733944954</v>
      </c>
      <c r="F63" s="81">
        <v>497</v>
      </c>
      <c r="G63" s="34">
        <f>IF(F67=0, "-", F63/F67)</f>
        <v>0.38289676425269648</v>
      </c>
      <c r="H63" s="65">
        <v>509</v>
      </c>
      <c r="I63" s="9">
        <f>IF(H67=0, "-", H63/H67)</f>
        <v>0.39123750960799386</v>
      </c>
      <c r="J63" s="8">
        <f t="shared" si="4"/>
        <v>0.676056338028169</v>
      </c>
      <c r="K63" s="9">
        <f t="shared" si="5"/>
        <v>-2.3575638506876228E-2</v>
      </c>
    </row>
    <row r="64" spans="1:11" x14ac:dyDescent="0.2">
      <c r="A64" s="7" t="s">
        <v>363</v>
      </c>
      <c r="B64" s="65">
        <v>35</v>
      </c>
      <c r="C64" s="34">
        <f>IF(B67=0, "-", B64/B67)</f>
        <v>0.13409961685823754</v>
      </c>
      <c r="D64" s="65">
        <v>16</v>
      </c>
      <c r="E64" s="9">
        <f>IF(D67=0, "-", D64/D67)</f>
        <v>7.3394495412844041E-2</v>
      </c>
      <c r="F64" s="81">
        <v>131</v>
      </c>
      <c r="G64" s="34">
        <f>IF(F67=0, "-", F64/F67)</f>
        <v>0.10092449922958398</v>
      </c>
      <c r="H64" s="65">
        <v>150</v>
      </c>
      <c r="I64" s="9">
        <f>IF(H67=0, "-", H64/H67)</f>
        <v>0.11529592621060722</v>
      </c>
      <c r="J64" s="8">
        <f t="shared" si="4"/>
        <v>1.1875</v>
      </c>
      <c r="K64" s="9">
        <f t="shared" si="5"/>
        <v>-0.12666666666666668</v>
      </c>
    </row>
    <row r="65" spans="1:11" x14ac:dyDescent="0.2">
      <c r="A65" s="7" t="s">
        <v>364</v>
      </c>
      <c r="B65" s="65">
        <v>1</v>
      </c>
      <c r="C65" s="34">
        <f>IF(B67=0, "-", B65/B67)</f>
        <v>3.8314176245210726E-3</v>
      </c>
      <c r="D65" s="65">
        <v>1</v>
      </c>
      <c r="E65" s="9">
        <f>IF(D67=0, "-", D65/D67)</f>
        <v>4.5871559633027525E-3</v>
      </c>
      <c r="F65" s="81">
        <v>8</v>
      </c>
      <c r="G65" s="34">
        <f>IF(F67=0, "-", F65/F67)</f>
        <v>6.1633281972265025E-3</v>
      </c>
      <c r="H65" s="65">
        <v>16</v>
      </c>
      <c r="I65" s="9">
        <f>IF(H67=0, "-", H65/H67)</f>
        <v>1.2298232129131437E-2</v>
      </c>
      <c r="J65" s="8">
        <f t="shared" si="4"/>
        <v>0</v>
      </c>
      <c r="K65" s="9">
        <f t="shared" si="5"/>
        <v>-0.5</v>
      </c>
    </row>
    <row r="66" spans="1:11" x14ac:dyDescent="0.2">
      <c r="A66" s="2"/>
      <c r="B66" s="68"/>
      <c r="C66" s="33"/>
      <c r="D66" s="68"/>
      <c r="E66" s="6"/>
      <c r="F66" s="82"/>
      <c r="G66" s="33"/>
      <c r="H66" s="68"/>
      <c r="I66" s="6"/>
      <c r="J66" s="5"/>
      <c r="K66" s="6"/>
    </row>
    <row r="67" spans="1:11" s="43" customFormat="1" x14ac:dyDescent="0.2">
      <c r="A67" s="162" t="s">
        <v>428</v>
      </c>
      <c r="B67" s="71">
        <f>SUM(B50:B66)</f>
        <v>261</v>
      </c>
      <c r="C67" s="40">
        <f>B67/1115</f>
        <v>0.23408071748878923</v>
      </c>
      <c r="D67" s="71">
        <f>SUM(D50:D66)</f>
        <v>218</v>
      </c>
      <c r="E67" s="41">
        <f>D67/959</f>
        <v>0.22732012513034411</v>
      </c>
      <c r="F67" s="77">
        <f>SUM(F50:F66)</f>
        <v>1298</v>
      </c>
      <c r="G67" s="42">
        <f>F67/5197</f>
        <v>0.24975947662112757</v>
      </c>
      <c r="H67" s="71">
        <f>SUM(H50:H66)</f>
        <v>1301</v>
      </c>
      <c r="I67" s="41">
        <f>H67/5197</f>
        <v>0.2503367327304214</v>
      </c>
      <c r="J67" s="37">
        <f>IF(D67=0, "-", IF((B67-D67)/D67&lt;10, (B67-D67)/D67, "&gt;999%"))</f>
        <v>0.19724770642201836</v>
      </c>
      <c r="K67" s="38">
        <f>IF(H67=0, "-", IF((F67-H67)/H67&lt;10, (F67-H67)/H67, "&gt;999%"))</f>
        <v>-2.3059185242121443E-3</v>
      </c>
    </row>
    <row r="68" spans="1:11" x14ac:dyDescent="0.2">
      <c r="B68" s="83"/>
      <c r="D68" s="83"/>
      <c r="F68" s="83"/>
      <c r="H68" s="83"/>
    </row>
    <row r="69" spans="1:11" x14ac:dyDescent="0.2">
      <c r="A69" s="27" t="s">
        <v>427</v>
      </c>
      <c r="B69" s="71">
        <v>376</v>
      </c>
      <c r="C69" s="40">
        <f>B69/1115</f>
        <v>0.33721973094170404</v>
      </c>
      <c r="D69" s="71">
        <v>307</v>
      </c>
      <c r="E69" s="41">
        <f>D69/959</f>
        <v>0.32012513034410844</v>
      </c>
      <c r="F69" s="77">
        <v>1788</v>
      </c>
      <c r="G69" s="42">
        <f>F69/5197</f>
        <v>0.3440446411391187</v>
      </c>
      <c r="H69" s="71">
        <v>1701</v>
      </c>
      <c r="I69" s="41">
        <f>H69/5197</f>
        <v>0.32730421396959786</v>
      </c>
      <c r="J69" s="37">
        <f>IF(D69=0, "-", IF((B69-D69)/D69&lt;10, (B69-D69)/D69, "&gt;999%"))</f>
        <v>0.22475570032573289</v>
      </c>
      <c r="K69" s="38">
        <f>IF(H69=0, "-", IF((F69-H69)/H69&lt;10, (F69-H69)/H69, "&gt;999%"))</f>
        <v>5.114638447971781E-2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440</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3</v>
      </c>
      <c r="C7" s="39">
        <f>IF(B24=0, "-", B7/B24)</f>
        <v>7.9787234042553185E-3</v>
      </c>
      <c r="D7" s="65">
        <v>2</v>
      </c>
      <c r="E7" s="21">
        <f>IF(D24=0, "-", D7/D24)</f>
        <v>6.5146579804560263E-3</v>
      </c>
      <c r="F7" s="81">
        <v>11</v>
      </c>
      <c r="G7" s="39">
        <f>IF(F24=0, "-", F7/F24)</f>
        <v>6.1521252796420582E-3</v>
      </c>
      <c r="H7" s="65">
        <v>5</v>
      </c>
      <c r="I7" s="21">
        <f>IF(H24=0, "-", H7/H24)</f>
        <v>2.9394473838918285E-3</v>
      </c>
      <c r="J7" s="20">
        <f t="shared" ref="J7:J22" si="0">IF(D7=0, "-", IF((B7-D7)/D7&lt;10, (B7-D7)/D7, "&gt;999%"))</f>
        <v>0.5</v>
      </c>
      <c r="K7" s="21">
        <f t="shared" ref="K7:K22" si="1">IF(H7=0, "-", IF((F7-H7)/H7&lt;10, (F7-H7)/H7, "&gt;999%"))</f>
        <v>1.2</v>
      </c>
    </row>
    <row r="8" spans="1:11" x14ac:dyDescent="0.2">
      <c r="A8" s="7" t="s">
        <v>34</v>
      </c>
      <c r="B8" s="65">
        <v>11</v>
      </c>
      <c r="C8" s="39">
        <f>IF(B24=0, "-", B8/B24)</f>
        <v>2.9255319148936171E-2</v>
      </c>
      <c r="D8" s="65">
        <v>47</v>
      </c>
      <c r="E8" s="21">
        <f>IF(D24=0, "-", D8/D24)</f>
        <v>0.15309446254071662</v>
      </c>
      <c r="F8" s="81">
        <v>133</v>
      </c>
      <c r="G8" s="39">
        <f>IF(F24=0, "-", F8/F24)</f>
        <v>7.4384787472035793E-2</v>
      </c>
      <c r="H8" s="65">
        <v>201</v>
      </c>
      <c r="I8" s="21">
        <f>IF(H24=0, "-", H8/H24)</f>
        <v>0.11816578483245149</v>
      </c>
      <c r="J8" s="20">
        <f t="shared" si="0"/>
        <v>-0.76595744680851063</v>
      </c>
      <c r="K8" s="21">
        <f t="shared" si="1"/>
        <v>-0.3383084577114428</v>
      </c>
    </row>
    <row r="9" spans="1:11" x14ac:dyDescent="0.2">
      <c r="A9" s="7" t="s">
        <v>38</v>
      </c>
      <c r="B9" s="65">
        <v>9</v>
      </c>
      <c r="C9" s="39">
        <f>IF(B24=0, "-", B9/B24)</f>
        <v>2.3936170212765957E-2</v>
      </c>
      <c r="D9" s="65">
        <v>12</v>
      </c>
      <c r="E9" s="21">
        <f>IF(D24=0, "-", D9/D24)</f>
        <v>3.9087947882736153E-2</v>
      </c>
      <c r="F9" s="81">
        <v>26</v>
      </c>
      <c r="G9" s="39">
        <f>IF(F24=0, "-", F9/F24)</f>
        <v>1.45413870246085E-2</v>
      </c>
      <c r="H9" s="65">
        <v>26</v>
      </c>
      <c r="I9" s="21">
        <f>IF(H24=0, "-", H9/H24)</f>
        <v>1.5285126396237508E-2</v>
      </c>
      <c r="J9" s="20">
        <f t="shared" si="0"/>
        <v>-0.25</v>
      </c>
      <c r="K9" s="21">
        <f t="shared" si="1"/>
        <v>0</v>
      </c>
    </row>
    <row r="10" spans="1:11" x14ac:dyDescent="0.2">
      <c r="A10" s="7" t="s">
        <v>41</v>
      </c>
      <c r="B10" s="65">
        <v>2</v>
      </c>
      <c r="C10" s="39">
        <f>IF(B24=0, "-", B10/B24)</f>
        <v>5.3191489361702126E-3</v>
      </c>
      <c r="D10" s="65">
        <v>1</v>
      </c>
      <c r="E10" s="21">
        <f>IF(D24=0, "-", D10/D24)</f>
        <v>3.2573289902280132E-3</v>
      </c>
      <c r="F10" s="81">
        <v>14</v>
      </c>
      <c r="G10" s="39">
        <f>IF(F24=0, "-", F10/F24)</f>
        <v>7.829977628635347E-3</v>
      </c>
      <c r="H10" s="65">
        <v>8</v>
      </c>
      <c r="I10" s="21">
        <f>IF(H24=0, "-", H10/H24)</f>
        <v>4.7031158142269254E-3</v>
      </c>
      <c r="J10" s="20">
        <f t="shared" si="0"/>
        <v>1</v>
      </c>
      <c r="K10" s="21">
        <f t="shared" si="1"/>
        <v>0.75</v>
      </c>
    </row>
    <row r="11" spans="1:11" x14ac:dyDescent="0.2">
      <c r="A11" s="7" t="s">
        <v>44</v>
      </c>
      <c r="B11" s="65">
        <v>40</v>
      </c>
      <c r="C11" s="39">
        <f>IF(B24=0, "-", B11/B24)</f>
        <v>0.10638297872340426</v>
      </c>
      <c r="D11" s="65">
        <v>30</v>
      </c>
      <c r="E11" s="21">
        <f>IF(D24=0, "-", D11/D24)</f>
        <v>9.7719869706840393E-2</v>
      </c>
      <c r="F11" s="81">
        <v>135</v>
      </c>
      <c r="G11" s="39">
        <f>IF(F24=0, "-", F11/F24)</f>
        <v>7.5503355704697989E-2</v>
      </c>
      <c r="H11" s="65">
        <v>136</v>
      </c>
      <c r="I11" s="21">
        <f>IF(H24=0, "-", H11/H24)</f>
        <v>7.9952968841857736E-2</v>
      </c>
      <c r="J11" s="20">
        <f t="shared" si="0"/>
        <v>0.33333333333333331</v>
      </c>
      <c r="K11" s="21">
        <f t="shared" si="1"/>
        <v>-7.3529411764705881E-3</v>
      </c>
    </row>
    <row r="12" spans="1:11" x14ac:dyDescent="0.2">
      <c r="A12" s="7" t="s">
        <v>47</v>
      </c>
      <c r="B12" s="65">
        <v>4</v>
      </c>
      <c r="C12" s="39">
        <f>IF(B24=0, "-", B12/B24)</f>
        <v>1.0638297872340425E-2</v>
      </c>
      <c r="D12" s="65">
        <v>0</v>
      </c>
      <c r="E12" s="21">
        <f>IF(D24=0, "-", D12/D24)</f>
        <v>0</v>
      </c>
      <c r="F12" s="81">
        <v>9</v>
      </c>
      <c r="G12" s="39">
        <f>IF(F24=0, "-", F12/F24)</f>
        <v>5.0335570469798654E-3</v>
      </c>
      <c r="H12" s="65">
        <v>4</v>
      </c>
      <c r="I12" s="21">
        <f>IF(H24=0, "-", H12/H24)</f>
        <v>2.3515579071134627E-3</v>
      </c>
      <c r="J12" s="20" t="str">
        <f t="shared" si="0"/>
        <v>-</v>
      </c>
      <c r="K12" s="21">
        <f t="shared" si="1"/>
        <v>1.25</v>
      </c>
    </row>
    <row r="13" spans="1:11" x14ac:dyDescent="0.2">
      <c r="A13" s="7" t="s">
        <v>51</v>
      </c>
      <c r="B13" s="65">
        <v>1</v>
      </c>
      <c r="C13" s="39">
        <f>IF(B24=0, "-", B13/B24)</f>
        <v>2.6595744680851063E-3</v>
      </c>
      <c r="D13" s="65">
        <v>3</v>
      </c>
      <c r="E13" s="21">
        <f>IF(D24=0, "-", D13/D24)</f>
        <v>9.7719869706840382E-3</v>
      </c>
      <c r="F13" s="81">
        <v>14</v>
      </c>
      <c r="G13" s="39">
        <f>IF(F24=0, "-", F13/F24)</f>
        <v>7.829977628635347E-3</v>
      </c>
      <c r="H13" s="65">
        <v>28</v>
      </c>
      <c r="I13" s="21">
        <f>IF(H24=0, "-", H13/H24)</f>
        <v>1.646090534979424E-2</v>
      </c>
      <c r="J13" s="20">
        <f t="shared" si="0"/>
        <v>-0.66666666666666663</v>
      </c>
      <c r="K13" s="21">
        <f t="shared" si="1"/>
        <v>-0.5</v>
      </c>
    </row>
    <row r="14" spans="1:11" x14ac:dyDescent="0.2">
      <c r="A14" s="7" t="s">
        <v>56</v>
      </c>
      <c r="B14" s="65">
        <v>19</v>
      </c>
      <c r="C14" s="39">
        <f>IF(B24=0, "-", B14/B24)</f>
        <v>5.0531914893617018E-2</v>
      </c>
      <c r="D14" s="65">
        <v>22</v>
      </c>
      <c r="E14" s="21">
        <f>IF(D24=0, "-", D14/D24)</f>
        <v>7.1661237785016291E-2</v>
      </c>
      <c r="F14" s="81">
        <v>103</v>
      </c>
      <c r="G14" s="39">
        <f>IF(F24=0, "-", F14/F24)</f>
        <v>5.7606263982102911E-2</v>
      </c>
      <c r="H14" s="65">
        <v>101</v>
      </c>
      <c r="I14" s="21">
        <f>IF(H24=0, "-", H14/H24)</f>
        <v>5.9376837154614934E-2</v>
      </c>
      <c r="J14" s="20">
        <f t="shared" si="0"/>
        <v>-0.13636363636363635</v>
      </c>
      <c r="K14" s="21">
        <f t="shared" si="1"/>
        <v>1.9801980198019802E-2</v>
      </c>
    </row>
    <row r="15" spans="1:11" x14ac:dyDescent="0.2">
      <c r="A15" s="7" t="s">
        <v>58</v>
      </c>
      <c r="B15" s="65">
        <v>1</v>
      </c>
      <c r="C15" s="39">
        <f>IF(B24=0, "-", B15/B24)</f>
        <v>2.6595744680851063E-3</v>
      </c>
      <c r="D15" s="65">
        <v>0</v>
      </c>
      <c r="E15" s="21">
        <f>IF(D24=0, "-", D15/D24)</f>
        <v>0</v>
      </c>
      <c r="F15" s="81">
        <v>1</v>
      </c>
      <c r="G15" s="39">
        <f>IF(F24=0, "-", F15/F24)</f>
        <v>5.5928411633109618E-4</v>
      </c>
      <c r="H15" s="65">
        <v>2</v>
      </c>
      <c r="I15" s="21">
        <f>IF(H24=0, "-", H15/H24)</f>
        <v>1.1757789535567313E-3</v>
      </c>
      <c r="J15" s="20" t="str">
        <f t="shared" si="0"/>
        <v>-</v>
      </c>
      <c r="K15" s="21">
        <f t="shared" si="1"/>
        <v>-0.5</v>
      </c>
    </row>
    <row r="16" spans="1:11" x14ac:dyDescent="0.2">
      <c r="A16" s="7" t="s">
        <v>61</v>
      </c>
      <c r="B16" s="65">
        <v>23</v>
      </c>
      <c r="C16" s="39">
        <f>IF(B24=0, "-", B16/B24)</f>
        <v>6.1170212765957445E-2</v>
      </c>
      <c r="D16" s="65">
        <v>30</v>
      </c>
      <c r="E16" s="21">
        <f>IF(D24=0, "-", D16/D24)</f>
        <v>9.7719869706840393E-2</v>
      </c>
      <c r="F16" s="81">
        <v>213</v>
      </c>
      <c r="G16" s="39">
        <f>IF(F24=0, "-", F16/F24)</f>
        <v>0.11912751677852348</v>
      </c>
      <c r="H16" s="65">
        <v>149</v>
      </c>
      <c r="I16" s="21">
        <f>IF(H24=0, "-", H16/H24)</f>
        <v>8.7595532039976484E-2</v>
      </c>
      <c r="J16" s="20">
        <f t="shared" si="0"/>
        <v>-0.23333333333333334</v>
      </c>
      <c r="K16" s="21">
        <f t="shared" si="1"/>
        <v>0.42953020134228187</v>
      </c>
    </row>
    <row r="17" spans="1:11" x14ac:dyDescent="0.2">
      <c r="A17" s="7" t="s">
        <v>62</v>
      </c>
      <c r="B17" s="65">
        <v>12</v>
      </c>
      <c r="C17" s="39">
        <f>IF(B24=0, "-", B17/B24)</f>
        <v>3.1914893617021274E-2</v>
      </c>
      <c r="D17" s="65">
        <v>9</v>
      </c>
      <c r="E17" s="21">
        <f>IF(D24=0, "-", D17/D24)</f>
        <v>2.9315960912052116E-2</v>
      </c>
      <c r="F17" s="81">
        <v>75</v>
      </c>
      <c r="G17" s="39">
        <f>IF(F24=0, "-", F17/F24)</f>
        <v>4.1946308724832217E-2</v>
      </c>
      <c r="H17" s="65">
        <v>36</v>
      </c>
      <c r="I17" s="21">
        <f>IF(H24=0, "-", H17/H24)</f>
        <v>2.1164021164021163E-2</v>
      </c>
      <c r="J17" s="20">
        <f t="shared" si="0"/>
        <v>0.33333333333333331</v>
      </c>
      <c r="K17" s="21">
        <f t="shared" si="1"/>
        <v>1.0833333333333333</v>
      </c>
    </row>
    <row r="18" spans="1:11" x14ac:dyDescent="0.2">
      <c r="A18" s="7" t="s">
        <v>65</v>
      </c>
      <c r="B18" s="65">
        <v>8</v>
      </c>
      <c r="C18" s="39">
        <f>IF(B24=0, "-", B18/B24)</f>
        <v>2.1276595744680851E-2</v>
      </c>
      <c r="D18" s="65">
        <v>6</v>
      </c>
      <c r="E18" s="21">
        <f>IF(D24=0, "-", D18/D24)</f>
        <v>1.9543973941368076E-2</v>
      </c>
      <c r="F18" s="81">
        <v>37</v>
      </c>
      <c r="G18" s="39">
        <f>IF(F24=0, "-", F18/F24)</f>
        <v>2.0693512304250559E-2</v>
      </c>
      <c r="H18" s="65">
        <v>22</v>
      </c>
      <c r="I18" s="21">
        <f>IF(H24=0, "-", H18/H24)</f>
        <v>1.2933568489124045E-2</v>
      </c>
      <c r="J18" s="20">
        <f t="shared" si="0"/>
        <v>0.33333333333333331</v>
      </c>
      <c r="K18" s="21">
        <f t="shared" si="1"/>
        <v>0.68181818181818177</v>
      </c>
    </row>
    <row r="19" spans="1:11" x14ac:dyDescent="0.2">
      <c r="A19" s="7" t="s">
        <v>66</v>
      </c>
      <c r="B19" s="65">
        <v>0</v>
      </c>
      <c r="C19" s="39">
        <f>IF(B24=0, "-", B19/B24)</f>
        <v>0</v>
      </c>
      <c r="D19" s="65">
        <v>1</v>
      </c>
      <c r="E19" s="21">
        <f>IF(D24=0, "-", D19/D24)</f>
        <v>3.2573289902280132E-3</v>
      </c>
      <c r="F19" s="81">
        <v>0</v>
      </c>
      <c r="G19" s="39">
        <f>IF(F24=0, "-", F19/F24)</f>
        <v>0</v>
      </c>
      <c r="H19" s="65">
        <v>1</v>
      </c>
      <c r="I19" s="21">
        <f>IF(H24=0, "-", H19/H24)</f>
        <v>5.8788947677836567E-4</v>
      </c>
      <c r="J19" s="20">
        <f t="shared" si="0"/>
        <v>-1</v>
      </c>
      <c r="K19" s="21">
        <f t="shared" si="1"/>
        <v>-1</v>
      </c>
    </row>
    <row r="20" spans="1:11" x14ac:dyDescent="0.2">
      <c r="A20" s="7" t="s">
        <v>69</v>
      </c>
      <c r="B20" s="65">
        <v>1</v>
      </c>
      <c r="C20" s="39">
        <f>IF(B24=0, "-", B20/B24)</f>
        <v>2.6595744680851063E-3</v>
      </c>
      <c r="D20" s="65">
        <v>0</v>
      </c>
      <c r="E20" s="21">
        <f>IF(D24=0, "-", D20/D24)</f>
        <v>0</v>
      </c>
      <c r="F20" s="81">
        <v>6</v>
      </c>
      <c r="G20" s="39">
        <f>IF(F24=0, "-", F20/F24)</f>
        <v>3.3557046979865771E-3</v>
      </c>
      <c r="H20" s="65">
        <v>7</v>
      </c>
      <c r="I20" s="21">
        <f>IF(H24=0, "-", H20/H24)</f>
        <v>4.11522633744856E-3</v>
      </c>
      <c r="J20" s="20" t="str">
        <f t="shared" si="0"/>
        <v>-</v>
      </c>
      <c r="K20" s="21">
        <f t="shared" si="1"/>
        <v>-0.14285714285714285</v>
      </c>
    </row>
    <row r="21" spans="1:11" x14ac:dyDescent="0.2">
      <c r="A21" s="7" t="s">
        <v>73</v>
      </c>
      <c r="B21" s="65">
        <v>241</v>
      </c>
      <c r="C21" s="39">
        <f>IF(B24=0, "-", B21/B24)</f>
        <v>0.64095744680851063</v>
      </c>
      <c r="D21" s="65">
        <v>141</v>
      </c>
      <c r="E21" s="21">
        <f>IF(D24=0, "-", D21/D24)</f>
        <v>0.45928338762214982</v>
      </c>
      <c r="F21" s="81">
        <v>1001</v>
      </c>
      <c r="G21" s="39">
        <f>IF(F24=0, "-", F21/F24)</f>
        <v>0.55984340044742731</v>
      </c>
      <c r="H21" s="65">
        <v>955</v>
      </c>
      <c r="I21" s="21">
        <f>IF(H24=0, "-", H21/H24)</f>
        <v>0.56143445032333916</v>
      </c>
      <c r="J21" s="20">
        <f t="shared" si="0"/>
        <v>0.70921985815602839</v>
      </c>
      <c r="K21" s="21">
        <f t="shared" si="1"/>
        <v>4.8167539267015703E-2</v>
      </c>
    </row>
    <row r="22" spans="1:11" x14ac:dyDescent="0.2">
      <c r="A22" s="7" t="s">
        <v>75</v>
      </c>
      <c r="B22" s="65">
        <v>1</v>
      </c>
      <c r="C22" s="39">
        <f>IF(B24=0, "-", B22/B24)</f>
        <v>2.6595744680851063E-3</v>
      </c>
      <c r="D22" s="65">
        <v>3</v>
      </c>
      <c r="E22" s="21">
        <f>IF(D24=0, "-", D22/D24)</f>
        <v>9.7719869706840382E-3</v>
      </c>
      <c r="F22" s="81">
        <v>10</v>
      </c>
      <c r="G22" s="39">
        <f>IF(F24=0, "-", F22/F24)</f>
        <v>5.5928411633109623E-3</v>
      </c>
      <c r="H22" s="65">
        <v>20</v>
      </c>
      <c r="I22" s="21">
        <f>IF(H24=0, "-", H22/H24)</f>
        <v>1.1757789535567314E-2</v>
      </c>
      <c r="J22" s="20">
        <f t="shared" si="0"/>
        <v>-0.66666666666666663</v>
      </c>
      <c r="K22" s="21">
        <f t="shared" si="1"/>
        <v>-0.5</v>
      </c>
    </row>
    <row r="23" spans="1:11" x14ac:dyDescent="0.2">
      <c r="A23" s="2"/>
      <c r="B23" s="68"/>
      <c r="C23" s="33"/>
      <c r="D23" s="68"/>
      <c r="E23" s="6"/>
      <c r="F23" s="82"/>
      <c r="G23" s="33"/>
      <c r="H23" s="68"/>
      <c r="I23" s="6"/>
      <c r="J23" s="5"/>
      <c r="K23" s="6"/>
    </row>
    <row r="24" spans="1:11" s="43" customFormat="1" x14ac:dyDescent="0.2">
      <c r="A24" s="162" t="s">
        <v>427</v>
      </c>
      <c r="B24" s="71">
        <f>SUM(B7:B23)</f>
        <v>376</v>
      </c>
      <c r="C24" s="40">
        <v>1</v>
      </c>
      <c r="D24" s="71">
        <f>SUM(D7:D23)</f>
        <v>307</v>
      </c>
      <c r="E24" s="41">
        <v>1</v>
      </c>
      <c r="F24" s="77">
        <f>SUM(F7:F23)</f>
        <v>1788</v>
      </c>
      <c r="G24" s="42">
        <v>1</v>
      </c>
      <c r="H24" s="71">
        <f>SUM(H7:H23)</f>
        <v>1701</v>
      </c>
      <c r="I24" s="41">
        <v>1</v>
      </c>
      <c r="J24" s="37">
        <f>IF(D24=0, "-", (B24-D24)/D24)</f>
        <v>0.22475570032573289</v>
      </c>
      <c r="K24" s="38">
        <f>IF(H24=0, "-", (F24-H24)/H24)</f>
        <v>5.114638447971781E-2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2"/>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164" t="s">
        <v>106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365</v>
      </c>
      <c r="B7" s="65">
        <v>0</v>
      </c>
      <c r="C7" s="34">
        <f>IF(B17=0, "-", B7/B17)</f>
        <v>0</v>
      </c>
      <c r="D7" s="65">
        <v>1</v>
      </c>
      <c r="E7" s="9">
        <f>IF(D17=0, "-", D7/D17)</f>
        <v>8.3333333333333329E-2</v>
      </c>
      <c r="F7" s="81">
        <v>0</v>
      </c>
      <c r="G7" s="34">
        <f>IF(F17=0, "-", F7/F17)</f>
        <v>0</v>
      </c>
      <c r="H7" s="65">
        <v>5</v>
      </c>
      <c r="I7" s="9">
        <f>IF(H17=0, "-", H7/H17)</f>
        <v>7.8125E-2</v>
      </c>
      <c r="J7" s="8">
        <f t="shared" ref="J7:J15" si="0">IF(D7=0, "-", IF((B7-D7)/D7&lt;10, (B7-D7)/D7, "&gt;999%"))</f>
        <v>-1</v>
      </c>
      <c r="K7" s="9">
        <f t="shared" ref="K7:K15" si="1">IF(H7=0, "-", IF((F7-H7)/H7&lt;10, (F7-H7)/H7, "&gt;999%"))</f>
        <v>-1</v>
      </c>
    </row>
    <row r="8" spans="1:11" x14ac:dyDescent="0.2">
      <c r="A8" s="7" t="s">
        <v>366</v>
      </c>
      <c r="B8" s="65">
        <v>3</v>
      </c>
      <c r="C8" s="34">
        <f>IF(B17=0, "-", B8/B17)</f>
        <v>0.17647058823529413</v>
      </c>
      <c r="D8" s="65">
        <v>0</v>
      </c>
      <c r="E8" s="9">
        <f>IF(D17=0, "-", D8/D17)</f>
        <v>0</v>
      </c>
      <c r="F8" s="81">
        <v>14</v>
      </c>
      <c r="G8" s="34">
        <f>IF(F17=0, "-", F8/F17)</f>
        <v>0.2</v>
      </c>
      <c r="H8" s="65">
        <v>11</v>
      </c>
      <c r="I8" s="9">
        <f>IF(H17=0, "-", H8/H17)</f>
        <v>0.171875</v>
      </c>
      <c r="J8" s="8" t="str">
        <f t="shared" si="0"/>
        <v>-</v>
      </c>
      <c r="K8" s="9">
        <f t="shared" si="1"/>
        <v>0.27272727272727271</v>
      </c>
    </row>
    <row r="9" spans="1:11" x14ac:dyDescent="0.2">
      <c r="A9" s="7" t="s">
        <v>367</v>
      </c>
      <c r="B9" s="65">
        <v>3</v>
      </c>
      <c r="C9" s="34">
        <f>IF(B17=0, "-", B9/B17)</f>
        <v>0.17647058823529413</v>
      </c>
      <c r="D9" s="65">
        <v>3</v>
      </c>
      <c r="E9" s="9">
        <f>IF(D17=0, "-", D9/D17)</f>
        <v>0.25</v>
      </c>
      <c r="F9" s="81">
        <v>18</v>
      </c>
      <c r="G9" s="34">
        <f>IF(F17=0, "-", F9/F17)</f>
        <v>0.25714285714285712</v>
      </c>
      <c r="H9" s="65">
        <v>9</v>
      </c>
      <c r="I9" s="9">
        <f>IF(H17=0, "-", H9/H17)</f>
        <v>0.140625</v>
      </c>
      <c r="J9" s="8">
        <f t="shared" si="0"/>
        <v>0</v>
      </c>
      <c r="K9" s="9">
        <f t="shared" si="1"/>
        <v>1</v>
      </c>
    </row>
    <row r="10" spans="1:11" x14ac:dyDescent="0.2">
      <c r="A10" s="7" t="s">
        <v>368</v>
      </c>
      <c r="B10" s="65">
        <v>0</v>
      </c>
      <c r="C10" s="34">
        <f>IF(B17=0, "-", B10/B17)</f>
        <v>0</v>
      </c>
      <c r="D10" s="65">
        <v>1</v>
      </c>
      <c r="E10" s="9">
        <f>IF(D17=0, "-", D10/D17)</f>
        <v>8.3333333333333329E-2</v>
      </c>
      <c r="F10" s="81">
        <v>0</v>
      </c>
      <c r="G10" s="34">
        <f>IF(F17=0, "-", F10/F17)</f>
        <v>0</v>
      </c>
      <c r="H10" s="65">
        <v>1</v>
      </c>
      <c r="I10" s="9">
        <f>IF(H17=0, "-", H10/H17)</f>
        <v>1.5625E-2</v>
      </c>
      <c r="J10" s="8">
        <f t="shared" si="0"/>
        <v>-1</v>
      </c>
      <c r="K10" s="9">
        <f t="shared" si="1"/>
        <v>-1</v>
      </c>
    </row>
    <row r="11" spans="1:11" x14ac:dyDescent="0.2">
      <c r="A11" s="7" t="s">
        <v>369</v>
      </c>
      <c r="B11" s="65">
        <v>9</v>
      </c>
      <c r="C11" s="34">
        <f>IF(B17=0, "-", B11/B17)</f>
        <v>0.52941176470588236</v>
      </c>
      <c r="D11" s="65">
        <v>6</v>
      </c>
      <c r="E11" s="9">
        <f>IF(D17=0, "-", D11/D17)</f>
        <v>0.5</v>
      </c>
      <c r="F11" s="81">
        <v>29</v>
      </c>
      <c r="G11" s="34">
        <f>IF(F17=0, "-", F11/F17)</f>
        <v>0.41428571428571431</v>
      </c>
      <c r="H11" s="65">
        <v>31</v>
      </c>
      <c r="I11" s="9">
        <f>IF(H17=0, "-", H11/H17)</f>
        <v>0.484375</v>
      </c>
      <c r="J11" s="8">
        <f t="shared" si="0"/>
        <v>0.5</v>
      </c>
      <c r="K11" s="9">
        <f t="shared" si="1"/>
        <v>-6.4516129032258063E-2</v>
      </c>
    </row>
    <row r="12" spans="1:11" x14ac:dyDescent="0.2">
      <c r="A12" s="7" t="s">
        <v>370</v>
      </c>
      <c r="B12" s="65">
        <v>0</v>
      </c>
      <c r="C12" s="34">
        <f>IF(B17=0, "-", B12/B17)</f>
        <v>0</v>
      </c>
      <c r="D12" s="65">
        <v>0</v>
      </c>
      <c r="E12" s="9">
        <f>IF(D17=0, "-", D12/D17)</f>
        <v>0</v>
      </c>
      <c r="F12" s="81">
        <v>0</v>
      </c>
      <c r="G12" s="34">
        <f>IF(F17=0, "-", F12/F17)</f>
        <v>0</v>
      </c>
      <c r="H12" s="65">
        <v>1</v>
      </c>
      <c r="I12" s="9">
        <f>IF(H17=0, "-", H12/H17)</f>
        <v>1.5625E-2</v>
      </c>
      <c r="J12" s="8" t="str">
        <f t="shared" si="0"/>
        <v>-</v>
      </c>
      <c r="K12" s="9">
        <f t="shared" si="1"/>
        <v>-1</v>
      </c>
    </row>
    <row r="13" spans="1:11" x14ac:dyDescent="0.2">
      <c r="A13" s="7" t="s">
        <v>371</v>
      </c>
      <c r="B13" s="65">
        <v>1</v>
      </c>
      <c r="C13" s="34">
        <f>IF(B17=0, "-", B13/B17)</f>
        <v>5.8823529411764705E-2</v>
      </c>
      <c r="D13" s="65">
        <v>0</v>
      </c>
      <c r="E13" s="9">
        <f>IF(D17=0, "-", D13/D17)</f>
        <v>0</v>
      </c>
      <c r="F13" s="81">
        <v>7</v>
      </c>
      <c r="G13" s="34">
        <f>IF(F17=0, "-", F13/F17)</f>
        <v>0.1</v>
      </c>
      <c r="H13" s="65">
        <v>0</v>
      </c>
      <c r="I13" s="9">
        <f>IF(H17=0, "-", H13/H17)</f>
        <v>0</v>
      </c>
      <c r="J13" s="8" t="str">
        <f t="shared" si="0"/>
        <v>-</v>
      </c>
      <c r="K13" s="9" t="str">
        <f t="shared" si="1"/>
        <v>-</v>
      </c>
    </row>
    <row r="14" spans="1:11" x14ac:dyDescent="0.2">
      <c r="A14" s="7" t="s">
        <v>372</v>
      </c>
      <c r="B14" s="65">
        <v>1</v>
      </c>
      <c r="C14" s="34">
        <f>IF(B17=0, "-", B14/B17)</f>
        <v>5.8823529411764705E-2</v>
      </c>
      <c r="D14" s="65">
        <v>1</v>
      </c>
      <c r="E14" s="9">
        <f>IF(D17=0, "-", D14/D17)</f>
        <v>8.3333333333333329E-2</v>
      </c>
      <c r="F14" s="81">
        <v>1</v>
      </c>
      <c r="G14" s="34">
        <f>IF(F17=0, "-", F14/F17)</f>
        <v>1.4285714285714285E-2</v>
      </c>
      <c r="H14" s="65">
        <v>4</v>
      </c>
      <c r="I14" s="9">
        <f>IF(H17=0, "-", H14/H17)</f>
        <v>6.25E-2</v>
      </c>
      <c r="J14" s="8">
        <f t="shared" si="0"/>
        <v>0</v>
      </c>
      <c r="K14" s="9">
        <f t="shared" si="1"/>
        <v>-0.75</v>
      </c>
    </row>
    <row r="15" spans="1:11" x14ac:dyDescent="0.2">
      <c r="A15" s="7" t="s">
        <v>373</v>
      </c>
      <c r="B15" s="65">
        <v>0</v>
      </c>
      <c r="C15" s="34">
        <f>IF(B17=0, "-", B15/B17)</f>
        <v>0</v>
      </c>
      <c r="D15" s="65">
        <v>0</v>
      </c>
      <c r="E15" s="9">
        <f>IF(D17=0, "-", D15/D17)</f>
        <v>0</v>
      </c>
      <c r="F15" s="81">
        <v>1</v>
      </c>
      <c r="G15" s="34">
        <f>IF(F17=0, "-", F15/F17)</f>
        <v>1.4285714285714285E-2</v>
      </c>
      <c r="H15" s="65">
        <v>2</v>
      </c>
      <c r="I15" s="9">
        <f>IF(H17=0, "-", H15/H17)</f>
        <v>3.125E-2</v>
      </c>
      <c r="J15" s="8" t="str">
        <f t="shared" si="0"/>
        <v>-</v>
      </c>
      <c r="K15" s="9">
        <f t="shared" si="1"/>
        <v>-0.5</v>
      </c>
    </row>
    <row r="16" spans="1:11" x14ac:dyDescent="0.2">
      <c r="A16" s="2"/>
      <c r="B16" s="68"/>
      <c r="C16" s="33"/>
      <c r="D16" s="68"/>
      <c r="E16" s="6"/>
      <c r="F16" s="82"/>
      <c r="G16" s="33"/>
      <c r="H16" s="68"/>
      <c r="I16" s="6"/>
      <c r="J16" s="5"/>
      <c r="K16" s="6"/>
    </row>
    <row r="17" spans="1:11" s="43" customFormat="1" x14ac:dyDescent="0.2">
      <c r="A17" s="162" t="s">
        <v>437</v>
      </c>
      <c r="B17" s="71">
        <f>SUM(B7:B16)</f>
        <v>17</v>
      </c>
      <c r="C17" s="40">
        <f>B17/1115</f>
        <v>1.5246636771300448E-2</v>
      </c>
      <c r="D17" s="71">
        <f>SUM(D7:D16)</f>
        <v>12</v>
      </c>
      <c r="E17" s="41">
        <f>D17/959</f>
        <v>1.251303441084463E-2</v>
      </c>
      <c r="F17" s="77">
        <f>SUM(F7:F16)</f>
        <v>70</v>
      </c>
      <c r="G17" s="42">
        <f>F17/5197</f>
        <v>1.3469309216855879E-2</v>
      </c>
      <c r="H17" s="71">
        <f>SUM(H7:H16)</f>
        <v>64</v>
      </c>
      <c r="I17" s="41">
        <f>H17/5197</f>
        <v>1.2314796998268231E-2</v>
      </c>
      <c r="J17" s="37">
        <f>IF(D17=0, "-", IF((B17-D17)/D17&lt;10, (B17-D17)/D17, "&gt;999%"))</f>
        <v>0.41666666666666669</v>
      </c>
      <c r="K17" s="38">
        <f>IF(H17=0, "-", IF((F17-H17)/H17&lt;10, (F17-H17)/H17, "&gt;999%"))</f>
        <v>9.375E-2</v>
      </c>
    </row>
    <row r="18" spans="1:11" x14ac:dyDescent="0.2">
      <c r="B18" s="83"/>
      <c r="D18" s="83"/>
      <c r="F18" s="83"/>
      <c r="H18" s="83"/>
    </row>
    <row r="19" spans="1:11" x14ac:dyDescent="0.2">
      <c r="A19" s="163" t="s">
        <v>114</v>
      </c>
      <c r="B19" s="61" t="s">
        <v>12</v>
      </c>
      <c r="C19" s="62" t="s">
        <v>13</v>
      </c>
      <c r="D19" s="61" t="s">
        <v>12</v>
      </c>
      <c r="E19" s="63" t="s">
        <v>13</v>
      </c>
      <c r="F19" s="62" t="s">
        <v>12</v>
      </c>
      <c r="G19" s="62" t="s">
        <v>13</v>
      </c>
      <c r="H19" s="61" t="s">
        <v>12</v>
      </c>
      <c r="I19" s="63" t="s">
        <v>13</v>
      </c>
      <c r="J19" s="61"/>
      <c r="K19" s="63"/>
    </row>
    <row r="20" spans="1:11" x14ac:dyDescent="0.2">
      <c r="A20" s="7" t="s">
        <v>374</v>
      </c>
      <c r="B20" s="65">
        <v>0</v>
      </c>
      <c r="C20" s="34">
        <f>IF(B25=0, "-", B20/B25)</f>
        <v>0</v>
      </c>
      <c r="D20" s="65">
        <v>1</v>
      </c>
      <c r="E20" s="9">
        <f>IF(D25=0, "-", D20/D25)</f>
        <v>0.16666666666666666</v>
      </c>
      <c r="F20" s="81">
        <v>5</v>
      </c>
      <c r="G20" s="34">
        <f>IF(F25=0, "-", F20/F25)</f>
        <v>0.10416666666666667</v>
      </c>
      <c r="H20" s="65">
        <v>4</v>
      </c>
      <c r="I20" s="9">
        <f>IF(H25=0, "-", H20/H25)</f>
        <v>0.11428571428571428</v>
      </c>
      <c r="J20" s="8">
        <f>IF(D20=0, "-", IF((B20-D20)/D20&lt;10, (B20-D20)/D20, "&gt;999%"))</f>
        <v>-1</v>
      </c>
      <c r="K20" s="9">
        <f>IF(H20=0, "-", IF((F20-H20)/H20&lt;10, (F20-H20)/H20, "&gt;999%"))</f>
        <v>0.25</v>
      </c>
    </row>
    <row r="21" spans="1:11" x14ac:dyDescent="0.2">
      <c r="A21" s="7" t="s">
        <v>375</v>
      </c>
      <c r="B21" s="65">
        <v>4</v>
      </c>
      <c r="C21" s="34">
        <f>IF(B25=0, "-", B21/B25)</f>
        <v>0.4</v>
      </c>
      <c r="D21" s="65">
        <v>3</v>
      </c>
      <c r="E21" s="9">
        <f>IF(D25=0, "-", D21/D25)</f>
        <v>0.5</v>
      </c>
      <c r="F21" s="81">
        <v>14</v>
      </c>
      <c r="G21" s="34">
        <f>IF(F25=0, "-", F21/F25)</f>
        <v>0.29166666666666669</v>
      </c>
      <c r="H21" s="65">
        <v>11</v>
      </c>
      <c r="I21" s="9">
        <f>IF(H25=0, "-", H21/H25)</f>
        <v>0.31428571428571428</v>
      </c>
      <c r="J21" s="8">
        <f>IF(D21=0, "-", IF((B21-D21)/D21&lt;10, (B21-D21)/D21, "&gt;999%"))</f>
        <v>0.33333333333333331</v>
      </c>
      <c r="K21" s="9">
        <f>IF(H21=0, "-", IF((F21-H21)/H21&lt;10, (F21-H21)/H21, "&gt;999%"))</f>
        <v>0.27272727272727271</v>
      </c>
    </row>
    <row r="22" spans="1:11" x14ac:dyDescent="0.2">
      <c r="A22" s="7" t="s">
        <v>376</v>
      </c>
      <c r="B22" s="65">
        <v>6</v>
      </c>
      <c r="C22" s="34">
        <f>IF(B25=0, "-", B22/B25)</f>
        <v>0.6</v>
      </c>
      <c r="D22" s="65">
        <v>2</v>
      </c>
      <c r="E22" s="9">
        <f>IF(D25=0, "-", D22/D25)</f>
        <v>0.33333333333333331</v>
      </c>
      <c r="F22" s="81">
        <v>28</v>
      </c>
      <c r="G22" s="34">
        <f>IF(F25=0, "-", F22/F25)</f>
        <v>0.58333333333333337</v>
      </c>
      <c r="H22" s="65">
        <v>20</v>
      </c>
      <c r="I22" s="9">
        <f>IF(H25=0, "-", H22/H25)</f>
        <v>0.5714285714285714</v>
      </c>
      <c r="J22" s="8">
        <f>IF(D22=0, "-", IF((B22-D22)/D22&lt;10, (B22-D22)/D22, "&gt;999%"))</f>
        <v>2</v>
      </c>
      <c r="K22" s="9">
        <f>IF(H22=0, "-", IF((F22-H22)/H22&lt;10, (F22-H22)/H22, "&gt;999%"))</f>
        <v>0.4</v>
      </c>
    </row>
    <row r="23" spans="1:11" x14ac:dyDescent="0.2">
      <c r="A23" s="7" t="s">
        <v>377</v>
      </c>
      <c r="B23" s="65">
        <v>0</v>
      </c>
      <c r="C23" s="34">
        <f>IF(B25=0, "-", B23/B25)</f>
        <v>0</v>
      </c>
      <c r="D23" s="65">
        <v>0</v>
      </c>
      <c r="E23" s="9">
        <f>IF(D25=0, "-", D23/D25)</f>
        <v>0</v>
      </c>
      <c r="F23" s="81">
        <v>1</v>
      </c>
      <c r="G23" s="34">
        <f>IF(F25=0, "-", F23/F25)</f>
        <v>2.0833333333333332E-2</v>
      </c>
      <c r="H23" s="65">
        <v>0</v>
      </c>
      <c r="I23" s="9">
        <f>IF(H25=0, "-", H23/H25)</f>
        <v>0</v>
      </c>
      <c r="J23" s="8" t="str">
        <f>IF(D23=0, "-", IF((B23-D23)/D23&lt;10, (B23-D23)/D23, "&gt;999%"))</f>
        <v>-</v>
      </c>
      <c r="K23" s="9" t="str">
        <f>IF(H23=0, "-", IF((F23-H23)/H23&lt;10, (F23-H23)/H23, "&gt;999%"))</f>
        <v>-</v>
      </c>
    </row>
    <row r="24" spans="1:11" x14ac:dyDescent="0.2">
      <c r="A24" s="2"/>
      <c r="B24" s="68"/>
      <c r="C24" s="33"/>
      <c r="D24" s="68"/>
      <c r="E24" s="6"/>
      <c r="F24" s="82"/>
      <c r="G24" s="33"/>
      <c r="H24" s="68"/>
      <c r="I24" s="6"/>
      <c r="J24" s="5"/>
      <c r="K24" s="6"/>
    </row>
    <row r="25" spans="1:11" s="43" customFormat="1" x14ac:dyDescent="0.2">
      <c r="A25" s="162" t="s">
        <v>436</v>
      </c>
      <c r="B25" s="71">
        <f>SUM(B20:B24)</f>
        <v>10</v>
      </c>
      <c r="C25" s="40">
        <f>B25/1115</f>
        <v>8.9686098654708519E-3</v>
      </c>
      <c r="D25" s="71">
        <f>SUM(D20:D24)</f>
        <v>6</v>
      </c>
      <c r="E25" s="41">
        <f>D25/959</f>
        <v>6.2565172054223151E-3</v>
      </c>
      <c r="F25" s="77">
        <f>SUM(F20:F24)</f>
        <v>48</v>
      </c>
      <c r="G25" s="42">
        <f>F25/5197</f>
        <v>9.2360977487011744E-3</v>
      </c>
      <c r="H25" s="71">
        <f>SUM(H20:H24)</f>
        <v>35</v>
      </c>
      <c r="I25" s="41">
        <f>H25/5197</f>
        <v>6.7346546084279396E-3</v>
      </c>
      <c r="J25" s="37">
        <f>IF(D25=0, "-", IF((B25-D25)/D25&lt;10, (B25-D25)/D25, "&gt;999%"))</f>
        <v>0.66666666666666663</v>
      </c>
      <c r="K25" s="38">
        <f>IF(H25=0, "-", IF((F25-H25)/H25&lt;10, (F25-H25)/H25, "&gt;999%"))</f>
        <v>0.37142857142857144</v>
      </c>
    </row>
    <row r="26" spans="1:11" x14ac:dyDescent="0.2">
      <c r="B26" s="83"/>
      <c r="D26" s="83"/>
      <c r="F26" s="83"/>
      <c r="H26" s="83"/>
    </row>
    <row r="27" spans="1:11" x14ac:dyDescent="0.2">
      <c r="A27" s="163" t="s">
        <v>115</v>
      </c>
      <c r="B27" s="61" t="s">
        <v>12</v>
      </c>
      <c r="C27" s="62" t="s">
        <v>13</v>
      </c>
      <c r="D27" s="61" t="s">
        <v>12</v>
      </c>
      <c r="E27" s="63" t="s">
        <v>13</v>
      </c>
      <c r="F27" s="62" t="s">
        <v>12</v>
      </c>
      <c r="G27" s="62" t="s">
        <v>13</v>
      </c>
      <c r="H27" s="61" t="s">
        <v>12</v>
      </c>
      <c r="I27" s="63" t="s">
        <v>13</v>
      </c>
      <c r="J27" s="61"/>
      <c r="K27" s="63"/>
    </row>
    <row r="28" spans="1:11" x14ac:dyDescent="0.2">
      <c r="A28" s="7" t="s">
        <v>378</v>
      </c>
      <c r="B28" s="65">
        <v>0</v>
      </c>
      <c r="C28" s="34">
        <f>IF(B40=0, "-", B28/B40)</f>
        <v>0</v>
      </c>
      <c r="D28" s="65">
        <v>0</v>
      </c>
      <c r="E28" s="9">
        <f>IF(D40=0, "-", D28/D40)</f>
        <v>0</v>
      </c>
      <c r="F28" s="81">
        <v>0</v>
      </c>
      <c r="G28" s="34">
        <f>IF(F40=0, "-", F28/F40)</f>
        <v>0</v>
      </c>
      <c r="H28" s="65">
        <v>1</v>
      </c>
      <c r="I28" s="9">
        <f>IF(H40=0, "-", H28/H40)</f>
        <v>2.7777777777777776E-2</v>
      </c>
      <c r="J28" s="8" t="str">
        <f t="shared" ref="J28:J38" si="2">IF(D28=0, "-", IF((B28-D28)/D28&lt;10, (B28-D28)/D28, "&gt;999%"))</f>
        <v>-</v>
      </c>
      <c r="K28" s="9">
        <f t="shared" ref="K28:K38" si="3">IF(H28=0, "-", IF((F28-H28)/H28&lt;10, (F28-H28)/H28, "&gt;999%"))</f>
        <v>-1</v>
      </c>
    </row>
    <row r="29" spans="1:11" x14ac:dyDescent="0.2">
      <c r="A29" s="7" t="s">
        <v>379</v>
      </c>
      <c r="B29" s="65">
        <v>0</v>
      </c>
      <c r="C29" s="34">
        <f>IF(B40=0, "-", B29/B40)</f>
        <v>0</v>
      </c>
      <c r="D29" s="65">
        <v>1</v>
      </c>
      <c r="E29" s="9">
        <f>IF(D40=0, "-", D29/D40)</f>
        <v>8.3333333333333329E-2</v>
      </c>
      <c r="F29" s="81">
        <v>2</v>
      </c>
      <c r="G29" s="34">
        <f>IF(F40=0, "-", F29/F40)</f>
        <v>4.6511627906976744E-2</v>
      </c>
      <c r="H29" s="65">
        <v>4</v>
      </c>
      <c r="I29" s="9">
        <f>IF(H40=0, "-", H29/H40)</f>
        <v>0.1111111111111111</v>
      </c>
      <c r="J29" s="8">
        <f t="shared" si="2"/>
        <v>-1</v>
      </c>
      <c r="K29" s="9">
        <f t="shared" si="3"/>
        <v>-0.5</v>
      </c>
    </row>
    <row r="30" spans="1:11" x14ac:dyDescent="0.2">
      <c r="A30" s="7" t="s">
        <v>380</v>
      </c>
      <c r="B30" s="65">
        <v>1</v>
      </c>
      <c r="C30" s="34">
        <f>IF(B40=0, "-", B30/B40)</f>
        <v>0.14285714285714285</v>
      </c>
      <c r="D30" s="65">
        <v>0</v>
      </c>
      <c r="E30" s="9">
        <f>IF(D40=0, "-", D30/D40)</f>
        <v>0</v>
      </c>
      <c r="F30" s="81">
        <v>5</v>
      </c>
      <c r="G30" s="34">
        <f>IF(F40=0, "-", F30/F40)</f>
        <v>0.11627906976744186</v>
      </c>
      <c r="H30" s="65">
        <v>0</v>
      </c>
      <c r="I30" s="9">
        <f>IF(H40=0, "-", H30/H40)</f>
        <v>0</v>
      </c>
      <c r="J30" s="8" t="str">
        <f t="shared" si="2"/>
        <v>-</v>
      </c>
      <c r="K30" s="9" t="str">
        <f t="shared" si="3"/>
        <v>-</v>
      </c>
    </row>
    <row r="31" spans="1:11" x14ac:dyDescent="0.2">
      <c r="A31" s="7" t="s">
        <v>381</v>
      </c>
      <c r="B31" s="65">
        <v>0</v>
      </c>
      <c r="C31" s="34">
        <f>IF(B40=0, "-", B31/B40)</f>
        <v>0</v>
      </c>
      <c r="D31" s="65">
        <v>0</v>
      </c>
      <c r="E31" s="9">
        <f>IF(D40=0, "-", D31/D40)</f>
        <v>0</v>
      </c>
      <c r="F31" s="81">
        <v>3</v>
      </c>
      <c r="G31" s="34">
        <f>IF(F40=0, "-", F31/F40)</f>
        <v>6.9767441860465115E-2</v>
      </c>
      <c r="H31" s="65">
        <v>0</v>
      </c>
      <c r="I31" s="9">
        <f>IF(H40=0, "-", H31/H40)</f>
        <v>0</v>
      </c>
      <c r="J31" s="8" t="str">
        <f t="shared" si="2"/>
        <v>-</v>
      </c>
      <c r="K31" s="9" t="str">
        <f t="shared" si="3"/>
        <v>-</v>
      </c>
    </row>
    <row r="32" spans="1:11" x14ac:dyDescent="0.2">
      <c r="A32" s="7" t="s">
        <v>48</v>
      </c>
      <c r="B32" s="65">
        <v>3</v>
      </c>
      <c r="C32" s="34">
        <f>IF(B40=0, "-", B32/B40)</f>
        <v>0.42857142857142855</v>
      </c>
      <c r="D32" s="65">
        <v>8</v>
      </c>
      <c r="E32" s="9">
        <f>IF(D40=0, "-", D32/D40)</f>
        <v>0.66666666666666663</v>
      </c>
      <c r="F32" s="81">
        <v>13</v>
      </c>
      <c r="G32" s="34">
        <f>IF(F40=0, "-", F32/F40)</f>
        <v>0.30232558139534882</v>
      </c>
      <c r="H32" s="65">
        <v>15</v>
      </c>
      <c r="I32" s="9">
        <f>IF(H40=0, "-", H32/H40)</f>
        <v>0.41666666666666669</v>
      </c>
      <c r="J32" s="8">
        <f t="shared" si="2"/>
        <v>-0.625</v>
      </c>
      <c r="K32" s="9">
        <f t="shared" si="3"/>
        <v>-0.13333333333333333</v>
      </c>
    </row>
    <row r="33" spans="1:11" x14ac:dyDescent="0.2">
      <c r="A33" s="7" t="s">
        <v>382</v>
      </c>
      <c r="B33" s="65">
        <v>0</v>
      </c>
      <c r="C33" s="34">
        <f>IF(B40=0, "-", B33/B40)</f>
        <v>0</v>
      </c>
      <c r="D33" s="65">
        <v>2</v>
      </c>
      <c r="E33" s="9">
        <f>IF(D40=0, "-", D33/D40)</f>
        <v>0.16666666666666666</v>
      </c>
      <c r="F33" s="81">
        <v>12</v>
      </c>
      <c r="G33" s="34">
        <f>IF(F40=0, "-", F33/F40)</f>
        <v>0.27906976744186046</v>
      </c>
      <c r="H33" s="65">
        <v>11</v>
      </c>
      <c r="I33" s="9">
        <f>IF(H40=0, "-", H33/H40)</f>
        <v>0.30555555555555558</v>
      </c>
      <c r="J33" s="8">
        <f t="shared" si="2"/>
        <v>-1</v>
      </c>
      <c r="K33" s="9">
        <f t="shared" si="3"/>
        <v>9.0909090909090912E-2</v>
      </c>
    </row>
    <row r="34" spans="1:11" x14ac:dyDescent="0.2">
      <c r="A34" s="7" t="s">
        <v>383</v>
      </c>
      <c r="B34" s="65">
        <v>0</v>
      </c>
      <c r="C34" s="34">
        <f>IF(B40=0, "-", B34/B40)</f>
        <v>0</v>
      </c>
      <c r="D34" s="65">
        <v>0</v>
      </c>
      <c r="E34" s="9">
        <f>IF(D40=0, "-", D34/D40)</f>
        <v>0</v>
      </c>
      <c r="F34" s="81">
        <v>1</v>
      </c>
      <c r="G34" s="34">
        <f>IF(F40=0, "-", F34/F40)</f>
        <v>2.3255813953488372E-2</v>
      </c>
      <c r="H34" s="65">
        <v>0</v>
      </c>
      <c r="I34" s="9">
        <f>IF(H40=0, "-", H34/H40)</f>
        <v>0</v>
      </c>
      <c r="J34" s="8" t="str">
        <f t="shared" si="2"/>
        <v>-</v>
      </c>
      <c r="K34" s="9" t="str">
        <f t="shared" si="3"/>
        <v>-</v>
      </c>
    </row>
    <row r="35" spans="1:11" x14ac:dyDescent="0.2">
      <c r="A35" s="7" t="s">
        <v>384</v>
      </c>
      <c r="B35" s="65">
        <v>0</v>
      </c>
      <c r="C35" s="34">
        <f>IF(B40=0, "-", B35/B40)</f>
        <v>0</v>
      </c>
      <c r="D35" s="65">
        <v>0</v>
      </c>
      <c r="E35" s="9">
        <f>IF(D40=0, "-", D35/D40)</f>
        <v>0</v>
      </c>
      <c r="F35" s="81">
        <v>0</v>
      </c>
      <c r="G35" s="34">
        <f>IF(F40=0, "-", F35/F40)</f>
        <v>0</v>
      </c>
      <c r="H35" s="65">
        <v>1</v>
      </c>
      <c r="I35" s="9">
        <f>IF(H40=0, "-", H35/H40)</f>
        <v>2.7777777777777776E-2</v>
      </c>
      <c r="J35" s="8" t="str">
        <f t="shared" si="2"/>
        <v>-</v>
      </c>
      <c r="K35" s="9">
        <f t="shared" si="3"/>
        <v>-1</v>
      </c>
    </row>
    <row r="36" spans="1:11" x14ac:dyDescent="0.2">
      <c r="A36" s="7" t="s">
        <v>385</v>
      </c>
      <c r="B36" s="65">
        <v>0</v>
      </c>
      <c r="C36" s="34">
        <f>IF(B40=0, "-", B36/B40)</f>
        <v>0</v>
      </c>
      <c r="D36" s="65">
        <v>1</v>
      </c>
      <c r="E36" s="9">
        <f>IF(D40=0, "-", D36/D40)</f>
        <v>8.3333333333333329E-2</v>
      </c>
      <c r="F36" s="81">
        <v>3</v>
      </c>
      <c r="G36" s="34">
        <f>IF(F40=0, "-", F36/F40)</f>
        <v>6.9767441860465115E-2</v>
      </c>
      <c r="H36" s="65">
        <v>2</v>
      </c>
      <c r="I36" s="9">
        <f>IF(H40=0, "-", H36/H40)</f>
        <v>5.5555555555555552E-2</v>
      </c>
      <c r="J36" s="8">
        <f t="shared" si="2"/>
        <v>-1</v>
      </c>
      <c r="K36" s="9">
        <f t="shared" si="3"/>
        <v>0.5</v>
      </c>
    </row>
    <row r="37" spans="1:11" x14ac:dyDescent="0.2">
      <c r="A37" s="7" t="s">
        <v>386</v>
      </c>
      <c r="B37" s="65">
        <v>3</v>
      </c>
      <c r="C37" s="34">
        <f>IF(B40=0, "-", B37/B40)</f>
        <v>0.42857142857142855</v>
      </c>
      <c r="D37" s="65">
        <v>0</v>
      </c>
      <c r="E37" s="9">
        <f>IF(D40=0, "-", D37/D40)</f>
        <v>0</v>
      </c>
      <c r="F37" s="81">
        <v>4</v>
      </c>
      <c r="G37" s="34">
        <f>IF(F40=0, "-", F37/F40)</f>
        <v>9.3023255813953487E-2</v>
      </c>
      <c r="H37" s="65">
        <v>1</v>
      </c>
      <c r="I37" s="9">
        <f>IF(H40=0, "-", H37/H40)</f>
        <v>2.7777777777777776E-2</v>
      </c>
      <c r="J37" s="8" t="str">
        <f t="shared" si="2"/>
        <v>-</v>
      </c>
      <c r="K37" s="9">
        <f t="shared" si="3"/>
        <v>3</v>
      </c>
    </row>
    <row r="38" spans="1:11" x14ac:dyDescent="0.2">
      <c r="A38" s="7" t="s">
        <v>387</v>
      </c>
      <c r="B38" s="65">
        <v>0</v>
      </c>
      <c r="C38" s="34">
        <f>IF(B40=0, "-", B38/B40)</f>
        <v>0</v>
      </c>
      <c r="D38" s="65">
        <v>0</v>
      </c>
      <c r="E38" s="9">
        <f>IF(D40=0, "-", D38/D40)</f>
        <v>0</v>
      </c>
      <c r="F38" s="81">
        <v>0</v>
      </c>
      <c r="G38" s="34">
        <f>IF(F40=0, "-", F38/F40)</f>
        <v>0</v>
      </c>
      <c r="H38" s="65">
        <v>1</v>
      </c>
      <c r="I38" s="9">
        <f>IF(H40=0, "-", H38/H40)</f>
        <v>2.7777777777777776E-2</v>
      </c>
      <c r="J38" s="8" t="str">
        <f t="shared" si="2"/>
        <v>-</v>
      </c>
      <c r="K38" s="9">
        <f t="shared" si="3"/>
        <v>-1</v>
      </c>
    </row>
    <row r="39" spans="1:11" x14ac:dyDescent="0.2">
      <c r="A39" s="2"/>
      <c r="B39" s="68"/>
      <c r="C39" s="33"/>
      <c r="D39" s="68"/>
      <c r="E39" s="6"/>
      <c r="F39" s="82"/>
      <c r="G39" s="33"/>
      <c r="H39" s="68"/>
      <c r="I39" s="6"/>
      <c r="J39" s="5"/>
      <c r="K39" s="6"/>
    </row>
    <row r="40" spans="1:11" s="43" customFormat="1" x14ac:dyDescent="0.2">
      <c r="A40" s="162" t="s">
        <v>435</v>
      </c>
      <c r="B40" s="71">
        <f>SUM(B28:B39)</f>
        <v>7</v>
      </c>
      <c r="C40" s="40">
        <f>B40/1115</f>
        <v>6.2780269058295961E-3</v>
      </c>
      <c r="D40" s="71">
        <f>SUM(D28:D39)</f>
        <v>12</v>
      </c>
      <c r="E40" s="41">
        <f>D40/959</f>
        <v>1.251303441084463E-2</v>
      </c>
      <c r="F40" s="77">
        <f>SUM(F28:F39)</f>
        <v>43</v>
      </c>
      <c r="G40" s="42">
        <f>F40/5197</f>
        <v>8.274004233211469E-3</v>
      </c>
      <c r="H40" s="71">
        <f>SUM(H28:H39)</f>
        <v>36</v>
      </c>
      <c r="I40" s="41">
        <f>H40/5197</f>
        <v>6.9270733115258804E-3</v>
      </c>
      <c r="J40" s="37">
        <f>IF(D40=0, "-", IF((B40-D40)/D40&lt;10, (B40-D40)/D40, "&gt;999%"))</f>
        <v>-0.41666666666666669</v>
      </c>
      <c r="K40" s="38">
        <f>IF(H40=0, "-", IF((F40-H40)/H40&lt;10, (F40-H40)/H40, "&gt;999%"))</f>
        <v>0.19444444444444445</v>
      </c>
    </row>
    <row r="41" spans="1:11" x14ac:dyDescent="0.2">
      <c r="B41" s="83"/>
      <c r="D41" s="83"/>
      <c r="F41" s="83"/>
      <c r="H41" s="83"/>
    </row>
    <row r="42" spans="1:11" x14ac:dyDescent="0.2">
      <c r="A42" s="27" t="s">
        <v>434</v>
      </c>
      <c r="B42" s="71">
        <v>34</v>
      </c>
      <c r="C42" s="40">
        <f>B42/1115</f>
        <v>3.0493273542600896E-2</v>
      </c>
      <c r="D42" s="71">
        <v>30</v>
      </c>
      <c r="E42" s="41">
        <f>D42/959</f>
        <v>3.1282586027111578E-2</v>
      </c>
      <c r="F42" s="77">
        <v>161</v>
      </c>
      <c r="G42" s="42">
        <f>F42/5197</f>
        <v>3.0979411198768521E-2</v>
      </c>
      <c r="H42" s="71">
        <v>135</v>
      </c>
      <c r="I42" s="41">
        <f>H42/5197</f>
        <v>2.5976524918222051E-2</v>
      </c>
      <c r="J42" s="37">
        <f>IF(D42=0, "-", IF((B42-D42)/D42&lt;10, (B42-D42)/D42, "&gt;999%"))</f>
        <v>0.13333333333333333</v>
      </c>
      <c r="K42" s="38">
        <f>IF(H42=0, "-", IF((F42-H42)/H42&lt;10, (F42-H42)/H42, "&gt;999%"))</f>
        <v>0.19259259259259259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5"/>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441</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IF(B25=0, "-", B7/B25)</f>
        <v>0</v>
      </c>
      <c r="D7" s="65">
        <v>1</v>
      </c>
      <c r="E7" s="21">
        <f>IF(D25=0, "-", D7/D25)</f>
        <v>3.3333333333333333E-2</v>
      </c>
      <c r="F7" s="81">
        <v>0</v>
      </c>
      <c r="G7" s="39">
        <f>IF(F25=0, "-", F7/F25)</f>
        <v>0</v>
      </c>
      <c r="H7" s="65">
        <v>5</v>
      </c>
      <c r="I7" s="21">
        <f>IF(H25=0, "-", H7/H25)</f>
        <v>3.7037037037037035E-2</v>
      </c>
      <c r="J7" s="20">
        <f t="shared" ref="J7:J23" si="0">IF(D7=0, "-", IF((B7-D7)/D7&lt;10, (B7-D7)/D7, "&gt;999%"))</f>
        <v>-1</v>
      </c>
      <c r="K7" s="21">
        <f t="shared" ref="K7:K23" si="1">IF(H7=0, "-", IF((F7-H7)/H7&lt;10, (F7-H7)/H7, "&gt;999%"))</f>
        <v>-1</v>
      </c>
    </row>
    <row r="8" spans="1:11" x14ac:dyDescent="0.2">
      <c r="A8" s="7" t="s">
        <v>35</v>
      </c>
      <c r="B8" s="65">
        <v>0</v>
      </c>
      <c r="C8" s="39">
        <f>IF(B25=0, "-", B8/B25)</f>
        <v>0</v>
      </c>
      <c r="D8" s="65">
        <v>0</v>
      </c>
      <c r="E8" s="21">
        <f>IF(D25=0, "-", D8/D25)</f>
        <v>0</v>
      </c>
      <c r="F8" s="81">
        <v>0</v>
      </c>
      <c r="G8" s="39">
        <f>IF(F25=0, "-", F8/F25)</f>
        <v>0</v>
      </c>
      <c r="H8" s="65">
        <v>1</v>
      </c>
      <c r="I8" s="21">
        <f>IF(H25=0, "-", H8/H25)</f>
        <v>7.4074074074074077E-3</v>
      </c>
      <c r="J8" s="20" t="str">
        <f t="shared" si="0"/>
        <v>-</v>
      </c>
      <c r="K8" s="21">
        <f t="shared" si="1"/>
        <v>-1</v>
      </c>
    </row>
    <row r="9" spans="1:11" x14ac:dyDescent="0.2">
      <c r="A9" s="7" t="s">
        <v>36</v>
      </c>
      <c r="B9" s="65">
        <v>3</v>
      </c>
      <c r="C9" s="39">
        <f>IF(B25=0, "-", B9/B25)</f>
        <v>8.8235294117647065E-2</v>
      </c>
      <c r="D9" s="65">
        <v>1</v>
      </c>
      <c r="E9" s="21">
        <f>IF(D25=0, "-", D9/D25)</f>
        <v>3.3333333333333333E-2</v>
      </c>
      <c r="F9" s="81">
        <v>19</v>
      </c>
      <c r="G9" s="39">
        <f>IF(F25=0, "-", F9/F25)</f>
        <v>0.11801242236024845</v>
      </c>
      <c r="H9" s="65">
        <v>15</v>
      </c>
      <c r="I9" s="21">
        <f>IF(H25=0, "-", H9/H25)</f>
        <v>0.1111111111111111</v>
      </c>
      <c r="J9" s="20">
        <f t="shared" si="0"/>
        <v>2</v>
      </c>
      <c r="K9" s="21">
        <f t="shared" si="1"/>
        <v>0.26666666666666666</v>
      </c>
    </row>
    <row r="10" spans="1:11" x14ac:dyDescent="0.2">
      <c r="A10" s="7" t="s">
        <v>39</v>
      </c>
      <c r="B10" s="65">
        <v>7</v>
      </c>
      <c r="C10" s="39">
        <f>IF(B25=0, "-", B10/B25)</f>
        <v>0.20588235294117646</v>
      </c>
      <c r="D10" s="65">
        <v>7</v>
      </c>
      <c r="E10" s="21">
        <f>IF(D25=0, "-", D10/D25)</f>
        <v>0.23333333333333334</v>
      </c>
      <c r="F10" s="81">
        <v>34</v>
      </c>
      <c r="G10" s="39">
        <f>IF(F25=0, "-", F10/F25)</f>
        <v>0.21118012422360249</v>
      </c>
      <c r="H10" s="65">
        <v>24</v>
      </c>
      <c r="I10" s="21">
        <f>IF(H25=0, "-", H10/H25)</f>
        <v>0.17777777777777778</v>
      </c>
      <c r="J10" s="20">
        <f t="shared" si="0"/>
        <v>0</v>
      </c>
      <c r="K10" s="21">
        <f t="shared" si="1"/>
        <v>0.41666666666666669</v>
      </c>
    </row>
    <row r="11" spans="1:11" x14ac:dyDescent="0.2">
      <c r="A11" s="7" t="s">
        <v>42</v>
      </c>
      <c r="B11" s="65">
        <v>0</v>
      </c>
      <c r="C11" s="39">
        <f>IF(B25=0, "-", B11/B25)</f>
        <v>0</v>
      </c>
      <c r="D11" s="65">
        <v>1</v>
      </c>
      <c r="E11" s="21">
        <f>IF(D25=0, "-", D11/D25)</f>
        <v>3.3333333333333333E-2</v>
      </c>
      <c r="F11" s="81">
        <v>0</v>
      </c>
      <c r="G11" s="39">
        <f>IF(F25=0, "-", F11/F25)</f>
        <v>0</v>
      </c>
      <c r="H11" s="65">
        <v>1</v>
      </c>
      <c r="I11" s="21">
        <f>IF(H25=0, "-", H11/H25)</f>
        <v>7.4074074074074077E-3</v>
      </c>
      <c r="J11" s="20">
        <f t="shared" si="0"/>
        <v>-1</v>
      </c>
      <c r="K11" s="21">
        <f t="shared" si="1"/>
        <v>-1</v>
      </c>
    </row>
    <row r="12" spans="1:11" x14ac:dyDescent="0.2">
      <c r="A12" s="7" t="s">
        <v>43</v>
      </c>
      <c r="B12" s="65">
        <v>16</v>
      </c>
      <c r="C12" s="39">
        <f>IF(B25=0, "-", B12/B25)</f>
        <v>0.47058823529411764</v>
      </c>
      <c r="D12" s="65">
        <v>8</v>
      </c>
      <c r="E12" s="21">
        <f>IF(D25=0, "-", D12/D25)</f>
        <v>0.26666666666666666</v>
      </c>
      <c r="F12" s="81">
        <v>62</v>
      </c>
      <c r="G12" s="39">
        <f>IF(F25=0, "-", F12/F25)</f>
        <v>0.38509316770186336</v>
      </c>
      <c r="H12" s="65">
        <v>51</v>
      </c>
      <c r="I12" s="21">
        <f>IF(H25=0, "-", H12/H25)</f>
        <v>0.37777777777777777</v>
      </c>
      <c r="J12" s="20">
        <f t="shared" si="0"/>
        <v>1</v>
      </c>
      <c r="K12" s="21">
        <f t="shared" si="1"/>
        <v>0.21568627450980393</v>
      </c>
    </row>
    <row r="13" spans="1:11" x14ac:dyDescent="0.2">
      <c r="A13" s="7" t="s">
        <v>45</v>
      </c>
      <c r="B13" s="65">
        <v>0</v>
      </c>
      <c r="C13" s="39">
        <f>IF(B25=0, "-", B13/B25)</f>
        <v>0</v>
      </c>
      <c r="D13" s="65">
        <v>0</v>
      </c>
      <c r="E13" s="21">
        <f>IF(D25=0, "-", D13/D25)</f>
        <v>0</v>
      </c>
      <c r="F13" s="81">
        <v>3</v>
      </c>
      <c r="G13" s="39">
        <f>IF(F25=0, "-", F13/F25)</f>
        <v>1.8633540372670808E-2</v>
      </c>
      <c r="H13" s="65">
        <v>1</v>
      </c>
      <c r="I13" s="21">
        <f>IF(H25=0, "-", H13/H25)</f>
        <v>7.4074074074074077E-3</v>
      </c>
      <c r="J13" s="20" t="str">
        <f t="shared" si="0"/>
        <v>-</v>
      </c>
      <c r="K13" s="21">
        <f t="shared" si="1"/>
        <v>2</v>
      </c>
    </row>
    <row r="14" spans="1:11" x14ac:dyDescent="0.2">
      <c r="A14" s="7" t="s">
        <v>48</v>
      </c>
      <c r="B14" s="65">
        <v>3</v>
      </c>
      <c r="C14" s="39">
        <f>IF(B25=0, "-", B14/B25)</f>
        <v>8.8235294117647065E-2</v>
      </c>
      <c r="D14" s="65">
        <v>8</v>
      </c>
      <c r="E14" s="21">
        <f>IF(D25=0, "-", D14/D25)</f>
        <v>0.26666666666666666</v>
      </c>
      <c r="F14" s="81">
        <v>13</v>
      </c>
      <c r="G14" s="39">
        <f>IF(F25=0, "-", F14/F25)</f>
        <v>8.0745341614906832E-2</v>
      </c>
      <c r="H14" s="65">
        <v>15</v>
      </c>
      <c r="I14" s="21">
        <f>IF(H25=0, "-", H14/H25)</f>
        <v>0.1111111111111111</v>
      </c>
      <c r="J14" s="20">
        <f t="shared" si="0"/>
        <v>-0.625</v>
      </c>
      <c r="K14" s="21">
        <f t="shared" si="1"/>
        <v>-0.13333333333333333</v>
      </c>
    </row>
    <row r="15" spans="1:11" x14ac:dyDescent="0.2">
      <c r="A15" s="7" t="s">
        <v>51</v>
      </c>
      <c r="B15" s="65">
        <v>1</v>
      </c>
      <c r="C15" s="39">
        <f>IF(B25=0, "-", B15/B25)</f>
        <v>2.9411764705882353E-2</v>
      </c>
      <c r="D15" s="65">
        <v>0</v>
      </c>
      <c r="E15" s="21">
        <f>IF(D25=0, "-", D15/D25)</f>
        <v>0</v>
      </c>
      <c r="F15" s="81">
        <v>7</v>
      </c>
      <c r="G15" s="39">
        <f>IF(F25=0, "-", F15/F25)</f>
        <v>4.3478260869565216E-2</v>
      </c>
      <c r="H15" s="65">
        <v>0</v>
      </c>
      <c r="I15" s="21">
        <f>IF(H25=0, "-", H15/H25)</f>
        <v>0</v>
      </c>
      <c r="J15" s="20" t="str">
        <f t="shared" si="0"/>
        <v>-</v>
      </c>
      <c r="K15" s="21" t="str">
        <f t="shared" si="1"/>
        <v>-</v>
      </c>
    </row>
    <row r="16" spans="1:11" x14ac:dyDescent="0.2">
      <c r="A16" s="7" t="s">
        <v>53</v>
      </c>
      <c r="B16" s="65">
        <v>0</v>
      </c>
      <c r="C16" s="39">
        <f>IF(B25=0, "-", B16/B25)</f>
        <v>0</v>
      </c>
      <c r="D16" s="65">
        <v>2</v>
      </c>
      <c r="E16" s="21">
        <f>IF(D25=0, "-", D16/D25)</f>
        <v>6.6666666666666666E-2</v>
      </c>
      <c r="F16" s="81">
        <v>12</v>
      </c>
      <c r="G16" s="39">
        <f>IF(F25=0, "-", F16/F25)</f>
        <v>7.4534161490683232E-2</v>
      </c>
      <c r="H16" s="65">
        <v>11</v>
      </c>
      <c r="I16" s="21">
        <f>IF(H25=0, "-", H16/H25)</f>
        <v>8.1481481481481488E-2</v>
      </c>
      <c r="J16" s="20">
        <f t="shared" si="0"/>
        <v>-1</v>
      </c>
      <c r="K16" s="21">
        <f t="shared" si="1"/>
        <v>9.0909090909090912E-2</v>
      </c>
    </row>
    <row r="17" spans="1:11" x14ac:dyDescent="0.2">
      <c r="A17" s="7" t="s">
        <v>54</v>
      </c>
      <c r="B17" s="65">
        <v>0</v>
      </c>
      <c r="C17" s="39">
        <f>IF(B25=0, "-", B17/B25)</f>
        <v>0</v>
      </c>
      <c r="D17" s="65">
        <v>0</v>
      </c>
      <c r="E17" s="21">
        <f>IF(D25=0, "-", D17/D25)</f>
        <v>0</v>
      </c>
      <c r="F17" s="81">
        <v>2</v>
      </c>
      <c r="G17" s="39">
        <f>IF(F25=0, "-", F17/F25)</f>
        <v>1.2422360248447204E-2</v>
      </c>
      <c r="H17" s="65">
        <v>0</v>
      </c>
      <c r="I17" s="21">
        <f>IF(H25=0, "-", H17/H25)</f>
        <v>0</v>
      </c>
      <c r="J17" s="20" t="str">
        <f t="shared" si="0"/>
        <v>-</v>
      </c>
      <c r="K17" s="21" t="str">
        <f t="shared" si="1"/>
        <v>-</v>
      </c>
    </row>
    <row r="18" spans="1:11" x14ac:dyDescent="0.2">
      <c r="A18" s="7" t="s">
        <v>58</v>
      </c>
      <c r="B18" s="65">
        <v>1</v>
      </c>
      <c r="C18" s="39">
        <f>IF(B25=0, "-", B18/B25)</f>
        <v>2.9411764705882353E-2</v>
      </c>
      <c r="D18" s="65">
        <v>1</v>
      </c>
      <c r="E18" s="21">
        <f>IF(D25=0, "-", D18/D25)</f>
        <v>3.3333333333333333E-2</v>
      </c>
      <c r="F18" s="81">
        <v>1</v>
      </c>
      <c r="G18" s="39">
        <f>IF(F25=0, "-", F18/F25)</f>
        <v>6.2111801242236021E-3</v>
      </c>
      <c r="H18" s="65">
        <v>4</v>
      </c>
      <c r="I18" s="21">
        <f>IF(H25=0, "-", H18/H25)</f>
        <v>2.9629629629629631E-2</v>
      </c>
      <c r="J18" s="20">
        <f t="shared" si="0"/>
        <v>0</v>
      </c>
      <c r="K18" s="21">
        <f t="shared" si="1"/>
        <v>-0.75</v>
      </c>
    </row>
    <row r="19" spans="1:11" x14ac:dyDescent="0.2">
      <c r="A19" s="7" t="s">
        <v>67</v>
      </c>
      <c r="B19" s="65">
        <v>0</v>
      </c>
      <c r="C19" s="39">
        <f>IF(B25=0, "-", B19/B25)</f>
        <v>0</v>
      </c>
      <c r="D19" s="65">
        <v>0</v>
      </c>
      <c r="E19" s="21">
        <f>IF(D25=0, "-", D19/D25)</f>
        <v>0</v>
      </c>
      <c r="F19" s="81">
        <v>0</v>
      </c>
      <c r="G19" s="39">
        <f>IF(F25=0, "-", F19/F25)</f>
        <v>0</v>
      </c>
      <c r="H19" s="65">
        <v>1</v>
      </c>
      <c r="I19" s="21">
        <f>IF(H25=0, "-", H19/H25)</f>
        <v>7.4074074074074077E-3</v>
      </c>
      <c r="J19" s="20" t="str">
        <f t="shared" si="0"/>
        <v>-</v>
      </c>
      <c r="K19" s="21">
        <f t="shared" si="1"/>
        <v>-1</v>
      </c>
    </row>
    <row r="20" spans="1:11" x14ac:dyDescent="0.2">
      <c r="A20" s="7" t="s">
        <v>74</v>
      </c>
      <c r="B20" s="65">
        <v>0</v>
      </c>
      <c r="C20" s="39">
        <f>IF(B25=0, "-", B20/B25)</f>
        <v>0</v>
      </c>
      <c r="D20" s="65">
        <v>1</v>
      </c>
      <c r="E20" s="21">
        <f>IF(D25=0, "-", D20/D25)</f>
        <v>3.3333333333333333E-2</v>
      </c>
      <c r="F20" s="81">
        <v>3</v>
      </c>
      <c r="G20" s="39">
        <f>IF(F25=0, "-", F20/F25)</f>
        <v>1.8633540372670808E-2</v>
      </c>
      <c r="H20" s="65">
        <v>2</v>
      </c>
      <c r="I20" s="21">
        <f>IF(H25=0, "-", H20/H25)</f>
        <v>1.4814814814814815E-2</v>
      </c>
      <c r="J20" s="20">
        <f t="shared" si="0"/>
        <v>-1</v>
      </c>
      <c r="K20" s="21">
        <f t="shared" si="1"/>
        <v>0.5</v>
      </c>
    </row>
    <row r="21" spans="1:11" x14ac:dyDescent="0.2">
      <c r="A21" s="7" t="s">
        <v>75</v>
      </c>
      <c r="B21" s="65">
        <v>0</v>
      </c>
      <c r="C21" s="39">
        <f>IF(B25=0, "-", B21/B25)</f>
        <v>0</v>
      </c>
      <c r="D21" s="65">
        <v>0</v>
      </c>
      <c r="E21" s="21">
        <f>IF(D25=0, "-", D21/D25)</f>
        <v>0</v>
      </c>
      <c r="F21" s="81">
        <v>1</v>
      </c>
      <c r="G21" s="39">
        <f>IF(F25=0, "-", F21/F25)</f>
        <v>6.2111801242236021E-3</v>
      </c>
      <c r="H21" s="65">
        <v>2</v>
      </c>
      <c r="I21" s="21">
        <f>IF(H25=0, "-", H21/H25)</f>
        <v>1.4814814814814815E-2</v>
      </c>
      <c r="J21" s="20" t="str">
        <f t="shared" si="0"/>
        <v>-</v>
      </c>
      <c r="K21" s="21">
        <f t="shared" si="1"/>
        <v>-0.5</v>
      </c>
    </row>
    <row r="22" spans="1:11" x14ac:dyDescent="0.2">
      <c r="A22" s="7" t="s">
        <v>77</v>
      </c>
      <c r="B22" s="65">
        <v>3</v>
      </c>
      <c r="C22" s="39">
        <f>IF(B25=0, "-", B22/B25)</f>
        <v>8.8235294117647065E-2</v>
      </c>
      <c r="D22" s="65">
        <v>0</v>
      </c>
      <c r="E22" s="21">
        <f>IF(D25=0, "-", D22/D25)</f>
        <v>0</v>
      </c>
      <c r="F22" s="81">
        <v>4</v>
      </c>
      <c r="G22" s="39">
        <f>IF(F25=0, "-", F22/F25)</f>
        <v>2.4844720496894408E-2</v>
      </c>
      <c r="H22" s="65">
        <v>1</v>
      </c>
      <c r="I22" s="21">
        <f>IF(H25=0, "-", H22/H25)</f>
        <v>7.4074074074074077E-3</v>
      </c>
      <c r="J22" s="20" t="str">
        <f t="shared" si="0"/>
        <v>-</v>
      </c>
      <c r="K22" s="21">
        <f t="shared" si="1"/>
        <v>3</v>
      </c>
    </row>
    <row r="23" spans="1:11" x14ac:dyDescent="0.2">
      <c r="A23" s="7" t="s">
        <v>78</v>
      </c>
      <c r="B23" s="65">
        <v>0</v>
      </c>
      <c r="C23" s="39">
        <f>IF(B25=0, "-", B23/B25)</f>
        <v>0</v>
      </c>
      <c r="D23" s="65">
        <v>0</v>
      </c>
      <c r="E23" s="21">
        <f>IF(D25=0, "-", D23/D25)</f>
        <v>0</v>
      </c>
      <c r="F23" s="81">
        <v>0</v>
      </c>
      <c r="G23" s="39">
        <f>IF(F25=0, "-", F23/F25)</f>
        <v>0</v>
      </c>
      <c r="H23" s="65">
        <v>1</v>
      </c>
      <c r="I23" s="21">
        <f>IF(H25=0, "-", H23/H25)</f>
        <v>7.4074074074074077E-3</v>
      </c>
      <c r="J23" s="20" t="str">
        <f t="shared" si="0"/>
        <v>-</v>
      </c>
      <c r="K23" s="21">
        <f t="shared" si="1"/>
        <v>-1</v>
      </c>
    </row>
    <row r="24" spans="1:11" x14ac:dyDescent="0.2">
      <c r="A24" s="2"/>
      <c r="B24" s="68"/>
      <c r="C24" s="33"/>
      <c r="D24" s="68"/>
      <c r="E24" s="6"/>
      <c r="F24" s="82"/>
      <c r="G24" s="33"/>
      <c r="H24" s="68"/>
      <c r="I24" s="6"/>
      <c r="J24" s="5"/>
      <c r="K24" s="6"/>
    </row>
    <row r="25" spans="1:11" s="43" customFormat="1" x14ac:dyDescent="0.2">
      <c r="A25" s="162" t="s">
        <v>434</v>
      </c>
      <c r="B25" s="71">
        <f>SUM(B7:B24)</f>
        <v>34</v>
      </c>
      <c r="C25" s="40">
        <v>1</v>
      </c>
      <c r="D25" s="71">
        <f>SUM(D7:D24)</f>
        <v>30</v>
      </c>
      <c r="E25" s="41">
        <v>1</v>
      </c>
      <c r="F25" s="77">
        <f>SUM(F7:F24)</f>
        <v>161</v>
      </c>
      <c r="G25" s="42">
        <v>1</v>
      </c>
      <c r="H25" s="71">
        <f>SUM(H7:H24)</f>
        <v>135</v>
      </c>
      <c r="I25" s="41">
        <v>1</v>
      </c>
      <c r="J25" s="37">
        <f>IF(D25=0, "-", (B25-D25)/D25)</f>
        <v>0.13333333333333333</v>
      </c>
      <c r="K25" s="38">
        <f>IF(H25=0, "-", (F25-H25)/H25)</f>
        <v>0.19259259259259259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6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209</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258</v>
      </c>
      <c r="B9" s="65">
        <v>0</v>
      </c>
      <c r="C9" s="66">
        <v>0</v>
      </c>
      <c r="D9" s="65">
        <v>0</v>
      </c>
      <c r="E9" s="66">
        <v>1</v>
      </c>
      <c r="F9" s="67"/>
      <c r="G9" s="65">
        <f>B9-C9</f>
        <v>0</v>
      </c>
      <c r="H9" s="66">
        <f>D9-E9</f>
        <v>-1</v>
      </c>
      <c r="I9" s="20" t="str">
        <f>IF(C9=0, "-", IF(G9/C9&lt;10, G9/C9, "&gt;999%"))</f>
        <v>-</v>
      </c>
      <c r="J9" s="21">
        <f>IF(E9=0, "-", IF(H9/E9&lt;10, H9/E9, "&gt;999%"))</f>
        <v>-1</v>
      </c>
    </row>
    <row r="10" spans="1:10" x14ac:dyDescent="0.2">
      <c r="A10" s="158" t="s">
        <v>259</v>
      </c>
      <c r="B10" s="65">
        <v>0</v>
      </c>
      <c r="C10" s="66">
        <v>0</v>
      </c>
      <c r="D10" s="65">
        <v>0</v>
      </c>
      <c r="E10" s="66">
        <v>1</v>
      </c>
      <c r="F10" s="67"/>
      <c r="G10" s="65">
        <f>B10-C10</f>
        <v>0</v>
      </c>
      <c r="H10" s="66">
        <f>D10-E10</f>
        <v>-1</v>
      </c>
      <c r="I10" s="20" t="str">
        <f>IF(C10=0, "-", IF(G10/C10&lt;10, G10/C10, "&gt;999%"))</f>
        <v>-</v>
      </c>
      <c r="J10" s="21">
        <f>IF(E10=0, "-", IF(H10/E10&lt;10, H10/E10, "&gt;999%"))</f>
        <v>-1</v>
      </c>
    </row>
    <row r="11" spans="1:10" x14ac:dyDescent="0.2">
      <c r="A11" s="158" t="s">
        <v>322</v>
      </c>
      <c r="B11" s="65">
        <v>0</v>
      </c>
      <c r="C11" s="66">
        <v>0</v>
      </c>
      <c r="D11" s="65">
        <v>1</v>
      </c>
      <c r="E11" s="66">
        <v>0</v>
      </c>
      <c r="F11" s="67"/>
      <c r="G11" s="65">
        <f>B11-C11</f>
        <v>0</v>
      </c>
      <c r="H11" s="66">
        <f>D11-E11</f>
        <v>1</v>
      </c>
      <c r="I11" s="20" t="str">
        <f>IF(C11=0, "-", IF(G11/C11&lt;10, G11/C11, "&gt;999%"))</f>
        <v>-</v>
      </c>
      <c r="J11" s="21" t="str">
        <f>IF(E11=0, "-", IF(H11/E11&lt;10, H11/E11, "&gt;999%"))</f>
        <v>-</v>
      </c>
    </row>
    <row r="12" spans="1:10" s="160" customFormat="1" x14ac:dyDescent="0.2">
      <c r="A12" s="178" t="s">
        <v>442</v>
      </c>
      <c r="B12" s="71">
        <v>0</v>
      </c>
      <c r="C12" s="72">
        <v>0</v>
      </c>
      <c r="D12" s="71">
        <v>1</v>
      </c>
      <c r="E12" s="72">
        <v>3</v>
      </c>
      <c r="F12" s="73"/>
      <c r="G12" s="71">
        <f>B12-C12</f>
        <v>0</v>
      </c>
      <c r="H12" s="72">
        <f>D12-E12</f>
        <v>-2</v>
      </c>
      <c r="I12" s="37" t="str">
        <f>IF(C12=0, "-", IF(G12/C12&lt;10, G12/C12, "&gt;999%"))</f>
        <v>-</v>
      </c>
      <c r="J12" s="38">
        <f>IF(E12=0, "-", IF(H12/E12&lt;10, H12/E12, "&gt;999%"))</f>
        <v>-0.66666666666666663</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193</v>
      </c>
      <c r="B15" s="65">
        <v>0</v>
      </c>
      <c r="C15" s="66">
        <v>0</v>
      </c>
      <c r="D15" s="65">
        <v>2</v>
      </c>
      <c r="E15" s="66">
        <v>1</v>
      </c>
      <c r="F15" s="67"/>
      <c r="G15" s="65">
        <f t="shared" ref="G15:G28" si="0">B15-C15</f>
        <v>0</v>
      </c>
      <c r="H15" s="66">
        <f t="shared" ref="H15:H28" si="1">D15-E15</f>
        <v>1</v>
      </c>
      <c r="I15" s="20" t="str">
        <f t="shared" ref="I15:I28" si="2">IF(C15=0, "-", IF(G15/C15&lt;10, G15/C15, "&gt;999%"))</f>
        <v>-</v>
      </c>
      <c r="J15" s="21">
        <f t="shared" ref="J15:J28" si="3">IF(E15=0, "-", IF(H15/E15&lt;10, H15/E15, "&gt;999%"))</f>
        <v>1</v>
      </c>
    </row>
    <row r="16" spans="1:10" x14ac:dyDescent="0.2">
      <c r="A16" s="158" t="s">
        <v>220</v>
      </c>
      <c r="B16" s="65">
        <v>0</v>
      </c>
      <c r="C16" s="66">
        <v>0</v>
      </c>
      <c r="D16" s="65">
        <v>1</v>
      </c>
      <c r="E16" s="66">
        <v>0</v>
      </c>
      <c r="F16" s="67"/>
      <c r="G16" s="65">
        <f t="shared" si="0"/>
        <v>0</v>
      </c>
      <c r="H16" s="66">
        <f t="shared" si="1"/>
        <v>1</v>
      </c>
      <c r="I16" s="20" t="str">
        <f t="shared" si="2"/>
        <v>-</v>
      </c>
      <c r="J16" s="21" t="str">
        <f t="shared" si="3"/>
        <v>-</v>
      </c>
    </row>
    <row r="17" spans="1:10" x14ac:dyDescent="0.2">
      <c r="A17" s="158" t="s">
        <v>194</v>
      </c>
      <c r="B17" s="65">
        <v>0</v>
      </c>
      <c r="C17" s="66">
        <v>0</v>
      </c>
      <c r="D17" s="65">
        <v>2</v>
      </c>
      <c r="E17" s="66">
        <v>4</v>
      </c>
      <c r="F17" s="67"/>
      <c r="G17" s="65">
        <f t="shared" si="0"/>
        <v>0</v>
      </c>
      <c r="H17" s="66">
        <f t="shared" si="1"/>
        <v>-2</v>
      </c>
      <c r="I17" s="20" t="str">
        <f t="shared" si="2"/>
        <v>-</v>
      </c>
      <c r="J17" s="21">
        <f t="shared" si="3"/>
        <v>-0.5</v>
      </c>
    </row>
    <row r="18" spans="1:10" x14ac:dyDescent="0.2">
      <c r="A18" s="158" t="s">
        <v>201</v>
      </c>
      <c r="B18" s="65">
        <v>1</v>
      </c>
      <c r="C18" s="66">
        <v>1</v>
      </c>
      <c r="D18" s="65">
        <v>2</v>
      </c>
      <c r="E18" s="66">
        <v>3</v>
      </c>
      <c r="F18" s="67"/>
      <c r="G18" s="65">
        <f t="shared" si="0"/>
        <v>0</v>
      </c>
      <c r="H18" s="66">
        <f t="shared" si="1"/>
        <v>-1</v>
      </c>
      <c r="I18" s="20">
        <f t="shared" si="2"/>
        <v>0</v>
      </c>
      <c r="J18" s="21">
        <f t="shared" si="3"/>
        <v>-0.33333333333333331</v>
      </c>
    </row>
    <row r="19" spans="1:10" x14ac:dyDescent="0.2">
      <c r="A19" s="158" t="s">
        <v>226</v>
      </c>
      <c r="B19" s="65">
        <v>0</v>
      </c>
      <c r="C19" s="66">
        <v>0</v>
      </c>
      <c r="D19" s="65">
        <v>0</v>
      </c>
      <c r="E19" s="66">
        <v>3</v>
      </c>
      <c r="F19" s="67"/>
      <c r="G19" s="65">
        <f t="shared" si="0"/>
        <v>0</v>
      </c>
      <c r="H19" s="66">
        <f t="shared" si="1"/>
        <v>-3</v>
      </c>
      <c r="I19" s="20" t="str">
        <f t="shared" si="2"/>
        <v>-</v>
      </c>
      <c r="J19" s="21">
        <f t="shared" si="3"/>
        <v>-1</v>
      </c>
    </row>
    <row r="20" spans="1:10" x14ac:dyDescent="0.2">
      <c r="A20" s="158" t="s">
        <v>202</v>
      </c>
      <c r="B20" s="65">
        <v>0</v>
      </c>
      <c r="C20" s="66">
        <v>0</v>
      </c>
      <c r="D20" s="65">
        <v>2</v>
      </c>
      <c r="E20" s="66">
        <v>0</v>
      </c>
      <c r="F20" s="67"/>
      <c r="G20" s="65">
        <f t="shared" si="0"/>
        <v>0</v>
      </c>
      <c r="H20" s="66">
        <f t="shared" si="1"/>
        <v>2</v>
      </c>
      <c r="I20" s="20" t="str">
        <f t="shared" si="2"/>
        <v>-</v>
      </c>
      <c r="J20" s="21" t="str">
        <f t="shared" si="3"/>
        <v>-</v>
      </c>
    </row>
    <row r="21" spans="1:10" x14ac:dyDescent="0.2">
      <c r="A21" s="158" t="s">
        <v>210</v>
      </c>
      <c r="B21" s="65">
        <v>0</v>
      </c>
      <c r="C21" s="66">
        <v>0</v>
      </c>
      <c r="D21" s="65">
        <v>1</v>
      </c>
      <c r="E21" s="66">
        <v>0</v>
      </c>
      <c r="F21" s="67"/>
      <c r="G21" s="65">
        <f t="shared" si="0"/>
        <v>0</v>
      </c>
      <c r="H21" s="66">
        <f t="shared" si="1"/>
        <v>1</v>
      </c>
      <c r="I21" s="20" t="str">
        <f t="shared" si="2"/>
        <v>-</v>
      </c>
      <c r="J21" s="21" t="str">
        <f t="shared" si="3"/>
        <v>-</v>
      </c>
    </row>
    <row r="22" spans="1:10" x14ac:dyDescent="0.2">
      <c r="A22" s="158" t="s">
        <v>260</v>
      </c>
      <c r="B22" s="65">
        <v>1</v>
      </c>
      <c r="C22" s="66">
        <v>0</v>
      </c>
      <c r="D22" s="65">
        <v>5</v>
      </c>
      <c r="E22" s="66">
        <v>3</v>
      </c>
      <c r="F22" s="67"/>
      <c r="G22" s="65">
        <f t="shared" si="0"/>
        <v>1</v>
      </c>
      <c r="H22" s="66">
        <f t="shared" si="1"/>
        <v>2</v>
      </c>
      <c r="I22" s="20" t="str">
        <f t="shared" si="2"/>
        <v>-</v>
      </c>
      <c r="J22" s="21">
        <f t="shared" si="3"/>
        <v>0.66666666666666663</v>
      </c>
    </row>
    <row r="23" spans="1:10" x14ac:dyDescent="0.2">
      <c r="A23" s="158" t="s">
        <v>261</v>
      </c>
      <c r="B23" s="65">
        <v>0</v>
      </c>
      <c r="C23" s="66">
        <v>0</v>
      </c>
      <c r="D23" s="65">
        <v>1</v>
      </c>
      <c r="E23" s="66">
        <v>3</v>
      </c>
      <c r="F23" s="67"/>
      <c r="G23" s="65">
        <f t="shared" si="0"/>
        <v>0</v>
      </c>
      <c r="H23" s="66">
        <f t="shared" si="1"/>
        <v>-2</v>
      </c>
      <c r="I23" s="20" t="str">
        <f t="shared" si="2"/>
        <v>-</v>
      </c>
      <c r="J23" s="21">
        <f t="shared" si="3"/>
        <v>-0.66666666666666663</v>
      </c>
    </row>
    <row r="24" spans="1:10" x14ac:dyDescent="0.2">
      <c r="A24" s="158" t="s">
        <v>280</v>
      </c>
      <c r="B24" s="65">
        <v>1</v>
      </c>
      <c r="C24" s="66">
        <v>2</v>
      </c>
      <c r="D24" s="65">
        <v>3</v>
      </c>
      <c r="E24" s="66">
        <v>4</v>
      </c>
      <c r="F24" s="67"/>
      <c r="G24" s="65">
        <f t="shared" si="0"/>
        <v>-1</v>
      </c>
      <c r="H24" s="66">
        <f t="shared" si="1"/>
        <v>-1</v>
      </c>
      <c r="I24" s="20">
        <f t="shared" si="2"/>
        <v>-0.5</v>
      </c>
      <c r="J24" s="21">
        <f t="shared" si="3"/>
        <v>-0.25</v>
      </c>
    </row>
    <row r="25" spans="1:10" x14ac:dyDescent="0.2">
      <c r="A25" s="158" t="s">
        <v>281</v>
      </c>
      <c r="B25" s="65">
        <v>0</v>
      </c>
      <c r="C25" s="66">
        <v>0</v>
      </c>
      <c r="D25" s="65">
        <v>1</v>
      </c>
      <c r="E25" s="66">
        <v>0</v>
      </c>
      <c r="F25" s="67"/>
      <c r="G25" s="65">
        <f t="shared" si="0"/>
        <v>0</v>
      </c>
      <c r="H25" s="66">
        <f t="shared" si="1"/>
        <v>1</v>
      </c>
      <c r="I25" s="20" t="str">
        <f t="shared" si="2"/>
        <v>-</v>
      </c>
      <c r="J25" s="21" t="str">
        <f t="shared" si="3"/>
        <v>-</v>
      </c>
    </row>
    <row r="26" spans="1:10" x14ac:dyDescent="0.2">
      <c r="A26" s="158" t="s">
        <v>307</v>
      </c>
      <c r="B26" s="65">
        <v>1</v>
      </c>
      <c r="C26" s="66">
        <v>1</v>
      </c>
      <c r="D26" s="65">
        <v>3</v>
      </c>
      <c r="E26" s="66">
        <v>5</v>
      </c>
      <c r="F26" s="67"/>
      <c r="G26" s="65">
        <f t="shared" si="0"/>
        <v>0</v>
      </c>
      <c r="H26" s="66">
        <f t="shared" si="1"/>
        <v>-2</v>
      </c>
      <c r="I26" s="20">
        <f t="shared" si="2"/>
        <v>0</v>
      </c>
      <c r="J26" s="21">
        <f t="shared" si="3"/>
        <v>-0.4</v>
      </c>
    </row>
    <row r="27" spans="1:10" x14ac:dyDescent="0.2">
      <c r="A27" s="158" t="s">
        <v>308</v>
      </c>
      <c r="B27" s="65">
        <v>1</v>
      </c>
      <c r="C27" s="66">
        <v>0</v>
      </c>
      <c r="D27" s="65">
        <v>1</v>
      </c>
      <c r="E27" s="66">
        <v>0</v>
      </c>
      <c r="F27" s="67"/>
      <c r="G27" s="65">
        <f t="shared" si="0"/>
        <v>1</v>
      </c>
      <c r="H27" s="66">
        <f t="shared" si="1"/>
        <v>1</v>
      </c>
      <c r="I27" s="20" t="str">
        <f t="shared" si="2"/>
        <v>-</v>
      </c>
      <c r="J27" s="21" t="str">
        <f t="shared" si="3"/>
        <v>-</v>
      </c>
    </row>
    <row r="28" spans="1:10" s="160" customFormat="1" x14ac:dyDescent="0.2">
      <c r="A28" s="178" t="s">
        <v>443</v>
      </c>
      <c r="B28" s="71">
        <v>5</v>
      </c>
      <c r="C28" s="72">
        <v>4</v>
      </c>
      <c r="D28" s="71">
        <v>24</v>
      </c>
      <c r="E28" s="72">
        <v>26</v>
      </c>
      <c r="F28" s="73"/>
      <c r="G28" s="71">
        <f t="shared" si="0"/>
        <v>1</v>
      </c>
      <c r="H28" s="72">
        <f t="shared" si="1"/>
        <v>-2</v>
      </c>
      <c r="I28" s="37">
        <f t="shared" si="2"/>
        <v>0.25</v>
      </c>
      <c r="J28" s="38">
        <f t="shared" si="3"/>
        <v>-7.6923076923076927E-2</v>
      </c>
    </row>
    <row r="29" spans="1:10" x14ac:dyDescent="0.2">
      <c r="A29" s="177"/>
      <c r="B29" s="143"/>
      <c r="C29" s="144"/>
      <c r="D29" s="143"/>
      <c r="E29" s="144"/>
      <c r="F29" s="145"/>
      <c r="G29" s="143"/>
      <c r="H29" s="144"/>
      <c r="I29" s="151"/>
      <c r="J29" s="152"/>
    </row>
    <row r="30" spans="1:10" s="139" customFormat="1" x14ac:dyDescent="0.2">
      <c r="A30" s="159" t="s">
        <v>33</v>
      </c>
      <c r="B30" s="65"/>
      <c r="C30" s="66"/>
      <c r="D30" s="65"/>
      <c r="E30" s="66"/>
      <c r="F30" s="67"/>
      <c r="G30" s="65"/>
      <c r="H30" s="66"/>
      <c r="I30" s="20"/>
      <c r="J30" s="21"/>
    </row>
    <row r="31" spans="1:10" x14ac:dyDescent="0.2">
      <c r="A31" s="158" t="s">
        <v>349</v>
      </c>
      <c r="B31" s="65">
        <v>2</v>
      </c>
      <c r="C31" s="66">
        <v>2</v>
      </c>
      <c r="D31" s="65">
        <v>8</v>
      </c>
      <c r="E31" s="66">
        <v>5</v>
      </c>
      <c r="F31" s="67"/>
      <c r="G31" s="65">
        <f>B31-C31</f>
        <v>0</v>
      </c>
      <c r="H31" s="66">
        <f>D31-E31</f>
        <v>3</v>
      </c>
      <c r="I31" s="20">
        <f>IF(C31=0, "-", IF(G31/C31&lt;10, G31/C31, "&gt;999%"))</f>
        <v>0</v>
      </c>
      <c r="J31" s="21">
        <f>IF(E31=0, "-", IF(H31/E31&lt;10, H31/E31, "&gt;999%"))</f>
        <v>0.6</v>
      </c>
    </row>
    <row r="32" spans="1:10" x14ac:dyDescent="0.2">
      <c r="A32" s="158" t="s">
        <v>350</v>
      </c>
      <c r="B32" s="65">
        <v>1</v>
      </c>
      <c r="C32" s="66">
        <v>0</v>
      </c>
      <c r="D32" s="65">
        <v>3</v>
      </c>
      <c r="E32" s="66">
        <v>0</v>
      </c>
      <c r="F32" s="67"/>
      <c r="G32" s="65">
        <f>B32-C32</f>
        <v>1</v>
      </c>
      <c r="H32" s="66">
        <f>D32-E32</f>
        <v>3</v>
      </c>
      <c r="I32" s="20" t="str">
        <f>IF(C32=0, "-", IF(G32/C32&lt;10, G32/C32, "&gt;999%"))</f>
        <v>-</v>
      </c>
      <c r="J32" s="21" t="str">
        <f>IF(E32=0, "-", IF(H32/E32&lt;10, H32/E32, "&gt;999%"))</f>
        <v>-</v>
      </c>
    </row>
    <row r="33" spans="1:10" s="160" customFormat="1" x14ac:dyDescent="0.2">
      <c r="A33" s="178" t="s">
        <v>444</v>
      </c>
      <c r="B33" s="71">
        <v>3</v>
      </c>
      <c r="C33" s="72">
        <v>2</v>
      </c>
      <c r="D33" s="71">
        <v>11</v>
      </c>
      <c r="E33" s="72">
        <v>5</v>
      </c>
      <c r="F33" s="73"/>
      <c r="G33" s="71">
        <f>B33-C33</f>
        <v>1</v>
      </c>
      <c r="H33" s="72">
        <f>D33-E33</f>
        <v>6</v>
      </c>
      <c r="I33" s="37">
        <f>IF(C33=0, "-", IF(G33/C33&lt;10, G33/C33, "&gt;999%"))</f>
        <v>0.5</v>
      </c>
      <c r="J33" s="38">
        <f>IF(E33=0, "-", IF(H33/E33&lt;10, H33/E33, "&gt;999%"))</f>
        <v>1.2</v>
      </c>
    </row>
    <row r="34" spans="1:10" x14ac:dyDescent="0.2">
      <c r="A34" s="177"/>
      <c r="B34" s="143"/>
      <c r="C34" s="144"/>
      <c r="D34" s="143"/>
      <c r="E34" s="144"/>
      <c r="F34" s="145"/>
      <c r="G34" s="143"/>
      <c r="H34" s="144"/>
      <c r="I34" s="151"/>
      <c r="J34" s="152"/>
    </row>
    <row r="35" spans="1:10" s="139" customFormat="1" x14ac:dyDescent="0.2">
      <c r="A35" s="159" t="s">
        <v>34</v>
      </c>
      <c r="B35" s="65"/>
      <c r="C35" s="66"/>
      <c r="D35" s="65"/>
      <c r="E35" s="66"/>
      <c r="F35" s="67"/>
      <c r="G35" s="65"/>
      <c r="H35" s="66"/>
      <c r="I35" s="20"/>
      <c r="J35" s="21"/>
    </row>
    <row r="36" spans="1:10" x14ac:dyDescent="0.2">
      <c r="A36" s="158" t="s">
        <v>265</v>
      </c>
      <c r="B36" s="65">
        <v>1</v>
      </c>
      <c r="C36" s="66">
        <v>0</v>
      </c>
      <c r="D36" s="65">
        <v>4</v>
      </c>
      <c r="E36" s="66">
        <v>3</v>
      </c>
      <c r="F36" s="67"/>
      <c r="G36" s="65">
        <f t="shared" ref="G36:G47" si="4">B36-C36</f>
        <v>1</v>
      </c>
      <c r="H36" s="66">
        <f t="shared" ref="H36:H47" si="5">D36-E36</f>
        <v>1</v>
      </c>
      <c r="I36" s="20" t="str">
        <f t="shared" ref="I36:I47" si="6">IF(C36=0, "-", IF(G36/C36&lt;10, G36/C36, "&gt;999%"))</f>
        <v>-</v>
      </c>
      <c r="J36" s="21">
        <f t="shared" ref="J36:J47" si="7">IF(E36=0, "-", IF(H36/E36&lt;10, H36/E36, "&gt;999%"))</f>
        <v>0.33333333333333331</v>
      </c>
    </row>
    <row r="37" spans="1:10" x14ac:dyDescent="0.2">
      <c r="A37" s="158" t="s">
        <v>287</v>
      </c>
      <c r="B37" s="65">
        <v>5</v>
      </c>
      <c r="C37" s="66">
        <v>5</v>
      </c>
      <c r="D37" s="65">
        <v>27</v>
      </c>
      <c r="E37" s="66">
        <v>19</v>
      </c>
      <c r="F37" s="67"/>
      <c r="G37" s="65">
        <f t="shared" si="4"/>
        <v>0</v>
      </c>
      <c r="H37" s="66">
        <f t="shared" si="5"/>
        <v>8</v>
      </c>
      <c r="I37" s="20">
        <f t="shared" si="6"/>
        <v>0</v>
      </c>
      <c r="J37" s="21">
        <f t="shared" si="7"/>
        <v>0.42105263157894735</v>
      </c>
    </row>
    <row r="38" spans="1:10" x14ac:dyDescent="0.2">
      <c r="A38" s="158" t="s">
        <v>173</v>
      </c>
      <c r="B38" s="65">
        <v>1</v>
      </c>
      <c r="C38" s="66">
        <v>0</v>
      </c>
      <c r="D38" s="65">
        <v>1</v>
      </c>
      <c r="E38" s="66">
        <v>1</v>
      </c>
      <c r="F38" s="67"/>
      <c r="G38" s="65">
        <f t="shared" si="4"/>
        <v>1</v>
      </c>
      <c r="H38" s="66">
        <f t="shared" si="5"/>
        <v>0</v>
      </c>
      <c r="I38" s="20" t="str">
        <f t="shared" si="6"/>
        <v>-</v>
      </c>
      <c r="J38" s="21">
        <f t="shared" si="7"/>
        <v>0</v>
      </c>
    </row>
    <row r="39" spans="1:10" x14ac:dyDescent="0.2">
      <c r="A39" s="158" t="s">
        <v>183</v>
      </c>
      <c r="B39" s="65">
        <v>0</v>
      </c>
      <c r="C39" s="66">
        <v>0</v>
      </c>
      <c r="D39" s="65">
        <v>0</v>
      </c>
      <c r="E39" s="66">
        <v>1</v>
      </c>
      <c r="F39" s="67"/>
      <c r="G39" s="65">
        <f t="shared" si="4"/>
        <v>0</v>
      </c>
      <c r="H39" s="66">
        <f t="shared" si="5"/>
        <v>-1</v>
      </c>
      <c r="I39" s="20" t="str">
        <f t="shared" si="6"/>
        <v>-</v>
      </c>
      <c r="J39" s="21">
        <f t="shared" si="7"/>
        <v>-1</v>
      </c>
    </row>
    <row r="40" spans="1:10" x14ac:dyDescent="0.2">
      <c r="A40" s="158" t="s">
        <v>221</v>
      </c>
      <c r="B40" s="65">
        <v>1</v>
      </c>
      <c r="C40" s="66">
        <v>3</v>
      </c>
      <c r="D40" s="65">
        <v>3</v>
      </c>
      <c r="E40" s="66">
        <v>12</v>
      </c>
      <c r="F40" s="67"/>
      <c r="G40" s="65">
        <f t="shared" si="4"/>
        <v>-2</v>
      </c>
      <c r="H40" s="66">
        <f t="shared" si="5"/>
        <v>-9</v>
      </c>
      <c r="I40" s="20">
        <f t="shared" si="6"/>
        <v>-0.66666666666666663</v>
      </c>
      <c r="J40" s="21">
        <f t="shared" si="7"/>
        <v>-0.75</v>
      </c>
    </row>
    <row r="41" spans="1:10" x14ac:dyDescent="0.2">
      <c r="A41" s="158" t="s">
        <v>230</v>
      </c>
      <c r="B41" s="65">
        <v>0</v>
      </c>
      <c r="C41" s="66">
        <v>0</v>
      </c>
      <c r="D41" s="65">
        <v>3</v>
      </c>
      <c r="E41" s="66">
        <v>7</v>
      </c>
      <c r="F41" s="67"/>
      <c r="G41" s="65">
        <f t="shared" si="4"/>
        <v>0</v>
      </c>
      <c r="H41" s="66">
        <f t="shared" si="5"/>
        <v>-4</v>
      </c>
      <c r="I41" s="20" t="str">
        <f t="shared" si="6"/>
        <v>-</v>
      </c>
      <c r="J41" s="21">
        <f t="shared" si="7"/>
        <v>-0.5714285714285714</v>
      </c>
    </row>
    <row r="42" spans="1:10" x14ac:dyDescent="0.2">
      <c r="A42" s="158" t="s">
        <v>341</v>
      </c>
      <c r="B42" s="65">
        <v>1</v>
      </c>
      <c r="C42" s="66">
        <v>7</v>
      </c>
      <c r="D42" s="65">
        <v>11</v>
      </c>
      <c r="E42" s="66">
        <v>19</v>
      </c>
      <c r="F42" s="67"/>
      <c r="G42" s="65">
        <f t="shared" si="4"/>
        <v>-6</v>
      </c>
      <c r="H42" s="66">
        <f t="shared" si="5"/>
        <v>-8</v>
      </c>
      <c r="I42" s="20">
        <f t="shared" si="6"/>
        <v>-0.8571428571428571</v>
      </c>
      <c r="J42" s="21">
        <f t="shared" si="7"/>
        <v>-0.42105263157894735</v>
      </c>
    </row>
    <row r="43" spans="1:10" x14ac:dyDescent="0.2">
      <c r="A43" s="158" t="s">
        <v>351</v>
      </c>
      <c r="B43" s="65">
        <v>10</v>
      </c>
      <c r="C43" s="66">
        <v>33</v>
      </c>
      <c r="D43" s="65">
        <v>120</v>
      </c>
      <c r="E43" s="66">
        <v>169</v>
      </c>
      <c r="F43" s="67"/>
      <c r="G43" s="65">
        <f t="shared" si="4"/>
        <v>-23</v>
      </c>
      <c r="H43" s="66">
        <f t="shared" si="5"/>
        <v>-49</v>
      </c>
      <c r="I43" s="20">
        <f t="shared" si="6"/>
        <v>-0.69696969696969702</v>
      </c>
      <c r="J43" s="21">
        <f t="shared" si="7"/>
        <v>-0.28994082840236685</v>
      </c>
    </row>
    <row r="44" spans="1:10" x14ac:dyDescent="0.2">
      <c r="A44" s="158" t="s">
        <v>326</v>
      </c>
      <c r="B44" s="65">
        <v>0</v>
      </c>
      <c r="C44" s="66">
        <v>6</v>
      </c>
      <c r="D44" s="65">
        <v>1</v>
      </c>
      <c r="E44" s="66">
        <v>7</v>
      </c>
      <c r="F44" s="67"/>
      <c r="G44" s="65">
        <f t="shared" si="4"/>
        <v>-6</v>
      </c>
      <c r="H44" s="66">
        <f t="shared" si="5"/>
        <v>-6</v>
      </c>
      <c r="I44" s="20">
        <f t="shared" si="6"/>
        <v>-1</v>
      </c>
      <c r="J44" s="21">
        <f t="shared" si="7"/>
        <v>-0.8571428571428571</v>
      </c>
    </row>
    <row r="45" spans="1:10" x14ac:dyDescent="0.2">
      <c r="A45" s="158" t="s">
        <v>332</v>
      </c>
      <c r="B45" s="65">
        <v>0</v>
      </c>
      <c r="C45" s="66">
        <v>1</v>
      </c>
      <c r="D45" s="65">
        <v>1</v>
      </c>
      <c r="E45" s="66">
        <v>6</v>
      </c>
      <c r="F45" s="67"/>
      <c r="G45" s="65">
        <f t="shared" si="4"/>
        <v>-1</v>
      </c>
      <c r="H45" s="66">
        <f t="shared" si="5"/>
        <v>-5</v>
      </c>
      <c r="I45" s="20">
        <f t="shared" si="6"/>
        <v>-1</v>
      </c>
      <c r="J45" s="21">
        <f t="shared" si="7"/>
        <v>-0.83333333333333337</v>
      </c>
    </row>
    <row r="46" spans="1:10" x14ac:dyDescent="0.2">
      <c r="A46" s="158" t="s">
        <v>365</v>
      </c>
      <c r="B46" s="65">
        <v>0</v>
      </c>
      <c r="C46" s="66">
        <v>1</v>
      </c>
      <c r="D46" s="65">
        <v>0</v>
      </c>
      <c r="E46" s="66">
        <v>5</v>
      </c>
      <c r="F46" s="67"/>
      <c r="G46" s="65">
        <f t="shared" si="4"/>
        <v>-1</v>
      </c>
      <c r="H46" s="66">
        <f t="shared" si="5"/>
        <v>-5</v>
      </c>
      <c r="I46" s="20">
        <f t="shared" si="6"/>
        <v>-1</v>
      </c>
      <c r="J46" s="21">
        <f t="shared" si="7"/>
        <v>-1</v>
      </c>
    </row>
    <row r="47" spans="1:10" s="160" customFormat="1" x14ac:dyDescent="0.2">
      <c r="A47" s="178" t="s">
        <v>445</v>
      </c>
      <c r="B47" s="71">
        <v>19</v>
      </c>
      <c r="C47" s="72">
        <v>56</v>
      </c>
      <c r="D47" s="71">
        <v>171</v>
      </c>
      <c r="E47" s="72">
        <v>249</v>
      </c>
      <c r="F47" s="73"/>
      <c r="G47" s="71">
        <f t="shared" si="4"/>
        <v>-37</v>
      </c>
      <c r="H47" s="72">
        <f t="shared" si="5"/>
        <v>-78</v>
      </c>
      <c r="I47" s="37">
        <f t="shared" si="6"/>
        <v>-0.6607142857142857</v>
      </c>
      <c r="J47" s="38">
        <f t="shared" si="7"/>
        <v>-0.31325301204819278</v>
      </c>
    </row>
    <row r="48" spans="1:10" x14ac:dyDescent="0.2">
      <c r="A48" s="177"/>
      <c r="B48" s="143"/>
      <c r="C48" s="144"/>
      <c r="D48" s="143"/>
      <c r="E48" s="144"/>
      <c r="F48" s="145"/>
      <c r="G48" s="143"/>
      <c r="H48" s="144"/>
      <c r="I48" s="151"/>
      <c r="J48" s="152"/>
    </row>
    <row r="49" spans="1:10" s="139" customFormat="1" x14ac:dyDescent="0.2">
      <c r="A49" s="159" t="s">
        <v>35</v>
      </c>
      <c r="B49" s="65"/>
      <c r="C49" s="66"/>
      <c r="D49" s="65"/>
      <c r="E49" s="66"/>
      <c r="F49" s="67"/>
      <c r="G49" s="65"/>
      <c r="H49" s="66"/>
      <c r="I49" s="20"/>
      <c r="J49" s="21"/>
    </row>
    <row r="50" spans="1:10" x14ac:dyDescent="0.2">
      <c r="A50" s="158" t="s">
        <v>378</v>
      </c>
      <c r="B50" s="65">
        <v>0</v>
      </c>
      <c r="C50" s="66">
        <v>0</v>
      </c>
      <c r="D50" s="65">
        <v>0</v>
      </c>
      <c r="E50" s="66">
        <v>1</v>
      </c>
      <c r="F50" s="67"/>
      <c r="G50" s="65">
        <f>B50-C50</f>
        <v>0</v>
      </c>
      <c r="H50" s="66">
        <f>D50-E50</f>
        <v>-1</v>
      </c>
      <c r="I50" s="20" t="str">
        <f>IF(C50=0, "-", IF(G50/C50&lt;10, G50/C50, "&gt;999%"))</f>
        <v>-</v>
      </c>
      <c r="J50" s="21">
        <f>IF(E50=0, "-", IF(H50/E50&lt;10, H50/E50, "&gt;999%"))</f>
        <v>-1</v>
      </c>
    </row>
    <row r="51" spans="1:10" s="160" customFormat="1" x14ac:dyDescent="0.2">
      <c r="A51" s="178" t="s">
        <v>446</v>
      </c>
      <c r="B51" s="71">
        <v>0</v>
      </c>
      <c r="C51" s="72">
        <v>0</v>
      </c>
      <c r="D51" s="71">
        <v>0</v>
      </c>
      <c r="E51" s="72">
        <v>1</v>
      </c>
      <c r="F51" s="73"/>
      <c r="G51" s="71">
        <f>B51-C51</f>
        <v>0</v>
      </c>
      <c r="H51" s="72">
        <f>D51-E51</f>
        <v>-1</v>
      </c>
      <c r="I51" s="37" t="str">
        <f>IF(C51=0, "-", IF(G51/C51&lt;10, G51/C51, "&gt;999%"))</f>
        <v>-</v>
      </c>
      <c r="J51" s="38">
        <f>IF(E51=0, "-", IF(H51/E51&lt;10, H51/E51, "&gt;999%"))</f>
        <v>-1</v>
      </c>
    </row>
    <row r="52" spans="1:10" x14ac:dyDescent="0.2">
      <c r="A52" s="177"/>
      <c r="B52" s="143"/>
      <c r="C52" s="144"/>
      <c r="D52" s="143"/>
      <c r="E52" s="144"/>
      <c r="F52" s="145"/>
      <c r="G52" s="143"/>
      <c r="H52" s="144"/>
      <c r="I52" s="151"/>
      <c r="J52" s="152"/>
    </row>
    <row r="53" spans="1:10" s="139" customFormat="1" x14ac:dyDescent="0.2">
      <c r="A53" s="159" t="s">
        <v>36</v>
      </c>
      <c r="B53" s="65"/>
      <c r="C53" s="66"/>
      <c r="D53" s="65"/>
      <c r="E53" s="66"/>
      <c r="F53" s="67"/>
      <c r="G53" s="65"/>
      <c r="H53" s="66"/>
      <c r="I53" s="20"/>
      <c r="J53" s="21"/>
    </row>
    <row r="54" spans="1:10" x14ac:dyDescent="0.2">
      <c r="A54" s="158" t="s">
        <v>366</v>
      </c>
      <c r="B54" s="65">
        <v>3</v>
      </c>
      <c r="C54" s="66">
        <v>0</v>
      </c>
      <c r="D54" s="65">
        <v>14</v>
      </c>
      <c r="E54" s="66">
        <v>11</v>
      </c>
      <c r="F54" s="67"/>
      <c r="G54" s="65">
        <f>B54-C54</f>
        <v>3</v>
      </c>
      <c r="H54" s="66">
        <f>D54-E54</f>
        <v>3</v>
      </c>
      <c r="I54" s="20" t="str">
        <f>IF(C54=0, "-", IF(G54/C54&lt;10, G54/C54, "&gt;999%"))</f>
        <v>-</v>
      </c>
      <c r="J54" s="21">
        <f>IF(E54=0, "-", IF(H54/E54&lt;10, H54/E54, "&gt;999%"))</f>
        <v>0.27272727272727271</v>
      </c>
    </row>
    <row r="55" spans="1:10" x14ac:dyDescent="0.2">
      <c r="A55" s="158" t="s">
        <v>374</v>
      </c>
      <c r="B55" s="65">
        <v>0</v>
      </c>
      <c r="C55" s="66">
        <v>1</v>
      </c>
      <c r="D55" s="65">
        <v>5</v>
      </c>
      <c r="E55" s="66">
        <v>4</v>
      </c>
      <c r="F55" s="67"/>
      <c r="G55" s="65">
        <f>B55-C55</f>
        <v>-1</v>
      </c>
      <c r="H55" s="66">
        <f>D55-E55</f>
        <v>1</v>
      </c>
      <c r="I55" s="20">
        <f>IF(C55=0, "-", IF(G55/C55&lt;10, G55/C55, "&gt;999%"))</f>
        <v>-1</v>
      </c>
      <c r="J55" s="21">
        <f>IF(E55=0, "-", IF(H55/E55&lt;10, H55/E55, "&gt;999%"))</f>
        <v>0.25</v>
      </c>
    </row>
    <row r="56" spans="1:10" s="160" customFormat="1" x14ac:dyDescent="0.2">
      <c r="A56" s="178" t="s">
        <v>447</v>
      </c>
      <c r="B56" s="71">
        <v>3</v>
      </c>
      <c r="C56" s="72">
        <v>1</v>
      </c>
      <c r="D56" s="71">
        <v>19</v>
      </c>
      <c r="E56" s="72">
        <v>15</v>
      </c>
      <c r="F56" s="73"/>
      <c r="G56" s="71">
        <f>B56-C56</f>
        <v>2</v>
      </c>
      <c r="H56" s="72">
        <f>D56-E56</f>
        <v>4</v>
      </c>
      <c r="I56" s="37">
        <f>IF(C56=0, "-", IF(G56/C56&lt;10, G56/C56, "&gt;999%"))</f>
        <v>2</v>
      </c>
      <c r="J56" s="38">
        <f>IF(E56=0, "-", IF(H56/E56&lt;10, H56/E56, "&gt;999%"))</f>
        <v>0.26666666666666666</v>
      </c>
    </row>
    <row r="57" spans="1:10" x14ac:dyDescent="0.2">
      <c r="A57" s="177"/>
      <c r="B57" s="143"/>
      <c r="C57" s="144"/>
      <c r="D57" s="143"/>
      <c r="E57" s="144"/>
      <c r="F57" s="145"/>
      <c r="G57" s="143"/>
      <c r="H57" s="144"/>
      <c r="I57" s="151"/>
      <c r="J57" s="152"/>
    </row>
    <row r="58" spans="1:10" s="139" customFormat="1" x14ac:dyDescent="0.2">
      <c r="A58" s="159" t="s">
        <v>37</v>
      </c>
      <c r="B58" s="65"/>
      <c r="C58" s="66"/>
      <c r="D58" s="65"/>
      <c r="E58" s="66"/>
      <c r="F58" s="67"/>
      <c r="G58" s="65"/>
      <c r="H58" s="66"/>
      <c r="I58" s="20"/>
      <c r="J58" s="21"/>
    </row>
    <row r="59" spans="1:10" x14ac:dyDescent="0.2">
      <c r="A59" s="158" t="s">
        <v>282</v>
      </c>
      <c r="B59" s="65">
        <v>1</v>
      </c>
      <c r="C59" s="66">
        <v>0</v>
      </c>
      <c r="D59" s="65">
        <v>1</v>
      </c>
      <c r="E59" s="66">
        <v>0</v>
      </c>
      <c r="F59" s="67"/>
      <c r="G59" s="65">
        <f>B59-C59</f>
        <v>1</v>
      </c>
      <c r="H59" s="66">
        <f>D59-E59</f>
        <v>1</v>
      </c>
      <c r="I59" s="20" t="str">
        <f>IF(C59=0, "-", IF(G59/C59&lt;10, G59/C59, "&gt;999%"))</f>
        <v>-</v>
      </c>
      <c r="J59" s="21" t="str">
        <f>IF(E59=0, "-", IF(H59/E59&lt;10, H59/E59, "&gt;999%"))</f>
        <v>-</v>
      </c>
    </row>
    <row r="60" spans="1:10" s="160" customFormat="1" x14ac:dyDescent="0.2">
      <c r="A60" s="178" t="s">
        <v>448</v>
      </c>
      <c r="B60" s="71">
        <v>1</v>
      </c>
      <c r="C60" s="72">
        <v>0</v>
      </c>
      <c r="D60" s="71">
        <v>1</v>
      </c>
      <c r="E60" s="72">
        <v>0</v>
      </c>
      <c r="F60" s="73"/>
      <c r="G60" s="71">
        <f>B60-C60</f>
        <v>1</v>
      </c>
      <c r="H60" s="72">
        <f>D60-E60</f>
        <v>1</v>
      </c>
      <c r="I60" s="37" t="str">
        <f>IF(C60=0, "-", IF(G60/C60&lt;10, G60/C60, "&gt;999%"))</f>
        <v>-</v>
      </c>
      <c r="J60" s="38" t="str">
        <f>IF(E60=0, "-", IF(H60/E60&lt;10, H60/E60, "&gt;999%"))</f>
        <v>-</v>
      </c>
    </row>
    <row r="61" spans="1:10" x14ac:dyDescent="0.2">
      <c r="A61" s="177"/>
      <c r="B61" s="143"/>
      <c r="C61" s="144"/>
      <c r="D61" s="143"/>
      <c r="E61" s="144"/>
      <c r="F61" s="145"/>
      <c r="G61" s="143"/>
      <c r="H61" s="144"/>
      <c r="I61" s="151"/>
      <c r="J61" s="152"/>
    </row>
    <row r="62" spans="1:10" s="139" customFormat="1" x14ac:dyDescent="0.2">
      <c r="A62" s="159" t="s">
        <v>38</v>
      </c>
      <c r="B62" s="65"/>
      <c r="C62" s="66"/>
      <c r="D62" s="65"/>
      <c r="E62" s="66"/>
      <c r="F62" s="67"/>
      <c r="G62" s="65"/>
      <c r="H62" s="66"/>
      <c r="I62" s="20"/>
      <c r="J62" s="21"/>
    </row>
    <row r="63" spans="1:10" x14ac:dyDescent="0.2">
      <c r="A63" s="158" t="s">
        <v>239</v>
      </c>
      <c r="B63" s="65">
        <v>0</v>
      </c>
      <c r="C63" s="66">
        <v>1</v>
      </c>
      <c r="D63" s="65">
        <v>0</v>
      </c>
      <c r="E63" s="66">
        <v>7</v>
      </c>
      <c r="F63" s="67"/>
      <c r="G63" s="65">
        <f t="shared" ref="G63:G70" si="8">B63-C63</f>
        <v>-1</v>
      </c>
      <c r="H63" s="66">
        <f t="shared" ref="H63:H70" si="9">D63-E63</f>
        <v>-7</v>
      </c>
      <c r="I63" s="20">
        <f t="shared" ref="I63:I70" si="10">IF(C63=0, "-", IF(G63/C63&lt;10, G63/C63, "&gt;999%"))</f>
        <v>-1</v>
      </c>
      <c r="J63" s="21">
        <f t="shared" ref="J63:J70" si="11">IF(E63=0, "-", IF(H63/E63&lt;10, H63/E63, "&gt;999%"))</f>
        <v>-1</v>
      </c>
    </row>
    <row r="64" spans="1:10" x14ac:dyDescent="0.2">
      <c r="A64" s="158" t="s">
        <v>266</v>
      </c>
      <c r="B64" s="65">
        <v>5</v>
      </c>
      <c r="C64" s="66">
        <v>3</v>
      </c>
      <c r="D64" s="65">
        <v>23</v>
      </c>
      <c r="E64" s="66">
        <v>5</v>
      </c>
      <c r="F64" s="67"/>
      <c r="G64" s="65">
        <f t="shared" si="8"/>
        <v>2</v>
      </c>
      <c r="H64" s="66">
        <f t="shared" si="9"/>
        <v>18</v>
      </c>
      <c r="I64" s="20">
        <f t="shared" si="10"/>
        <v>0.66666666666666663</v>
      </c>
      <c r="J64" s="21">
        <f t="shared" si="11"/>
        <v>3.6</v>
      </c>
    </row>
    <row r="65" spans="1:10" x14ac:dyDescent="0.2">
      <c r="A65" s="158" t="s">
        <v>288</v>
      </c>
      <c r="B65" s="65">
        <v>0</v>
      </c>
      <c r="C65" s="66">
        <v>1</v>
      </c>
      <c r="D65" s="65">
        <v>0</v>
      </c>
      <c r="E65" s="66">
        <v>2</v>
      </c>
      <c r="F65" s="67"/>
      <c r="G65" s="65">
        <f t="shared" si="8"/>
        <v>-1</v>
      </c>
      <c r="H65" s="66">
        <f t="shared" si="9"/>
        <v>-2</v>
      </c>
      <c r="I65" s="20">
        <f t="shared" si="10"/>
        <v>-1</v>
      </c>
      <c r="J65" s="21">
        <f t="shared" si="11"/>
        <v>-1</v>
      </c>
    </row>
    <row r="66" spans="1:10" x14ac:dyDescent="0.2">
      <c r="A66" s="158" t="s">
        <v>240</v>
      </c>
      <c r="B66" s="65">
        <v>5</v>
      </c>
      <c r="C66" s="66">
        <v>5</v>
      </c>
      <c r="D66" s="65">
        <v>37</v>
      </c>
      <c r="E66" s="66">
        <v>7</v>
      </c>
      <c r="F66" s="67"/>
      <c r="G66" s="65">
        <f t="shared" si="8"/>
        <v>0</v>
      </c>
      <c r="H66" s="66">
        <f t="shared" si="9"/>
        <v>30</v>
      </c>
      <c r="I66" s="20">
        <f t="shared" si="10"/>
        <v>0</v>
      </c>
      <c r="J66" s="21">
        <f t="shared" si="11"/>
        <v>4.2857142857142856</v>
      </c>
    </row>
    <row r="67" spans="1:10" x14ac:dyDescent="0.2">
      <c r="A67" s="158" t="s">
        <v>342</v>
      </c>
      <c r="B67" s="65">
        <v>0</v>
      </c>
      <c r="C67" s="66">
        <v>1</v>
      </c>
      <c r="D67" s="65">
        <v>0</v>
      </c>
      <c r="E67" s="66">
        <v>1</v>
      </c>
      <c r="F67" s="67"/>
      <c r="G67" s="65">
        <f t="shared" si="8"/>
        <v>-1</v>
      </c>
      <c r="H67" s="66">
        <f t="shared" si="9"/>
        <v>-1</v>
      </c>
      <c r="I67" s="20">
        <f t="shared" si="10"/>
        <v>-1</v>
      </c>
      <c r="J67" s="21">
        <f t="shared" si="11"/>
        <v>-1</v>
      </c>
    </row>
    <row r="68" spans="1:10" x14ac:dyDescent="0.2">
      <c r="A68" s="158" t="s">
        <v>343</v>
      </c>
      <c r="B68" s="65">
        <v>1</v>
      </c>
      <c r="C68" s="66">
        <v>0</v>
      </c>
      <c r="D68" s="65">
        <v>1</v>
      </c>
      <c r="E68" s="66">
        <v>0</v>
      </c>
      <c r="F68" s="67"/>
      <c r="G68" s="65">
        <f t="shared" si="8"/>
        <v>1</v>
      </c>
      <c r="H68" s="66">
        <f t="shared" si="9"/>
        <v>1</v>
      </c>
      <c r="I68" s="20" t="str">
        <f t="shared" si="10"/>
        <v>-</v>
      </c>
      <c r="J68" s="21" t="str">
        <f t="shared" si="11"/>
        <v>-</v>
      </c>
    </row>
    <row r="69" spans="1:10" x14ac:dyDescent="0.2">
      <c r="A69" s="158" t="s">
        <v>352</v>
      </c>
      <c r="B69" s="65">
        <v>8</v>
      </c>
      <c r="C69" s="66">
        <v>11</v>
      </c>
      <c r="D69" s="65">
        <v>25</v>
      </c>
      <c r="E69" s="66">
        <v>25</v>
      </c>
      <c r="F69" s="67"/>
      <c r="G69" s="65">
        <f t="shared" si="8"/>
        <v>-3</v>
      </c>
      <c r="H69" s="66">
        <f t="shared" si="9"/>
        <v>0</v>
      </c>
      <c r="I69" s="20">
        <f t="shared" si="10"/>
        <v>-0.27272727272727271</v>
      </c>
      <c r="J69" s="21">
        <f t="shared" si="11"/>
        <v>0</v>
      </c>
    </row>
    <row r="70" spans="1:10" s="160" customFormat="1" x14ac:dyDescent="0.2">
      <c r="A70" s="178" t="s">
        <v>449</v>
      </c>
      <c r="B70" s="71">
        <v>19</v>
      </c>
      <c r="C70" s="72">
        <v>22</v>
      </c>
      <c r="D70" s="71">
        <v>86</v>
      </c>
      <c r="E70" s="72">
        <v>47</v>
      </c>
      <c r="F70" s="73"/>
      <c r="G70" s="71">
        <f t="shared" si="8"/>
        <v>-3</v>
      </c>
      <c r="H70" s="72">
        <f t="shared" si="9"/>
        <v>39</v>
      </c>
      <c r="I70" s="37">
        <f t="shared" si="10"/>
        <v>-0.13636363636363635</v>
      </c>
      <c r="J70" s="38">
        <f t="shared" si="11"/>
        <v>0.82978723404255317</v>
      </c>
    </row>
    <row r="71" spans="1:10" x14ac:dyDescent="0.2">
      <c r="A71" s="177"/>
      <c r="B71" s="143"/>
      <c r="C71" s="144"/>
      <c r="D71" s="143"/>
      <c r="E71" s="144"/>
      <c r="F71" s="145"/>
      <c r="G71" s="143"/>
      <c r="H71" s="144"/>
      <c r="I71" s="151"/>
      <c r="J71" s="152"/>
    </row>
    <row r="72" spans="1:10" s="139" customFormat="1" x14ac:dyDescent="0.2">
      <c r="A72" s="159" t="s">
        <v>39</v>
      </c>
      <c r="B72" s="65"/>
      <c r="C72" s="66"/>
      <c r="D72" s="65"/>
      <c r="E72" s="66"/>
      <c r="F72" s="67"/>
      <c r="G72" s="65"/>
      <c r="H72" s="66"/>
      <c r="I72" s="20"/>
      <c r="J72" s="21"/>
    </row>
    <row r="73" spans="1:10" x14ac:dyDescent="0.2">
      <c r="A73" s="158" t="s">
        <v>379</v>
      </c>
      <c r="B73" s="65">
        <v>0</v>
      </c>
      <c r="C73" s="66">
        <v>1</v>
      </c>
      <c r="D73" s="65">
        <v>2</v>
      </c>
      <c r="E73" s="66">
        <v>4</v>
      </c>
      <c r="F73" s="67"/>
      <c r="G73" s="65">
        <f>B73-C73</f>
        <v>-1</v>
      </c>
      <c r="H73" s="66">
        <f>D73-E73</f>
        <v>-2</v>
      </c>
      <c r="I73" s="20">
        <f>IF(C73=0, "-", IF(G73/C73&lt;10, G73/C73, "&gt;999%"))</f>
        <v>-1</v>
      </c>
      <c r="J73" s="21">
        <f>IF(E73=0, "-", IF(H73/E73&lt;10, H73/E73, "&gt;999%"))</f>
        <v>-0.5</v>
      </c>
    </row>
    <row r="74" spans="1:10" x14ac:dyDescent="0.2">
      <c r="A74" s="158" t="s">
        <v>367</v>
      </c>
      <c r="B74" s="65">
        <v>3</v>
      </c>
      <c r="C74" s="66">
        <v>3</v>
      </c>
      <c r="D74" s="65">
        <v>18</v>
      </c>
      <c r="E74" s="66">
        <v>9</v>
      </c>
      <c r="F74" s="67"/>
      <c r="G74" s="65">
        <f>B74-C74</f>
        <v>0</v>
      </c>
      <c r="H74" s="66">
        <f>D74-E74</f>
        <v>9</v>
      </c>
      <c r="I74" s="20">
        <f>IF(C74=0, "-", IF(G74/C74&lt;10, G74/C74, "&gt;999%"))</f>
        <v>0</v>
      </c>
      <c r="J74" s="21">
        <f>IF(E74=0, "-", IF(H74/E74&lt;10, H74/E74, "&gt;999%"))</f>
        <v>1</v>
      </c>
    </row>
    <row r="75" spans="1:10" x14ac:dyDescent="0.2">
      <c r="A75" s="158" t="s">
        <v>375</v>
      </c>
      <c r="B75" s="65">
        <v>4</v>
      </c>
      <c r="C75" s="66">
        <v>3</v>
      </c>
      <c r="D75" s="65">
        <v>14</v>
      </c>
      <c r="E75" s="66">
        <v>11</v>
      </c>
      <c r="F75" s="67"/>
      <c r="G75" s="65">
        <f>B75-C75</f>
        <v>1</v>
      </c>
      <c r="H75" s="66">
        <f>D75-E75</f>
        <v>3</v>
      </c>
      <c r="I75" s="20">
        <f>IF(C75=0, "-", IF(G75/C75&lt;10, G75/C75, "&gt;999%"))</f>
        <v>0.33333333333333331</v>
      </c>
      <c r="J75" s="21">
        <f>IF(E75=0, "-", IF(H75/E75&lt;10, H75/E75, "&gt;999%"))</f>
        <v>0.27272727272727271</v>
      </c>
    </row>
    <row r="76" spans="1:10" s="160" customFormat="1" x14ac:dyDescent="0.2">
      <c r="A76" s="178" t="s">
        <v>450</v>
      </c>
      <c r="B76" s="71">
        <v>7</v>
      </c>
      <c r="C76" s="72">
        <v>7</v>
      </c>
      <c r="D76" s="71">
        <v>34</v>
      </c>
      <c r="E76" s="72">
        <v>24</v>
      </c>
      <c r="F76" s="73"/>
      <c r="G76" s="71">
        <f>B76-C76</f>
        <v>0</v>
      </c>
      <c r="H76" s="72">
        <f>D76-E76</f>
        <v>10</v>
      </c>
      <c r="I76" s="37">
        <f>IF(C76=0, "-", IF(G76/C76&lt;10, G76/C76, "&gt;999%"))</f>
        <v>0</v>
      </c>
      <c r="J76" s="38">
        <f>IF(E76=0, "-", IF(H76/E76&lt;10, H76/E76, "&gt;999%"))</f>
        <v>0.41666666666666669</v>
      </c>
    </row>
    <row r="77" spans="1:10" x14ac:dyDescent="0.2">
      <c r="A77" s="177"/>
      <c r="B77" s="143"/>
      <c r="C77" s="144"/>
      <c r="D77" s="143"/>
      <c r="E77" s="144"/>
      <c r="F77" s="145"/>
      <c r="G77" s="143"/>
      <c r="H77" s="144"/>
      <c r="I77" s="151"/>
      <c r="J77" s="152"/>
    </row>
    <row r="78" spans="1:10" s="139" customFormat="1" x14ac:dyDescent="0.2">
      <c r="A78" s="159" t="s">
        <v>40</v>
      </c>
      <c r="B78" s="65"/>
      <c r="C78" s="66"/>
      <c r="D78" s="65"/>
      <c r="E78" s="66"/>
      <c r="F78" s="67"/>
      <c r="G78" s="65"/>
      <c r="H78" s="66"/>
      <c r="I78" s="20"/>
      <c r="J78" s="21"/>
    </row>
    <row r="79" spans="1:10" x14ac:dyDescent="0.2">
      <c r="A79" s="158" t="s">
        <v>184</v>
      </c>
      <c r="B79" s="65">
        <v>0</v>
      </c>
      <c r="C79" s="66">
        <v>0</v>
      </c>
      <c r="D79" s="65">
        <v>1</v>
      </c>
      <c r="E79" s="66">
        <v>14</v>
      </c>
      <c r="F79" s="67"/>
      <c r="G79" s="65">
        <f t="shared" ref="G79:G84" si="12">B79-C79</f>
        <v>0</v>
      </c>
      <c r="H79" s="66">
        <f t="shared" ref="H79:H84" si="13">D79-E79</f>
        <v>-13</v>
      </c>
      <c r="I79" s="20" t="str">
        <f t="shared" ref="I79:I84" si="14">IF(C79=0, "-", IF(G79/C79&lt;10, G79/C79, "&gt;999%"))</f>
        <v>-</v>
      </c>
      <c r="J79" s="21">
        <f t="shared" ref="J79:J84" si="15">IF(E79=0, "-", IF(H79/E79&lt;10, H79/E79, "&gt;999%"))</f>
        <v>-0.9285714285714286</v>
      </c>
    </row>
    <row r="80" spans="1:10" x14ac:dyDescent="0.2">
      <c r="A80" s="158" t="s">
        <v>267</v>
      </c>
      <c r="B80" s="65">
        <v>4</v>
      </c>
      <c r="C80" s="66">
        <v>2</v>
      </c>
      <c r="D80" s="65">
        <v>34</v>
      </c>
      <c r="E80" s="66">
        <v>29</v>
      </c>
      <c r="F80" s="67"/>
      <c r="G80" s="65">
        <f t="shared" si="12"/>
        <v>2</v>
      </c>
      <c r="H80" s="66">
        <f t="shared" si="13"/>
        <v>5</v>
      </c>
      <c r="I80" s="20">
        <f t="shared" si="14"/>
        <v>1</v>
      </c>
      <c r="J80" s="21">
        <f t="shared" si="15"/>
        <v>0.17241379310344829</v>
      </c>
    </row>
    <row r="81" spans="1:10" x14ac:dyDescent="0.2">
      <c r="A81" s="158" t="s">
        <v>241</v>
      </c>
      <c r="B81" s="65">
        <v>2</v>
      </c>
      <c r="C81" s="66">
        <v>7</v>
      </c>
      <c r="D81" s="65">
        <v>9</v>
      </c>
      <c r="E81" s="66">
        <v>20</v>
      </c>
      <c r="F81" s="67"/>
      <c r="G81" s="65">
        <f t="shared" si="12"/>
        <v>-5</v>
      </c>
      <c r="H81" s="66">
        <f t="shared" si="13"/>
        <v>-11</v>
      </c>
      <c r="I81" s="20">
        <f t="shared" si="14"/>
        <v>-0.7142857142857143</v>
      </c>
      <c r="J81" s="21">
        <f t="shared" si="15"/>
        <v>-0.55000000000000004</v>
      </c>
    </row>
    <row r="82" spans="1:10" x14ac:dyDescent="0.2">
      <c r="A82" s="158" t="s">
        <v>174</v>
      </c>
      <c r="B82" s="65">
        <v>0</v>
      </c>
      <c r="C82" s="66">
        <v>0</v>
      </c>
      <c r="D82" s="65">
        <v>0</v>
      </c>
      <c r="E82" s="66">
        <v>2</v>
      </c>
      <c r="F82" s="67"/>
      <c r="G82" s="65">
        <f t="shared" si="12"/>
        <v>0</v>
      </c>
      <c r="H82" s="66">
        <f t="shared" si="13"/>
        <v>-2</v>
      </c>
      <c r="I82" s="20" t="str">
        <f t="shared" si="14"/>
        <v>-</v>
      </c>
      <c r="J82" s="21">
        <f t="shared" si="15"/>
        <v>-1</v>
      </c>
    </row>
    <row r="83" spans="1:10" x14ac:dyDescent="0.2">
      <c r="A83" s="158" t="s">
        <v>213</v>
      </c>
      <c r="B83" s="65">
        <v>0</v>
      </c>
      <c r="C83" s="66">
        <v>0</v>
      </c>
      <c r="D83" s="65">
        <v>2</v>
      </c>
      <c r="E83" s="66">
        <v>2</v>
      </c>
      <c r="F83" s="67"/>
      <c r="G83" s="65">
        <f t="shared" si="12"/>
        <v>0</v>
      </c>
      <c r="H83" s="66">
        <f t="shared" si="13"/>
        <v>0</v>
      </c>
      <c r="I83" s="20" t="str">
        <f t="shared" si="14"/>
        <v>-</v>
      </c>
      <c r="J83" s="21">
        <f t="shared" si="15"/>
        <v>0</v>
      </c>
    </row>
    <row r="84" spans="1:10" s="160" customFormat="1" x14ac:dyDescent="0.2">
      <c r="A84" s="178" t="s">
        <v>451</v>
      </c>
      <c r="B84" s="71">
        <v>6</v>
      </c>
      <c r="C84" s="72">
        <v>9</v>
      </c>
      <c r="D84" s="71">
        <v>46</v>
      </c>
      <c r="E84" s="72">
        <v>67</v>
      </c>
      <c r="F84" s="73"/>
      <c r="G84" s="71">
        <f t="shared" si="12"/>
        <v>-3</v>
      </c>
      <c r="H84" s="72">
        <f t="shared" si="13"/>
        <v>-21</v>
      </c>
      <c r="I84" s="37">
        <f t="shared" si="14"/>
        <v>-0.33333333333333331</v>
      </c>
      <c r="J84" s="38">
        <f t="shared" si="15"/>
        <v>-0.31343283582089554</v>
      </c>
    </row>
    <row r="85" spans="1:10" x14ac:dyDescent="0.2">
      <c r="A85" s="177"/>
      <c r="B85" s="143"/>
      <c r="C85" s="144"/>
      <c r="D85" s="143"/>
      <c r="E85" s="144"/>
      <c r="F85" s="145"/>
      <c r="G85" s="143"/>
      <c r="H85" s="144"/>
      <c r="I85" s="151"/>
      <c r="J85" s="152"/>
    </row>
    <row r="86" spans="1:10" s="139" customFormat="1" x14ac:dyDescent="0.2">
      <c r="A86" s="159" t="s">
        <v>41</v>
      </c>
      <c r="B86" s="65"/>
      <c r="C86" s="66"/>
      <c r="D86" s="65"/>
      <c r="E86" s="66"/>
      <c r="F86" s="67"/>
      <c r="G86" s="65"/>
      <c r="H86" s="66"/>
      <c r="I86" s="20"/>
      <c r="J86" s="21"/>
    </row>
    <row r="87" spans="1:10" x14ac:dyDescent="0.2">
      <c r="A87" s="158" t="s">
        <v>175</v>
      </c>
      <c r="B87" s="65">
        <v>1</v>
      </c>
      <c r="C87" s="66">
        <v>0</v>
      </c>
      <c r="D87" s="65">
        <v>4</v>
      </c>
      <c r="E87" s="66">
        <v>0</v>
      </c>
      <c r="F87" s="67"/>
      <c r="G87" s="65">
        <f t="shared" ref="G87:G101" si="16">B87-C87</f>
        <v>1</v>
      </c>
      <c r="H87" s="66">
        <f t="shared" ref="H87:H101" si="17">D87-E87</f>
        <v>4</v>
      </c>
      <c r="I87" s="20" t="str">
        <f t="shared" ref="I87:I101" si="18">IF(C87=0, "-", IF(G87/C87&lt;10, G87/C87, "&gt;999%"))</f>
        <v>-</v>
      </c>
      <c r="J87" s="21" t="str">
        <f t="shared" ref="J87:J101" si="19">IF(E87=0, "-", IF(H87/E87&lt;10, H87/E87, "&gt;999%"))</f>
        <v>-</v>
      </c>
    </row>
    <row r="88" spans="1:10" x14ac:dyDescent="0.2">
      <c r="A88" s="158" t="s">
        <v>185</v>
      </c>
      <c r="B88" s="65">
        <v>13</v>
      </c>
      <c r="C88" s="66">
        <v>3</v>
      </c>
      <c r="D88" s="65">
        <v>61</v>
      </c>
      <c r="E88" s="66">
        <v>46</v>
      </c>
      <c r="F88" s="67"/>
      <c r="G88" s="65">
        <f t="shared" si="16"/>
        <v>10</v>
      </c>
      <c r="H88" s="66">
        <f t="shared" si="17"/>
        <v>15</v>
      </c>
      <c r="I88" s="20">
        <f t="shared" si="18"/>
        <v>3.3333333333333335</v>
      </c>
      <c r="J88" s="21">
        <f t="shared" si="19"/>
        <v>0.32608695652173914</v>
      </c>
    </row>
    <row r="89" spans="1:10" x14ac:dyDescent="0.2">
      <c r="A89" s="158" t="s">
        <v>333</v>
      </c>
      <c r="B89" s="65">
        <v>0</v>
      </c>
      <c r="C89" s="66">
        <v>1</v>
      </c>
      <c r="D89" s="65">
        <v>0</v>
      </c>
      <c r="E89" s="66">
        <v>8</v>
      </c>
      <c r="F89" s="67"/>
      <c r="G89" s="65">
        <f t="shared" si="16"/>
        <v>-1</v>
      </c>
      <c r="H89" s="66">
        <f t="shared" si="17"/>
        <v>-8</v>
      </c>
      <c r="I89" s="20">
        <f t="shared" si="18"/>
        <v>-1</v>
      </c>
      <c r="J89" s="21">
        <f t="shared" si="19"/>
        <v>-1</v>
      </c>
    </row>
    <row r="90" spans="1:10" x14ac:dyDescent="0.2">
      <c r="A90" s="158" t="s">
        <v>214</v>
      </c>
      <c r="B90" s="65">
        <v>0</v>
      </c>
      <c r="C90" s="66">
        <v>1</v>
      </c>
      <c r="D90" s="65">
        <v>0</v>
      </c>
      <c r="E90" s="66">
        <v>7</v>
      </c>
      <c r="F90" s="67"/>
      <c r="G90" s="65">
        <f t="shared" si="16"/>
        <v>-1</v>
      </c>
      <c r="H90" s="66">
        <f t="shared" si="17"/>
        <v>-7</v>
      </c>
      <c r="I90" s="20">
        <f t="shared" si="18"/>
        <v>-1</v>
      </c>
      <c r="J90" s="21">
        <f t="shared" si="19"/>
        <v>-1</v>
      </c>
    </row>
    <row r="91" spans="1:10" x14ac:dyDescent="0.2">
      <c r="A91" s="158" t="s">
        <v>186</v>
      </c>
      <c r="B91" s="65">
        <v>0</v>
      </c>
      <c r="C91" s="66">
        <v>0</v>
      </c>
      <c r="D91" s="65">
        <v>5</v>
      </c>
      <c r="E91" s="66">
        <v>0</v>
      </c>
      <c r="F91" s="67"/>
      <c r="G91" s="65">
        <f t="shared" si="16"/>
        <v>0</v>
      </c>
      <c r="H91" s="66">
        <f t="shared" si="17"/>
        <v>5</v>
      </c>
      <c r="I91" s="20" t="str">
        <f t="shared" si="18"/>
        <v>-</v>
      </c>
      <c r="J91" s="21" t="str">
        <f t="shared" si="19"/>
        <v>-</v>
      </c>
    </row>
    <row r="92" spans="1:10" x14ac:dyDescent="0.2">
      <c r="A92" s="158" t="s">
        <v>242</v>
      </c>
      <c r="B92" s="65">
        <v>21</v>
      </c>
      <c r="C92" s="66">
        <v>20</v>
      </c>
      <c r="D92" s="65">
        <v>62</v>
      </c>
      <c r="E92" s="66">
        <v>85</v>
      </c>
      <c r="F92" s="67"/>
      <c r="G92" s="65">
        <f t="shared" si="16"/>
        <v>1</v>
      </c>
      <c r="H92" s="66">
        <f t="shared" si="17"/>
        <v>-23</v>
      </c>
      <c r="I92" s="20">
        <f t="shared" si="18"/>
        <v>0.05</v>
      </c>
      <c r="J92" s="21">
        <f t="shared" si="19"/>
        <v>-0.27058823529411763</v>
      </c>
    </row>
    <row r="93" spans="1:10" x14ac:dyDescent="0.2">
      <c r="A93" s="158" t="s">
        <v>289</v>
      </c>
      <c r="B93" s="65">
        <v>1</v>
      </c>
      <c r="C93" s="66">
        <v>1</v>
      </c>
      <c r="D93" s="65">
        <v>9</v>
      </c>
      <c r="E93" s="66">
        <v>11</v>
      </c>
      <c r="F93" s="67"/>
      <c r="G93" s="65">
        <f t="shared" si="16"/>
        <v>0</v>
      </c>
      <c r="H93" s="66">
        <f t="shared" si="17"/>
        <v>-2</v>
      </c>
      <c r="I93" s="20">
        <f t="shared" si="18"/>
        <v>0</v>
      </c>
      <c r="J93" s="21">
        <f t="shared" si="19"/>
        <v>-0.18181818181818182</v>
      </c>
    </row>
    <row r="94" spans="1:10" x14ac:dyDescent="0.2">
      <c r="A94" s="158" t="s">
        <v>290</v>
      </c>
      <c r="B94" s="65">
        <v>3</v>
      </c>
      <c r="C94" s="66">
        <v>2</v>
      </c>
      <c r="D94" s="65">
        <v>9</v>
      </c>
      <c r="E94" s="66">
        <v>11</v>
      </c>
      <c r="F94" s="67"/>
      <c r="G94" s="65">
        <f t="shared" si="16"/>
        <v>1</v>
      </c>
      <c r="H94" s="66">
        <f t="shared" si="17"/>
        <v>-2</v>
      </c>
      <c r="I94" s="20">
        <f t="shared" si="18"/>
        <v>0.5</v>
      </c>
      <c r="J94" s="21">
        <f t="shared" si="19"/>
        <v>-0.18181818181818182</v>
      </c>
    </row>
    <row r="95" spans="1:10" x14ac:dyDescent="0.2">
      <c r="A95" s="158" t="s">
        <v>197</v>
      </c>
      <c r="B95" s="65">
        <v>1</v>
      </c>
      <c r="C95" s="66">
        <v>1</v>
      </c>
      <c r="D95" s="65">
        <v>1</v>
      </c>
      <c r="E95" s="66">
        <v>1</v>
      </c>
      <c r="F95" s="67"/>
      <c r="G95" s="65">
        <f t="shared" si="16"/>
        <v>0</v>
      </c>
      <c r="H95" s="66">
        <f t="shared" si="17"/>
        <v>0</v>
      </c>
      <c r="I95" s="20">
        <f t="shared" si="18"/>
        <v>0</v>
      </c>
      <c r="J95" s="21">
        <f t="shared" si="19"/>
        <v>0</v>
      </c>
    </row>
    <row r="96" spans="1:10" x14ac:dyDescent="0.2">
      <c r="A96" s="158" t="s">
        <v>215</v>
      </c>
      <c r="B96" s="65">
        <v>0</v>
      </c>
      <c r="C96" s="66">
        <v>0</v>
      </c>
      <c r="D96" s="65">
        <v>4</v>
      </c>
      <c r="E96" s="66">
        <v>0</v>
      </c>
      <c r="F96" s="67"/>
      <c r="G96" s="65">
        <f t="shared" si="16"/>
        <v>0</v>
      </c>
      <c r="H96" s="66">
        <f t="shared" si="17"/>
        <v>4</v>
      </c>
      <c r="I96" s="20" t="str">
        <f t="shared" si="18"/>
        <v>-</v>
      </c>
      <c r="J96" s="21" t="str">
        <f t="shared" si="19"/>
        <v>-</v>
      </c>
    </row>
    <row r="97" spans="1:10" x14ac:dyDescent="0.2">
      <c r="A97" s="158" t="s">
        <v>334</v>
      </c>
      <c r="B97" s="65">
        <v>2</v>
      </c>
      <c r="C97" s="66">
        <v>0</v>
      </c>
      <c r="D97" s="65">
        <v>14</v>
      </c>
      <c r="E97" s="66">
        <v>0</v>
      </c>
      <c r="F97" s="67"/>
      <c r="G97" s="65">
        <f t="shared" si="16"/>
        <v>2</v>
      </c>
      <c r="H97" s="66">
        <f t="shared" si="17"/>
        <v>14</v>
      </c>
      <c r="I97" s="20" t="str">
        <f t="shared" si="18"/>
        <v>-</v>
      </c>
      <c r="J97" s="21" t="str">
        <f t="shared" si="19"/>
        <v>-</v>
      </c>
    </row>
    <row r="98" spans="1:10" x14ac:dyDescent="0.2">
      <c r="A98" s="158" t="s">
        <v>268</v>
      </c>
      <c r="B98" s="65">
        <v>6</v>
      </c>
      <c r="C98" s="66">
        <v>17</v>
      </c>
      <c r="D98" s="65">
        <v>24</v>
      </c>
      <c r="E98" s="66">
        <v>48</v>
      </c>
      <c r="F98" s="67"/>
      <c r="G98" s="65">
        <f t="shared" si="16"/>
        <v>-11</v>
      </c>
      <c r="H98" s="66">
        <f t="shared" si="17"/>
        <v>-24</v>
      </c>
      <c r="I98" s="20">
        <f t="shared" si="18"/>
        <v>-0.6470588235294118</v>
      </c>
      <c r="J98" s="21">
        <f t="shared" si="19"/>
        <v>-0.5</v>
      </c>
    </row>
    <row r="99" spans="1:10" x14ac:dyDescent="0.2">
      <c r="A99" s="158" t="s">
        <v>222</v>
      </c>
      <c r="B99" s="65">
        <v>0</v>
      </c>
      <c r="C99" s="66">
        <v>0</v>
      </c>
      <c r="D99" s="65">
        <v>0</v>
      </c>
      <c r="E99" s="66">
        <v>1</v>
      </c>
      <c r="F99" s="67"/>
      <c r="G99" s="65">
        <f t="shared" si="16"/>
        <v>0</v>
      </c>
      <c r="H99" s="66">
        <f t="shared" si="17"/>
        <v>-1</v>
      </c>
      <c r="I99" s="20" t="str">
        <f t="shared" si="18"/>
        <v>-</v>
      </c>
      <c r="J99" s="21">
        <f t="shared" si="19"/>
        <v>-1</v>
      </c>
    </row>
    <row r="100" spans="1:10" x14ac:dyDescent="0.2">
      <c r="A100" s="158" t="s">
        <v>231</v>
      </c>
      <c r="B100" s="65">
        <v>1</v>
      </c>
      <c r="C100" s="66">
        <v>1</v>
      </c>
      <c r="D100" s="65">
        <v>17</v>
      </c>
      <c r="E100" s="66">
        <v>20</v>
      </c>
      <c r="F100" s="67"/>
      <c r="G100" s="65">
        <f t="shared" si="16"/>
        <v>0</v>
      </c>
      <c r="H100" s="66">
        <f t="shared" si="17"/>
        <v>-3</v>
      </c>
      <c r="I100" s="20">
        <f t="shared" si="18"/>
        <v>0</v>
      </c>
      <c r="J100" s="21">
        <f t="shared" si="19"/>
        <v>-0.15</v>
      </c>
    </row>
    <row r="101" spans="1:10" s="160" customFormat="1" x14ac:dyDescent="0.2">
      <c r="A101" s="178" t="s">
        <v>452</v>
      </c>
      <c r="B101" s="71">
        <v>49</v>
      </c>
      <c r="C101" s="72">
        <v>47</v>
      </c>
      <c r="D101" s="71">
        <v>210</v>
      </c>
      <c r="E101" s="72">
        <v>238</v>
      </c>
      <c r="F101" s="73"/>
      <c r="G101" s="71">
        <f t="shared" si="16"/>
        <v>2</v>
      </c>
      <c r="H101" s="72">
        <f t="shared" si="17"/>
        <v>-28</v>
      </c>
      <c r="I101" s="37">
        <f t="shared" si="18"/>
        <v>4.2553191489361701E-2</v>
      </c>
      <c r="J101" s="38">
        <f t="shared" si="19"/>
        <v>-0.11764705882352941</v>
      </c>
    </row>
    <row r="102" spans="1:10" x14ac:dyDescent="0.2">
      <c r="A102" s="177"/>
      <c r="B102" s="143"/>
      <c r="C102" s="144"/>
      <c r="D102" s="143"/>
      <c r="E102" s="144"/>
      <c r="F102" s="145"/>
      <c r="G102" s="143"/>
      <c r="H102" s="144"/>
      <c r="I102" s="151"/>
      <c r="J102" s="152"/>
    </row>
    <row r="103" spans="1:10" s="139" customFormat="1" x14ac:dyDescent="0.2">
      <c r="A103" s="159" t="s">
        <v>42</v>
      </c>
      <c r="B103" s="65"/>
      <c r="C103" s="66"/>
      <c r="D103" s="65"/>
      <c r="E103" s="66"/>
      <c r="F103" s="67"/>
      <c r="G103" s="65"/>
      <c r="H103" s="66"/>
      <c r="I103" s="20"/>
      <c r="J103" s="21"/>
    </row>
    <row r="104" spans="1:10" x14ac:dyDescent="0.2">
      <c r="A104" s="158" t="s">
        <v>368</v>
      </c>
      <c r="B104" s="65">
        <v>0</v>
      </c>
      <c r="C104" s="66">
        <v>1</v>
      </c>
      <c r="D104" s="65">
        <v>0</v>
      </c>
      <c r="E104" s="66">
        <v>1</v>
      </c>
      <c r="F104" s="67"/>
      <c r="G104" s="65">
        <f>B104-C104</f>
        <v>-1</v>
      </c>
      <c r="H104" s="66">
        <f>D104-E104</f>
        <v>-1</v>
      </c>
      <c r="I104" s="20">
        <f>IF(C104=0, "-", IF(G104/C104&lt;10, G104/C104, "&gt;999%"))</f>
        <v>-1</v>
      </c>
      <c r="J104" s="21">
        <f>IF(E104=0, "-", IF(H104/E104&lt;10, H104/E104, "&gt;999%"))</f>
        <v>-1</v>
      </c>
    </row>
    <row r="105" spans="1:10" s="160" customFormat="1" x14ac:dyDescent="0.2">
      <c r="A105" s="178" t="s">
        <v>453</v>
      </c>
      <c r="B105" s="71">
        <v>0</v>
      </c>
      <c r="C105" s="72">
        <v>1</v>
      </c>
      <c r="D105" s="71">
        <v>0</v>
      </c>
      <c r="E105" s="72">
        <v>1</v>
      </c>
      <c r="F105" s="73"/>
      <c r="G105" s="71">
        <f>B105-C105</f>
        <v>-1</v>
      </c>
      <c r="H105" s="72">
        <f>D105-E105</f>
        <v>-1</v>
      </c>
      <c r="I105" s="37">
        <f>IF(C105=0, "-", IF(G105/C105&lt;10, G105/C105, "&gt;999%"))</f>
        <v>-1</v>
      </c>
      <c r="J105" s="38">
        <f>IF(E105=0, "-", IF(H105/E105&lt;10, H105/E105, "&gt;999%"))</f>
        <v>-1</v>
      </c>
    </row>
    <row r="106" spans="1:10" x14ac:dyDescent="0.2">
      <c r="A106" s="177"/>
      <c r="B106" s="143"/>
      <c r="C106" s="144"/>
      <c r="D106" s="143"/>
      <c r="E106" s="144"/>
      <c r="F106" s="145"/>
      <c r="G106" s="143"/>
      <c r="H106" s="144"/>
      <c r="I106" s="151"/>
      <c r="J106" s="152"/>
    </row>
    <row r="107" spans="1:10" s="139" customFormat="1" x14ac:dyDescent="0.2">
      <c r="A107" s="159" t="s">
        <v>43</v>
      </c>
      <c r="B107" s="65"/>
      <c r="C107" s="66"/>
      <c r="D107" s="65"/>
      <c r="E107" s="66"/>
      <c r="F107" s="67"/>
      <c r="G107" s="65"/>
      <c r="H107" s="66"/>
      <c r="I107" s="20"/>
      <c r="J107" s="21"/>
    </row>
    <row r="108" spans="1:10" x14ac:dyDescent="0.2">
      <c r="A108" s="158" t="s">
        <v>380</v>
      </c>
      <c r="B108" s="65">
        <v>1</v>
      </c>
      <c r="C108" s="66">
        <v>0</v>
      </c>
      <c r="D108" s="65">
        <v>5</v>
      </c>
      <c r="E108" s="66">
        <v>0</v>
      </c>
      <c r="F108" s="67"/>
      <c r="G108" s="65">
        <f>B108-C108</f>
        <v>1</v>
      </c>
      <c r="H108" s="66">
        <f>D108-E108</f>
        <v>5</v>
      </c>
      <c r="I108" s="20" t="str">
        <f>IF(C108=0, "-", IF(G108/C108&lt;10, G108/C108, "&gt;999%"))</f>
        <v>-</v>
      </c>
      <c r="J108" s="21" t="str">
        <f>IF(E108=0, "-", IF(H108/E108&lt;10, H108/E108, "&gt;999%"))</f>
        <v>-</v>
      </c>
    </row>
    <row r="109" spans="1:10" x14ac:dyDescent="0.2">
      <c r="A109" s="158" t="s">
        <v>369</v>
      </c>
      <c r="B109" s="65">
        <v>9</v>
      </c>
      <c r="C109" s="66">
        <v>6</v>
      </c>
      <c r="D109" s="65">
        <v>29</v>
      </c>
      <c r="E109" s="66">
        <v>31</v>
      </c>
      <c r="F109" s="67"/>
      <c r="G109" s="65">
        <f>B109-C109</f>
        <v>3</v>
      </c>
      <c r="H109" s="66">
        <f>D109-E109</f>
        <v>-2</v>
      </c>
      <c r="I109" s="20">
        <f>IF(C109=0, "-", IF(G109/C109&lt;10, G109/C109, "&gt;999%"))</f>
        <v>0.5</v>
      </c>
      <c r="J109" s="21">
        <f>IF(E109=0, "-", IF(H109/E109&lt;10, H109/E109, "&gt;999%"))</f>
        <v>-6.4516129032258063E-2</v>
      </c>
    </row>
    <row r="110" spans="1:10" x14ac:dyDescent="0.2">
      <c r="A110" s="158" t="s">
        <v>376</v>
      </c>
      <c r="B110" s="65">
        <v>6</v>
      </c>
      <c r="C110" s="66">
        <v>2</v>
      </c>
      <c r="D110" s="65">
        <v>28</v>
      </c>
      <c r="E110" s="66">
        <v>20</v>
      </c>
      <c r="F110" s="67"/>
      <c r="G110" s="65">
        <f>B110-C110</f>
        <v>4</v>
      </c>
      <c r="H110" s="66">
        <f>D110-E110</f>
        <v>8</v>
      </c>
      <c r="I110" s="20">
        <f>IF(C110=0, "-", IF(G110/C110&lt;10, G110/C110, "&gt;999%"))</f>
        <v>2</v>
      </c>
      <c r="J110" s="21">
        <f>IF(E110=0, "-", IF(H110/E110&lt;10, H110/E110, "&gt;999%"))</f>
        <v>0.4</v>
      </c>
    </row>
    <row r="111" spans="1:10" s="160" customFormat="1" x14ac:dyDescent="0.2">
      <c r="A111" s="178" t="s">
        <v>454</v>
      </c>
      <c r="B111" s="71">
        <v>16</v>
      </c>
      <c r="C111" s="72">
        <v>8</v>
      </c>
      <c r="D111" s="71">
        <v>62</v>
      </c>
      <c r="E111" s="72">
        <v>51</v>
      </c>
      <c r="F111" s="73"/>
      <c r="G111" s="71">
        <f>B111-C111</f>
        <v>8</v>
      </c>
      <c r="H111" s="72">
        <f>D111-E111</f>
        <v>11</v>
      </c>
      <c r="I111" s="37">
        <f>IF(C111=0, "-", IF(G111/C111&lt;10, G111/C111, "&gt;999%"))</f>
        <v>1</v>
      </c>
      <c r="J111" s="38">
        <f>IF(E111=0, "-", IF(H111/E111&lt;10, H111/E111, "&gt;999%"))</f>
        <v>0.21568627450980393</v>
      </c>
    </row>
    <row r="112" spans="1:10" x14ac:dyDescent="0.2">
      <c r="A112" s="177"/>
      <c r="B112" s="143"/>
      <c r="C112" s="144"/>
      <c r="D112" s="143"/>
      <c r="E112" s="144"/>
      <c r="F112" s="145"/>
      <c r="G112" s="143"/>
      <c r="H112" s="144"/>
      <c r="I112" s="151"/>
      <c r="J112" s="152"/>
    </row>
    <row r="113" spans="1:10" s="139" customFormat="1" x14ac:dyDescent="0.2">
      <c r="A113" s="159" t="s">
        <v>44</v>
      </c>
      <c r="B113" s="65"/>
      <c r="C113" s="66"/>
      <c r="D113" s="65"/>
      <c r="E113" s="66"/>
      <c r="F113" s="67"/>
      <c r="G113" s="65"/>
      <c r="H113" s="66"/>
      <c r="I113" s="20"/>
      <c r="J113" s="21"/>
    </row>
    <row r="114" spans="1:10" x14ac:dyDescent="0.2">
      <c r="A114" s="158" t="s">
        <v>344</v>
      </c>
      <c r="B114" s="65">
        <v>12</v>
      </c>
      <c r="C114" s="66">
        <v>2</v>
      </c>
      <c r="D114" s="65">
        <v>30</v>
      </c>
      <c r="E114" s="66">
        <v>15</v>
      </c>
      <c r="F114" s="67"/>
      <c r="G114" s="65">
        <f>B114-C114</f>
        <v>10</v>
      </c>
      <c r="H114" s="66">
        <f>D114-E114</f>
        <v>15</v>
      </c>
      <c r="I114" s="20">
        <f>IF(C114=0, "-", IF(G114/C114&lt;10, G114/C114, "&gt;999%"))</f>
        <v>5</v>
      </c>
      <c r="J114" s="21">
        <f>IF(E114=0, "-", IF(H114/E114&lt;10, H114/E114, "&gt;999%"))</f>
        <v>1</v>
      </c>
    </row>
    <row r="115" spans="1:10" x14ac:dyDescent="0.2">
      <c r="A115" s="158" t="s">
        <v>353</v>
      </c>
      <c r="B115" s="65">
        <v>28</v>
      </c>
      <c r="C115" s="66">
        <v>28</v>
      </c>
      <c r="D115" s="65">
        <v>105</v>
      </c>
      <c r="E115" s="66">
        <v>121</v>
      </c>
      <c r="F115" s="67"/>
      <c r="G115" s="65">
        <f>B115-C115</f>
        <v>0</v>
      </c>
      <c r="H115" s="66">
        <f>D115-E115</f>
        <v>-16</v>
      </c>
      <c r="I115" s="20">
        <f>IF(C115=0, "-", IF(G115/C115&lt;10, G115/C115, "&gt;999%"))</f>
        <v>0</v>
      </c>
      <c r="J115" s="21">
        <f>IF(E115=0, "-", IF(H115/E115&lt;10, H115/E115, "&gt;999%"))</f>
        <v>-0.13223140495867769</v>
      </c>
    </row>
    <row r="116" spans="1:10" x14ac:dyDescent="0.2">
      <c r="A116" s="158" t="s">
        <v>291</v>
      </c>
      <c r="B116" s="65">
        <v>22</v>
      </c>
      <c r="C116" s="66">
        <v>10</v>
      </c>
      <c r="D116" s="65">
        <v>48</v>
      </c>
      <c r="E116" s="66">
        <v>56</v>
      </c>
      <c r="F116" s="67"/>
      <c r="G116" s="65">
        <f>B116-C116</f>
        <v>12</v>
      </c>
      <c r="H116" s="66">
        <f>D116-E116</f>
        <v>-8</v>
      </c>
      <c r="I116" s="20">
        <f>IF(C116=0, "-", IF(G116/C116&lt;10, G116/C116, "&gt;999%"))</f>
        <v>1.2</v>
      </c>
      <c r="J116" s="21">
        <f>IF(E116=0, "-", IF(H116/E116&lt;10, H116/E116, "&gt;999%"))</f>
        <v>-0.14285714285714285</v>
      </c>
    </row>
    <row r="117" spans="1:10" s="160" customFormat="1" x14ac:dyDescent="0.2">
      <c r="A117" s="178" t="s">
        <v>455</v>
      </c>
      <c r="B117" s="71">
        <v>62</v>
      </c>
      <c r="C117" s="72">
        <v>40</v>
      </c>
      <c r="D117" s="71">
        <v>183</v>
      </c>
      <c r="E117" s="72">
        <v>192</v>
      </c>
      <c r="F117" s="73"/>
      <c r="G117" s="71">
        <f>B117-C117</f>
        <v>22</v>
      </c>
      <c r="H117" s="72">
        <f>D117-E117</f>
        <v>-9</v>
      </c>
      <c r="I117" s="37">
        <f>IF(C117=0, "-", IF(G117/C117&lt;10, G117/C117, "&gt;999%"))</f>
        <v>0.55000000000000004</v>
      </c>
      <c r="J117" s="38">
        <f>IF(E117=0, "-", IF(H117/E117&lt;10, H117/E117, "&gt;999%"))</f>
        <v>-4.6875E-2</v>
      </c>
    </row>
    <row r="118" spans="1:10" x14ac:dyDescent="0.2">
      <c r="A118" s="177"/>
      <c r="B118" s="143"/>
      <c r="C118" s="144"/>
      <c r="D118" s="143"/>
      <c r="E118" s="144"/>
      <c r="F118" s="145"/>
      <c r="G118" s="143"/>
      <c r="H118" s="144"/>
      <c r="I118" s="151"/>
      <c r="J118" s="152"/>
    </row>
    <row r="119" spans="1:10" s="139" customFormat="1" x14ac:dyDescent="0.2">
      <c r="A119" s="159" t="s">
        <v>45</v>
      </c>
      <c r="B119" s="65"/>
      <c r="C119" s="66"/>
      <c r="D119" s="65"/>
      <c r="E119" s="66"/>
      <c r="F119" s="67"/>
      <c r="G119" s="65"/>
      <c r="H119" s="66"/>
      <c r="I119" s="20"/>
      <c r="J119" s="21"/>
    </row>
    <row r="120" spans="1:10" x14ac:dyDescent="0.2">
      <c r="A120" s="158" t="s">
        <v>381</v>
      </c>
      <c r="B120" s="65">
        <v>0</v>
      </c>
      <c r="C120" s="66">
        <v>0</v>
      </c>
      <c r="D120" s="65">
        <v>3</v>
      </c>
      <c r="E120" s="66">
        <v>0</v>
      </c>
      <c r="F120" s="67"/>
      <c r="G120" s="65">
        <f>B120-C120</f>
        <v>0</v>
      </c>
      <c r="H120" s="66">
        <f>D120-E120</f>
        <v>3</v>
      </c>
      <c r="I120" s="20" t="str">
        <f>IF(C120=0, "-", IF(G120/C120&lt;10, G120/C120, "&gt;999%"))</f>
        <v>-</v>
      </c>
      <c r="J120" s="21" t="str">
        <f>IF(E120=0, "-", IF(H120/E120&lt;10, H120/E120, "&gt;999%"))</f>
        <v>-</v>
      </c>
    </row>
    <row r="121" spans="1:10" x14ac:dyDescent="0.2">
      <c r="A121" s="158" t="s">
        <v>370</v>
      </c>
      <c r="B121" s="65">
        <v>0</v>
      </c>
      <c r="C121" s="66">
        <v>0</v>
      </c>
      <c r="D121" s="65">
        <v>0</v>
      </c>
      <c r="E121" s="66">
        <v>1</v>
      </c>
      <c r="F121" s="67"/>
      <c r="G121" s="65">
        <f>B121-C121</f>
        <v>0</v>
      </c>
      <c r="H121" s="66">
        <f>D121-E121</f>
        <v>-1</v>
      </c>
      <c r="I121" s="20" t="str">
        <f>IF(C121=0, "-", IF(G121/C121&lt;10, G121/C121, "&gt;999%"))</f>
        <v>-</v>
      </c>
      <c r="J121" s="21">
        <f>IF(E121=0, "-", IF(H121/E121&lt;10, H121/E121, "&gt;999%"))</f>
        <v>-1</v>
      </c>
    </row>
    <row r="122" spans="1:10" s="160" customFormat="1" x14ac:dyDescent="0.2">
      <c r="A122" s="178" t="s">
        <v>456</v>
      </c>
      <c r="B122" s="71">
        <v>0</v>
      </c>
      <c r="C122" s="72">
        <v>0</v>
      </c>
      <c r="D122" s="71">
        <v>3</v>
      </c>
      <c r="E122" s="72">
        <v>1</v>
      </c>
      <c r="F122" s="73"/>
      <c r="G122" s="71">
        <f>B122-C122</f>
        <v>0</v>
      </c>
      <c r="H122" s="72">
        <f>D122-E122</f>
        <v>2</v>
      </c>
      <c r="I122" s="37" t="str">
        <f>IF(C122=0, "-", IF(G122/C122&lt;10, G122/C122, "&gt;999%"))</f>
        <v>-</v>
      </c>
      <c r="J122" s="38">
        <f>IF(E122=0, "-", IF(H122/E122&lt;10, H122/E122, "&gt;999%"))</f>
        <v>2</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203</v>
      </c>
      <c r="B125" s="65">
        <v>0</v>
      </c>
      <c r="C125" s="66">
        <v>0</v>
      </c>
      <c r="D125" s="65">
        <v>1</v>
      </c>
      <c r="E125" s="66">
        <v>0</v>
      </c>
      <c r="F125" s="67"/>
      <c r="G125" s="65">
        <f>B125-C125</f>
        <v>0</v>
      </c>
      <c r="H125" s="66">
        <f>D125-E125</f>
        <v>1</v>
      </c>
      <c r="I125" s="20" t="str">
        <f>IF(C125=0, "-", IF(G125/C125&lt;10, G125/C125, "&gt;999%"))</f>
        <v>-</v>
      </c>
      <c r="J125" s="21" t="str">
        <f>IF(E125=0, "-", IF(H125/E125&lt;10, H125/E125, "&gt;999%"))</f>
        <v>-</v>
      </c>
    </row>
    <row r="126" spans="1:10" s="160" customFormat="1" x14ac:dyDescent="0.2">
      <c r="A126" s="178" t="s">
        <v>457</v>
      </c>
      <c r="B126" s="71">
        <v>0</v>
      </c>
      <c r="C126" s="72">
        <v>0</v>
      </c>
      <c r="D126" s="71">
        <v>1</v>
      </c>
      <c r="E126" s="72">
        <v>0</v>
      </c>
      <c r="F126" s="73"/>
      <c r="G126" s="71">
        <f>B126-C126</f>
        <v>0</v>
      </c>
      <c r="H126" s="72">
        <f>D126-E126</f>
        <v>1</v>
      </c>
      <c r="I126" s="37" t="str">
        <f>IF(C126=0, "-", IF(G126/C126&lt;10, G126/C126, "&gt;999%"))</f>
        <v>-</v>
      </c>
      <c r="J126" s="38" t="str">
        <f>IF(E126=0, "-", IF(H126/E126&lt;10, H126/E126, "&gt;999%"))</f>
        <v>-</v>
      </c>
    </row>
    <row r="127" spans="1:10" x14ac:dyDescent="0.2">
      <c r="A127" s="177"/>
      <c r="B127" s="143"/>
      <c r="C127" s="144"/>
      <c r="D127" s="143"/>
      <c r="E127" s="144"/>
      <c r="F127" s="145"/>
      <c r="G127" s="143"/>
      <c r="H127" s="144"/>
      <c r="I127" s="151"/>
      <c r="J127" s="152"/>
    </row>
    <row r="128" spans="1:10" s="139" customFormat="1" x14ac:dyDescent="0.2">
      <c r="A128" s="159" t="s">
        <v>47</v>
      </c>
      <c r="B128" s="65"/>
      <c r="C128" s="66"/>
      <c r="D128" s="65"/>
      <c r="E128" s="66"/>
      <c r="F128" s="67"/>
      <c r="G128" s="65"/>
      <c r="H128" s="66"/>
      <c r="I128" s="20"/>
      <c r="J128" s="21"/>
    </row>
    <row r="129" spans="1:10" x14ac:dyDescent="0.2">
      <c r="A129" s="158" t="s">
        <v>243</v>
      </c>
      <c r="B129" s="65">
        <v>4</v>
      </c>
      <c r="C129" s="66">
        <v>0</v>
      </c>
      <c r="D129" s="65">
        <v>8</v>
      </c>
      <c r="E129" s="66">
        <v>4</v>
      </c>
      <c r="F129" s="67"/>
      <c r="G129" s="65">
        <f>B129-C129</f>
        <v>4</v>
      </c>
      <c r="H129" s="66">
        <f>D129-E129</f>
        <v>4</v>
      </c>
      <c r="I129" s="20" t="str">
        <f>IF(C129=0, "-", IF(G129/C129&lt;10, G129/C129, "&gt;999%"))</f>
        <v>-</v>
      </c>
      <c r="J129" s="21">
        <f>IF(E129=0, "-", IF(H129/E129&lt;10, H129/E129, "&gt;999%"))</f>
        <v>1</v>
      </c>
    </row>
    <row r="130" spans="1:10" x14ac:dyDescent="0.2">
      <c r="A130" s="158" t="s">
        <v>354</v>
      </c>
      <c r="B130" s="65">
        <v>4</v>
      </c>
      <c r="C130" s="66">
        <v>0</v>
      </c>
      <c r="D130" s="65">
        <v>9</v>
      </c>
      <c r="E130" s="66">
        <v>4</v>
      </c>
      <c r="F130" s="67"/>
      <c r="G130" s="65">
        <f>B130-C130</f>
        <v>4</v>
      </c>
      <c r="H130" s="66">
        <f>D130-E130</f>
        <v>5</v>
      </c>
      <c r="I130" s="20" t="str">
        <f>IF(C130=0, "-", IF(G130/C130&lt;10, G130/C130, "&gt;999%"))</f>
        <v>-</v>
      </c>
      <c r="J130" s="21">
        <f>IF(E130=0, "-", IF(H130/E130&lt;10, H130/E130, "&gt;999%"))</f>
        <v>1.25</v>
      </c>
    </row>
    <row r="131" spans="1:10" x14ac:dyDescent="0.2">
      <c r="A131" s="158" t="s">
        <v>292</v>
      </c>
      <c r="B131" s="65">
        <v>0</v>
      </c>
      <c r="C131" s="66">
        <v>0</v>
      </c>
      <c r="D131" s="65">
        <v>3</v>
      </c>
      <c r="E131" s="66">
        <v>3</v>
      </c>
      <c r="F131" s="67"/>
      <c r="G131" s="65">
        <f>B131-C131</f>
        <v>0</v>
      </c>
      <c r="H131" s="66">
        <f>D131-E131</f>
        <v>0</v>
      </c>
      <c r="I131" s="20" t="str">
        <f>IF(C131=0, "-", IF(G131/C131&lt;10, G131/C131, "&gt;999%"))</f>
        <v>-</v>
      </c>
      <c r="J131" s="21">
        <f>IF(E131=0, "-", IF(H131/E131&lt;10, H131/E131, "&gt;999%"))</f>
        <v>0</v>
      </c>
    </row>
    <row r="132" spans="1:10" x14ac:dyDescent="0.2">
      <c r="A132" s="158" t="s">
        <v>293</v>
      </c>
      <c r="B132" s="65">
        <v>0</v>
      </c>
      <c r="C132" s="66">
        <v>0</v>
      </c>
      <c r="D132" s="65">
        <v>2</v>
      </c>
      <c r="E132" s="66">
        <v>4</v>
      </c>
      <c r="F132" s="67"/>
      <c r="G132" s="65">
        <f>B132-C132</f>
        <v>0</v>
      </c>
      <c r="H132" s="66">
        <f>D132-E132</f>
        <v>-2</v>
      </c>
      <c r="I132" s="20" t="str">
        <f>IF(C132=0, "-", IF(G132/C132&lt;10, G132/C132, "&gt;999%"))</f>
        <v>-</v>
      </c>
      <c r="J132" s="21">
        <f>IF(E132=0, "-", IF(H132/E132&lt;10, H132/E132, "&gt;999%"))</f>
        <v>-0.5</v>
      </c>
    </row>
    <row r="133" spans="1:10" s="160" customFormat="1" x14ac:dyDescent="0.2">
      <c r="A133" s="178" t="s">
        <v>458</v>
      </c>
      <c r="B133" s="71">
        <v>8</v>
      </c>
      <c r="C133" s="72">
        <v>0</v>
      </c>
      <c r="D133" s="71">
        <v>22</v>
      </c>
      <c r="E133" s="72">
        <v>15</v>
      </c>
      <c r="F133" s="73"/>
      <c r="G133" s="71">
        <f>B133-C133</f>
        <v>8</v>
      </c>
      <c r="H133" s="72">
        <f>D133-E133</f>
        <v>7</v>
      </c>
      <c r="I133" s="37" t="str">
        <f>IF(C133=0, "-", IF(G133/C133&lt;10, G133/C133, "&gt;999%"))</f>
        <v>-</v>
      </c>
      <c r="J133" s="38">
        <f>IF(E133=0, "-", IF(H133/E133&lt;10, H133/E133, "&gt;999%"))</f>
        <v>0.46666666666666667</v>
      </c>
    </row>
    <row r="134" spans="1:10" x14ac:dyDescent="0.2">
      <c r="A134" s="177"/>
      <c r="B134" s="143"/>
      <c r="C134" s="144"/>
      <c r="D134" s="143"/>
      <c r="E134" s="144"/>
      <c r="F134" s="145"/>
      <c r="G134" s="143"/>
      <c r="H134" s="144"/>
      <c r="I134" s="151"/>
      <c r="J134" s="152"/>
    </row>
    <row r="135" spans="1:10" s="139" customFormat="1" x14ac:dyDescent="0.2">
      <c r="A135" s="159" t="s">
        <v>48</v>
      </c>
      <c r="B135" s="65"/>
      <c r="C135" s="66"/>
      <c r="D135" s="65"/>
      <c r="E135" s="66"/>
      <c r="F135" s="67"/>
      <c r="G135" s="65"/>
      <c r="H135" s="66"/>
      <c r="I135" s="20"/>
      <c r="J135" s="21"/>
    </row>
    <row r="136" spans="1:10" x14ac:dyDescent="0.2">
      <c r="A136" s="158" t="s">
        <v>48</v>
      </c>
      <c r="B136" s="65">
        <v>3</v>
      </c>
      <c r="C136" s="66">
        <v>8</v>
      </c>
      <c r="D136" s="65">
        <v>13</v>
      </c>
      <c r="E136" s="66">
        <v>15</v>
      </c>
      <c r="F136" s="67"/>
      <c r="G136" s="65">
        <f>B136-C136</f>
        <v>-5</v>
      </c>
      <c r="H136" s="66">
        <f>D136-E136</f>
        <v>-2</v>
      </c>
      <c r="I136" s="20">
        <f>IF(C136=0, "-", IF(G136/C136&lt;10, G136/C136, "&gt;999%"))</f>
        <v>-0.625</v>
      </c>
      <c r="J136" s="21">
        <f>IF(E136=0, "-", IF(H136/E136&lt;10, H136/E136, "&gt;999%"))</f>
        <v>-0.13333333333333333</v>
      </c>
    </row>
    <row r="137" spans="1:10" s="160" customFormat="1" x14ac:dyDescent="0.2">
      <c r="A137" s="178" t="s">
        <v>459</v>
      </c>
      <c r="B137" s="71">
        <v>3</v>
      </c>
      <c r="C137" s="72">
        <v>8</v>
      </c>
      <c r="D137" s="71">
        <v>13</v>
      </c>
      <c r="E137" s="72">
        <v>15</v>
      </c>
      <c r="F137" s="73"/>
      <c r="G137" s="71">
        <f>B137-C137</f>
        <v>-5</v>
      </c>
      <c r="H137" s="72">
        <f>D137-E137</f>
        <v>-2</v>
      </c>
      <c r="I137" s="37">
        <f>IF(C137=0, "-", IF(G137/C137&lt;10, G137/C137, "&gt;999%"))</f>
        <v>-0.625</v>
      </c>
      <c r="J137" s="38">
        <f>IF(E137=0, "-", IF(H137/E137&lt;10, H137/E137, "&gt;999%"))</f>
        <v>-0.13333333333333333</v>
      </c>
    </row>
    <row r="138" spans="1:10" x14ac:dyDescent="0.2">
      <c r="A138" s="177"/>
      <c r="B138" s="143"/>
      <c r="C138" s="144"/>
      <c r="D138" s="143"/>
      <c r="E138" s="144"/>
      <c r="F138" s="145"/>
      <c r="G138" s="143"/>
      <c r="H138" s="144"/>
      <c r="I138" s="151"/>
      <c r="J138" s="152"/>
    </row>
    <row r="139" spans="1:10" s="139" customFormat="1" x14ac:dyDescent="0.2">
      <c r="A139" s="159" t="s">
        <v>49</v>
      </c>
      <c r="B139" s="65"/>
      <c r="C139" s="66"/>
      <c r="D139" s="65"/>
      <c r="E139" s="66"/>
      <c r="F139" s="67"/>
      <c r="G139" s="65"/>
      <c r="H139" s="66"/>
      <c r="I139" s="20"/>
      <c r="J139" s="21"/>
    </row>
    <row r="140" spans="1:10" x14ac:dyDescent="0.2">
      <c r="A140" s="158" t="s">
        <v>216</v>
      </c>
      <c r="B140" s="65">
        <v>26</v>
      </c>
      <c r="C140" s="66">
        <v>9</v>
      </c>
      <c r="D140" s="65">
        <v>48</v>
      </c>
      <c r="E140" s="66">
        <v>44</v>
      </c>
      <c r="F140" s="67"/>
      <c r="G140" s="65">
        <f t="shared" ref="G140:G151" si="20">B140-C140</f>
        <v>17</v>
      </c>
      <c r="H140" s="66">
        <f t="shared" ref="H140:H151" si="21">D140-E140</f>
        <v>4</v>
      </c>
      <c r="I140" s="20">
        <f t="shared" ref="I140:I151" si="22">IF(C140=0, "-", IF(G140/C140&lt;10, G140/C140, "&gt;999%"))</f>
        <v>1.8888888888888888</v>
      </c>
      <c r="J140" s="21">
        <f t="shared" ref="J140:J151" si="23">IF(E140=0, "-", IF(H140/E140&lt;10, H140/E140, "&gt;999%"))</f>
        <v>9.0909090909090912E-2</v>
      </c>
    </row>
    <row r="141" spans="1:10" x14ac:dyDescent="0.2">
      <c r="A141" s="158" t="s">
        <v>187</v>
      </c>
      <c r="B141" s="65">
        <v>7</v>
      </c>
      <c r="C141" s="66">
        <v>11</v>
      </c>
      <c r="D141" s="65">
        <v>39</v>
      </c>
      <c r="E141" s="66">
        <v>66</v>
      </c>
      <c r="F141" s="67"/>
      <c r="G141" s="65">
        <f t="shared" si="20"/>
        <v>-4</v>
      </c>
      <c r="H141" s="66">
        <f t="shared" si="21"/>
        <v>-27</v>
      </c>
      <c r="I141" s="20">
        <f t="shared" si="22"/>
        <v>-0.36363636363636365</v>
      </c>
      <c r="J141" s="21">
        <f t="shared" si="23"/>
        <v>-0.40909090909090912</v>
      </c>
    </row>
    <row r="142" spans="1:10" x14ac:dyDescent="0.2">
      <c r="A142" s="158" t="s">
        <v>309</v>
      </c>
      <c r="B142" s="65">
        <v>0</v>
      </c>
      <c r="C142" s="66">
        <v>0</v>
      </c>
      <c r="D142" s="65">
        <v>1</v>
      </c>
      <c r="E142" s="66">
        <v>0</v>
      </c>
      <c r="F142" s="67"/>
      <c r="G142" s="65">
        <f t="shared" si="20"/>
        <v>0</v>
      </c>
      <c r="H142" s="66">
        <f t="shared" si="21"/>
        <v>1</v>
      </c>
      <c r="I142" s="20" t="str">
        <f t="shared" si="22"/>
        <v>-</v>
      </c>
      <c r="J142" s="21" t="str">
        <f t="shared" si="23"/>
        <v>-</v>
      </c>
    </row>
    <row r="143" spans="1:10" x14ac:dyDescent="0.2">
      <c r="A143" s="158" t="s">
        <v>244</v>
      </c>
      <c r="B143" s="65">
        <v>0</v>
      </c>
      <c r="C143" s="66">
        <v>1</v>
      </c>
      <c r="D143" s="65">
        <v>4</v>
      </c>
      <c r="E143" s="66">
        <v>1</v>
      </c>
      <c r="F143" s="67"/>
      <c r="G143" s="65">
        <f t="shared" si="20"/>
        <v>-1</v>
      </c>
      <c r="H143" s="66">
        <f t="shared" si="21"/>
        <v>3</v>
      </c>
      <c r="I143" s="20">
        <f t="shared" si="22"/>
        <v>-1</v>
      </c>
      <c r="J143" s="21">
        <f t="shared" si="23"/>
        <v>3</v>
      </c>
    </row>
    <row r="144" spans="1:10" x14ac:dyDescent="0.2">
      <c r="A144" s="158" t="s">
        <v>171</v>
      </c>
      <c r="B144" s="65">
        <v>8</v>
      </c>
      <c r="C144" s="66">
        <v>4</v>
      </c>
      <c r="D144" s="65">
        <v>23</v>
      </c>
      <c r="E144" s="66">
        <v>29</v>
      </c>
      <c r="F144" s="67"/>
      <c r="G144" s="65">
        <f t="shared" si="20"/>
        <v>4</v>
      </c>
      <c r="H144" s="66">
        <f t="shared" si="21"/>
        <v>-6</v>
      </c>
      <c r="I144" s="20">
        <f t="shared" si="22"/>
        <v>1</v>
      </c>
      <c r="J144" s="21">
        <f t="shared" si="23"/>
        <v>-0.20689655172413793</v>
      </c>
    </row>
    <row r="145" spans="1:10" x14ac:dyDescent="0.2">
      <c r="A145" s="158" t="s">
        <v>176</v>
      </c>
      <c r="B145" s="65">
        <v>2</v>
      </c>
      <c r="C145" s="66">
        <v>4</v>
      </c>
      <c r="D145" s="65">
        <v>25</v>
      </c>
      <c r="E145" s="66">
        <v>37</v>
      </c>
      <c r="F145" s="67"/>
      <c r="G145" s="65">
        <f t="shared" si="20"/>
        <v>-2</v>
      </c>
      <c r="H145" s="66">
        <f t="shared" si="21"/>
        <v>-12</v>
      </c>
      <c r="I145" s="20">
        <f t="shared" si="22"/>
        <v>-0.5</v>
      </c>
      <c r="J145" s="21">
        <f t="shared" si="23"/>
        <v>-0.32432432432432434</v>
      </c>
    </row>
    <row r="146" spans="1:10" x14ac:dyDescent="0.2">
      <c r="A146" s="158" t="s">
        <v>245</v>
      </c>
      <c r="B146" s="65">
        <v>6</v>
      </c>
      <c r="C146" s="66">
        <v>8</v>
      </c>
      <c r="D146" s="65">
        <v>23</v>
      </c>
      <c r="E146" s="66">
        <v>46</v>
      </c>
      <c r="F146" s="67"/>
      <c r="G146" s="65">
        <f t="shared" si="20"/>
        <v>-2</v>
      </c>
      <c r="H146" s="66">
        <f t="shared" si="21"/>
        <v>-23</v>
      </c>
      <c r="I146" s="20">
        <f t="shared" si="22"/>
        <v>-0.25</v>
      </c>
      <c r="J146" s="21">
        <f t="shared" si="23"/>
        <v>-0.5</v>
      </c>
    </row>
    <row r="147" spans="1:10" x14ac:dyDescent="0.2">
      <c r="A147" s="158" t="s">
        <v>294</v>
      </c>
      <c r="B147" s="65">
        <v>2</v>
      </c>
      <c r="C147" s="66">
        <v>0</v>
      </c>
      <c r="D147" s="65">
        <v>13</v>
      </c>
      <c r="E147" s="66">
        <v>12</v>
      </c>
      <c r="F147" s="67"/>
      <c r="G147" s="65">
        <f t="shared" si="20"/>
        <v>2</v>
      </c>
      <c r="H147" s="66">
        <f t="shared" si="21"/>
        <v>1</v>
      </c>
      <c r="I147" s="20" t="str">
        <f t="shared" si="22"/>
        <v>-</v>
      </c>
      <c r="J147" s="21">
        <f t="shared" si="23"/>
        <v>8.3333333333333329E-2</v>
      </c>
    </row>
    <row r="148" spans="1:10" x14ac:dyDescent="0.2">
      <c r="A148" s="158" t="s">
        <v>269</v>
      </c>
      <c r="B148" s="65">
        <v>9</v>
      </c>
      <c r="C148" s="66">
        <v>3</v>
      </c>
      <c r="D148" s="65">
        <v>47</v>
      </c>
      <c r="E148" s="66">
        <v>26</v>
      </c>
      <c r="F148" s="67"/>
      <c r="G148" s="65">
        <f t="shared" si="20"/>
        <v>6</v>
      </c>
      <c r="H148" s="66">
        <f t="shared" si="21"/>
        <v>21</v>
      </c>
      <c r="I148" s="20">
        <f t="shared" si="22"/>
        <v>2</v>
      </c>
      <c r="J148" s="21">
        <f t="shared" si="23"/>
        <v>0.80769230769230771</v>
      </c>
    </row>
    <row r="149" spans="1:10" x14ac:dyDescent="0.2">
      <c r="A149" s="158" t="s">
        <v>208</v>
      </c>
      <c r="B149" s="65">
        <v>3</v>
      </c>
      <c r="C149" s="66">
        <v>1</v>
      </c>
      <c r="D149" s="65">
        <v>15</v>
      </c>
      <c r="E149" s="66">
        <v>6</v>
      </c>
      <c r="F149" s="67"/>
      <c r="G149" s="65">
        <f t="shared" si="20"/>
        <v>2</v>
      </c>
      <c r="H149" s="66">
        <f t="shared" si="21"/>
        <v>9</v>
      </c>
      <c r="I149" s="20">
        <f t="shared" si="22"/>
        <v>2</v>
      </c>
      <c r="J149" s="21">
        <f t="shared" si="23"/>
        <v>1.5</v>
      </c>
    </row>
    <row r="150" spans="1:10" x14ac:dyDescent="0.2">
      <c r="A150" s="158" t="s">
        <v>232</v>
      </c>
      <c r="B150" s="65">
        <v>12</v>
      </c>
      <c r="C150" s="66">
        <v>8</v>
      </c>
      <c r="D150" s="65">
        <v>42</v>
      </c>
      <c r="E150" s="66">
        <v>21</v>
      </c>
      <c r="F150" s="67"/>
      <c r="G150" s="65">
        <f t="shared" si="20"/>
        <v>4</v>
      </c>
      <c r="H150" s="66">
        <f t="shared" si="21"/>
        <v>21</v>
      </c>
      <c r="I150" s="20">
        <f t="shared" si="22"/>
        <v>0.5</v>
      </c>
      <c r="J150" s="21">
        <f t="shared" si="23"/>
        <v>1</v>
      </c>
    </row>
    <row r="151" spans="1:10" s="160" customFormat="1" x14ac:dyDescent="0.2">
      <c r="A151" s="178" t="s">
        <v>460</v>
      </c>
      <c r="B151" s="71">
        <v>75</v>
      </c>
      <c r="C151" s="72">
        <v>49</v>
      </c>
      <c r="D151" s="71">
        <v>280</v>
      </c>
      <c r="E151" s="72">
        <v>288</v>
      </c>
      <c r="F151" s="73"/>
      <c r="G151" s="71">
        <f t="shared" si="20"/>
        <v>26</v>
      </c>
      <c r="H151" s="72">
        <f t="shared" si="21"/>
        <v>-8</v>
      </c>
      <c r="I151" s="37">
        <f t="shared" si="22"/>
        <v>0.53061224489795922</v>
      </c>
      <c r="J151" s="38">
        <f t="shared" si="23"/>
        <v>-2.7777777777777776E-2</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310</v>
      </c>
      <c r="B154" s="65">
        <v>0</v>
      </c>
      <c r="C154" s="66">
        <v>0</v>
      </c>
      <c r="D154" s="65">
        <v>1</v>
      </c>
      <c r="E154" s="66">
        <v>0</v>
      </c>
      <c r="F154" s="67"/>
      <c r="G154" s="65">
        <f>B154-C154</f>
        <v>0</v>
      </c>
      <c r="H154" s="66">
        <f>D154-E154</f>
        <v>1</v>
      </c>
      <c r="I154" s="20" t="str">
        <f>IF(C154=0, "-", IF(G154/C154&lt;10, G154/C154, "&gt;999%"))</f>
        <v>-</v>
      </c>
      <c r="J154" s="21" t="str">
        <f>IF(E154=0, "-", IF(H154/E154&lt;10, H154/E154, "&gt;999%"))</f>
        <v>-</v>
      </c>
    </row>
    <row r="155" spans="1:10" x14ac:dyDescent="0.2">
      <c r="A155" s="158" t="s">
        <v>311</v>
      </c>
      <c r="B155" s="65">
        <v>0</v>
      </c>
      <c r="C155" s="66">
        <v>0</v>
      </c>
      <c r="D155" s="65">
        <v>2</v>
      </c>
      <c r="E155" s="66">
        <v>0</v>
      </c>
      <c r="F155" s="67"/>
      <c r="G155" s="65">
        <f>B155-C155</f>
        <v>0</v>
      </c>
      <c r="H155" s="66">
        <f>D155-E155</f>
        <v>2</v>
      </c>
      <c r="I155" s="20" t="str">
        <f>IF(C155=0, "-", IF(G155/C155&lt;10, G155/C155, "&gt;999%"))</f>
        <v>-</v>
      </c>
      <c r="J155" s="21" t="str">
        <f>IF(E155=0, "-", IF(H155/E155&lt;10, H155/E155, "&gt;999%"))</f>
        <v>-</v>
      </c>
    </row>
    <row r="156" spans="1:10" s="160" customFormat="1" x14ac:dyDescent="0.2">
      <c r="A156" s="178" t="s">
        <v>461</v>
      </c>
      <c r="B156" s="71">
        <v>0</v>
      </c>
      <c r="C156" s="72">
        <v>0</v>
      </c>
      <c r="D156" s="71">
        <v>3</v>
      </c>
      <c r="E156" s="72">
        <v>0</v>
      </c>
      <c r="F156" s="73"/>
      <c r="G156" s="71">
        <f>B156-C156</f>
        <v>0</v>
      </c>
      <c r="H156" s="72">
        <f>D156-E156</f>
        <v>3</v>
      </c>
      <c r="I156" s="37" t="str">
        <f>IF(C156=0, "-", IF(G156/C156&lt;10, G156/C156, "&gt;999%"))</f>
        <v>-</v>
      </c>
      <c r="J156" s="38" t="str">
        <f>IF(E156=0, "-", IF(H156/E156&lt;10, H156/E156, "&gt;999%"))</f>
        <v>-</v>
      </c>
    </row>
    <row r="157" spans="1:10" x14ac:dyDescent="0.2">
      <c r="A157" s="177"/>
      <c r="B157" s="143"/>
      <c r="C157" s="144"/>
      <c r="D157" s="143"/>
      <c r="E157" s="144"/>
      <c r="F157" s="145"/>
      <c r="G157" s="143"/>
      <c r="H157" s="144"/>
      <c r="I157" s="151"/>
      <c r="J157" s="152"/>
    </row>
    <row r="158" spans="1:10" s="139" customFormat="1" x14ac:dyDescent="0.2">
      <c r="A158" s="159" t="s">
        <v>51</v>
      </c>
      <c r="B158" s="65"/>
      <c r="C158" s="66"/>
      <c r="D158" s="65"/>
      <c r="E158" s="66"/>
      <c r="F158" s="67"/>
      <c r="G158" s="65"/>
      <c r="H158" s="66"/>
      <c r="I158" s="20"/>
      <c r="J158" s="21"/>
    </row>
    <row r="159" spans="1:10" x14ac:dyDescent="0.2">
      <c r="A159" s="158" t="s">
        <v>295</v>
      </c>
      <c r="B159" s="65">
        <v>7</v>
      </c>
      <c r="C159" s="66">
        <v>0</v>
      </c>
      <c r="D159" s="65">
        <v>19</v>
      </c>
      <c r="E159" s="66">
        <v>4</v>
      </c>
      <c r="F159" s="67"/>
      <c r="G159" s="65">
        <f t="shared" ref="G159:G166" si="24">B159-C159</f>
        <v>7</v>
      </c>
      <c r="H159" s="66">
        <f t="shared" ref="H159:H166" si="25">D159-E159</f>
        <v>15</v>
      </c>
      <c r="I159" s="20" t="str">
        <f t="shared" ref="I159:I166" si="26">IF(C159=0, "-", IF(G159/C159&lt;10, G159/C159, "&gt;999%"))</f>
        <v>-</v>
      </c>
      <c r="J159" s="21">
        <f t="shared" ref="J159:J166" si="27">IF(E159=0, "-", IF(H159/E159&lt;10, H159/E159, "&gt;999%"))</f>
        <v>3.75</v>
      </c>
    </row>
    <row r="160" spans="1:10" x14ac:dyDescent="0.2">
      <c r="A160" s="158" t="s">
        <v>371</v>
      </c>
      <c r="B160" s="65">
        <v>1</v>
      </c>
      <c r="C160" s="66">
        <v>0</v>
      </c>
      <c r="D160" s="65">
        <v>7</v>
      </c>
      <c r="E160" s="66">
        <v>0</v>
      </c>
      <c r="F160" s="67"/>
      <c r="G160" s="65">
        <f t="shared" si="24"/>
        <v>1</v>
      </c>
      <c r="H160" s="66">
        <f t="shared" si="25"/>
        <v>7</v>
      </c>
      <c r="I160" s="20" t="str">
        <f t="shared" si="26"/>
        <v>-</v>
      </c>
      <c r="J160" s="21" t="str">
        <f t="shared" si="27"/>
        <v>-</v>
      </c>
    </row>
    <row r="161" spans="1:10" x14ac:dyDescent="0.2">
      <c r="A161" s="158" t="s">
        <v>327</v>
      </c>
      <c r="B161" s="65">
        <v>0</v>
      </c>
      <c r="C161" s="66">
        <v>0</v>
      </c>
      <c r="D161" s="65">
        <v>1</v>
      </c>
      <c r="E161" s="66">
        <v>0</v>
      </c>
      <c r="F161" s="67"/>
      <c r="G161" s="65">
        <f t="shared" si="24"/>
        <v>0</v>
      </c>
      <c r="H161" s="66">
        <f t="shared" si="25"/>
        <v>1</v>
      </c>
      <c r="I161" s="20" t="str">
        <f t="shared" si="26"/>
        <v>-</v>
      </c>
      <c r="J161" s="21" t="str">
        <f t="shared" si="27"/>
        <v>-</v>
      </c>
    </row>
    <row r="162" spans="1:10" x14ac:dyDescent="0.2">
      <c r="A162" s="158" t="s">
        <v>217</v>
      </c>
      <c r="B162" s="65">
        <v>0</v>
      </c>
      <c r="C162" s="66">
        <v>1</v>
      </c>
      <c r="D162" s="65">
        <v>0</v>
      </c>
      <c r="E162" s="66">
        <v>4</v>
      </c>
      <c r="F162" s="67"/>
      <c r="G162" s="65">
        <f t="shared" si="24"/>
        <v>-1</v>
      </c>
      <c r="H162" s="66">
        <f t="shared" si="25"/>
        <v>-4</v>
      </c>
      <c r="I162" s="20">
        <f t="shared" si="26"/>
        <v>-1</v>
      </c>
      <c r="J162" s="21">
        <f t="shared" si="27"/>
        <v>-1</v>
      </c>
    </row>
    <row r="163" spans="1:10" x14ac:dyDescent="0.2">
      <c r="A163" s="158" t="s">
        <v>335</v>
      </c>
      <c r="B163" s="65">
        <v>0</v>
      </c>
      <c r="C163" s="66">
        <v>1</v>
      </c>
      <c r="D163" s="65">
        <v>3</v>
      </c>
      <c r="E163" s="66">
        <v>3</v>
      </c>
      <c r="F163" s="67"/>
      <c r="G163" s="65">
        <f t="shared" si="24"/>
        <v>-1</v>
      </c>
      <c r="H163" s="66">
        <f t="shared" si="25"/>
        <v>0</v>
      </c>
      <c r="I163" s="20">
        <f t="shared" si="26"/>
        <v>-1</v>
      </c>
      <c r="J163" s="21">
        <f t="shared" si="27"/>
        <v>0</v>
      </c>
    </row>
    <row r="164" spans="1:10" x14ac:dyDescent="0.2">
      <c r="A164" s="158" t="s">
        <v>355</v>
      </c>
      <c r="B164" s="65">
        <v>1</v>
      </c>
      <c r="C164" s="66">
        <v>2</v>
      </c>
      <c r="D164" s="65">
        <v>9</v>
      </c>
      <c r="E164" s="66">
        <v>25</v>
      </c>
      <c r="F164" s="67"/>
      <c r="G164" s="65">
        <f t="shared" si="24"/>
        <v>-1</v>
      </c>
      <c r="H164" s="66">
        <f t="shared" si="25"/>
        <v>-16</v>
      </c>
      <c r="I164" s="20">
        <f t="shared" si="26"/>
        <v>-0.5</v>
      </c>
      <c r="J164" s="21">
        <f t="shared" si="27"/>
        <v>-0.64</v>
      </c>
    </row>
    <row r="165" spans="1:10" x14ac:dyDescent="0.2">
      <c r="A165" s="158" t="s">
        <v>336</v>
      </c>
      <c r="B165" s="65">
        <v>0</v>
      </c>
      <c r="C165" s="66">
        <v>0</v>
      </c>
      <c r="D165" s="65">
        <v>1</v>
      </c>
      <c r="E165" s="66">
        <v>0</v>
      </c>
      <c r="F165" s="67"/>
      <c r="G165" s="65">
        <f t="shared" si="24"/>
        <v>0</v>
      </c>
      <c r="H165" s="66">
        <f t="shared" si="25"/>
        <v>1</v>
      </c>
      <c r="I165" s="20" t="str">
        <f t="shared" si="26"/>
        <v>-</v>
      </c>
      <c r="J165" s="21" t="str">
        <f t="shared" si="27"/>
        <v>-</v>
      </c>
    </row>
    <row r="166" spans="1:10" s="160" customFormat="1" x14ac:dyDescent="0.2">
      <c r="A166" s="178" t="s">
        <v>462</v>
      </c>
      <c r="B166" s="71">
        <v>9</v>
      </c>
      <c r="C166" s="72">
        <v>4</v>
      </c>
      <c r="D166" s="71">
        <v>40</v>
      </c>
      <c r="E166" s="72">
        <v>36</v>
      </c>
      <c r="F166" s="73"/>
      <c r="G166" s="71">
        <f t="shared" si="24"/>
        <v>5</v>
      </c>
      <c r="H166" s="72">
        <f t="shared" si="25"/>
        <v>4</v>
      </c>
      <c r="I166" s="37">
        <f t="shared" si="26"/>
        <v>1.25</v>
      </c>
      <c r="J166" s="38">
        <f t="shared" si="27"/>
        <v>0.1111111111111111</v>
      </c>
    </row>
    <row r="167" spans="1:10" x14ac:dyDescent="0.2">
      <c r="A167" s="177"/>
      <c r="B167" s="143"/>
      <c r="C167" s="144"/>
      <c r="D167" s="143"/>
      <c r="E167" s="144"/>
      <c r="F167" s="145"/>
      <c r="G167" s="143"/>
      <c r="H167" s="144"/>
      <c r="I167" s="151"/>
      <c r="J167" s="152"/>
    </row>
    <row r="168" spans="1:10" s="139" customFormat="1" x14ac:dyDescent="0.2">
      <c r="A168" s="159" t="s">
        <v>52</v>
      </c>
      <c r="B168" s="65"/>
      <c r="C168" s="66"/>
      <c r="D168" s="65"/>
      <c r="E168" s="66"/>
      <c r="F168" s="67"/>
      <c r="G168" s="65"/>
      <c r="H168" s="66"/>
      <c r="I168" s="20"/>
      <c r="J168" s="21"/>
    </row>
    <row r="169" spans="1:10" x14ac:dyDescent="0.2">
      <c r="A169" s="158" t="s">
        <v>204</v>
      </c>
      <c r="B169" s="65">
        <v>2</v>
      </c>
      <c r="C169" s="66">
        <v>0</v>
      </c>
      <c r="D169" s="65">
        <v>3</v>
      </c>
      <c r="E169" s="66">
        <v>1</v>
      </c>
      <c r="F169" s="67"/>
      <c r="G169" s="65">
        <f t="shared" ref="G169:G176" si="28">B169-C169</f>
        <v>2</v>
      </c>
      <c r="H169" s="66">
        <f t="shared" ref="H169:H176" si="29">D169-E169</f>
        <v>2</v>
      </c>
      <c r="I169" s="20" t="str">
        <f t="shared" ref="I169:I176" si="30">IF(C169=0, "-", IF(G169/C169&lt;10, G169/C169, "&gt;999%"))</f>
        <v>-</v>
      </c>
      <c r="J169" s="21">
        <f t="shared" ref="J169:J176" si="31">IF(E169=0, "-", IF(H169/E169&lt;10, H169/E169, "&gt;999%"))</f>
        <v>2</v>
      </c>
    </row>
    <row r="170" spans="1:10" x14ac:dyDescent="0.2">
      <c r="A170" s="158" t="s">
        <v>212</v>
      </c>
      <c r="B170" s="65">
        <v>0</v>
      </c>
      <c r="C170" s="66">
        <v>0</v>
      </c>
      <c r="D170" s="65">
        <v>1</v>
      </c>
      <c r="E170" s="66">
        <v>0</v>
      </c>
      <c r="F170" s="67"/>
      <c r="G170" s="65">
        <f t="shared" si="28"/>
        <v>0</v>
      </c>
      <c r="H170" s="66">
        <f t="shared" si="29"/>
        <v>1</v>
      </c>
      <c r="I170" s="20" t="str">
        <f t="shared" si="30"/>
        <v>-</v>
      </c>
      <c r="J170" s="21" t="str">
        <f t="shared" si="31"/>
        <v>-</v>
      </c>
    </row>
    <row r="171" spans="1:10" x14ac:dyDescent="0.2">
      <c r="A171" s="158" t="s">
        <v>323</v>
      </c>
      <c r="B171" s="65">
        <v>1</v>
      </c>
      <c r="C171" s="66">
        <v>1</v>
      </c>
      <c r="D171" s="65">
        <v>2</v>
      </c>
      <c r="E171" s="66">
        <v>3</v>
      </c>
      <c r="F171" s="67"/>
      <c r="G171" s="65">
        <f t="shared" si="28"/>
        <v>0</v>
      </c>
      <c r="H171" s="66">
        <f t="shared" si="29"/>
        <v>-1</v>
      </c>
      <c r="I171" s="20">
        <f t="shared" si="30"/>
        <v>0</v>
      </c>
      <c r="J171" s="21">
        <f t="shared" si="31"/>
        <v>-0.33333333333333331</v>
      </c>
    </row>
    <row r="172" spans="1:10" x14ac:dyDescent="0.2">
      <c r="A172" s="158" t="s">
        <v>283</v>
      </c>
      <c r="B172" s="65">
        <v>3</v>
      </c>
      <c r="C172" s="66">
        <v>0</v>
      </c>
      <c r="D172" s="65">
        <v>18</v>
      </c>
      <c r="E172" s="66">
        <v>12</v>
      </c>
      <c r="F172" s="67"/>
      <c r="G172" s="65">
        <f t="shared" si="28"/>
        <v>3</v>
      </c>
      <c r="H172" s="66">
        <f t="shared" si="29"/>
        <v>6</v>
      </c>
      <c r="I172" s="20" t="str">
        <f t="shared" si="30"/>
        <v>-</v>
      </c>
      <c r="J172" s="21">
        <f t="shared" si="31"/>
        <v>0.5</v>
      </c>
    </row>
    <row r="173" spans="1:10" x14ac:dyDescent="0.2">
      <c r="A173" s="158" t="s">
        <v>227</v>
      </c>
      <c r="B173" s="65">
        <v>0</v>
      </c>
      <c r="C173" s="66">
        <v>0</v>
      </c>
      <c r="D173" s="65">
        <v>0</v>
      </c>
      <c r="E173" s="66">
        <v>1</v>
      </c>
      <c r="F173" s="67"/>
      <c r="G173" s="65">
        <f t="shared" si="28"/>
        <v>0</v>
      </c>
      <c r="H173" s="66">
        <f t="shared" si="29"/>
        <v>-1</v>
      </c>
      <c r="I173" s="20" t="str">
        <f t="shared" si="30"/>
        <v>-</v>
      </c>
      <c r="J173" s="21">
        <f t="shared" si="31"/>
        <v>-1</v>
      </c>
    </row>
    <row r="174" spans="1:10" x14ac:dyDescent="0.2">
      <c r="A174" s="158" t="s">
        <v>312</v>
      </c>
      <c r="B174" s="65">
        <v>2</v>
      </c>
      <c r="C174" s="66">
        <v>1</v>
      </c>
      <c r="D174" s="65">
        <v>5</v>
      </c>
      <c r="E174" s="66">
        <v>9</v>
      </c>
      <c r="F174" s="67"/>
      <c r="G174" s="65">
        <f t="shared" si="28"/>
        <v>1</v>
      </c>
      <c r="H174" s="66">
        <f t="shared" si="29"/>
        <v>-4</v>
      </c>
      <c r="I174" s="20">
        <f t="shared" si="30"/>
        <v>1</v>
      </c>
      <c r="J174" s="21">
        <f t="shared" si="31"/>
        <v>-0.44444444444444442</v>
      </c>
    </row>
    <row r="175" spans="1:10" x14ac:dyDescent="0.2">
      <c r="A175" s="158" t="s">
        <v>262</v>
      </c>
      <c r="B175" s="65">
        <v>0</v>
      </c>
      <c r="C175" s="66">
        <v>0</v>
      </c>
      <c r="D175" s="65">
        <v>4</v>
      </c>
      <c r="E175" s="66">
        <v>8</v>
      </c>
      <c r="F175" s="67"/>
      <c r="G175" s="65">
        <f t="shared" si="28"/>
        <v>0</v>
      </c>
      <c r="H175" s="66">
        <f t="shared" si="29"/>
        <v>-4</v>
      </c>
      <c r="I175" s="20" t="str">
        <f t="shared" si="30"/>
        <v>-</v>
      </c>
      <c r="J175" s="21">
        <f t="shared" si="31"/>
        <v>-0.5</v>
      </c>
    </row>
    <row r="176" spans="1:10" s="160" customFormat="1" x14ac:dyDescent="0.2">
      <c r="A176" s="178" t="s">
        <v>463</v>
      </c>
      <c r="B176" s="71">
        <v>8</v>
      </c>
      <c r="C176" s="72">
        <v>2</v>
      </c>
      <c r="D176" s="71">
        <v>33</v>
      </c>
      <c r="E176" s="72">
        <v>34</v>
      </c>
      <c r="F176" s="73"/>
      <c r="G176" s="71">
        <f t="shared" si="28"/>
        <v>6</v>
      </c>
      <c r="H176" s="72">
        <f t="shared" si="29"/>
        <v>-1</v>
      </c>
      <c r="I176" s="37">
        <f t="shared" si="30"/>
        <v>3</v>
      </c>
      <c r="J176" s="38">
        <f t="shared" si="31"/>
        <v>-2.9411764705882353E-2</v>
      </c>
    </row>
    <row r="177" spans="1:10" x14ac:dyDescent="0.2">
      <c r="A177" s="177"/>
      <c r="B177" s="143"/>
      <c r="C177" s="144"/>
      <c r="D177" s="143"/>
      <c r="E177" s="144"/>
      <c r="F177" s="145"/>
      <c r="G177" s="143"/>
      <c r="H177" s="144"/>
      <c r="I177" s="151"/>
      <c r="J177" s="152"/>
    </row>
    <row r="178" spans="1:10" s="139" customFormat="1" x14ac:dyDescent="0.2">
      <c r="A178" s="159" t="s">
        <v>53</v>
      </c>
      <c r="B178" s="65"/>
      <c r="C178" s="66"/>
      <c r="D178" s="65"/>
      <c r="E178" s="66"/>
      <c r="F178" s="67"/>
      <c r="G178" s="65"/>
      <c r="H178" s="66"/>
      <c r="I178" s="20"/>
      <c r="J178" s="21"/>
    </row>
    <row r="179" spans="1:10" x14ac:dyDescent="0.2">
      <c r="A179" s="158" t="s">
        <v>382</v>
      </c>
      <c r="B179" s="65">
        <v>0</v>
      </c>
      <c r="C179" s="66">
        <v>2</v>
      </c>
      <c r="D179" s="65">
        <v>12</v>
      </c>
      <c r="E179" s="66">
        <v>11</v>
      </c>
      <c r="F179" s="67"/>
      <c r="G179" s="65">
        <f>B179-C179</f>
        <v>-2</v>
      </c>
      <c r="H179" s="66">
        <f>D179-E179</f>
        <v>1</v>
      </c>
      <c r="I179" s="20">
        <f>IF(C179=0, "-", IF(G179/C179&lt;10, G179/C179, "&gt;999%"))</f>
        <v>-1</v>
      </c>
      <c r="J179" s="21">
        <f>IF(E179=0, "-", IF(H179/E179&lt;10, H179/E179, "&gt;999%"))</f>
        <v>9.0909090909090912E-2</v>
      </c>
    </row>
    <row r="180" spans="1:10" s="160" customFormat="1" x14ac:dyDescent="0.2">
      <c r="A180" s="178" t="s">
        <v>464</v>
      </c>
      <c r="B180" s="71">
        <v>0</v>
      </c>
      <c r="C180" s="72">
        <v>2</v>
      </c>
      <c r="D180" s="71">
        <v>12</v>
      </c>
      <c r="E180" s="72">
        <v>11</v>
      </c>
      <c r="F180" s="73"/>
      <c r="G180" s="71">
        <f>B180-C180</f>
        <v>-2</v>
      </c>
      <c r="H180" s="72">
        <f>D180-E180</f>
        <v>1</v>
      </c>
      <c r="I180" s="37">
        <f>IF(C180=0, "-", IF(G180/C180&lt;10, G180/C180, "&gt;999%"))</f>
        <v>-1</v>
      </c>
      <c r="J180" s="38">
        <f>IF(E180=0, "-", IF(H180/E180&lt;10, H180/E180, "&gt;999%"))</f>
        <v>9.0909090909090912E-2</v>
      </c>
    </row>
    <row r="181" spans="1:10" x14ac:dyDescent="0.2">
      <c r="A181" s="177"/>
      <c r="B181" s="143"/>
      <c r="C181" s="144"/>
      <c r="D181" s="143"/>
      <c r="E181" s="144"/>
      <c r="F181" s="145"/>
      <c r="G181" s="143"/>
      <c r="H181" s="144"/>
      <c r="I181" s="151"/>
      <c r="J181" s="152"/>
    </row>
    <row r="182" spans="1:10" s="139" customFormat="1" x14ac:dyDescent="0.2">
      <c r="A182" s="159" t="s">
        <v>54</v>
      </c>
      <c r="B182" s="65"/>
      <c r="C182" s="66"/>
      <c r="D182" s="65"/>
      <c r="E182" s="66"/>
      <c r="F182" s="67"/>
      <c r="G182" s="65"/>
      <c r="H182" s="66"/>
      <c r="I182" s="20"/>
      <c r="J182" s="21"/>
    </row>
    <row r="183" spans="1:10" x14ac:dyDescent="0.2">
      <c r="A183" s="158" t="s">
        <v>383</v>
      </c>
      <c r="B183" s="65">
        <v>0</v>
      </c>
      <c r="C183" s="66">
        <v>0</v>
      </c>
      <c r="D183" s="65">
        <v>1</v>
      </c>
      <c r="E183" s="66">
        <v>0</v>
      </c>
      <c r="F183" s="67"/>
      <c r="G183" s="65">
        <f>B183-C183</f>
        <v>0</v>
      </c>
      <c r="H183" s="66">
        <f>D183-E183</f>
        <v>1</v>
      </c>
      <c r="I183" s="20" t="str">
        <f>IF(C183=0, "-", IF(G183/C183&lt;10, G183/C183, "&gt;999%"))</f>
        <v>-</v>
      </c>
      <c r="J183" s="21" t="str">
        <f>IF(E183=0, "-", IF(H183/E183&lt;10, H183/E183, "&gt;999%"))</f>
        <v>-</v>
      </c>
    </row>
    <row r="184" spans="1:10" x14ac:dyDescent="0.2">
      <c r="A184" s="158" t="s">
        <v>377</v>
      </c>
      <c r="B184" s="65">
        <v>0</v>
      </c>
      <c r="C184" s="66">
        <v>0</v>
      </c>
      <c r="D184" s="65">
        <v>1</v>
      </c>
      <c r="E184" s="66">
        <v>0</v>
      </c>
      <c r="F184" s="67"/>
      <c r="G184" s="65">
        <f>B184-C184</f>
        <v>0</v>
      </c>
      <c r="H184" s="66">
        <f>D184-E184</f>
        <v>1</v>
      </c>
      <c r="I184" s="20" t="str">
        <f>IF(C184=0, "-", IF(G184/C184&lt;10, G184/C184, "&gt;999%"))</f>
        <v>-</v>
      </c>
      <c r="J184" s="21" t="str">
        <f>IF(E184=0, "-", IF(H184/E184&lt;10, H184/E184, "&gt;999%"))</f>
        <v>-</v>
      </c>
    </row>
    <row r="185" spans="1:10" s="160" customFormat="1" x14ac:dyDescent="0.2">
      <c r="A185" s="178" t="s">
        <v>465</v>
      </c>
      <c r="B185" s="71">
        <v>0</v>
      </c>
      <c r="C185" s="72">
        <v>0</v>
      </c>
      <c r="D185" s="71">
        <v>2</v>
      </c>
      <c r="E185" s="72">
        <v>0</v>
      </c>
      <c r="F185" s="73"/>
      <c r="G185" s="71">
        <f>B185-C185</f>
        <v>0</v>
      </c>
      <c r="H185" s="72">
        <f>D185-E185</f>
        <v>2</v>
      </c>
      <c r="I185" s="37" t="str">
        <f>IF(C185=0, "-", IF(G185/C185&lt;10, G185/C185, "&gt;999%"))</f>
        <v>-</v>
      </c>
      <c r="J185" s="38" t="str">
        <f>IF(E185=0, "-", IF(H185/E185&lt;10, H185/E185, "&gt;999%"))</f>
        <v>-</v>
      </c>
    </row>
    <row r="186" spans="1:10" x14ac:dyDescent="0.2">
      <c r="A186" s="177"/>
      <c r="B186" s="143"/>
      <c r="C186" s="144"/>
      <c r="D186" s="143"/>
      <c r="E186" s="144"/>
      <c r="F186" s="145"/>
      <c r="G186" s="143"/>
      <c r="H186" s="144"/>
      <c r="I186" s="151"/>
      <c r="J186" s="152"/>
    </row>
    <row r="187" spans="1:10" s="139" customFormat="1" x14ac:dyDescent="0.2">
      <c r="A187" s="159" t="s">
        <v>55</v>
      </c>
      <c r="B187" s="65"/>
      <c r="C187" s="66"/>
      <c r="D187" s="65"/>
      <c r="E187" s="66"/>
      <c r="F187" s="67"/>
      <c r="G187" s="65"/>
      <c r="H187" s="66"/>
      <c r="I187" s="20"/>
      <c r="J187" s="21"/>
    </row>
    <row r="188" spans="1:10" x14ac:dyDescent="0.2">
      <c r="A188" s="158" t="s">
        <v>313</v>
      </c>
      <c r="B188" s="65">
        <v>0</v>
      </c>
      <c r="C188" s="66">
        <v>0</v>
      </c>
      <c r="D188" s="65">
        <v>1</v>
      </c>
      <c r="E188" s="66">
        <v>0</v>
      </c>
      <c r="F188" s="67"/>
      <c r="G188" s="65">
        <f>B188-C188</f>
        <v>0</v>
      </c>
      <c r="H188" s="66">
        <f>D188-E188</f>
        <v>1</v>
      </c>
      <c r="I188" s="20" t="str">
        <f>IF(C188=0, "-", IF(G188/C188&lt;10, G188/C188, "&gt;999%"))</f>
        <v>-</v>
      </c>
      <c r="J188" s="21" t="str">
        <f>IF(E188=0, "-", IF(H188/E188&lt;10, H188/E188, "&gt;999%"))</f>
        <v>-</v>
      </c>
    </row>
    <row r="189" spans="1:10" s="160" customFormat="1" x14ac:dyDescent="0.2">
      <c r="A189" s="178" t="s">
        <v>466</v>
      </c>
      <c r="B189" s="71">
        <v>0</v>
      </c>
      <c r="C189" s="72">
        <v>0</v>
      </c>
      <c r="D189" s="71">
        <v>1</v>
      </c>
      <c r="E189" s="72">
        <v>0</v>
      </c>
      <c r="F189" s="73"/>
      <c r="G189" s="71">
        <f>B189-C189</f>
        <v>0</v>
      </c>
      <c r="H189" s="72">
        <f>D189-E189</f>
        <v>1</v>
      </c>
      <c r="I189" s="37" t="str">
        <f>IF(C189=0, "-", IF(G189/C189&lt;10, G189/C189, "&gt;999%"))</f>
        <v>-</v>
      </c>
      <c r="J189" s="38" t="str">
        <f>IF(E189=0, "-", IF(H189/E189&lt;10, H189/E189, "&gt;999%"))</f>
        <v>-</v>
      </c>
    </row>
    <row r="190" spans="1:10" x14ac:dyDescent="0.2">
      <c r="A190" s="177"/>
      <c r="B190" s="143"/>
      <c r="C190" s="144"/>
      <c r="D190" s="143"/>
      <c r="E190" s="144"/>
      <c r="F190" s="145"/>
      <c r="G190" s="143"/>
      <c r="H190" s="144"/>
      <c r="I190" s="151"/>
      <c r="J190" s="152"/>
    </row>
    <row r="191" spans="1:10" s="139" customFormat="1" x14ac:dyDescent="0.2">
      <c r="A191" s="159" t="s">
        <v>56</v>
      </c>
      <c r="B191" s="65"/>
      <c r="C191" s="66"/>
      <c r="D191" s="65"/>
      <c r="E191" s="66"/>
      <c r="F191" s="67"/>
      <c r="G191" s="65"/>
      <c r="H191" s="66"/>
      <c r="I191" s="20"/>
      <c r="J191" s="21"/>
    </row>
    <row r="192" spans="1:10" x14ac:dyDescent="0.2">
      <c r="A192" s="158" t="s">
        <v>345</v>
      </c>
      <c r="B192" s="65">
        <v>4</v>
      </c>
      <c r="C192" s="66">
        <v>3</v>
      </c>
      <c r="D192" s="65">
        <v>21</v>
      </c>
      <c r="E192" s="66">
        <v>10</v>
      </c>
      <c r="F192" s="67"/>
      <c r="G192" s="65">
        <f t="shared" ref="G192:G204" si="32">B192-C192</f>
        <v>1</v>
      </c>
      <c r="H192" s="66">
        <f t="shared" ref="H192:H204" si="33">D192-E192</f>
        <v>11</v>
      </c>
      <c r="I192" s="20">
        <f t="shared" ref="I192:I204" si="34">IF(C192=0, "-", IF(G192/C192&lt;10, G192/C192, "&gt;999%"))</f>
        <v>0.33333333333333331</v>
      </c>
      <c r="J192" s="21">
        <f t="shared" ref="J192:J204" si="35">IF(E192=0, "-", IF(H192/E192&lt;10, H192/E192, "&gt;999%"))</f>
        <v>1.1000000000000001</v>
      </c>
    </row>
    <row r="193" spans="1:10" x14ac:dyDescent="0.2">
      <c r="A193" s="158" t="s">
        <v>356</v>
      </c>
      <c r="B193" s="65">
        <v>15</v>
      </c>
      <c r="C193" s="66">
        <v>19</v>
      </c>
      <c r="D193" s="65">
        <v>82</v>
      </c>
      <c r="E193" s="66">
        <v>91</v>
      </c>
      <c r="F193" s="67"/>
      <c r="G193" s="65">
        <f t="shared" si="32"/>
        <v>-4</v>
      </c>
      <c r="H193" s="66">
        <f t="shared" si="33"/>
        <v>-9</v>
      </c>
      <c r="I193" s="20">
        <f t="shared" si="34"/>
        <v>-0.21052631578947367</v>
      </c>
      <c r="J193" s="21">
        <f t="shared" si="35"/>
        <v>-9.8901098901098897E-2</v>
      </c>
    </row>
    <row r="194" spans="1:10" x14ac:dyDescent="0.2">
      <c r="A194" s="158" t="s">
        <v>233</v>
      </c>
      <c r="B194" s="65">
        <v>9</v>
      </c>
      <c r="C194" s="66">
        <v>4</v>
      </c>
      <c r="D194" s="65">
        <v>25</v>
      </c>
      <c r="E194" s="66">
        <v>54</v>
      </c>
      <c r="F194" s="67"/>
      <c r="G194" s="65">
        <f t="shared" si="32"/>
        <v>5</v>
      </c>
      <c r="H194" s="66">
        <f t="shared" si="33"/>
        <v>-29</v>
      </c>
      <c r="I194" s="20">
        <f t="shared" si="34"/>
        <v>1.25</v>
      </c>
      <c r="J194" s="21">
        <f t="shared" si="35"/>
        <v>-0.53703703703703709</v>
      </c>
    </row>
    <row r="195" spans="1:10" x14ac:dyDescent="0.2">
      <c r="A195" s="158" t="s">
        <v>246</v>
      </c>
      <c r="B195" s="65">
        <v>6</v>
      </c>
      <c r="C195" s="66">
        <v>7</v>
      </c>
      <c r="D195" s="65">
        <v>37</v>
      </c>
      <c r="E195" s="66">
        <v>43</v>
      </c>
      <c r="F195" s="67"/>
      <c r="G195" s="65">
        <f t="shared" si="32"/>
        <v>-1</v>
      </c>
      <c r="H195" s="66">
        <f t="shared" si="33"/>
        <v>-6</v>
      </c>
      <c r="I195" s="20">
        <f t="shared" si="34"/>
        <v>-0.14285714285714285</v>
      </c>
      <c r="J195" s="21">
        <f t="shared" si="35"/>
        <v>-0.13953488372093023</v>
      </c>
    </row>
    <row r="196" spans="1:10" x14ac:dyDescent="0.2">
      <c r="A196" s="158" t="s">
        <v>270</v>
      </c>
      <c r="B196" s="65">
        <v>12</v>
      </c>
      <c r="C196" s="66">
        <v>19</v>
      </c>
      <c r="D196" s="65">
        <v>81</v>
      </c>
      <c r="E196" s="66">
        <v>97</v>
      </c>
      <c r="F196" s="67"/>
      <c r="G196" s="65">
        <f t="shared" si="32"/>
        <v>-7</v>
      </c>
      <c r="H196" s="66">
        <f t="shared" si="33"/>
        <v>-16</v>
      </c>
      <c r="I196" s="20">
        <f t="shared" si="34"/>
        <v>-0.36842105263157893</v>
      </c>
      <c r="J196" s="21">
        <f t="shared" si="35"/>
        <v>-0.16494845360824742</v>
      </c>
    </row>
    <row r="197" spans="1:10" x14ac:dyDescent="0.2">
      <c r="A197" s="158" t="s">
        <v>296</v>
      </c>
      <c r="B197" s="65">
        <v>6</v>
      </c>
      <c r="C197" s="66">
        <v>8</v>
      </c>
      <c r="D197" s="65">
        <v>20</v>
      </c>
      <c r="E197" s="66">
        <v>40</v>
      </c>
      <c r="F197" s="67"/>
      <c r="G197" s="65">
        <f t="shared" si="32"/>
        <v>-2</v>
      </c>
      <c r="H197" s="66">
        <f t="shared" si="33"/>
        <v>-20</v>
      </c>
      <c r="I197" s="20">
        <f t="shared" si="34"/>
        <v>-0.25</v>
      </c>
      <c r="J197" s="21">
        <f t="shared" si="35"/>
        <v>-0.5</v>
      </c>
    </row>
    <row r="198" spans="1:10" x14ac:dyDescent="0.2">
      <c r="A198" s="158" t="s">
        <v>297</v>
      </c>
      <c r="B198" s="65">
        <v>3</v>
      </c>
      <c r="C198" s="66">
        <v>3</v>
      </c>
      <c r="D198" s="65">
        <v>16</v>
      </c>
      <c r="E198" s="66">
        <v>18</v>
      </c>
      <c r="F198" s="67"/>
      <c r="G198" s="65">
        <f t="shared" si="32"/>
        <v>0</v>
      </c>
      <c r="H198" s="66">
        <f t="shared" si="33"/>
        <v>-2</v>
      </c>
      <c r="I198" s="20">
        <f t="shared" si="34"/>
        <v>0</v>
      </c>
      <c r="J198" s="21">
        <f t="shared" si="35"/>
        <v>-0.1111111111111111</v>
      </c>
    </row>
    <row r="199" spans="1:10" x14ac:dyDescent="0.2">
      <c r="A199" s="158" t="s">
        <v>247</v>
      </c>
      <c r="B199" s="65">
        <v>0</v>
      </c>
      <c r="C199" s="66">
        <v>1</v>
      </c>
      <c r="D199" s="65">
        <v>1</v>
      </c>
      <c r="E199" s="66">
        <v>3</v>
      </c>
      <c r="F199" s="67"/>
      <c r="G199" s="65">
        <f t="shared" si="32"/>
        <v>-1</v>
      </c>
      <c r="H199" s="66">
        <f t="shared" si="33"/>
        <v>-2</v>
      </c>
      <c r="I199" s="20">
        <f t="shared" si="34"/>
        <v>-1</v>
      </c>
      <c r="J199" s="21">
        <f t="shared" si="35"/>
        <v>-0.66666666666666663</v>
      </c>
    </row>
    <row r="200" spans="1:10" x14ac:dyDescent="0.2">
      <c r="A200" s="158" t="s">
        <v>223</v>
      </c>
      <c r="B200" s="65">
        <v>0</v>
      </c>
      <c r="C200" s="66">
        <v>2</v>
      </c>
      <c r="D200" s="65">
        <v>2</v>
      </c>
      <c r="E200" s="66">
        <v>6</v>
      </c>
      <c r="F200" s="67"/>
      <c r="G200" s="65">
        <f t="shared" si="32"/>
        <v>-2</v>
      </c>
      <c r="H200" s="66">
        <f t="shared" si="33"/>
        <v>-4</v>
      </c>
      <c r="I200" s="20">
        <f t="shared" si="34"/>
        <v>-1</v>
      </c>
      <c r="J200" s="21">
        <f t="shared" si="35"/>
        <v>-0.66666666666666663</v>
      </c>
    </row>
    <row r="201" spans="1:10" x14ac:dyDescent="0.2">
      <c r="A201" s="158" t="s">
        <v>177</v>
      </c>
      <c r="B201" s="65">
        <v>5</v>
      </c>
      <c r="C201" s="66">
        <v>5</v>
      </c>
      <c r="D201" s="65">
        <v>24</v>
      </c>
      <c r="E201" s="66">
        <v>25</v>
      </c>
      <c r="F201" s="67"/>
      <c r="G201" s="65">
        <f t="shared" si="32"/>
        <v>0</v>
      </c>
      <c r="H201" s="66">
        <f t="shared" si="33"/>
        <v>-1</v>
      </c>
      <c r="I201" s="20">
        <f t="shared" si="34"/>
        <v>0</v>
      </c>
      <c r="J201" s="21">
        <f t="shared" si="35"/>
        <v>-0.04</v>
      </c>
    </row>
    <row r="202" spans="1:10" x14ac:dyDescent="0.2">
      <c r="A202" s="158" t="s">
        <v>188</v>
      </c>
      <c r="B202" s="65">
        <v>1</v>
      </c>
      <c r="C202" s="66">
        <v>7</v>
      </c>
      <c r="D202" s="65">
        <v>19</v>
      </c>
      <c r="E202" s="66">
        <v>49</v>
      </c>
      <c r="F202" s="67"/>
      <c r="G202" s="65">
        <f t="shared" si="32"/>
        <v>-6</v>
      </c>
      <c r="H202" s="66">
        <f t="shared" si="33"/>
        <v>-30</v>
      </c>
      <c r="I202" s="20">
        <f t="shared" si="34"/>
        <v>-0.8571428571428571</v>
      </c>
      <c r="J202" s="21">
        <f t="shared" si="35"/>
        <v>-0.61224489795918369</v>
      </c>
    </row>
    <row r="203" spans="1:10" x14ac:dyDescent="0.2">
      <c r="A203" s="158" t="s">
        <v>198</v>
      </c>
      <c r="B203" s="65">
        <v>1</v>
      </c>
      <c r="C203" s="66">
        <v>2</v>
      </c>
      <c r="D203" s="65">
        <v>11</v>
      </c>
      <c r="E203" s="66">
        <v>7</v>
      </c>
      <c r="F203" s="67"/>
      <c r="G203" s="65">
        <f t="shared" si="32"/>
        <v>-1</v>
      </c>
      <c r="H203" s="66">
        <f t="shared" si="33"/>
        <v>4</v>
      </c>
      <c r="I203" s="20">
        <f t="shared" si="34"/>
        <v>-0.5</v>
      </c>
      <c r="J203" s="21">
        <f t="shared" si="35"/>
        <v>0.5714285714285714</v>
      </c>
    </row>
    <row r="204" spans="1:10" s="160" customFormat="1" x14ac:dyDescent="0.2">
      <c r="A204" s="178" t="s">
        <v>467</v>
      </c>
      <c r="B204" s="71">
        <v>62</v>
      </c>
      <c r="C204" s="72">
        <v>80</v>
      </c>
      <c r="D204" s="71">
        <v>339</v>
      </c>
      <c r="E204" s="72">
        <v>443</v>
      </c>
      <c r="F204" s="73"/>
      <c r="G204" s="71">
        <f t="shared" si="32"/>
        <v>-18</v>
      </c>
      <c r="H204" s="72">
        <f t="shared" si="33"/>
        <v>-104</v>
      </c>
      <c r="I204" s="37">
        <f t="shared" si="34"/>
        <v>-0.22500000000000001</v>
      </c>
      <c r="J204" s="38">
        <f t="shared" si="35"/>
        <v>-0.23476297968397292</v>
      </c>
    </row>
    <row r="205" spans="1:10" x14ac:dyDescent="0.2">
      <c r="A205" s="177"/>
      <c r="B205" s="143"/>
      <c r="C205" s="144"/>
      <c r="D205" s="143"/>
      <c r="E205" s="144"/>
      <c r="F205" s="145"/>
      <c r="G205" s="143"/>
      <c r="H205" s="144"/>
      <c r="I205" s="151"/>
      <c r="J205" s="152"/>
    </row>
    <row r="206" spans="1:10" s="139" customFormat="1" x14ac:dyDescent="0.2">
      <c r="A206" s="159" t="s">
        <v>57</v>
      </c>
      <c r="B206" s="65"/>
      <c r="C206" s="66"/>
      <c r="D206" s="65"/>
      <c r="E206" s="66"/>
      <c r="F206" s="67"/>
      <c r="G206" s="65"/>
      <c r="H206" s="66"/>
      <c r="I206" s="20"/>
      <c r="J206" s="21"/>
    </row>
    <row r="207" spans="1:10" x14ac:dyDescent="0.2">
      <c r="A207" s="158" t="s">
        <v>195</v>
      </c>
      <c r="B207" s="65">
        <v>2</v>
      </c>
      <c r="C207" s="66">
        <v>1</v>
      </c>
      <c r="D207" s="65">
        <v>2</v>
      </c>
      <c r="E207" s="66">
        <v>2</v>
      </c>
      <c r="F207" s="67"/>
      <c r="G207" s="65">
        <f t="shared" ref="G207:G220" si="36">B207-C207</f>
        <v>1</v>
      </c>
      <c r="H207" s="66">
        <f t="shared" ref="H207:H220" si="37">D207-E207</f>
        <v>0</v>
      </c>
      <c r="I207" s="20">
        <f t="shared" ref="I207:I220" si="38">IF(C207=0, "-", IF(G207/C207&lt;10, G207/C207, "&gt;999%"))</f>
        <v>1</v>
      </c>
      <c r="J207" s="21">
        <f t="shared" ref="J207:J220" si="39">IF(E207=0, "-", IF(H207/E207&lt;10, H207/E207, "&gt;999%"))</f>
        <v>0</v>
      </c>
    </row>
    <row r="208" spans="1:10" x14ac:dyDescent="0.2">
      <c r="A208" s="158" t="s">
        <v>205</v>
      </c>
      <c r="B208" s="65">
        <v>1</v>
      </c>
      <c r="C208" s="66">
        <v>0</v>
      </c>
      <c r="D208" s="65">
        <v>3</v>
      </c>
      <c r="E208" s="66">
        <v>2</v>
      </c>
      <c r="F208" s="67"/>
      <c r="G208" s="65">
        <f t="shared" si="36"/>
        <v>1</v>
      </c>
      <c r="H208" s="66">
        <f t="shared" si="37"/>
        <v>1</v>
      </c>
      <c r="I208" s="20" t="str">
        <f t="shared" si="38"/>
        <v>-</v>
      </c>
      <c r="J208" s="21">
        <f t="shared" si="39"/>
        <v>0.5</v>
      </c>
    </row>
    <row r="209" spans="1:10" x14ac:dyDescent="0.2">
      <c r="A209" s="158" t="s">
        <v>228</v>
      </c>
      <c r="B209" s="65">
        <v>0</v>
      </c>
      <c r="C209" s="66">
        <v>0</v>
      </c>
      <c r="D209" s="65">
        <v>0</v>
      </c>
      <c r="E209" s="66">
        <v>1</v>
      </c>
      <c r="F209" s="67"/>
      <c r="G209" s="65">
        <f t="shared" si="36"/>
        <v>0</v>
      </c>
      <c r="H209" s="66">
        <f t="shared" si="37"/>
        <v>-1</v>
      </c>
      <c r="I209" s="20" t="str">
        <f t="shared" si="38"/>
        <v>-</v>
      </c>
      <c r="J209" s="21">
        <f t="shared" si="39"/>
        <v>-1</v>
      </c>
    </row>
    <row r="210" spans="1:10" x14ac:dyDescent="0.2">
      <c r="A210" s="158" t="s">
        <v>206</v>
      </c>
      <c r="B210" s="65">
        <v>1</v>
      </c>
      <c r="C210" s="66">
        <v>0</v>
      </c>
      <c r="D210" s="65">
        <v>1</v>
      </c>
      <c r="E210" s="66">
        <v>0</v>
      </c>
      <c r="F210" s="67"/>
      <c r="G210" s="65">
        <f t="shared" si="36"/>
        <v>1</v>
      </c>
      <c r="H210" s="66">
        <f t="shared" si="37"/>
        <v>1</v>
      </c>
      <c r="I210" s="20" t="str">
        <f t="shared" si="38"/>
        <v>-</v>
      </c>
      <c r="J210" s="21" t="str">
        <f t="shared" si="39"/>
        <v>-</v>
      </c>
    </row>
    <row r="211" spans="1:10" x14ac:dyDescent="0.2">
      <c r="A211" s="158" t="s">
        <v>211</v>
      </c>
      <c r="B211" s="65">
        <v>0</v>
      </c>
      <c r="C211" s="66">
        <v>0</v>
      </c>
      <c r="D211" s="65">
        <v>0</v>
      </c>
      <c r="E211" s="66">
        <v>1</v>
      </c>
      <c r="F211" s="67"/>
      <c r="G211" s="65">
        <f t="shared" si="36"/>
        <v>0</v>
      </c>
      <c r="H211" s="66">
        <f t="shared" si="37"/>
        <v>-1</v>
      </c>
      <c r="I211" s="20" t="str">
        <f t="shared" si="38"/>
        <v>-</v>
      </c>
      <c r="J211" s="21">
        <f t="shared" si="39"/>
        <v>-1</v>
      </c>
    </row>
    <row r="212" spans="1:10" x14ac:dyDescent="0.2">
      <c r="A212" s="158" t="s">
        <v>324</v>
      </c>
      <c r="B212" s="65">
        <v>0</v>
      </c>
      <c r="C212" s="66">
        <v>0</v>
      </c>
      <c r="D212" s="65">
        <v>1</v>
      </c>
      <c r="E212" s="66">
        <v>1</v>
      </c>
      <c r="F212" s="67"/>
      <c r="G212" s="65">
        <f t="shared" si="36"/>
        <v>0</v>
      </c>
      <c r="H212" s="66">
        <f t="shared" si="37"/>
        <v>0</v>
      </c>
      <c r="I212" s="20" t="str">
        <f t="shared" si="38"/>
        <v>-</v>
      </c>
      <c r="J212" s="21">
        <f t="shared" si="39"/>
        <v>0</v>
      </c>
    </row>
    <row r="213" spans="1:10" x14ac:dyDescent="0.2">
      <c r="A213" s="158" t="s">
        <v>263</v>
      </c>
      <c r="B213" s="65">
        <v>0</v>
      </c>
      <c r="C213" s="66">
        <v>1</v>
      </c>
      <c r="D213" s="65">
        <v>1</v>
      </c>
      <c r="E213" s="66">
        <v>3</v>
      </c>
      <c r="F213" s="67"/>
      <c r="G213" s="65">
        <f t="shared" si="36"/>
        <v>-1</v>
      </c>
      <c r="H213" s="66">
        <f t="shared" si="37"/>
        <v>-2</v>
      </c>
      <c r="I213" s="20">
        <f t="shared" si="38"/>
        <v>-1</v>
      </c>
      <c r="J213" s="21">
        <f t="shared" si="39"/>
        <v>-0.66666666666666663</v>
      </c>
    </row>
    <row r="214" spans="1:10" x14ac:dyDescent="0.2">
      <c r="A214" s="158" t="s">
        <v>284</v>
      </c>
      <c r="B214" s="65">
        <v>0</v>
      </c>
      <c r="C214" s="66">
        <v>0</v>
      </c>
      <c r="D214" s="65">
        <v>0</v>
      </c>
      <c r="E214" s="66">
        <v>1</v>
      </c>
      <c r="F214" s="67"/>
      <c r="G214" s="65">
        <f t="shared" si="36"/>
        <v>0</v>
      </c>
      <c r="H214" s="66">
        <f t="shared" si="37"/>
        <v>-1</v>
      </c>
      <c r="I214" s="20" t="str">
        <f t="shared" si="38"/>
        <v>-</v>
      </c>
      <c r="J214" s="21">
        <f t="shared" si="39"/>
        <v>-1</v>
      </c>
    </row>
    <row r="215" spans="1:10" x14ac:dyDescent="0.2">
      <c r="A215" s="158" t="s">
        <v>285</v>
      </c>
      <c r="B215" s="65">
        <v>0</v>
      </c>
      <c r="C215" s="66">
        <v>0</v>
      </c>
      <c r="D215" s="65">
        <v>3</v>
      </c>
      <c r="E215" s="66">
        <v>2</v>
      </c>
      <c r="F215" s="67"/>
      <c r="G215" s="65">
        <f t="shared" si="36"/>
        <v>0</v>
      </c>
      <c r="H215" s="66">
        <f t="shared" si="37"/>
        <v>1</v>
      </c>
      <c r="I215" s="20" t="str">
        <f t="shared" si="38"/>
        <v>-</v>
      </c>
      <c r="J215" s="21">
        <f t="shared" si="39"/>
        <v>0.5</v>
      </c>
    </row>
    <row r="216" spans="1:10" x14ac:dyDescent="0.2">
      <c r="A216" s="158" t="s">
        <v>286</v>
      </c>
      <c r="B216" s="65">
        <v>1</v>
      </c>
      <c r="C216" s="66">
        <v>0</v>
      </c>
      <c r="D216" s="65">
        <v>3</v>
      </c>
      <c r="E216" s="66">
        <v>3</v>
      </c>
      <c r="F216" s="67"/>
      <c r="G216" s="65">
        <f t="shared" si="36"/>
        <v>1</v>
      </c>
      <c r="H216" s="66">
        <f t="shared" si="37"/>
        <v>0</v>
      </c>
      <c r="I216" s="20" t="str">
        <f t="shared" si="38"/>
        <v>-</v>
      </c>
      <c r="J216" s="21">
        <f t="shared" si="39"/>
        <v>0</v>
      </c>
    </row>
    <row r="217" spans="1:10" x14ac:dyDescent="0.2">
      <c r="A217" s="158" t="s">
        <v>314</v>
      </c>
      <c r="B217" s="65">
        <v>0</v>
      </c>
      <c r="C217" s="66">
        <v>0</v>
      </c>
      <c r="D217" s="65">
        <v>1</v>
      </c>
      <c r="E217" s="66">
        <v>0</v>
      </c>
      <c r="F217" s="67"/>
      <c r="G217" s="65">
        <f t="shared" si="36"/>
        <v>0</v>
      </c>
      <c r="H217" s="66">
        <f t="shared" si="37"/>
        <v>1</v>
      </c>
      <c r="I217" s="20" t="str">
        <f t="shared" si="38"/>
        <v>-</v>
      </c>
      <c r="J217" s="21" t="str">
        <f t="shared" si="39"/>
        <v>-</v>
      </c>
    </row>
    <row r="218" spans="1:10" x14ac:dyDescent="0.2">
      <c r="A218" s="158" t="s">
        <v>315</v>
      </c>
      <c r="B218" s="65">
        <v>2</v>
      </c>
      <c r="C218" s="66">
        <v>0</v>
      </c>
      <c r="D218" s="65">
        <v>3</v>
      </c>
      <c r="E218" s="66">
        <v>3</v>
      </c>
      <c r="F218" s="67"/>
      <c r="G218" s="65">
        <f t="shared" si="36"/>
        <v>2</v>
      </c>
      <c r="H218" s="66">
        <f t="shared" si="37"/>
        <v>0</v>
      </c>
      <c r="I218" s="20" t="str">
        <f t="shared" si="38"/>
        <v>-</v>
      </c>
      <c r="J218" s="21">
        <f t="shared" si="39"/>
        <v>0</v>
      </c>
    </row>
    <row r="219" spans="1:10" x14ac:dyDescent="0.2">
      <c r="A219" s="158" t="s">
        <v>325</v>
      </c>
      <c r="B219" s="65">
        <v>0</v>
      </c>
      <c r="C219" s="66">
        <v>0</v>
      </c>
      <c r="D219" s="65">
        <v>0</v>
      </c>
      <c r="E219" s="66">
        <v>2</v>
      </c>
      <c r="F219" s="67"/>
      <c r="G219" s="65">
        <f t="shared" si="36"/>
        <v>0</v>
      </c>
      <c r="H219" s="66">
        <f t="shared" si="37"/>
        <v>-2</v>
      </c>
      <c r="I219" s="20" t="str">
        <f t="shared" si="38"/>
        <v>-</v>
      </c>
      <c r="J219" s="21">
        <f t="shared" si="39"/>
        <v>-1</v>
      </c>
    </row>
    <row r="220" spans="1:10" s="160" customFormat="1" x14ac:dyDescent="0.2">
      <c r="A220" s="178" t="s">
        <v>468</v>
      </c>
      <c r="B220" s="71">
        <v>7</v>
      </c>
      <c r="C220" s="72">
        <v>2</v>
      </c>
      <c r="D220" s="71">
        <v>18</v>
      </c>
      <c r="E220" s="72">
        <v>21</v>
      </c>
      <c r="F220" s="73"/>
      <c r="G220" s="71">
        <f t="shared" si="36"/>
        <v>5</v>
      </c>
      <c r="H220" s="72">
        <f t="shared" si="37"/>
        <v>-3</v>
      </c>
      <c r="I220" s="37">
        <f t="shared" si="38"/>
        <v>2.5</v>
      </c>
      <c r="J220" s="38">
        <f t="shared" si="39"/>
        <v>-0.14285714285714285</v>
      </c>
    </row>
    <row r="221" spans="1:10" x14ac:dyDescent="0.2">
      <c r="A221" s="177"/>
      <c r="B221" s="143"/>
      <c r="C221" s="144"/>
      <c r="D221" s="143"/>
      <c r="E221" s="144"/>
      <c r="F221" s="145"/>
      <c r="G221" s="143"/>
      <c r="H221" s="144"/>
      <c r="I221" s="151"/>
      <c r="J221" s="152"/>
    </row>
    <row r="222" spans="1:10" s="139" customFormat="1" x14ac:dyDescent="0.2">
      <c r="A222" s="159" t="s">
        <v>58</v>
      </c>
      <c r="B222" s="65"/>
      <c r="C222" s="66"/>
      <c r="D222" s="65"/>
      <c r="E222" s="66"/>
      <c r="F222" s="67"/>
      <c r="G222" s="65"/>
      <c r="H222" s="66"/>
      <c r="I222" s="20"/>
      <c r="J222" s="21"/>
    </row>
    <row r="223" spans="1:10" x14ac:dyDescent="0.2">
      <c r="A223" s="158" t="s">
        <v>372</v>
      </c>
      <c r="B223" s="65">
        <v>1</v>
      </c>
      <c r="C223" s="66">
        <v>1</v>
      </c>
      <c r="D223" s="65">
        <v>1</v>
      </c>
      <c r="E223" s="66">
        <v>4</v>
      </c>
      <c r="F223" s="67"/>
      <c r="G223" s="65">
        <f>B223-C223</f>
        <v>0</v>
      </c>
      <c r="H223" s="66">
        <f>D223-E223</f>
        <v>-3</v>
      </c>
      <c r="I223" s="20">
        <f>IF(C223=0, "-", IF(G223/C223&lt;10, G223/C223, "&gt;999%"))</f>
        <v>0</v>
      </c>
      <c r="J223" s="21">
        <f>IF(E223=0, "-", IF(H223/E223&lt;10, H223/E223, "&gt;999%"))</f>
        <v>-0.75</v>
      </c>
    </row>
    <row r="224" spans="1:10" x14ac:dyDescent="0.2">
      <c r="A224" s="158" t="s">
        <v>337</v>
      </c>
      <c r="B224" s="65">
        <v>1</v>
      </c>
      <c r="C224" s="66">
        <v>0</v>
      </c>
      <c r="D224" s="65">
        <v>1</v>
      </c>
      <c r="E224" s="66">
        <v>2</v>
      </c>
      <c r="F224" s="67"/>
      <c r="G224" s="65">
        <f>B224-C224</f>
        <v>1</v>
      </c>
      <c r="H224" s="66">
        <f>D224-E224</f>
        <v>-1</v>
      </c>
      <c r="I224" s="20" t="str">
        <f>IF(C224=0, "-", IF(G224/C224&lt;10, G224/C224, "&gt;999%"))</f>
        <v>-</v>
      </c>
      <c r="J224" s="21">
        <f>IF(E224=0, "-", IF(H224/E224&lt;10, H224/E224, "&gt;999%"))</f>
        <v>-0.5</v>
      </c>
    </row>
    <row r="225" spans="1:10" s="160" customFormat="1" x14ac:dyDescent="0.2">
      <c r="A225" s="178" t="s">
        <v>469</v>
      </c>
      <c r="B225" s="71">
        <v>2</v>
      </c>
      <c r="C225" s="72">
        <v>1</v>
      </c>
      <c r="D225" s="71">
        <v>2</v>
      </c>
      <c r="E225" s="72">
        <v>6</v>
      </c>
      <c r="F225" s="73"/>
      <c r="G225" s="71">
        <f>B225-C225</f>
        <v>1</v>
      </c>
      <c r="H225" s="72">
        <f>D225-E225</f>
        <v>-4</v>
      </c>
      <c r="I225" s="37">
        <f>IF(C225=0, "-", IF(G225/C225&lt;10, G225/C225, "&gt;999%"))</f>
        <v>1</v>
      </c>
      <c r="J225" s="38">
        <f>IF(E225=0, "-", IF(H225/E225&lt;10, H225/E225, "&gt;999%"))</f>
        <v>-0.66666666666666663</v>
      </c>
    </row>
    <row r="226" spans="1:10" x14ac:dyDescent="0.2">
      <c r="A226" s="177"/>
      <c r="B226" s="143"/>
      <c r="C226" s="144"/>
      <c r="D226" s="143"/>
      <c r="E226" s="144"/>
      <c r="F226" s="145"/>
      <c r="G226" s="143"/>
      <c r="H226" s="144"/>
      <c r="I226" s="151"/>
      <c r="J226" s="152"/>
    </row>
    <row r="227" spans="1:10" s="139" customFormat="1" x14ac:dyDescent="0.2">
      <c r="A227" s="159" t="s">
        <v>59</v>
      </c>
      <c r="B227" s="65"/>
      <c r="C227" s="66"/>
      <c r="D227" s="65"/>
      <c r="E227" s="66"/>
      <c r="F227" s="67"/>
      <c r="G227" s="65"/>
      <c r="H227" s="66"/>
      <c r="I227" s="20"/>
      <c r="J227" s="21"/>
    </row>
    <row r="228" spans="1:10" x14ac:dyDescent="0.2">
      <c r="A228" s="158" t="s">
        <v>271</v>
      </c>
      <c r="B228" s="65">
        <v>23</v>
      </c>
      <c r="C228" s="66">
        <v>2</v>
      </c>
      <c r="D228" s="65">
        <v>35</v>
      </c>
      <c r="E228" s="66">
        <v>12</v>
      </c>
      <c r="F228" s="67"/>
      <c r="G228" s="65">
        <f>B228-C228</f>
        <v>21</v>
      </c>
      <c r="H228" s="66">
        <f>D228-E228</f>
        <v>23</v>
      </c>
      <c r="I228" s="20" t="str">
        <f>IF(C228=0, "-", IF(G228/C228&lt;10, G228/C228, "&gt;999%"))</f>
        <v>&gt;999%</v>
      </c>
      <c r="J228" s="21">
        <f>IF(E228=0, "-", IF(H228/E228&lt;10, H228/E228, "&gt;999%"))</f>
        <v>1.9166666666666667</v>
      </c>
    </row>
    <row r="229" spans="1:10" x14ac:dyDescent="0.2">
      <c r="A229" s="158" t="s">
        <v>178</v>
      </c>
      <c r="B229" s="65">
        <v>10</v>
      </c>
      <c r="C229" s="66">
        <v>8</v>
      </c>
      <c r="D229" s="65">
        <v>113</v>
      </c>
      <c r="E229" s="66">
        <v>57</v>
      </c>
      <c r="F229" s="67"/>
      <c r="G229" s="65">
        <f>B229-C229</f>
        <v>2</v>
      </c>
      <c r="H229" s="66">
        <f>D229-E229</f>
        <v>56</v>
      </c>
      <c r="I229" s="20">
        <f>IF(C229=0, "-", IF(G229/C229&lt;10, G229/C229, "&gt;999%"))</f>
        <v>0.25</v>
      </c>
      <c r="J229" s="21">
        <f>IF(E229=0, "-", IF(H229/E229&lt;10, H229/E229, "&gt;999%"))</f>
        <v>0.98245614035087714</v>
      </c>
    </row>
    <row r="230" spans="1:10" x14ac:dyDescent="0.2">
      <c r="A230" s="158" t="s">
        <v>248</v>
      </c>
      <c r="B230" s="65">
        <v>41</v>
      </c>
      <c r="C230" s="66">
        <v>14</v>
      </c>
      <c r="D230" s="65">
        <v>168</v>
      </c>
      <c r="E230" s="66">
        <v>40</v>
      </c>
      <c r="F230" s="67"/>
      <c r="G230" s="65">
        <f>B230-C230</f>
        <v>27</v>
      </c>
      <c r="H230" s="66">
        <f>D230-E230</f>
        <v>128</v>
      </c>
      <c r="I230" s="20">
        <f>IF(C230=0, "-", IF(G230/C230&lt;10, G230/C230, "&gt;999%"))</f>
        <v>1.9285714285714286</v>
      </c>
      <c r="J230" s="21">
        <f>IF(E230=0, "-", IF(H230/E230&lt;10, H230/E230, "&gt;999%"))</f>
        <v>3.2</v>
      </c>
    </row>
    <row r="231" spans="1:10" s="160" customFormat="1" x14ac:dyDescent="0.2">
      <c r="A231" s="178" t="s">
        <v>470</v>
      </c>
      <c r="B231" s="71">
        <v>74</v>
      </c>
      <c r="C231" s="72">
        <v>24</v>
      </c>
      <c r="D231" s="71">
        <v>316</v>
      </c>
      <c r="E231" s="72">
        <v>109</v>
      </c>
      <c r="F231" s="73"/>
      <c r="G231" s="71">
        <f>B231-C231</f>
        <v>50</v>
      </c>
      <c r="H231" s="72">
        <f>D231-E231</f>
        <v>207</v>
      </c>
      <c r="I231" s="37">
        <f>IF(C231=0, "-", IF(G231/C231&lt;10, G231/C231, "&gt;999%"))</f>
        <v>2.0833333333333335</v>
      </c>
      <c r="J231" s="38">
        <f>IF(E231=0, "-", IF(H231/E231&lt;10, H231/E231, "&gt;999%"))</f>
        <v>1.8990825688073394</v>
      </c>
    </row>
    <row r="232" spans="1:10" x14ac:dyDescent="0.2">
      <c r="A232" s="177"/>
      <c r="B232" s="143"/>
      <c r="C232" s="144"/>
      <c r="D232" s="143"/>
      <c r="E232" s="144"/>
      <c r="F232" s="145"/>
      <c r="G232" s="143"/>
      <c r="H232" s="144"/>
      <c r="I232" s="151"/>
      <c r="J232" s="152"/>
    </row>
    <row r="233" spans="1:10" s="139" customFormat="1" x14ac:dyDescent="0.2">
      <c r="A233" s="159" t="s">
        <v>60</v>
      </c>
      <c r="B233" s="65"/>
      <c r="C233" s="66"/>
      <c r="D233" s="65"/>
      <c r="E233" s="66"/>
      <c r="F233" s="67"/>
      <c r="G233" s="65"/>
      <c r="H233" s="66"/>
      <c r="I233" s="20"/>
      <c r="J233" s="21"/>
    </row>
    <row r="234" spans="1:10" x14ac:dyDescent="0.2">
      <c r="A234" s="158" t="s">
        <v>264</v>
      </c>
      <c r="B234" s="65">
        <v>0</v>
      </c>
      <c r="C234" s="66">
        <v>0</v>
      </c>
      <c r="D234" s="65">
        <v>6</v>
      </c>
      <c r="E234" s="66">
        <v>0</v>
      </c>
      <c r="F234" s="67"/>
      <c r="G234" s="65">
        <f>B234-C234</f>
        <v>0</v>
      </c>
      <c r="H234" s="66">
        <f>D234-E234</f>
        <v>6</v>
      </c>
      <c r="I234" s="20" t="str">
        <f>IF(C234=0, "-", IF(G234/C234&lt;10, G234/C234, "&gt;999%"))</f>
        <v>-</v>
      </c>
      <c r="J234" s="21" t="str">
        <f>IF(E234=0, "-", IF(H234/E234&lt;10, H234/E234, "&gt;999%"))</f>
        <v>-</v>
      </c>
    </row>
    <row r="235" spans="1:10" s="160" customFormat="1" x14ac:dyDescent="0.2">
      <c r="A235" s="178" t="s">
        <v>471</v>
      </c>
      <c r="B235" s="71">
        <v>0</v>
      </c>
      <c r="C235" s="72">
        <v>0</v>
      </c>
      <c r="D235" s="71">
        <v>6</v>
      </c>
      <c r="E235" s="72">
        <v>0</v>
      </c>
      <c r="F235" s="73"/>
      <c r="G235" s="71">
        <f>B235-C235</f>
        <v>0</v>
      </c>
      <c r="H235" s="72">
        <f>D235-E235</f>
        <v>6</v>
      </c>
      <c r="I235" s="37" t="str">
        <f>IF(C235=0, "-", IF(G235/C235&lt;10, G235/C235, "&gt;999%"))</f>
        <v>-</v>
      </c>
      <c r="J235" s="38" t="str">
        <f>IF(E235=0, "-", IF(H235/E235&lt;10, H235/E235, "&gt;999%"))</f>
        <v>-</v>
      </c>
    </row>
    <row r="236" spans="1:10" x14ac:dyDescent="0.2">
      <c r="A236" s="177"/>
      <c r="B236" s="143"/>
      <c r="C236" s="144"/>
      <c r="D236" s="143"/>
      <c r="E236" s="144"/>
      <c r="F236" s="145"/>
      <c r="G236" s="143"/>
      <c r="H236" s="144"/>
      <c r="I236" s="151"/>
      <c r="J236" s="152"/>
    </row>
    <row r="237" spans="1:10" s="139" customFormat="1" x14ac:dyDescent="0.2">
      <c r="A237" s="159" t="s">
        <v>61</v>
      </c>
      <c r="B237" s="65"/>
      <c r="C237" s="66"/>
      <c r="D237" s="65"/>
      <c r="E237" s="66"/>
      <c r="F237" s="67"/>
      <c r="G237" s="65"/>
      <c r="H237" s="66"/>
      <c r="I237" s="20"/>
      <c r="J237" s="21"/>
    </row>
    <row r="238" spans="1:10" x14ac:dyDescent="0.2">
      <c r="A238" s="158" t="s">
        <v>249</v>
      </c>
      <c r="B238" s="65">
        <v>11</v>
      </c>
      <c r="C238" s="66">
        <v>8</v>
      </c>
      <c r="D238" s="65">
        <v>63</v>
      </c>
      <c r="E238" s="66">
        <v>120</v>
      </c>
      <c r="F238" s="67"/>
      <c r="G238" s="65">
        <f t="shared" ref="G238:G247" si="40">B238-C238</f>
        <v>3</v>
      </c>
      <c r="H238" s="66">
        <f t="shared" ref="H238:H247" si="41">D238-E238</f>
        <v>-57</v>
      </c>
      <c r="I238" s="20">
        <f t="shared" ref="I238:I247" si="42">IF(C238=0, "-", IF(G238/C238&lt;10, G238/C238, "&gt;999%"))</f>
        <v>0.375</v>
      </c>
      <c r="J238" s="21">
        <f t="shared" ref="J238:J247" si="43">IF(E238=0, "-", IF(H238/E238&lt;10, H238/E238, "&gt;999%"))</f>
        <v>-0.47499999999999998</v>
      </c>
    </row>
    <row r="239" spans="1:10" x14ac:dyDescent="0.2">
      <c r="A239" s="158" t="s">
        <v>250</v>
      </c>
      <c r="B239" s="65">
        <v>5</v>
      </c>
      <c r="C239" s="66">
        <v>5</v>
      </c>
      <c r="D239" s="65">
        <v>28</v>
      </c>
      <c r="E239" s="66">
        <v>45</v>
      </c>
      <c r="F239" s="67"/>
      <c r="G239" s="65">
        <f t="shared" si="40"/>
        <v>0</v>
      </c>
      <c r="H239" s="66">
        <f t="shared" si="41"/>
        <v>-17</v>
      </c>
      <c r="I239" s="20">
        <f t="shared" si="42"/>
        <v>0</v>
      </c>
      <c r="J239" s="21">
        <f t="shared" si="43"/>
        <v>-0.37777777777777777</v>
      </c>
    </row>
    <row r="240" spans="1:10" x14ac:dyDescent="0.2">
      <c r="A240" s="158" t="s">
        <v>338</v>
      </c>
      <c r="B240" s="65">
        <v>0</v>
      </c>
      <c r="C240" s="66">
        <v>3</v>
      </c>
      <c r="D240" s="65">
        <v>5</v>
      </c>
      <c r="E240" s="66">
        <v>5</v>
      </c>
      <c r="F240" s="67"/>
      <c r="G240" s="65">
        <f t="shared" si="40"/>
        <v>-3</v>
      </c>
      <c r="H240" s="66">
        <f t="shared" si="41"/>
        <v>0</v>
      </c>
      <c r="I240" s="20">
        <f t="shared" si="42"/>
        <v>-1</v>
      </c>
      <c r="J240" s="21">
        <f t="shared" si="43"/>
        <v>0</v>
      </c>
    </row>
    <row r="241" spans="1:10" x14ac:dyDescent="0.2">
      <c r="A241" s="158" t="s">
        <v>172</v>
      </c>
      <c r="B241" s="65">
        <v>0</v>
      </c>
      <c r="C241" s="66">
        <v>4</v>
      </c>
      <c r="D241" s="65">
        <v>2</v>
      </c>
      <c r="E241" s="66">
        <v>10</v>
      </c>
      <c r="F241" s="67"/>
      <c r="G241" s="65">
        <f t="shared" si="40"/>
        <v>-4</v>
      </c>
      <c r="H241" s="66">
        <f t="shared" si="41"/>
        <v>-8</v>
      </c>
      <c r="I241" s="20">
        <f t="shared" si="42"/>
        <v>-1</v>
      </c>
      <c r="J241" s="21">
        <f t="shared" si="43"/>
        <v>-0.8</v>
      </c>
    </row>
    <row r="242" spans="1:10" x14ac:dyDescent="0.2">
      <c r="A242" s="158" t="s">
        <v>272</v>
      </c>
      <c r="B242" s="65">
        <v>12</v>
      </c>
      <c r="C242" s="66">
        <v>6</v>
      </c>
      <c r="D242" s="65">
        <v>65</v>
      </c>
      <c r="E242" s="66">
        <v>64</v>
      </c>
      <c r="F242" s="67"/>
      <c r="G242" s="65">
        <f t="shared" si="40"/>
        <v>6</v>
      </c>
      <c r="H242" s="66">
        <f t="shared" si="41"/>
        <v>1</v>
      </c>
      <c r="I242" s="20">
        <f t="shared" si="42"/>
        <v>1</v>
      </c>
      <c r="J242" s="21">
        <f t="shared" si="43"/>
        <v>1.5625E-2</v>
      </c>
    </row>
    <row r="243" spans="1:10" x14ac:dyDescent="0.2">
      <c r="A243" s="158" t="s">
        <v>298</v>
      </c>
      <c r="B243" s="65">
        <v>0</v>
      </c>
      <c r="C243" s="66">
        <v>4</v>
      </c>
      <c r="D243" s="65">
        <v>0</v>
      </c>
      <c r="E243" s="66">
        <v>24</v>
      </c>
      <c r="F243" s="67"/>
      <c r="G243" s="65">
        <f t="shared" si="40"/>
        <v>-4</v>
      </c>
      <c r="H243" s="66">
        <f t="shared" si="41"/>
        <v>-24</v>
      </c>
      <c r="I243" s="20">
        <f t="shared" si="42"/>
        <v>-1</v>
      </c>
      <c r="J243" s="21">
        <f t="shared" si="43"/>
        <v>-1</v>
      </c>
    </row>
    <row r="244" spans="1:10" x14ac:dyDescent="0.2">
      <c r="A244" s="158" t="s">
        <v>299</v>
      </c>
      <c r="B244" s="65">
        <v>4</v>
      </c>
      <c r="C244" s="66">
        <v>17</v>
      </c>
      <c r="D244" s="65">
        <v>58</v>
      </c>
      <c r="E244" s="66">
        <v>104</v>
      </c>
      <c r="F244" s="67"/>
      <c r="G244" s="65">
        <f t="shared" si="40"/>
        <v>-13</v>
      </c>
      <c r="H244" s="66">
        <f t="shared" si="41"/>
        <v>-46</v>
      </c>
      <c r="I244" s="20">
        <f t="shared" si="42"/>
        <v>-0.76470588235294112</v>
      </c>
      <c r="J244" s="21">
        <f t="shared" si="43"/>
        <v>-0.44230769230769229</v>
      </c>
    </row>
    <row r="245" spans="1:10" x14ac:dyDescent="0.2">
      <c r="A245" s="158" t="s">
        <v>346</v>
      </c>
      <c r="B245" s="65">
        <v>5</v>
      </c>
      <c r="C245" s="66">
        <v>5</v>
      </c>
      <c r="D245" s="65">
        <v>12</v>
      </c>
      <c r="E245" s="66">
        <v>17</v>
      </c>
      <c r="F245" s="67"/>
      <c r="G245" s="65">
        <f t="shared" si="40"/>
        <v>0</v>
      </c>
      <c r="H245" s="66">
        <f t="shared" si="41"/>
        <v>-5</v>
      </c>
      <c r="I245" s="20">
        <f t="shared" si="42"/>
        <v>0</v>
      </c>
      <c r="J245" s="21">
        <f t="shared" si="43"/>
        <v>-0.29411764705882354</v>
      </c>
    </row>
    <row r="246" spans="1:10" x14ac:dyDescent="0.2">
      <c r="A246" s="158" t="s">
        <v>357</v>
      </c>
      <c r="B246" s="65">
        <v>18</v>
      </c>
      <c r="C246" s="66">
        <v>22</v>
      </c>
      <c r="D246" s="65">
        <v>196</v>
      </c>
      <c r="E246" s="66">
        <v>127</v>
      </c>
      <c r="F246" s="67"/>
      <c r="G246" s="65">
        <f t="shared" si="40"/>
        <v>-4</v>
      </c>
      <c r="H246" s="66">
        <f t="shared" si="41"/>
        <v>69</v>
      </c>
      <c r="I246" s="20">
        <f t="shared" si="42"/>
        <v>-0.18181818181818182</v>
      </c>
      <c r="J246" s="21">
        <f t="shared" si="43"/>
        <v>0.54330708661417326</v>
      </c>
    </row>
    <row r="247" spans="1:10" s="160" customFormat="1" x14ac:dyDescent="0.2">
      <c r="A247" s="178" t="s">
        <v>472</v>
      </c>
      <c r="B247" s="71">
        <v>55</v>
      </c>
      <c r="C247" s="72">
        <v>74</v>
      </c>
      <c r="D247" s="71">
        <v>429</v>
      </c>
      <c r="E247" s="72">
        <v>516</v>
      </c>
      <c r="F247" s="73"/>
      <c r="G247" s="71">
        <f t="shared" si="40"/>
        <v>-19</v>
      </c>
      <c r="H247" s="72">
        <f t="shared" si="41"/>
        <v>-87</v>
      </c>
      <c r="I247" s="37">
        <f t="shared" si="42"/>
        <v>-0.25675675675675674</v>
      </c>
      <c r="J247" s="38">
        <f t="shared" si="43"/>
        <v>-0.16860465116279069</v>
      </c>
    </row>
    <row r="248" spans="1:10" x14ac:dyDescent="0.2">
      <c r="A248" s="177"/>
      <c r="B248" s="143"/>
      <c r="C248" s="144"/>
      <c r="D248" s="143"/>
      <c r="E248" s="144"/>
      <c r="F248" s="145"/>
      <c r="G248" s="143"/>
      <c r="H248" s="144"/>
      <c r="I248" s="151"/>
      <c r="J248" s="152"/>
    </row>
    <row r="249" spans="1:10" s="139" customFormat="1" x14ac:dyDescent="0.2">
      <c r="A249" s="159" t="s">
        <v>62</v>
      </c>
      <c r="B249" s="65"/>
      <c r="C249" s="66"/>
      <c r="D249" s="65"/>
      <c r="E249" s="66"/>
      <c r="F249" s="67"/>
      <c r="G249" s="65"/>
      <c r="H249" s="66"/>
      <c r="I249" s="20"/>
      <c r="J249" s="21"/>
    </row>
    <row r="250" spans="1:10" x14ac:dyDescent="0.2">
      <c r="A250" s="158" t="s">
        <v>234</v>
      </c>
      <c r="B250" s="65">
        <v>0</v>
      </c>
      <c r="C250" s="66">
        <v>0</v>
      </c>
      <c r="D250" s="65">
        <v>5</v>
      </c>
      <c r="E250" s="66">
        <v>5</v>
      </c>
      <c r="F250" s="67"/>
      <c r="G250" s="65">
        <f t="shared" ref="G250:G257" si="44">B250-C250</f>
        <v>0</v>
      </c>
      <c r="H250" s="66">
        <f t="shared" ref="H250:H257" si="45">D250-E250</f>
        <v>0</v>
      </c>
      <c r="I250" s="20" t="str">
        <f t="shared" ref="I250:I257" si="46">IF(C250=0, "-", IF(G250/C250&lt;10, G250/C250, "&gt;999%"))</f>
        <v>-</v>
      </c>
      <c r="J250" s="21">
        <f t="shared" ref="J250:J257" si="47">IF(E250=0, "-", IF(H250/E250&lt;10, H250/E250, "&gt;999%"))</f>
        <v>0</v>
      </c>
    </row>
    <row r="251" spans="1:10" x14ac:dyDescent="0.2">
      <c r="A251" s="158" t="s">
        <v>196</v>
      </c>
      <c r="B251" s="65">
        <v>0</v>
      </c>
      <c r="C251" s="66">
        <v>0</v>
      </c>
      <c r="D251" s="65">
        <v>3</v>
      </c>
      <c r="E251" s="66">
        <v>2</v>
      </c>
      <c r="F251" s="67"/>
      <c r="G251" s="65">
        <f t="shared" si="44"/>
        <v>0</v>
      </c>
      <c r="H251" s="66">
        <f t="shared" si="45"/>
        <v>1</v>
      </c>
      <c r="I251" s="20" t="str">
        <f t="shared" si="46"/>
        <v>-</v>
      </c>
      <c r="J251" s="21">
        <f t="shared" si="47"/>
        <v>0.5</v>
      </c>
    </row>
    <row r="252" spans="1:10" x14ac:dyDescent="0.2">
      <c r="A252" s="158" t="s">
        <v>347</v>
      </c>
      <c r="B252" s="65">
        <v>2</v>
      </c>
      <c r="C252" s="66">
        <v>2</v>
      </c>
      <c r="D252" s="65">
        <v>13</v>
      </c>
      <c r="E252" s="66">
        <v>6</v>
      </c>
      <c r="F252" s="67"/>
      <c r="G252" s="65">
        <f t="shared" si="44"/>
        <v>0</v>
      </c>
      <c r="H252" s="66">
        <f t="shared" si="45"/>
        <v>7</v>
      </c>
      <c r="I252" s="20">
        <f t="shared" si="46"/>
        <v>0</v>
      </c>
      <c r="J252" s="21">
        <f t="shared" si="47"/>
        <v>1.1666666666666667</v>
      </c>
    </row>
    <row r="253" spans="1:10" x14ac:dyDescent="0.2">
      <c r="A253" s="158" t="s">
        <v>358</v>
      </c>
      <c r="B253" s="65">
        <v>10</v>
      </c>
      <c r="C253" s="66">
        <v>7</v>
      </c>
      <c r="D253" s="65">
        <v>62</v>
      </c>
      <c r="E253" s="66">
        <v>30</v>
      </c>
      <c r="F253" s="67"/>
      <c r="G253" s="65">
        <f t="shared" si="44"/>
        <v>3</v>
      </c>
      <c r="H253" s="66">
        <f t="shared" si="45"/>
        <v>32</v>
      </c>
      <c r="I253" s="20">
        <f t="shared" si="46"/>
        <v>0.42857142857142855</v>
      </c>
      <c r="J253" s="21">
        <f t="shared" si="47"/>
        <v>1.0666666666666667</v>
      </c>
    </row>
    <row r="254" spans="1:10" x14ac:dyDescent="0.2">
      <c r="A254" s="158" t="s">
        <v>320</v>
      </c>
      <c r="B254" s="65">
        <v>6</v>
      </c>
      <c r="C254" s="66">
        <v>0</v>
      </c>
      <c r="D254" s="65">
        <v>24</v>
      </c>
      <c r="E254" s="66">
        <v>22</v>
      </c>
      <c r="F254" s="67"/>
      <c r="G254" s="65">
        <f t="shared" si="44"/>
        <v>6</v>
      </c>
      <c r="H254" s="66">
        <f t="shared" si="45"/>
        <v>2</v>
      </c>
      <c r="I254" s="20" t="str">
        <f t="shared" si="46"/>
        <v>-</v>
      </c>
      <c r="J254" s="21">
        <f t="shared" si="47"/>
        <v>9.0909090909090912E-2</v>
      </c>
    </row>
    <row r="255" spans="1:10" x14ac:dyDescent="0.2">
      <c r="A255" s="158" t="s">
        <v>251</v>
      </c>
      <c r="B255" s="65">
        <v>0</v>
      </c>
      <c r="C255" s="66">
        <v>4</v>
      </c>
      <c r="D255" s="65">
        <v>0</v>
      </c>
      <c r="E255" s="66">
        <v>35</v>
      </c>
      <c r="F255" s="67"/>
      <c r="G255" s="65">
        <f t="shared" si="44"/>
        <v>-4</v>
      </c>
      <c r="H255" s="66">
        <f t="shared" si="45"/>
        <v>-35</v>
      </c>
      <c r="I255" s="20">
        <f t="shared" si="46"/>
        <v>-1</v>
      </c>
      <c r="J255" s="21">
        <f t="shared" si="47"/>
        <v>-1</v>
      </c>
    </row>
    <row r="256" spans="1:10" x14ac:dyDescent="0.2">
      <c r="A256" s="158" t="s">
        <v>273</v>
      </c>
      <c r="B256" s="65">
        <v>5</v>
      </c>
      <c r="C256" s="66">
        <v>7</v>
      </c>
      <c r="D256" s="65">
        <v>40</v>
      </c>
      <c r="E256" s="66">
        <v>97</v>
      </c>
      <c r="F256" s="67"/>
      <c r="G256" s="65">
        <f t="shared" si="44"/>
        <v>-2</v>
      </c>
      <c r="H256" s="66">
        <f t="shared" si="45"/>
        <v>-57</v>
      </c>
      <c r="I256" s="20">
        <f t="shared" si="46"/>
        <v>-0.2857142857142857</v>
      </c>
      <c r="J256" s="21">
        <f t="shared" si="47"/>
        <v>-0.58762886597938147</v>
      </c>
    </row>
    <row r="257" spans="1:10" s="160" customFormat="1" x14ac:dyDescent="0.2">
      <c r="A257" s="178" t="s">
        <v>473</v>
      </c>
      <c r="B257" s="71">
        <v>23</v>
      </c>
      <c r="C257" s="72">
        <v>20</v>
      </c>
      <c r="D257" s="71">
        <v>147</v>
      </c>
      <c r="E257" s="72">
        <v>197</v>
      </c>
      <c r="F257" s="73"/>
      <c r="G257" s="71">
        <f t="shared" si="44"/>
        <v>3</v>
      </c>
      <c r="H257" s="72">
        <f t="shared" si="45"/>
        <v>-50</v>
      </c>
      <c r="I257" s="37">
        <f t="shared" si="46"/>
        <v>0.15</v>
      </c>
      <c r="J257" s="38">
        <f t="shared" si="47"/>
        <v>-0.25380710659898476</v>
      </c>
    </row>
    <row r="258" spans="1:10" x14ac:dyDescent="0.2">
      <c r="A258" s="177"/>
      <c r="B258" s="143"/>
      <c r="C258" s="144"/>
      <c r="D258" s="143"/>
      <c r="E258" s="144"/>
      <c r="F258" s="145"/>
      <c r="G258" s="143"/>
      <c r="H258" s="144"/>
      <c r="I258" s="151"/>
      <c r="J258" s="152"/>
    </row>
    <row r="259" spans="1:10" s="139" customFormat="1" x14ac:dyDescent="0.2">
      <c r="A259" s="159" t="s">
        <v>63</v>
      </c>
      <c r="B259" s="65"/>
      <c r="C259" s="66"/>
      <c r="D259" s="65"/>
      <c r="E259" s="66"/>
      <c r="F259" s="67"/>
      <c r="G259" s="65"/>
      <c r="H259" s="66"/>
      <c r="I259" s="20"/>
      <c r="J259" s="21"/>
    </row>
    <row r="260" spans="1:10" x14ac:dyDescent="0.2">
      <c r="A260" s="158" t="s">
        <v>274</v>
      </c>
      <c r="B260" s="65">
        <v>1</v>
      </c>
      <c r="C260" s="66">
        <v>0</v>
      </c>
      <c r="D260" s="65">
        <v>1</v>
      </c>
      <c r="E260" s="66">
        <v>0</v>
      </c>
      <c r="F260" s="67"/>
      <c r="G260" s="65">
        <f>B260-C260</f>
        <v>1</v>
      </c>
      <c r="H260" s="66">
        <f>D260-E260</f>
        <v>1</v>
      </c>
      <c r="I260" s="20" t="str">
        <f>IF(C260=0, "-", IF(G260/C260&lt;10, G260/C260, "&gt;999%"))</f>
        <v>-</v>
      </c>
      <c r="J260" s="21" t="str">
        <f>IF(E260=0, "-", IF(H260/E260&lt;10, H260/E260, "&gt;999%"))</f>
        <v>-</v>
      </c>
    </row>
    <row r="261" spans="1:10" s="160" customFormat="1" x14ac:dyDescent="0.2">
      <c r="A261" s="178" t="s">
        <v>474</v>
      </c>
      <c r="B261" s="71">
        <v>1</v>
      </c>
      <c r="C261" s="72">
        <v>0</v>
      </c>
      <c r="D261" s="71">
        <v>1</v>
      </c>
      <c r="E261" s="72">
        <v>0</v>
      </c>
      <c r="F261" s="73"/>
      <c r="G261" s="71">
        <f>B261-C261</f>
        <v>1</v>
      </c>
      <c r="H261" s="72">
        <f>D261-E261</f>
        <v>1</v>
      </c>
      <c r="I261" s="37" t="str">
        <f>IF(C261=0, "-", IF(G261/C261&lt;10, G261/C261, "&gt;999%"))</f>
        <v>-</v>
      </c>
      <c r="J261" s="38" t="str">
        <f>IF(E261=0, "-", IF(H261/E261&lt;10, H261/E261, "&gt;999%"))</f>
        <v>-</v>
      </c>
    </row>
    <row r="262" spans="1:10" x14ac:dyDescent="0.2">
      <c r="A262" s="177"/>
      <c r="B262" s="143"/>
      <c r="C262" s="144"/>
      <c r="D262" s="143"/>
      <c r="E262" s="144"/>
      <c r="F262" s="145"/>
      <c r="G262" s="143"/>
      <c r="H262" s="144"/>
      <c r="I262" s="151"/>
      <c r="J262" s="152"/>
    </row>
    <row r="263" spans="1:10" s="139" customFormat="1" x14ac:dyDescent="0.2">
      <c r="A263" s="159" t="s">
        <v>64</v>
      </c>
      <c r="B263" s="65"/>
      <c r="C263" s="66"/>
      <c r="D263" s="65"/>
      <c r="E263" s="66"/>
      <c r="F263" s="67"/>
      <c r="G263" s="65"/>
      <c r="H263" s="66"/>
      <c r="I263" s="20"/>
      <c r="J263" s="21"/>
    </row>
    <row r="264" spans="1:10" x14ac:dyDescent="0.2">
      <c r="A264" s="158" t="s">
        <v>316</v>
      </c>
      <c r="B264" s="65">
        <v>1</v>
      </c>
      <c r="C264" s="66">
        <v>0</v>
      </c>
      <c r="D264" s="65">
        <v>1</v>
      </c>
      <c r="E264" s="66">
        <v>0</v>
      </c>
      <c r="F264" s="67"/>
      <c r="G264" s="65">
        <f>B264-C264</f>
        <v>1</v>
      </c>
      <c r="H264" s="66">
        <f>D264-E264</f>
        <v>1</v>
      </c>
      <c r="I264" s="20" t="str">
        <f>IF(C264=0, "-", IF(G264/C264&lt;10, G264/C264, "&gt;999%"))</f>
        <v>-</v>
      </c>
      <c r="J264" s="21" t="str">
        <f>IF(E264=0, "-", IF(H264/E264&lt;10, H264/E264, "&gt;999%"))</f>
        <v>-</v>
      </c>
    </row>
    <row r="265" spans="1:10" x14ac:dyDescent="0.2">
      <c r="A265" s="158" t="s">
        <v>317</v>
      </c>
      <c r="B265" s="65">
        <v>0</v>
      </c>
      <c r="C265" s="66">
        <v>0</v>
      </c>
      <c r="D265" s="65">
        <v>2</v>
      </c>
      <c r="E265" s="66">
        <v>1</v>
      </c>
      <c r="F265" s="67"/>
      <c r="G265" s="65">
        <f>B265-C265</f>
        <v>0</v>
      </c>
      <c r="H265" s="66">
        <f>D265-E265</f>
        <v>1</v>
      </c>
      <c r="I265" s="20" t="str">
        <f>IF(C265=0, "-", IF(G265/C265&lt;10, G265/C265, "&gt;999%"))</f>
        <v>-</v>
      </c>
      <c r="J265" s="21">
        <f>IF(E265=0, "-", IF(H265/E265&lt;10, H265/E265, "&gt;999%"))</f>
        <v>1</v>
      </c>
    </row>
    <row r="266" spans="1:10" s="160" customFormat="1" x14ac:dyDescent="0.2">
      <c r="A266" s="178" t="s">
        <v>475</v>
      </c>
      <c r="B266" s="71">
        <v>1</v>
      </c>
      <c r="C266" s="72">
        <v>0</v>
      </c>
      <c r="D266" s="71">
        <v>3</v>
      </c>
      <c r="E266" s="72">
        <v>1</v>
      </c>
      <c r="F266" s="73"/>
      <c r="G266" s="71">
        <f>B266-C266</f>
        <v>1</v>
      </c>
      <c r="H266" s="72">
        <f>D266-E266</f>
        <v>2</v>
      </c>
      <c r="I266" s="37" t="str">
        <f>IF(C266=0, "-", IF(G266/C266&lt;10, G266/C266, "&gt;999%"))</f>
        <v>-</v>
      </c>
      <c r="J266" s="38">
        <f>IF(E266=0, "-", IF(H266/E266&lt;10, H266/E266, "&gt;999%"))</f>
        <v>2</v>
      </c>
    </row>
    <row r="267" spans="1:10" x14ac:dyDescent="0.2">
      <c r="A267" s="177"/>
      <c r="B267" s="143"/>
      <c r="C267" s="144"/>
      <c r="D267" s="143"/>
      <c r="E267" s="144"/>
      <c r="F267" s="145"/>
      <c r="G267" s="143"/>
      <c r="H267" s="144"/>
      <c r="I267" s="151"/>
      <c r="J267" s="152"/>
    </row>
    <row r="268" spans="1:10" s="139" customFormat="1" x14ac:dyDescent="0.2">
      <c r="A268" s="159" t="s">
        <v>65</v>
      </c>
      <c r="B268" s="65"/>
      <c r="C268" s="66"/>
      <c r="D268" s="65"/>
      <c r="E268" s="66"/>
      <c r="F268" s="67"/>
      <c r="G268" s="65"/>
      <c r="H268" s="66"/>
      <c r="I268" s="20"/>
      <c r="J268" s="21"/>
    </row>
    <row r="269" spans="1:10" x14ac:dyDescent="0.2">
      <c r="A269" s="158" t="s">
        <v>359</v>
      </c>
      <c r="B269" s="65">
        <v>8</v>
      </c>
      <c r="C269" s="66">
        <v>6</v>
      </c>
      <c r="D269" s="65">
        <v>30</v>
      </c>
      <c r="E269" s="66">
        <v>22</v>
      </c>
      <c r="F269" s="67"/>
      <c r="G269" s="65">
        <f>B269-C269</f>
        <v>2</v>
      </c>
      <c r="H269" s="66">
        <f>D269-E269</f>
        <v>8</v>
      </c>
      <c r="I269" s="20">
        <f>IF(C269=0, "-", IF(G269/C269&lt;10, G269/C269, "&gt;999%"))</f>
        <v>0.33333333333333331</v>
      </c>
      <c r="J269" s="21">
        <f>IF(E269=0, "-", IF(H269/E269&lt;10, H269/E269, "&gt;999%"))</f>
        <v>0.36363636363636365</v>
      </c>
    </row>
    <row r="270" spans="1:10" x14ac:dyDescent="0.2">
      <c r="A270" s="158" t="s">
        <v>360</v>
      </c>
      <c r="B270" s="65">
        <v>0</v>
      </c>
      <c r="C270" s="66">
        <v>0</v>
      </c>
      <c r="D270" s="65">
        <v>7</v>
      </c>
      <c r="E270" s="66">
        <v>0</v>
      </c>
      <c r="F270" s="67"/>
      <c r="G270" s="65">
        <f>B270-C270</f>
        <v>0</v>
      </c>
      <c r="H270" s="66">
        <f>D270-E270</f>
        <v>7</v>
      </c>
      <c r="I270" s="20" t="str">
        <f>IF(C270=0, "-", IF(G270/C270&lt;10, G270/C270, "&gt;999%"))</f>
        <v>-</v>
      </c>
      <c r="J270" s="21" t="str">
        <f>IF(E270=0, "-", IF(H270/E270&lt;10, H270/E270, "&gt;999%"))</f>
        <v>-</v>
      </c>
    </row>
    <row r="271" spans="1:10" s="160" customFormat="1" x14ac:dyDescent="0.2">
      <c r="A271" s="178" t="s">
        <v>476</v>
      </c>
      <c r="B271" s="71">
        <v>8</v>
      </c>
      <c r="C271" s="72">
        <v>6</v>
      </c>
      <c r="D271" s="71">
        <v>37</v>
      </c>
      <c r="E271" s="72">
        <v>22</v>
      </c>
      <c r="F271" s="73"/>
      <c r="G271" s="71">
        <f>B271-C271</f>
        <v>2</v>
      </c>
      <c r="H271" s="72">
        <f>D271-E271</f>
        <v>15</v>
      </c>
      <c r="I271" s="37">
        <f>IF(C271=0, "-", IF(G271/C271&lt;10, G271/C271, "&gt;999%"))</f>
        <v>0.33333333333333331</v>
      </c>
      <c r="J271" s="38">
        <f>IF(E271=0, "-", IF(H271/E271&lt;10, H271/E271, "&gt;999%"))</f>
        <v>0.68181818181818177</v>
      </c>
    </row>
    <row r="272" spans="1:10" x14ac:dyDescent="0.2">
      <c r="A272" s="177"/>
      <c r="B272" s="143"/>
      <c r="C272" s="144"/>
      <c r="D272" s="143"/>
      <c r="E272" s="144"/>
      <c r="F272" s="145"/>
      <c r="G272" s="143"/>
      <c r="H272" s="144"/>
      <c r="I272" s="151"/>
      <c r="J272" s="152"/>
    </row>
    <row r="273" spans="1:10" s="139" customFormat="1" x14ac:dyDescent="0.2">
      <c r="A273" s="159" t="s">
        <v>66</v>
      </c>
      <c r="B273" s="65"/>
      <c r="C273" s="66"/>
      <c r="D273" s="65"/>
      <c r="E273" s="66"/>
      <c r="F273" s="67"/>
      <c r="G273" s="65"/>
      <c r="H273" s="66"/>
      <c r="I273" s="20"/>
      <c r="J273" s="21"/>
    </row>
    <row r="274" spans="1:10" x14ac:dyDescent="0.2">
      <c r="A274" s="158" t="s">
        <v>330</v>
      </c>
      <c r="B274" s="65">
        <v>0</v>
      </c>
      <c r="C274" s="66">
        <v>1</v>
      </c>
      <c r="D274" s="65">
        <v>0</v>
      </c>
      <c r="E274" s="66">
        <v>1</v>
      </c>
      <c r="F274" s="67"/>
      <c r="G274" s="65">
        <f>B274-C274</f>
        <v>-1</v>
      </c>
      <c r="H274" s="66">
        <f>D274-E274</f>
        <v>-1</v>
      </c>
      <c r="I274" s="20">
        <f>IF(C274=0, "-", IF(G274/C274&lt;10, G274/C274, "&gt;999%"))</f>
        <v>-1</v>
      </c>
      <c r="J274" s="21">
        <f>IF(E274=0, "-", IF(H274/E274&lt;10, H274/E274, "&gt;999%"))</f>
        <v>-1</v>
      </c>
    </row>
    <row r="275" spans="1:10" s="160" customFormat="1" x14ac:dyDescent="0.2">
      <c r="A275" s="178" t="s">
        <v>477</v>
      </c>
      <c r="B275" s="71">
        <v>0</v>
      </c>
      <c r="C275" s="72">
        <v>1</v>
      </c>
      <c r="D275" s="71">
        <v>0</v>
      </c>
      <c r="E275" s="72">
        <v>1</v>
      </c>
      <c r="F275" s="73"/>
      <c r="G275" s="71">
        <f>B275-C275</f>
        <v>-1</v>
      </c>
      <c r="H275" s="72">
        <f>D275-E275</f>
        <v>-1</v>
      </c>
      <c r="I275" s="37">
        <f>IF(C275=0, "-", IF(G275/C275&lt;10, G275/C275, "&gt;999%"))</f>
        <v>-1</v>
      </c>
      <c r="J275" s="38">
        <f>IF(E275=0, "-", IF(H275/E275&lt;10, H275/E275, "&gt;999%"))</f>
        <v>-1</v>
      </c>
    </row>
    <row r="276" spans="1:10" x14ac:dyDescent="0.2">
      <c r="A276" s="177"/>
      <c r="B276" s="143"/>
      <c r="C276" s="144"/>
      <c r="D276" s="143"/>
      <c r="E276" s="144"/>
      <c r="F276" s="145"/>
      <c r="G276" s="143"/>
      <c r="H276" s="144"/>
      <c r="I276" s="151"/>
      <c r="J276" s="152"/>
    </row>
    <row r="277" spans="1:10" s="139" customFormat="1" x14ac:dyDescent="0.2">
      <c r="A277" s="159" t="s">
        <v>67</v>
      </c>
      <c r="B277" s="65"/>
      <c r="C277" s="66"/>
      <c r="D277" s="65"/>
      <c r="E277" s="66"/>
      <c r="F277" s="67"/>
      <c r="G277" s="65"/>
      <c r="H277" s="66"/>
      <c r="I277" s="20"/>
      <c r="J277" s="21"/>
    </row>
    <row r="278" spans="1:10" x14ac:dyDescent="0.2">
      <c r="A278" s="158" t="s">
        <v>384</v>
      </c>
      <c r="B278" s="65">
        <v>0</v>
      </c>
      <c r="C278" s="66">
        <v>0</v>
      </c>
      <c r="D278" s="65">
        <v>0</v>
      </c>
      <c r="E278" s="66">
        <v>1</v>
      </c>
      <c r="F278" s="67"/>
      <c r="G278" s="65">
        <f>B278-C278</f>
        <v>0</v>
      </c>
      <c r="H278" s="66">
        <f>D278-E278</f>
        <v>-1</v>
      </c>
      <c r="I278" s="20" t="str">
        <f>IF(C278=0, "-", IF(G278/C278&lt;10, G278/C278, "&gt;999%"))</f>
        <v>-</v>
      </c>
      <c r="J278" s="21">
        <f>IF(E278=0, "-", IF(H278/E278&lt;10, H278/E278, "&gt;999%"))</f>
        <v>-1</v>
      </c>
    </row>
    <row r="279" spans="1:10" s="160" customFormat="1" x14ac:dyDescent="0.2">
      <c r="A279" s="178" t="s">
        <v>478</v>
      </c>
      <c r="B279" s="71">
        <v>0</v>
      </c>
      <c r="C279" s="72">
        <v>0</v>
      </c>
      <c r="D279" s="71">
        <v>0</v>
      </c>
      <c r="E279" s="72">
        <v>1</v>
      </c>
      <c r="F279" s="73"/>
      <c r="G279" s="71">
        <f>B279-C279</f>
        <v>0</v>
      </c>
      <c r="H279" s="72">
        <f>D279-E279</f>
        <v>-1</v>
      </c>
      <c r="I279" s="37" t="str">
        <f>IF(C279=0, "-", IF(G279/C279&lt;10, G279/C279, "&gt;999%"))</f>
        <v>-</v>
      </c>
      <c r="J279" s="38">
        <f>IF(E279=0, "-", IF(H279/E279&lt;10, H279/E279, "&gt;999%"))</f>
        <v>-1</v>
      </c>
    </row>
    <row r="280" spans="1:10" x14ac:dyDescent="0.2">
      <c r="A280" s="177"/>
      <c r="B280" s="143"/>
      <c r="C280" s="144"/>
      <c r="D280" s="143"/>
      <c r="E280" s="144"/>
      <c r="F280" s="145"/>
      <c r="G280" s="143"/>
      <c r="H280" s="144"/>
      <c r="I280" s="151"/>
      <c r="J280" s="152"/>
    </row>
    <row r="281" spans="1:10" s="139" customFormat="1" x14ac:dyDescent="0.2">
      <c r="A281" s="159" t="s">
        <v>68</v>
      </c>
      <c r="B281" s="65"/>
      <c r="C281" s="66"/>
      <c r="D281" s="65"/>
      <c r="E281" s="66"/>
      <c r="F281" s="67"/>
      <c r="G281" s="65"/>
      <c r="H281" s="66"/>
      <c r="I281" s="20"/>
      <c r="J281" s="21"/>
    </row>
    <row r="282" spans="1:10" x14ac:dyDescent="0.2">
      <c r="A282" s="158" t="s">
        <v>252</v>
      </c>
      <c r="B282" s="65">
        <v>0</v>
      </c>
      <c r="C282" s="66">
        <v>0</v>
      </c>
      <c r="D282" s="65">
        <v>0</v>
      </c>
      <c r="E282" s="66">
        <v>1</v>
      </c>
      <c r="F282" s="67"/>
      <c r="G282" s="65">
        <f>B282-C282</f>
        <v>0</v>
      </c>
      <c r="H282" s="66">
        <f>D282-E282</f>
        <v>-1</v>
      </c>
      <c r="I282" s="20" t="str">
        <f>IF(C282=0, "-", IF(G282/C282&lt;10, G282/C282, "&gt;999%"))</f>
        <v>-</v>
      </c>
      <c r="J282" s="21">
        <f>IF(E282=0, "-", IF(H282/E282&lt;10, H282/E282, "&gt;999%"))</f>
        <v>-1</v>
      </c>
    </row>
    <row r="283" spans="1:10" x14ac:dyDescent="0.2">
      <c r="A283" s="158" t="s">
        <v>275</v>
      </c>
      <c r="B283" s="65">
        <v>0</v>
      </c>
      <c r="C283" s="66">
        <v>0</v>
      </c>
      <c r="D283" s="65">
        <v>1</v>
      </c>
      <c r="E283" s="66">
        <v>0</v>
      </c>
      <c r="F283" s="67"/>
      <c r="G283" s="65">
        <f>B283-C283</f>
        <v>0</v>
      </c>
      <c r="H283" s="66">
        <f>D283-E283</f>
        <v>1</v>
      </c>
      <c r="I283" s="20" t="str">
        <f>IF(C283=0, "-", IF(G283/C283&lt;10, G283/C283, "&gt;999%"))</f>
        <v>-</v>
      </c>
      <c r="J283" s="21" t="str">
        <f>IF(E283=0, "-", IF(H283/E283&lt;10, H283/E283, "&gt;999%"))</f>
        <v>-</v>
      </c>
    </row>
    <row r="284" spans="1:10" x14ac:dyDescent="0.2">
      <c r="A284" s="158" t="s">
        <v>300</v>
      </c>
      <c r="B284" s="65">
        <v>0</v>
      </c>
      <c r="C284" s="66">
        <v>1</v>
      </c>
      <c r="D284" s="65">
        <v>1</v>
      </c>
      <c r="E284" s="66">
        <v>3</v>
      </c>
      <c r="F284" s="67"/>
      <c r="G284" s="65">
        <f>B284-C284</f>
        <v>-1</v>
      </c>
      <c r="H284" s="66">
        <f>D284-E284</f>
        <v>-2</v>
      </c>
      <c r="I284" s="20">
        <f>IF(C284=0, "-", IF(G284/C284&lt;10, G284/C284, "&gt;999%"))</f>
        <v>-1</v>
      </c>
      <c r="J284" s="21">
        <f>IF(E284=0, "-", IF(H284/E284&lt;10, H284/E284, "&gt;999%"))</f>
        <v>-0.66666666666666663</v>
      </c>
    </row>
    <row r="285" spans="1:10" x14ac:dyDescent="0.2">
      <c r="A285" s="158" t="s">
        <v>199</v>
      </c>
      <c r="B285" s="65">
        <v>0</v>
      </c>
      <c r="C285" s="66">
        <v>0</v>
      </c>
      <c r="D285" s="65">
        <v>1</v>
      </c>
      <c r="E285" s="66">
        <v>0</v>
      </c>
      <c r="F285" s="67"/>
      <c r="G285" s="65">
        <f>B285-C285</f>
        <v>0</v>
      </c>
      <c r="H285" s="66">
        <f>D285-E285</f>
        <v>1</v>
      </c>
      <c r="I285" s="20" t="str">
        <f>IF(C285=0, "-", IF(G285/C285&lt;10, G285/C285, "&gt;999%"))</f>
        <v>-</v>
      </c>
      <c r="J285" s="21" t="str">
        <f>IF(E285=0, "-", IF(H285/E285&lt;10, H285/E285, "&gt;999%"))</f>
        <v>-</v>
      </c>
    </row>
    <row r="286" spans="1:10" s="160" customFormat="1" x14ac:dyDescent="0.2">
      <c r="A286" s="178" t="s">
        <v>479</v>
      </c>
      <c r="B286" s="71">
        <v>0</v>
      </c>
      <c r="C286" s="72">
        <v>1</v>
      </c>
      <c r="D286" s="71">
        <v>3</v>
      </c>
      <c r="E286" s="72">
        <v>4</v>
      </c>
      <c r="F286" s="73"/>
      <c r="G286" s="71">
        <f>B286-C286</f>
        <v>-1</v>
      </c>
      <c r="H286" s="72">
        <f>D286-E286</f>
        <v>-1</v>
      </c>
      <c r="I286" s="37">
        <f>IF(C286=0, "-", IF(G286/C286&lt;10, G286/C286, "&gt;999%"))</f>
        <v>-1</v>
      </c>
      <c r="J286" s="38">
        <f>IF(E286=0, "-", IF(H286/E286&lt;10, H286/E286, "&gt;999%"))</f>
        <v>-0.25</v>
      </c>
    </row>
    <row r="287" spans="1:10" x14ac:dyDescent="0.2">
      <c r="A287" s="177"/>
      <c r="B287" s="143"/>
      <c r="C287" s="144"/>
      <c r="D287" s="143"/>
      <c r="E287" s="144"/>
      <c r="F287" s="145"/>
      <c r="G287" s="143"/>
      <c r="H287" s="144"/>
      <c r="I287" s="151"/>
      <c r="J287" s="152"/>
    </row>
    <row r="288" spans="1:10" s="139" customFormat="1" x14ac:dyDescent="0.2">
      <c r="A288" s="159" t="s">
        <v>69</v>
      </c>
      <c r="B288" s="65"/>
      <c r="C288" s="66"/>
      <c r="D288" s="65"/>
      <c r="E288" s="66"/>
      <c r="F288" s="67"/>
      <c r="G288" s="65"/>
      <c r="H288" s="66"/>
      <c r="I288" s="20"/>
      <c r="J288" s="21"/>
    </row>
    <row r="289" spans="1:10" x14ac:dyDescent="0.2">
      <c r="A289" s="158" t="s">
        <v>276</v>
      </c>
      <c r="B289" s="65">
        <v>0</v>
      </c>
      <c r="C289" s="66">
        <v>0</v>
      </c>
      <c r="D289" s="65">
        <v>1</v>
      </c>
      <c r="E289" s="66">
        <v>0</v>
      </c>
      <c r="F289" s="67"/>
      <c r="G289" s="65">
        <f>B289-C289</f>
        <v>0</v>
      </c>
      <c r="H289" s="66">
        <f>D289-E289</f>
        <v>1</v>
      </c>
      <c r="I289" s="20" t="str">
        <f>IF(C289=0, "-", IF(G289/C289&lt;10, G289/C289, "&gt;999%"))</f>
        <v>-</v>
      </c>
      <c r="J289" s="21" t="str">
        <f>IF(E289=0, "-", IF(H289/E289&lt;10, H289/E289, "&gt;999%"))</f>
        <v>-</v>
      </c>
    </row>
    <row r="290" spans="1:10" x14ac:dyDescent="0.2">
      <c r="A290" s="158" t="s">
        <v>361</v>
      </c>
      <c r="B290" s="65">
        <v>1</v>
      </c>
      <c r="C290" s="66">
        <v>0</v>
      </c>
      <c r="D290" s="65">
        <v>6</v>
      </c>
      <c r="E290" s="66">
        <v>7</v>
      </c>
      <c r="F290" s="67"/>
      <c r="G290" s="65">
        <f>B290-C290</f>
        <v>1</v>
      </c>
      <c r="H290" s="66">
        <f>D290-E290</f>
        <v>-1</v>
      </c>
      <c r="I290" s="20" t="str">
        <f>IF(C290=0, "-", IF(G290/C290&lt;10, G290/C290, "&gt;999%"))</f>
        <v>-</v>
      </c>
      <c r="J290" s="21">
        <f>IF(E290=0, "-", IF(H290/E290&lt;10, H290/E290, "&gt;999%"))</f>
        <v>-0.14285714285714285</v>
      </c>
    </row>
    <row r="291" spans="1:10" x14ac:dyDescent="0.2">
      <c r="A291" s="158" t="s">
        <v>301</v>
      </c>
      <c r="B291" s="65">
        <v>0</v>
      </c>
      <c r="C291" s="66">
        <v>0</v>
      </c>
      <c r="D291" s="65">
        <v>2</v>
      </c>
      <c r="E291" s="66">
        <v>1</v>
      </c>
      <c r="F291" s="67"/>
      <c r="G291" s="65">
        <f>B291-C291</f>
        <v>0</v>
      </c>
      <c r="H291" s="66">
        <f>D291-E291</f>
        <v>1</v>
      </c>
      <c r="I291" s="20" t="str">
        <f>IF(C291=0, "-", IF(G291/C291&lt;10, G291/C291, "&gt;999%"))</f>
        <v>-</v>
      </c>
      <c r="J291" s="21">
        <f>IF(E291=0, "-", IF(H291/E291&lt;10, H291/E291, "&gt;999%"))</f>
        <v>1</v>
      </c>
    </row>
    <row r="292" spans="1:10" s="160" customFormat="1" x14ac:dyDescent="0.2">
      <c r="A292" s="178" t="s">
        <v>480</v>
      </c>
      <c r="B292" s="71">
        <v>1</v>
      </c>
      <c r="C292" s="72">
        <v>0</v>
      </c>
      <c r="D292" s="71">
        <v>9</v>
      </c>
      <c r="E292" s="72">
        <v>8</v>
      </c>
      <c r="F292" s="73"/>
      <c r="G292" s="71">
        <f>B292-C292</f>
        <v>1</v>
      </c>
      <c r="H292" s="72">
        <f>D292-E292</f>
        <v>1</v>
      </c>
      <c r="I292" s="37" t="str">
        <f>IF(C292=0, "-", IF(G292/C292&lt;10, G292/C292, "&gt;999%"))</f>
        <v>-</v>
      </c>
      <c r="J292" s="38">
        <f>IF(E292=0, "-", IF(H292/E292&lt;10, H292/E292, "&gt;999%"))</f>
        <v>0.125</v>
      </c>
    </row>
    <row r="293" spans="1:10" x14ac:dyDescent="0.2">
      <c r="A293" s="177"/>
      <c r="B293" s="143"/>
      <c r="C293" s="144"/>
      <c r="D293" s="143"/>
      <c r="E293" s="144"/>
      <c r="F293" s="145"/>
      <c r="G293" s="143"/>
      <c r="H293" s="144"/>
      <c r="I293" s="151"/>
      <c r="J293" s="152"/>
    </row>
    <row r="294" spans="1:10" s="139" customFormat="1" x14ac:dyDescent="0.2">
      <c r="A294" s="159" t="s">
        <v>70</v>
      </c>
      <c r="B294" s="65"/>
      <c r="C294" s="66"/>
      <c r="D294" s="65"/>
      <c r="E294" s="66"/>
      <c r="F294" s="67"/>
      <c r="G294" s="65"/>
      <c r="H294" s="66"/>
      <c r="I294" s="20"/>
      <c r="J294" s="21"/>
    </row>
    <row r="295" spans="1:10" x14ac:dyDescent="0.2">
      <c r="A295" s="158" t="s">
        <v>224</v>
      </c>
      <c r="B295" s="65">
        <v>1</v>
      </c>
      <c r="C295" s="66">
        <v>0</v>
      </c>
      <c r="D295" s="65">
        <v>5</v>
      </c>
      <c r="E295" s="66">
        <v>0</v>
      </c>
      <c r="F295" s="67"/>
      <c r="G295" s="65">
        <f t="shared" ref="G295:G301" si="48">B295-C295</f>
        <v>1</v>
      </c>
      <c r="H295" s="66">
        <f t="shared" ref="H295:H301" si="49">D295-E295</f>
        <v>5</v>
      </c>
      <c r="I295" s="20" t="str">
        <f t="shared" ref="I295:I301" si="50">IF(C295=0, "-", IF(G295/C295&lt;10, G295/C295, "&gt;999%"))</f>
        <v>-</v>
      </c>
      <c r="J295" s="21" t="str">
        <f t="shared" ref="J295:J301" si="51">IF(E295=0, "-", IF(H295/E295&lt;10, H295/E295, "&gt;999%"))</f>
        <v>-</v>
      </c>
    </row>
    <row r="296" spans="1:10" x14ac:dyDescent="0.2">
      <c r="A296" s="158" t="s">
        <v>277</v>
      </c>
      <c r="B296" s="65">
        <v>6</v>
      </c>
      <c r="C296" s="66">
        <v>16</v>
      </c>
      <c r="D296" s="65">
        <v>44</v>
      </c>
      <c r="E296" s="66">
        <v>48</v>
      </c>
      <c r="F296" s="67"/>
      <c r="G296" s="65">
        <f t="shared" si="48"/>
        <v>-10</v>
      </c>
      <c r="H296" s="66">
        <f t="shared" si="49"/>
        <v>-4</v>
      </c>
      <c r="I296" s="20">
        <f t="shared" si="50"/>
        <v>-0.625</v>
      </c>
      <c r="J296" s="21">
        <f t="shared" si="51"/>
        <v>-8.3333333333333329E-2</v>
      </c>
    </row>
    <row r="297" spans="1:10" x14ac:dyDescent="0.2">
      <c r="A297" s="158" t="s">
        <v>189</v>
      </c>
      <c r="B297" s="65">
        <v>0</v>
      </c>
      <c r="C297" s="66">
        <v>1</v>
      </c>
      <c r="D297" s="65">
        <v>4</v>
      </c>
      <c r="E297" s="66">
        <v>5</v>
      </c>
      <c r="F297" s="67"/>
      <c r="G297" s="65">
        <f t="shared" si="48"/>
        <v>-1</v>
      </c>
      <c r="H297" s="66">
        <f t="shared" si="49"/>
        <v>-1</v>
      </c>
      <c r="I297" s="20">
        <f t="shared" si="50"/>
        <v>-1</v>
      </c>
      <c r="J297" s="21">
        <f t="shared" si="51"/>
        <v>-0.2</v>
      </c>
    </row>
    <row r="298" spans="1:10" x14ac:dyDescent="0.2">
      <c r="A298" s="158" t="s">
        <v>302</v>
      </c>
      <c r="B298" s="65">
        <v>12</v>
      </c>
      <c r="C298" s="66">
        <v>6</v>
      </c>
      <c r="D298" s="65">
        <v>29</v>
      </c>
      <c r="E298" s="66">
        <v>33</v>
      </c>
      <c r="F298" s="67"/>
      <c r="G298" s="65">
        <f t="shared" si="48"/>
        <v>6</v>
      </c>
      <c r="H298" s="66">
        <f t="shared" si="49"/>
        <v>-4</v>
      </c>
      <c r="I298" s="20">
        <f t="shared" si="50"/>
        <v>1</v>
      </c>
      <c r="J298" s="21">
        <f t="shared" si="51"/>
        <v>-0.12121212121212122</v>
      </c>
    </row>
    <row r="299" spans="1:10" x14ac:dyDescent="0.2">
      <c r="A299" s="158" t="s">
        <v>190</v>
      </c>
      <c r="B299" s="65">
        <v>1</v>
      </c>
      <c r="C299" s="66">
        <v>0</v>
      </c>
      <c r="D299" s="65">
        <v>3</v>
      </c>
      <c r="E299" s="66">
        <v>4</v>
      </c>
      <c r="F299" s="67"/>
      <c r="G299" s="65">
        <f t="shared" si="48"/>
        <v>1</v>
      </c>
      <c r="H299" s="66">
        <f t="shared" si="49"/>
        <v>-1</v>
      </c>
      <c r="I299" s="20" t="str">
        <f t="shared" si="50"/>
        <v>-</v>
      </c>
      <c r="J299" s="21">
        <f t="shared" si="51"/>
        <v>-0.25</v>
      </c>
    </row>
    <row r="300" spans="1:10" x14ac:dyDescent="0.2">
      <c r="A300" s="158" t="s">
        <v>253</v>
      </c>
      <c r="B300" s="65">
        <v>11</v>
      </c>
      <c r="C300" s="66">
        <v>6</v>
      </c>
      <c r="D300" s="65">
        <v>21</v>
      </c>
      <c r="E300" s="66">
        <v>28</v>
      </c>
      <c r="F300" s="67"/>
      <c r="G300" s="65">
        <f t="shared" si="48"/>
        <v>5</v>
      </c>
      <c r="H300" s="66">
        <f t="shared" si="49"/>
        <v>-7</v>
      </c>
      <c r="I300" s="20">
        <f t="shared" si="50"/>
        <v>0.83333333333333337</v>
      </c>
      <c r="J300" s="21">
        <f t="shared" si="51"/>
        <v>-0.25</v>
      </c>
    </row>
    <row r="301" spans="1:10" s="160" customFormat="1" x14ac:dyDescent="0.2">
      <c r="A301" s="178" t="s">
        <v>481</v>
      </c>
      <c r="B301" s="71">
        <v>31</v>
      </c>
      <c r="C301" s="72">
        <v>29</v>
      </c>
      <c r="D301" s="71">
        <v>106</v>
      </c>
      <c r="E301" s="72">
        <v>118</v>
      </c>
      <c r="F301" s="73"/>
      <c r="G301" s="71">
        <f t="shared" si="48"/>
        <v>2</v>
      </c>
      <c r="H301" s="72">
        <f t="shared" si="49"/>
        <v>-12</v>
      </c>
      <c r="I301" s="37">
        <f t="shared" si="50"/>
        <v>6.8965517241379309E-2</v>
      </c>
      <c r="J301" s="38">
        <f t="shared" si="51"/>
        <v>-0.10169491525423729</v>
      </c>
    </row>
    <row r="302" spans="1:10" x14ac:dyDescent="0.2">
      <c r="A302" s="177"/>
      <c r="B302" s="143"/>
      <c r="C302" s="144"/>
      <c r="D302" s="143"/>
      <c r="E302" s="144"/>
      <c r="F302" s="145"/>
      <c r="G302" s="143"/>
      <c r="H302" s="144"/>
      <c r="I302" s="151"/>
      <c r="J302" s="152"/>
    </row>
    <row r="303" spans="1:10" s="139" customFormat="1" x14ac:dyDescent="0.2">
      <c r="A303" s="159" t="s">
        <v>71</v>
      </c>
      <c r="B303" s="65"/>
      <c r="C303" s="66"/>
      <c r="D303" s="65"/>
      <c r="E303" s="66"/>
      <c r="F303" s="67"/>
      <c r="G303" s="65"/>
      <c r="H303" s="66"/>
      <c r="I303" s="20"/>
      <c r="J303" s="21"/>
    </row>
    <row r="304" spans="1:10" x14ac:dyDescent="0.2">
      <c r="A304" s="158" t="s">
        <v>179</v>
      </c>
      <c r="B304" s="65">
        <v>13</v>
      </c>
      <c r="C304" s="66">
        <v>3</v>
      </c>
      <c r="D304" s="65">
        <v>82</v>
      </c>
      <c r="E304" s="66">
        <v>33</v>
      </c>
      <c r="F304" s="67"/>
      <c r="G304" s="65">
        <f t="shared" ref="G304:G310" si="52">B304-C304</f>
        <v>10</v>
      </c>
      <c r="H304" s="66">
        <f t="shared" ref="H304:H310" si="53">D304-E304</f>
        <v>49</v>
      </c>
      <c r="I304" s="20">
        <f t="shared" ref="I304:I310" si="54">IF(C304=0, "-", IF(G304/C304&lt;10, G304/C304, "&gt;999%"))</f>
        <v>3.3333333333333335</v>
      </c>
      <c r="J304" s="21">
        <f t="shared" ref="J304:J310" si="55">IF(E304=0, "-", IF(H304/E304&lt;10, H304/E304, "&gt;999%"))</f>
        <v>1.4848484848484849</v>
      </c>
    </row>
    <row r="305" spans="1:10" x14ac:dyDescent="0.2">
      <c r="A305" s="158" t="s">
        <v>235</v>
      </c>
      <c r="B305" s="65">
        <v>1</v>
      </c>
      <c r="C305" s="66">
        <v>1</v>
      </c>
      <c r="D305" s="65">
        <v>11</v>
      </c>
      <c r="E305" s="66">
        <v>11</v>
      </c>
      <c r="F305" s="67"/>
      <c r="G305" s="65">
        <f t="shared" si="52"/>
        <v>0</v>
      </c>
      <c r="H305" s="66">
        <f t="shared" si="53"/>
        <v>0</v>
      </c>
      <c r="I305" s="20">
        <f t="shared" si="54"/>
        <v>0</v>
      </c>
      <c r="J305" s="21">
        <f t="shared" si="55"/>
        <v>0</v>
      </c>
    </row>
    <row r="306" spans="1:10" x14ac:dyDescent="0.2">
      <c r="A306" s="158" t="s">
        <v>236</v>
      </c>
      <c r="B306" s="65">
        <v>19</v>
      </c>
      <c r="C306" s="66">
        <v>3</v>
      </c>
      <c r="D306" s="65">
        <v>75</v>
      </c>
      <c r="E306" s="66">
        <v>15</v>
      </c>
      <c r="F306" s="67"/>
      <c r="G306" s="65">
        <f t="shared" si="52"/>
        <v>16</v>
      </c>
      <c r="H306" s="66">
        <f t="shared" si="53"/>
        <v>60</v>
      </c>
      <c r="I306" s="20">
        <f t="shared" si="54"/>
        <v>5.333333333333333</v>
      </c>
      <c r="J306" s="21">
        <f t="shared" si="55"/>
        <v>4</v>
      </c>
    </row>
    <row r="307" spans="1:10" x14ac:dyDescent="0.2">
      <c r="A307" s="158" t="s">
        <v>254</v>
      </c>
      <c r="B307" s="65">
        <v>0</v>
      </c>
      <c r="C307" s="66">
        <v>1</v>
      </c>
      <c r="D307" s="65">
        <v>1</v>
      </c>
      <c r="E307" s="66">
        <v>4</v>
      </c>
      <c r="F307" s="67"/>
      <c r="G307" s="65">
        <f t="shared" si="52"/>
        <v>-1</v>
      </c>
      <c r="H307" s="66">
        <f t="shared" si="53"/>
        <v>-3</v>
      </c>
      <c r="I307" s="20">
        <f t="shared" si="54"/>
        <v>-1</v>
      </c>
      <c r="J307" s="21">
        <f t="shared" si="55"/>
        <v>-0.75</v>
      </c>
    </row>
    <row r="308" spans="1:10" x14ac:dyDescent="0.2">
      <c r="A308" s="158" t="s">
        <v>180</v>
      </c>
      <c r="B308" s="65">
        <v>4</v>
      </c>
      <c r="C308" s="66">
        <v>5</v>
      </c>
      <c r="D308" s="65">
        <v>18</v>
      </c>
      <c r="E308" s="66">
        <v>27</v>
      </c>
      <c r="F308" s="67"/>
      <c r="G308" s="65">
        <f t="shared" si="52"/>
        <v>-1</v>
      </c>
      <c r="H308" s="66">
        <f t="shared" si="53"/>
        <v>-9</v>
      </c>
      <c r="I308" s="20">
        <f t="shared" si="54"/>
        <v>-0.2</v>
      </c>
      <c r="J308" s="21">
        <f t="shared" si="55"/>
        <v>-0.33333333333333331</v>
      </c>
    </row>
    <row r="309" spans="1:10" x14ac:dyDescent="0.2">
      <c r="A309" s="158" t="s">
        <v>255</v>
      </c>
      <c r="B309" s="65">
        <v>1</v>
      </c>
      <c r="C309" s="66">
        <v>3</v>
      </c>
      <c r="D309" s="65">
        <v>5</v>
      </c>
      <c r="E309" s="66">
        <v>22</v>
      </c>
      <c r="F309" s="67"/>
      <c r="G309" s="65">
        <f t="shared" si="52"/>
        <v>-2</v>
      </c>
      <c r="H309" s="66">
        <f t="shared" si="53"/>
        <v>-17</v>
      </c>
      <c r="I309" s="20">
        <f t="shared" si="54"/>
        <v>-0.66666666666666663</v>
      </c>
      <c r="J309" s="21">
        <f t="shared" si="55"/>
        <v>-0.77272727272727271</v>
      </c>
    </row>
    <row r="310" spans="1:10" s="160" customFormat="1" x14ac:dyDescent="0.2">
      <c r="A310" s="178" t="s">
        <v>482</v>
      </c>
      <c r="B310" s="71">
        <v>38</v>
      </c>
      <c r="C310" s="72">
        <v>16</v>
      </c>
      <c r="D310" s="71">
        <v>192</v>
      </c>
      <c r="E310" s="72">
        <v>112</v>
      </c>
      <c r="F310" s="73"/>
      <c r="G310" s="71">
        <f t="shared" si="52"/>
        <v>22</v>
      </c>
      <c r="H310" s="72">
        <f t="shared" si="53"/>
        <v>80</v>
      </c>
      <c r="I310" s="37">
        <f t="shared" si="54"/>
        <v>1.375</v>
      </c>
      <c r="J310" s="38">
        <f t="shared" si="55"/>
        <v>0.7142857142857143</v>
      </c>
    </row>
    <row r="311" spans="1:10" x14ac:dyDescent="0.2">
      <c r="A311" s="177"/>
      <c r="B311" s="143"/>
      <c r="C311" s="144"/>
      <c r="D311" s="143"/>
      <c r="E311" s="144"/>
      <c r="F311" s="145"/>
      <c r="G311" s="143"/>
      <c r="H311" s="144"/>
      <c r="I311" s="151"/>
      <c r="J311" s="152"/>
    </row>
    <row r="312" spans="1:10" s="139" customFormat="1" x14ac:dyDescent="0.2">
      <c r="A312" s="159" t="s">
        <v>72</v>
      </c>
      <c r="B312" s="65"/>
      <c r="C312" s="66"/>
      <c r="D312" s="65"/>
      <c r="E312" s="66"/>
      <c r="F312" s="67"/>
      <c r="G312" s="65"/>
      <c r="H312" s="66"/>
      <c r="I312" s="20"/>
      <c r="J312" s="21"/>
    </row>
    <row r="313" spans="1:10" x14ac:dyDescent="0.2">
      <c r="A313" s="158" t="s">
        <v>207</v>
      </c>
      <c r="B313" s="65">
        <v>0</v>
      </c>
      <c r="C313" s="66">
        <v>0</v>
      </c>
      <c r="D313" s="65">
        <v>5</v>
      </c>
      <c r="E313" s="66">
        <v>0</v>
      </c>
      <c r="F313" s="67"/>
      <c r="G313" s="65">
        <f>B313-C313</f>
        <v>0</v>
      </c>
      <c r="H313" s="66">
        <f>D313-E313</f>
        <v>5</v>
      </c>
      <c r="I313" s="20" t="str">
        <f>IF(C313=0, "-", IF(G313/C313&lt;10, G313/C313, "&gt;999%"))</f>
        <v>-</v>
      </c>
      <c r="J313" s="21" t="str">
        <f>IF(E313=0, "-", IF(H313/E313&lt;10, H313/E313, "&gt;999%"))</f>
        <v>-</v>
      </c>
    </row>
    <row r="314" spans="1:10" s="160" customFormat="1" x14ac:dyDescent="0.2">
      <c r="A314" s="178" t="s">
        <v>483</v>
      </c>
      <c r="B314" s="71">
        <v>0</v>
      </c>
      <c r="C314" s="72">
        <v>0</v>
      </c>
      <c r="D314" s="71">
        <v>5</v>
      </c>
      <c r="E314" s="72">
        <v>0</v>
      </c>
      <c r="F314" s="73"/>
      <c r="G314" s="71">
        <f>B314-C314</f>
        <v>0</v>
      </c>
      <c r="H314" s="72">
        <f>D314-E314</f>
        <v>5</v>
      </c>
      <c r="I314" s="37" t="str">
        <f>IF(C314=0, "-", IF(G314/C314&lt;10, G314/C314, "&gt;999%"))</f>
        <v>-</v>
      </c>
      <c r="J314" s="38" t="str">
        <f>IF(E314=0, "-", IF(H314/E314&lt;10, H314/E314, "&gt;999%"))</f>
        <v>-</v>
      </c>
    </row>
    <row r="315" spans="1:10" x14ac:dyDescent="0.2">
      <c r="A315" s="177"/>
      <c r="B315" s="143"/>
      <c r="C315" s="144"/>
      <c r="D315" s="143"/>
      <c r="E315" s="144"/>
      <c r="F315" s="145"/>
      <c r="G315" s="143"/>
      <c r="H315" s="144"/>
      <c r="I315" s="151"/>
      <c r="J315" s="152"/>
    </row>
    <row r="316" spans="1:10" s="139" customFormat="1" x14ac:dyDescent="0.2">
      <c r="A316" s="159" t="s">
        <v>73</v>
      </c>
      <c r="B316" s="65"/>
      <c r="C316" s="66"/>
      <c r="D316" s="65"/>
      <c r="E316" s="66"/>
      <c r="F316" s="67"/>
      <c r="G316" s="65"/>
      <c r="H316" s="66"/>
      <c r="I316" s="20"/>
      <c r="J316" s="21"/>
    </row>
    <row r="317" spans="1:10" x14ac:dyDescent="0.2">
      <c r="A317" s="158" t="s">
        <v>225</v>
      </c>
      <c r="B317" s="65">
        <v>0</v>
      </c>
      <c r="C317" s="66">
        <v>0</v>
      </c>
      <c r="D317" s="65">
        <v>0</v>
      </c>
      <c r="E317" s="66">
        <v>5</v>
      </c>
      <c r="F317" s="67"/>
      <c r="G317" s="65">
        <f t="shared" ref="G317:G337" si="56">B317-C317</f>
        <v>0</v>
      </c>
      <c r="H317" s="66">
        <f t="shared" ref="H317:H337" si="57">D317-E317</f>
        <v>-5</v>
      </c>
      <c r="I317" s="20" t="str">
        <f t="shared" ref="I317:I337" si="58">IF(C317=0, "-", IF(G317/C317&lt;10, G317/C317, "&gt;999%"))</f>
        <v>-</v>
      </c>
      <c r="J317" s="21">
        <f t="shared" ref="J317:J337" si="59">IF(E317=0, "-", IF(H317/E317&lt;10, H317/E317, "&gt;999%"))</f>
        <v>-1</v>
      </c>
    </row>
    <row r="318" spans="1:10" x14ac:dyDescent="0.2">
      <c r="A318" s="158" t="s">
        <v>200</v>
      </c>
      <c r="B318" s="65">
        <v>8</v>
      </c>
      <c r="C318" s="66">
        <v>11</v>
      </c>
      <c r="D318" s="65">
        <v>49</v>
      </c>
      <c r="E318" s="66">
        <v>63</v>
      </c>
      <c r="F318" s="67"/>
      <c r="G318" s="65">
        <f t="shared" si="56"/>
        <v>-3</v>
      </c>
      <c r="H318" s="66">
        <f t="shared" si="57"/>
        <v>-14</v>
      </c>
      <c r="I318" s="20">
        <f t="shared" si="58"/>
        <v>-0.27272727272727271</v>
      </c>
      <c r="J318" s="21">
        <f t="shared" si="59"/>
        <v>-0.22222222222222221</v>
      </c>
    </row>
    <row r="319" spans="1:10" x14ac:dyDescent="0.2">
      <c r="A319" s="158" t="s">
        <v>256</v>
      </c>
      <c r="B319" s="65">
        <v>17</v>
      </c>
      <c r="C319" s="66">
        <v>6</v>
      </c>
      <c r="D319" s="65">
        <v>41</v>
      </c>
      <c r="E319" s="66">
        <v>46</v>
      </c>
      <c r="F319" s="67"/>
      <c r="G319" s="65">
        <f t="shared" si="56"/>
        <v>11</v>
      </c>
      <c r="H319" s="66">
        <f t="shared" si="57"/>
        <v>-5</v>
      </c>
      <c r="I319" s="20">
        <f t="shared" si="58"/>
        <v>1.8333333333333333</v>
      </c>
      <c r="J319" s="21">
        <f t="shared" si="59"/>
        <v>-0.10869565217391304</v>
      </c>
    </row>
    <row r="320" spans="1:10" x14ac:dyDescent="0.2">
      <c r="A320" s="158" t="s">
        <v>329</v>
      </c>
      <c r="B320" s="65">
        <v>1</v>
      </c>
      <c r="C320" s="66">
        <v>2</v>
      </c>
      <c r="D320" s="65">
        <v>6</v>
      </c>
      <c r="E320" s="66">
        <v>6</v>
      </c>
      <c r="F320" s="67"/>
      <c r="G320" s="65">
        <f t="shared" si="56"/>
        <v>-1</v>
      </c>
      <c r="H320" s="66">
        <f t="shared" si="57"/>
        <v>0</v>
      </c>
      <c r="I320" s="20">
        <f t="shared" si="58"/>
        <v>-0.5</v>
      </c>
      <c r="J320" s="21">
        <f t="shared" si="59"/>
        <v>0</v>
      </c>
    </row>
    <row r="321" spans="1:10" x14ac:dyDescent="0.2">
      <c r="A321" s="158" t="s">
        <v>191</v>
      </c>
      <c r="B321" s="65">
        <v>50</v>
      </c>
      <c r="C321" s="66">
        <v>51</v>
      </c>
      <c r="D321" s="65">
        <v>197</v>
      </c>
      <c r="E321" s="66">
        <v>224</v>
      </c>
      <c r="F321" s="67"/>
      <c r="G321" s="65">
        <f t="shared" si="56"/>
        <v>-1</v>
      </c>
      <c r="H321" s="66">
        <f t="shared" si="57"/>
        <v>-27</v>
      </c>
      <c r="I321" s="20">
        <f t="shared" si="58"/>
        <v>-1.9607843137254902E-2</v>
      </c>
      <c r="J321" s="21">
        <f t="shared" si="59"/>
        <v>-0.12053571428571429</v>
      </c>
    </row>
    <row r="322" spans="1:10" x14ac:dyDescent="0.2">
      <c r="A322" s="158" t="s">
        <v>303</v>
      </c>
      <c r="B322" s="65">
        <v>21</v>
      </c>
      <c r="C322" s="66">
        <v>11</v>
      </c>
      <c r="D322" s="65">
        <v>106</v>
      </c>
      <c r="E322" s="66">
        <v>61</v>
      </c>
      <c r="F322" s="67"/>
      <c r="G322" s="65">
        <f t="shared" si="56"/>
        <v>10</v>
      </c>
      <c r="H322" s="66">
        <f t="shared" si="57"/>
        <v>45</v>
      </c>
      <c r="I322" s="20">
        <f t="shared" si="58"/>
        <v>0.90909090909090906</v>
      </c>
      <c r="J322" s="21">
        <f t="shared" si="59"/>
        <v>0.73770491803278693</v>
      </c>
    </row>
    <row r="323" spans="1:10" x14ac:dyDescent="0.2">
      <c r="A323" s="158" t="s">
        <v>219</v>
      </c>
      <c r="B323" s="65">
        <v>0</v>
      </c>
      <c r="C323" s="66">
        <v>0</v>
      </c>
      <c r="D323" s="65">
        <v>1</v>
      </c>
      <c r="E323" s="66">
        <v>2</v>
      </c>
      <c r="F323" s="67"/>
      <c r="G323" s="65">
        <f t="shared" si="56"/>
        <v>0</v>
      </c>
      <c r="H323" s="66">
        <f t="shared" si="57"/>
        <v>-1</v>
      </c>
      <c r="I323" s="20" t="str">
        <f t="shared" si="58"/>
        <v>-</v>
      </c>
      <c r="J323" s="21">
        <f t="shared" si="59"/>
        <v>-0.5</v>
      </c>
    </row>
    <row r="324" spans="1:10" x14ac:dyDescent="0.2">
      <c r="A324" s="158" t="s">
        <v>328</v>
      </c>
      <c r="B324" s="65">
        <v>20</v>
      </c>
      <c r="C324" s="66">
        <v>19</v>
      </c>
      <c r="D324" s="65">
        <v>95</v>
      </c>
      <c r="E324" s="66">
        <v>79</v>
      </c>
      <c r="F324" s="67"/>
      <c r="G324" s="65">
        <f t="shared" si="56"/>
        <v>1</v>
      </c>
      <c r="H324" s="66">
        <f t="shared" si="57"/>
        <v>16</v>
      </c>
      <c r="I324" s="20">
        <f t="shared" si="58"/>
        <v>5.2631578947368418E-2</v>
      </c>
      <c r="J324" s="21">
        <f t="shared" si="59"/>
        <v>0.20253164556962025</v>
      </c>
    </row>
    <row r="325" spans="1:10" x14ac:dyDescent="0.2">
      <c r="A325" s="158" t="s">
        <v>339</v>
      </c>
      <c r="B325" s="65">
        <v>6</v>
      </c>
      <c r="C325" s="66">
        <v>5</v>
      </c>
      <c r="D325" s="65">
        <v>28</v>
      </c>
      <c r="E325" s="66">
        <v>31</v>
      </c>
      <c r="F325" s="67"/>
      <c r="G325" s="65">
        <f t="shared" si="56"/>
        <v>1</v>
      </c>
      <c r="H325" s="66">
        <f t="shared" si="57"/>
        <v>-3</v>
      </c>
      <c r="I325" s="20">
        <f t="shared" si="58"/>
        <v>0.2</v>
      </c>
      <c r="J325" s="21">
        <f t="shared" si="59"/>
        <v>-9.6774193548387094E-2</v>
      </c>
    </row>
    <row r="326" spans="1:10" x14ac:dyDescent="0.2">
      <c r="A326" s="158" t="s">
        <v>348</v>
      </c>
      <c r="B326" s="65">
        <v>60</v>
      </c>
      <c r="C326" s="66">
        <v>28</v>
      </c>
      <c r="D326" s="65">
        <v>244</v>
      </c>
      <c r="E326" s="66">
        <v>180</v>
      </c>
      <c r="F326" s="67"/>
      <c r="G326" s="65">
        <f t="shared" si="56"/>
        <v>32</v>
      </c>
      <c r="H326" s="66">
        <f t="shared" si="57"/>
        <v>64</v>
      </c>
      <c r="I326" s="20">
        <f t="shared" si="58"/>
        <v>1.1428571428571428</v>
      </c>
      <c r="J326" s="21">
        <f t="shared" si="59"/>
        <v>0.35555555555555557</v>
      </c>
    </row>
    <row r="327" spans="1:10" x14ac:dyDescent="0.2">
      <c r="A327" s="158" t="s">
        <v>362</v>
      </c>
      <c r="B327" s="65">
        <v>119</v>
      </c>
      <c r="C327" s="66">
        <v>71</v>
      </c>
      <c r="D327" s="65">
        <v>497</v>
      </c>
      <c r="E327" s="66">
        <v>509</v>
      </c>
      <c r="F327" s="67"/>
      <c r="G327" s="65">
        <f t="shared" si="56"/>
        <v>48</v>
      </c>
      <c r="H327" s="66">
        <f t="shared" si="57"/>
        <v>-12</v>
      </c>
      <c r="I327" s="20">
        <f t="shared" si="58"/>
        <v>0.676056338028169</v>
      </c>
      <c r="J327" s="21">
        <f t="shared" si="59"/>
        <v>-2.3575638506876228E-2</v>
      </c>
    </row>
    <row r="328" spans="1:10" x14ac:dyDescent="0.2">
      <c r="A328" s="158" t="s">
        <v>304</v>
      </c>
      <c r="B328" s="65">
        <v>18</v>
      </c>
      <c r="C328" s="66">
        <v>5</v>
      </c>
      <c r="D328" s="65">
        <v>39</v>
      </c>
      <c r="E328" s="66">
        <v>8</v>
      </c>
      <c r="F328" s="67"/>
      <c r="G328" s="65">
        <f t="shared" si="56"/>
        <v>13</v>
      </c>
      <c r="H328" s="66">
        <f t="shared" si="57"/>
        <v>31</v>
      </c>
      <c r="I328" s="20">
        <f t="shared" si="58"/>
        <v>2.6</v>
      </c>
      <c r="J328" s="21">
        <f t="shared" si="59"/>
        <v>3.875</v>
      </c>
    </row>
    <row r="329" spans="1:10" x14ac:dyDescent="0.2">
      <c r="A329" s="158" t="s">
        <v>363</v>
      </c>
      <c r="B329" s="65">
        <v>35</v>
      </c>
      <c r="C329" s="66">
        <v>16</v>
      </c>
      <c r="D329" s="65">
        <v>131</v>
      </c>
      <c r="E329" s="66">
        <v>150</v>
      </c>
      <c r="F329" s="67"/>
      <c r="G329" s="65">
        <f t="shared" si="56"/>
        <v>19</v>
      </c>
      <c r="H329" s="66">
        <f t="shared" si="57"/>
        <v>-19</v>
      </c>
      <c r="I329" s="20">
        <f t="shared" si="58"/>
        <v>1.1875</v>
      </c>
      <c r="J329" s="21">
        <f t="shared" si="59"/>
        <v>-0.12666666666666668</v>
      </c>
    </row>
    <row r="330" spans="1:10" x14ac:dyDescent="0.2">
      <c r="A330" s="158" t="s">
        <v>321</v>
      </c>
      <c r="B330" s="65">
        <v>17</v>
      </c>
      <c r="C330" s="66">
        <v>51</v>
      </c>
      <c r="D330" s="65">
        <v>76</v>
      </c>
      <c r="E330" s="66">
        <v>224</v>
      </c>
      <c r="F330" s="67"/>
      <c r="G330" s="65">
        <f t="shared" si="56"/>
        <v>-34</v>
      </c>
      <c r="H330" s="66">
        <f t="shared" si="57"/>
        <v>-148</v>
      </c>
      <c r="I330" s="20">
        <f t="shared" si="58"/>
        <v>-0.66666666666666663</v>
      </c>
      <c r="J330" s="21">
        <f t="shared" si="59"/>
        <v>-0.6607142857142857</v>
      </c>
    </row>
    <row r="331" spans="1:10" x14ac:dyDescent="0.2">
      <c r="A331" s="158" t="s">
        <v>305</v>
      </c>
      <c r="B331" s="65">
        <v>58</v>
      </c>
      <c r="C331" s="66">
        <v>87</v>
      </c>
      <c r="D331" s="65">
        <v>382</v>
      </c>
      <c r="E331" s="66">
        <v>240</v>
      </c>
      <c r="F331" s="67"/>
      <c r="G331" s="65">
        <f t="shared" si="56"/>
        <v>-29</v>
      </c>
      <c r="H331" s="66">
        <f t="shared" si="57"/>
        <v>142</v>
      </c>
      <c r="I331" s="20">
        <f t="shared" si="58"/>
        <v>-0.33333333333333331</v>
      </c>
      <c r="J331" s="21">
        <f t="shared" si="59"/>
        <v>0.59166666666666667</v>
      </c>
    </row>
    <row r="332" spans="1:10" x14ac:dyDescent="0.2">
      <c r="A332" s="158" t="s">
        <v>192</v>
      </c>
      <c r="B332" s="65">
        <v>0</v>
      </c>
      <c r="C332" s="66">
        <v>0</v>
      </c>
      <c r="D332" s="65">
        <v>0</v>
      </c>
      <c r="E332" s="66">
        <v>1</v>
      </c>
      <c r="F332" s="67"/>
      <c r="G332" s="65">
        <f t="shared" si="56"/>
        <v>0</v>
      </c>
      <c r="H332" s="66">
        <f t="shared" si="57"/>
        <v>-1</v>
      </c>
      <c r="I332" s="20" t="str">
        <f t="shared" si="58"/>
        <v>-</v>
      </c>
      <c r="J332" s="21">
        <f t="shared" si="59"/>
        <v>-1</v>
      </c>
    </row>
    <row r="333" spans="1:10" x14ac:dyDescent="0.2">
      <c r="A333" s="158" t="s">
        <v>278</v>
      </c>
      <c r="B333" s="65">
        <v>58</v>
      </c>
      <c r="C333" s="66">
        <v>58</v>
      </c>
      <c r="D333" s="65">
        <v>307</v>
      </c>
      <c r="E333" s="66">
        <v>323</v>
      </c>
      <c r="F333" s="67"/>
      <c r="G333" s="65">
        <f t="shared" si="56"/>
        <v>0</v>
      </c>
      <c r="H333" s="66">
        <f t="shared" si="57"/>
        <v>-16</v>
      </c>
      <c r="I333" s="20">
        <f t="shared" si="58"/>
        <v>0</v>
      </c>
      <c r="J333" s="21">
        <f t="shared" si="59"/>
        <v>-4.9535603715170282E-2</v>
      </c>
    </row>
    <row r="334" spans="1:10" x14ac:dyDescent="0.2">
      <c r="A334" s="158" t="s">
        <v>229</v>
      </c>
      <c r="B334" s="65">
        <v>0</v>
      </c>
      <c r="C334" s="66">
        <v>0</v>
      </c>
      <c r="D334" s="65">
        <v>1</v>
      </c>
      <c r="E334" s="66">
        <v>2</v>
      </c>
      <c r="F334" s="67"/>
      <c r="G334" s="65">
        <f t="shared" si="56"/>
        <v>0</v>
      </c>
      <c r="H334" s="66">
        <f t="shared" si="57"/>
        <v>-1</v>
      </c>
      <c r="I334" s="20" t="str">
        <f t="shared" si="58"/>
        <v>-</v>
      </c>
      <c r="J334" s="21">
        <f t="shared" si="59"/>
        <v>-0.5</v>
      </c>
    </row>
    <row r="335" spans="1:10" x14ac:dyDescent="0.2">
      <c r="A335" s="158" t="s">
        <v>181</v>
      </c>
      <c r="B335" s="65">
        <v>3</v>
      </c>
      <c r="C335" s="66">
        <v>7</v>
      </c>
      <c r="D335" s="65">
        <v>17</v>
      </c>
      <c r="E335" s="66">
        <v>43</v>
      </c>
      <c r="F335" s="67"/>
      <c r="G335" s="65">
        <f t="shared" si="56"/>
        <v>-4</v>
      </c>
      <c r="H335" s="66">
        <f t="shared" si="57"/>
        <v>-26</v>
      </c>
      <c r="I335" s="20">
        <f t="shared" si="58"/>
        <v>-0.5714285714285714</v>
      </c>
      <c r="J335" s="21">
        <f t="shared" si="59"/>
        <v>-0.60465116279069764</v>
      </c>
    </row>
    <row r="336" spans="1:10" x14ac:dyDescent="0.2">
      <c r="A336" s="158" t="s">
        <v>237</v>
      </c>
      <c r="B336" s="65">
        <v>20</v>
      </c>
      <c r="C336" s="66">
        <v>5</v>
      </c>
      <c r="D336" s="65">
        <v>68</v>
      </c>
      <c r="E336" s="66">
        <v>52</v>
      </c>
      <c r="F336" s="67"/>
      <c r="G336" s="65">
        <f t="shared" si="56"/>
        <v>15</v>
      </c>
      <c r="H336" s="66">
        <f t="shared" si="57"/>
        <v>16</v>
      </c>
      <c r="I336" s="20">
        <f t="shared" si="58"/>
        <v>3</v>
      </c>
      <c r="J336" s="21">
        <f t="shared" si="59"/>
        <v>0.30769230769230771</v>
      </c>
    </row>
    <row r="337" spans="1:10" s="160" customFormat="1" x14ac:dyDescent="0.2">
      <c r="A337" s="178" t="s">
        <v>484</v>
      </c>
      <c r="B337" s="71">
        <v>511</v>
      </c>
      <c r="C337" s="72">
        <v>433</v>
      </c>
      <c r="D337" s="71">
        <v>2285</v>
      </c>
      <c r="E337" s="72">
        <v>2249</v>
      </c>
      <c r="F337" s="73"/>
      <c r="G337" s="71">
        <f t="shared" si="56"/>
        <v>78</v>
      </c>
      <c r="H337" s="72">
        <f t="shared" si="57"/>
        <v>36</v>
      </c>
      <c r="I337" s="37">
        <f t="shared" si="58"/>
        <v>0.18013856812933027</v>
      </c>
      <c r="J337" s="38">
        <f t="shared" si="59"/>
        <v>1.6007114273010228E-2</v>
      </c>
    </row>
    <row r="338" spans="1:10" x14ac:dyDescent="0.2">
      <c r="A338" s="177"/>
      <c r="B338" s="143"/>
      <c r="C338" s="144"/>
      <c r="D338" s="143"/>
      <c r="E338" s="144"/>
      <c r="F338" s="145"/>
      <c r="G338" s="143"/>
      <c r="H338" s="144"/>
      <c r="I338" s="151"/>
      <c r="J338" s="152"/>
    </row>
    <row r="339" spans="1:10" s="139" customFormat="1" x14ac:dyDescent="0.2">
      <c r="A339" s="159" t="s">
        <v>74</v>
      </c>
      <c r="B339" s="65"/>
      <c r="C339" s="66"/>
      <c r="D339" s="65"/>
      <c r="E339" s="66"/>
      <c r="F339" s="67"/>
      <c r="G339" s="65"/>
      <c r="H339" s="66"/>
      <c r="I339" s="20"/>
      <c r="J339" s="21"/>
    </row>
    <row r="340" spans="1:10" x14ac:dyDescent="0.2">
      <c r="A340" s="158" t="s">
        <v>385</v>
      </c>
      <c r="B340" s="65">
        <v>0</v>
      </c>
      <c r="C340" s="66">
        <v>1</v>
      </c>
      <c r="D340" s="65">
        <v>3</v>
      </c>
      <c r="E340" s="66">
        <v>2</v>
      </c>
      <c r="F340" s="67"/>
      <c r="G340" s="65">
        <f>B340-C340</f>
        <v>-1</v>
      </c>
      <c r="H340" s="66">
        <f>D340-E340</f>
        <v>1</v>
      </c>
      <c r="I340" s="20">
        <f>IF(C340=0, "-", IF(G340/C340&lt;10, G340/C340, "&gt;999%"))</f>
        <v>-1</v>
      </c>
      <c r="J340" s="21">
        <f>IF(E340=0, "-", IF(H340/E340&lt;10, H340/E340, "&gt;999%"))</f>
        <v>0.5</v>
      </c>
    </row>
    <row r="341" spans="1:10" s="160" customFormat="1" x14ac:dyDescent="0.2">
      <c r="A341" s="178" t="s">
        <v>485</v>
      </c>
      <c r="B341" s="71">
        <v>0</v>
      </c>
      <c r="C341" s="72">
        <v>1</v>
      </c>
      <c r="D341" s="71">
        <v>3</v>
      </c>
      <c r="E341" s="72">
        <v>2</v>
      </c>
      <c r="F341" s="73"/>
      <c r="G341" s="71">
        <f>B341-C341</f>
        <v>-1</v>
      </c>
      <c r="H341" s="72">
        <f>D341-E341</f>
        <v>1</v>
      </c>
      <c r="I341" s="37">
        <f>IF(C341=0, "-", IF(G341/C341&lt;10, G341/C341, "&gt;999%"))</f>
        <v>-1</v>
      </c>
      <c r="J341" s="38">
        <f>IF(E341=0, "-", IF(H341/E341&lt;10, H341/E341, "&gt;999%"))</f>
        <v>0.5</v>
      </c>
    </row>
    <row r="342" spans="1:10" x14ac:dyDescent="0.2">
      <c r="A342" s="177"/>
      <c r="B342" s="143"/>
      <c r="C342" s="144"/>
      <c r="D342" s="143"/>
      <c r="E342" s="144"/>
      <c r="F342" s="145"/>
      <c r="G342" s="143"/>
      <c r="H342" s="144"/>
      <c r="I342" s="151"/>
      <c r="J342" s="152"/>
    </row>
    <row r="343" spans="1:10" s="139" customFormat="1" x14ac:dyDescent="0.2">
      <c r="A343" s="159" t="s">
        <v>75</v>
      </c>
      <c r="B343" s="65"/>
      <c r="C343" s="66"/>
      <c r="D343" s="65"/>
      <c r="E343" s="66"/>
      <c r="F343" s="67"/>
      <c r="G343" s="65"/>
      <c r="H343" s="66"/>
      <c r="I343" s="20"/>
      <c r="J343" s="21"/>
    </row>
    <row r="344" spans="1:10" x14ac:dyDescent="0.2">
      <c r="A344" s="158" t="s">
        <v>364</v>
      </c>
      <c r="B344" s="65">
        <v>1</v>
      </c>
      <c r="C344" s="66">
        <v>1</v>
      </c>
      <c r="D344" s="65">
        <v>8</v>
      </c>
      <c r="E344" s="66">
        <v>16</v>
      </c>
      <c r="F344" s="67"/>
      <c r="G344" s="65">
        <f t="shared" ref="G344:G355" si="60">B344-C344</f>
        <v>0</v>
      </c>
      <c r="H344" s="66">
        <f t="shared" ref="H344:H355" si="61">D344-E344</f>
        <v>-8</v>
      </c>
      <c r="I344" s="20">
        <f t="shared" ref="I344:I355" si="62">IF(C344=0, "-", IF(G344/C344&lt;10, G344/C344, "&gt;999%"))</f>
        <v>0</v>
      </c>
      <c r="J344" s="21">
        <f t="shared" ref="J344:J355" si="63">IF(E344=0, "-", IF(H344/E344&lt;10, H344/E344, "&gt;999%"))</f>
        <v>-0.5</v>
      </c>
    </row>
    <row r="345" spans="1:10" x14ac:dyDescent="0.2">
      <c r="A345" s="158" t="s">
        <v>218</v>
      </c>
      <c r="B345" s="65">
        <v>0</v>
      </c>
      <c r="C345" s="66">
        <v>0</v>
      </c>
      <c r="D345" s="65">
        <v>2</v>
      </c>
      <c r="E345" s="66">
        <v>0</v>
      </c>
      <c r="F345" s="67"/>
      <c r="G345" s="65">
        <f t="shared" si="60"/>
        <v>0</v>
      </c>
      <c r="H345" s="66">
        <f t="shared" si="61"/>
        <v>2</v>
      </c>
      <c r="I345" s="20" t="str">
        <f t="shared" si="62"/>
        <v>-</v>
      </c>
      <c r="J345" s="21" t="str">
        <f t="shared" si="63"/>
        <v>-</v>
      </c>
    </row>
    <row r="346" spans="1:10" x14ac:dyDescent="0.2">
      <c r="A346" s="158" t="s">
        <v>331</v>
      </c>
      <c r="B346" s="65">
        <v>0</v>
      </c>
      <c r="C346" s="66">
        <v>0</v>
      </c>
      <c r="D346" s="65">
        <v>1</v>
      </c>
      <c r="E346" s="66">
        <v>1</v>
      </c>
      <c r="F346" s="67"/>
      <c r="G346" s="65">
        <f t="shared" si="60"/>
        <v>0</v>
      </c>
      <c r="H346" s="66">
        <f t="shared" si="61"/>
        <v>0</v>
      </c>
      <c r="I346" s="20" t="str">
        <f t="shared" si="62"/>
        <v>-</v>
      </c>
      <c r="J346" s="21">
        <f t="shared" si="63"/>
        <v>0</v>
      </c>
    </row>
    <row r="347" spans="1:10" x14ac:dyDescent="0.2">
      <c r="A347" s="158" t="s">
        <v>373</v>
      </c>
      <c r="B347" s="65">
        <v>0</v>
      </c>
      <c r="C347" s="66">
        <v>0</v>
      </c>
      <c r="D347" s="65">
        <v>1</v>
      </c>
      <c r="E347" s="66">
        <v>2</v>
      </c>
      <c r="F347" s="67"/>
      <c r="G347" s="65">
        <f t="shared" si="60"/>
        <v>0</v>
      </c>
      <c r="H347" s="66">
        <f t="shared" si="61"/>
        <v>-1</v>
      </c>
      <c r="I347" s="20" t="str">
        <f t="shared" si="62"/>
        <v>-</v>
      </c>
      <c r="J347" s="21">
        <f t="shared" si="63"/>
        <v>-0.5</v>
      </c>
    </row>
    <row r="348" spans="1:10" x14ac:dyDescent="0.2">
      <c r="A348" s="158" t="s">
        <v>182</v>
      </c>
      <c r="B348" s="65">
        <v>1</v>
      </c>
      <c r="C348" s="66">
        <v>1</v>
      </c>
      <c r="D348" s="65">
        <v>3</v>
      </c>
      <c r="E348" s="66">
        <v>6</v>
      </c>
      <c r="F348" s="67"/>
      <c r="G348" s="65">
        <f t="shared" si="60"/>
        <v>0</v>
      </c>
      <c r="H348" s="66">
        <f t="shared" si="61"/>
        <v>-3</v>
      </c>
      <c r="I348" s="20">
        <f t="shared" si="62"/>
        <v>0</v>
      </c>
      <c r="J348" s="21">
        <f t="shared" si="63"/>
        <v>-0.5</v>
      </c>
    </row>
    <row r="349" spans="1:10" x14ac:dyDescent="0.2">
      <c r="A349" s="158" t="s">
        <v>238</v>
      </c>
      <c r="B349" s="65">
        <v>1</v>
      </c>
      <c r="C349" s="66">
        <v>2</v>
      </c>
      <c r="D349" s="65">
        <v>7</v>
      </c>
      <c r="E349" s="66">
        <v>16</v>
      </c>
      <c r="F349" s="67"/>
      <c r="G349" s="65">
        <f t="shared" si="60"/>
        <v>-1</v>
      </c>
      <c r="H349" s="66">
        <f t="shared" si="61"/>
        <v>-9</v>
      </c>
      <c r="I349" s="20">
        <f t="shared" si="62"/>
        <v>-0.5</v>
      </c>
      <c r="J349" s="21">
        <f t="shared" si="63"/>
        <v>-0.5625</v>
      </c>
    </row>
    <row r="350" spans="1:10" x14ac:dyDescent="0.2">
      <c r="A350" s="158" t="s">
        <v>279</v>
      </c>
      <c r="B350" s="65">
        <v>0</v>
      </c>
      <c r="C350" s="66">
        <v>0</v>
      </c>
      <c r="D350" s="65">
        <v>2</v>
      </c>
      <c r="E350" s="66">
        <v>4</v>
      </c>
      <c r="F350" s="67"/>
      <c r="G350" s="65">
        <f t="shared" si="60"/>
        <v>0</v>
      </c>
      <c r="H350" s="66">
        <f t="shared" si="61"/>
        <v>-2</v>
      </c>
      <c r="I350" s="20" t="str">
        <f t="shared" si="62"/>
        <v>-</v>
      </c>
      <c r="J350" s="21">
        <f t="shared" si="63"/>
        <v>-0.5</v>
      </c>
    </row>
    <row r="351" spans="1:10" x14ac:dyDescent="0.2">
      <c r="A351" s="158" t="s">
        <v>306</v>
      </c>
      <c r="B351" s="65">
        <v>1</v>
      </c>
      <c r="C351" s="66">
        <v>2</v>
      </c>
      <c r="D351" s="65">
        <v>1</v>
      </c>
      <c r="E351" s="66">
        <v>9</v>
      </c>
      <c r="F351" s="67"/>
      <c r="G351" s="65">
        <f t="shared" si="60"/>
        <v>-1</v>
      </c>
      <c r="H351" s="66">
        <f t="shared" si="61"/>
        <v>-8</v>
      </c>
      <c r="I351" s="20">
        <f t="shared" si="62"/>
        <v>-0.5</v>
      </c>
      <c r="J351" s="21">
        <f t="shared" si="63"/>
        <v>-0.88888888888888884</v>
      </c>
    </row>
    <row r="352" spans="1:10" x14ac:dyDescent="0.2">
      <c r="A352" s="158" t="s">
        <v>318</v>
      </c>
      <c r="B352" s="65">
        <v>0</v>
      </c>
      <c r="C352" s="66">
        <v>0</v>
      </c>
      <c r="D352" s="65">
        <v>2</v>
      </c>
      <c r="E352" s="66">
        <v>2</v>
      </c>
      <c r="F352" s="67"/>
      <c r="G352" s="65">
        <f t="shared" si="60"/>
        <v>0</v>
      </c>
      <c r="H352" s="66">
        <f t="shared" si="61"/>
        <v>0</v>
      </c>
      <c r="I352" s="20" t="str">
        <f t="shared" si="62"/>
        <v>-</v>
      </c>
      <c r="J352" s="21">
        <f t="shared" si="63"/>
        <v>0</v>
      </c>
    </row>
    <row r="353" spans="1:10" x14ac:dyDescent="0.2">
      <c r="A353" s="158" t="s">
        <v>340</v>
      </c>
      <c r="B353" s="65">
        <v>0</v>
      </c>
      <c r="C353" s="66">
        <v>2</v>
      </c>
      <c r="D353" s="65">
        <v>1</v>
      </c>
      <c r="E353" s="66">
        <v>3</v>
      </c>
      <c r="F353" s="67"/>
      <c r="G353" s="65">
        <f t="shared" si="60"/>
        <v>-2</v>
      </c>
      <c r="H353" s="66">
        <f t="shared" si="61"/>
        <v>-2</v>
      </c>
      <c r="I353" s="20">
        <f t="shared" si="62"/>
        <v>-1</v>
      </c>
      <c r="J353" s="21">
        <f t="shared" si="63"/>
        <v>-0.66666666666666663</v>
      </c>
    </row>
    <row r="354" spans="1:10" x14ac:dyDescent="0.2">
      <c r="A354" s="158" t="s">
        <v>257</v>
      </c>
      <c r="B354" s="65">
        <v>1</v>
      </c>
      <c r="C354" s="66">
        <v>1</v>
      </c>
      <c r="D354" s="65">
        <v>5</v>
      </c>
      <c r="E354" s="66">
        <v>7</v>
      </c>
      <c r="F354" s="67"/>
      <c r="G354" s="65">
        <f t="shared" si="60"/>
        <v>0</v>
      </c>
      <c r="H354" s="66">
        <f t="shared" si="61"/>
        <v>-2</v>
      </c>
      <c r="I354" s="20">
        <f t="shared" si="62"/>
        <v>0</v>
      </c>
      <c r="J354" s="21">
        <f t="shared" si="63"/>
        <v>-0.2857142857142857</v>
      </c>
    </row>
    <row r="355" spans="1:10" s="160" customFormat="1" x14ac:dyDescent="0.2">
      <c r="A355" s="178" t="s">
        <v>486</v>
      </c>
      <c r="B355" s="71">
        <v>5</v>
      </c>
      <c r="C355" s="72">
        <v>9</v>
      </c>
      <c r="D355" s="71">
        <v>33</v>
      </c>
      <c r="E355" s="72">
        <v>66</v>
      </c>
      <c r="F355" s="73"/>
      <c r="G355" s="71">
        <f t="shared" si="60"/>
        <v>-4</v>
      </c>
      <c r="H355" s="72">
        <f t="shared" si="61"/>
        <v>-33</v>
      </c>
      <c r="I355" s="37">
        <f t="shared" si="62"/>
        <v>-0.44444444444444442</v>
      </c>
      <c r="J355" s="38">
        <f t="shared" si="63"/>
        <v>-0.5</v>
      </c>
    </row>
    <row r="356" spans="1:10" x14ac:dyDescent="0.2">
      <c r="A356" s="177"/>
      <c r="B356" s="143"/>
      <c r="C356" s="144"/>
      <c r="D356" s="143"/>
      <c r="E356" s="144"/>
      <c r="F356" s="145"/>
      <c r="G356" s="143"/>
      <c r="H356" s="144"/>
      <c r="I356" s="151"/>
      <c r="J356" s="152"/>
    </row>
    <row r="357" spans="1:10" s="139" customFormat="1" x14ac:dyDescent="0.2">
      <c r="A357" s="159" t="s">
        <v>76</v>
      </c>
      <c r="B357" s="65"/>
      <c r="C357" s="66"/>
      <c r="D357" s="65"/>
      <c r="E357" s="66"/>
      <c r="F357" s="67"/>
      <c r="G357" s="65"/>
      <c r="H357" s="66"/>
      <c r="I357" s="20"/>
      <c r="J357" s="21"/>
    </row>
    <row r="358" spans="1:10" x14ac:dyDescent="0.2">
      <c r="A358" s="158" t="s">
        <v>319</v>
      </c>
      <c r="B358" s="65">
        <v>0</v>
      </c>
      <c r="C358" s="66">
        <v>0</v>
      </c>
      <c r="D358" s="65">
        <v>1</v>
      </c>
      <c r="E358" s="66">
        <v>0</v>
      </c>
      <c r="F358" s="67"/>
      <c r="G358" s="65">
        <f>B358-C358</f>
        <v>0</v>
      </c>
      <c r="H358" s="66">
        <f>D358-E358</f>
        <v>1</v>
      </c>
      <c r="I358" s="20" t="str">
        <f>IF(C358=0, "-", IF(G358/C358&lt;10, G358/C358, "&gt;999%"))</f>
        <v>-</v>
      </c>
      <c r="J358" s="21" t="str">
        <f>IF(E358=0, "-", IF(H358/E358&lt;10, H358/E358, "&gt;999%"))</f>
        <v>-</v>
      </c>
    </row>
    <row r="359" spans="1:10" s="160" customFormat="1" x14ac:dyDescent="0.2">
      <c r="A359" s="178" t="s">
        <v>487</v>
      </c>
      <c r="B359" s="71">
        <v>0</v>
      </c>
      <c r="C359" s="72">
        <v>0</v>
      </c>
      <c r="D359" s="71">
        <v>1</v>
      </c>
      <c r="E359" s="72">
        <v>0</v>
      </c>
      <c r="F359" s="73"/>
      <c r="G359" s="71">
        <f>B359-C359</f>
        <v>0</v>
      </c>
      <c r="H359" s="72">
        <f>D359-E359</f>
        <v>1</v>
      </c>
      <c r="I359" s="37" t="str">
        <f>IF(C359=0, "-", IF(G359/C359&lt;10, G359/C359, "&gt;999%"))</f>
        <v>-</v>
      </c>
      <c r="J359" s="38" t="str">
        <f>IF(E359=0, "-", IF(H359/E359&lt;10, H359/E359, "&gt;999%"))</f>
        <v>-</v>
      </c>
    </row>
    <row r="360" spans="1:10" x14ac:dyDescent="0.2">
      <c r="A360" s="177"/>
      <c r="B360" s="143"/>
      <c r="C360" s="144"/>
      <c r="D360" s="143"/>
      <c r="E360" s="144"/>
      <c r="F360" s="145"/>
      <c r="G360" s="143"/>
      <c r="H360" s="144"/>
      <c r="I360" s="151"/>
      <c r="J360" s="152"/>
    </row>
    <row r="361" spans="1:10" s="139" customFormat="1" x14ac:dyDescent="0.2">
      <c r="A361" s="159" t="s">
        <v>77</v>
      </c>
      <c r="B361" s="65"/>
      <c r="C361" s="66"/>
      <c r="D361" s="65"/>
      <c r="E361" s="66"/>
      <c r="F361" s="67"/>
      <c r="G361" s="65"/>
      <c r="H361" s="66"/>
      <c r="I361" s="20"/>
      <c r="J361" s="21"/>
    </row>
    <row r="362" spans="1:10" x14ac:dyDescent="0.2">
      <c r="A362" s="158" t="s">
        <v>386</v>
      </c>
      <c r="B362" s="65">
        <v>3</v>
      </c>
      <c r="C362" s="66">
        <v>0</v>
      </c>
      <c r="D362" s="65">
        <v>4</v>
      </c>
      <c r="E362" s="66">
        <v>1</v>
      </c>
      <c r="F362" s="67"/>
      <c r="G362" s="65">
        <f>B362-C362</f>
        <v>3</v>
      </c>
      <c r="H362" s="66">
        <f>D362-E362</f>
        <v>3</v>
      </c>
      <c r="I362" s="20" t="str">
        <f>IF(C362=0, "-", IF(G362/C362&lt;10, G362/C362, "&gt;999%"))</f>
        <v>-</v>
      </c>
      <c r="J362" s="21">
        <f>IF(E362=0, "-", IF(H362/E362&lt;10, H362/E362, "&gt;999%"))</f>
        <v>3</v>
      </c>
    </row>
    <row r="363" spans="1:10" s="160" customFormat="1" x14ac:dyDescent="0.2">
      <c r="A363" s="178" t="s">
        <v>488</v>
      </c>
      <c r="B363" s="71">
        <v>3</v>
      </c>
      <c r="C363" s="72">
        <v>0</v>
      </c>
      <c r="D363" s="71">
        <v>4</v>
      </c>
      <c r="E363" s="72">
        <v>1</v>
      </c>
      <c r="F363" s="73"/>
      <c r="G363" s="71">
        <f>B363-C363</f>
        <v>3</v>
      </c>
      <c r="H363" s="72">
        <f>D363-E363</f>
        <v>3</v>
      </c>
      <c r="I363" s="37" t="str">
        <f>IF(C363=0, "-", IF(G363/C363&lt;10, G363/C363, "&gt;999%"))</f>
        <v>-</v>
      </c>
      <c r="J363" s="38">
        <f>IF(E363=0, "-", IF(H363/E363&lt;10, H363/E363, "&gt;999%"))</f>
        <v>3</v>
      </c>
    </row>
    <row r="364" spans="1:10" x14ac:dyDescent="0.2">
      <c r="A364" s="177"/>
      <c r="B364" s="143"/>
      <c r="C364" s="144"/>
      <c r="D364" s="143"/>
      <c r="E364" s="144"/>
      <c r="F364" s="145"/>
      <c r="G364" s="143"/>
      <c r="H364" s="144"/>
      <c r="I364" s="151"/>
      <c r="J364" s="152"/>
    </row>
    <row r="365" spans="1:10" s="139" customFormat="1" x14ac:dyDescent="0.2">
      <c r="A365" s="159" t="s">
        <v>78</v>
      </c>
      <c r="B365" s="65"/>
      <c r="C365" s="66"/>
      <c r="D365" s="65"/>
      <c r="E365" s="66"/>
      <c r="F365" s="67"/>
      <c r="G365" s="65"/>
      <c r="H365" s="66"/>
      <c r="I365" s="20"/>
      <c r="J365" s="21"/>
    </row>
    <row r="366" spans="1:10" x14ac:dyDescent="0.2">
      <c r="A366" s="158" t="s">
        <v>387</v>
      </c>
      <c r="B366" s="65">
        <v>0</v>
      </c>
      <c r="C366" s="66">
        <v>0</v>
      </c>
      <c r="D366" s="65">
        <v>0</v>
      </c>
      <c r="E366" s="66">
        <v>1</v>
      </c>
      <c r="F366" s="67"/>
      <c r="G366" s="65">
        <f>B366-C366</f>
        <v>0</v>
      </c>
      <c r="H366" s="66">
        <f>D366-E366</f>
        <v>-1</v>
      </c>
      <c r="I366" s="20" t="str">
        <f>IF(C366=0, "-", IF(G366/C366&lt;10, G366/C366, "&gt;999%"))</f>
        <v>-</v>
      </c>
      <c r="J366" s="21">
        <f>IF(E366=0, "-", IF(H366/E366&lt;10, H366/E366, "&gt;999%"))</f>
        <v>-1</v>
      </c>
    </row>
    <row r="367" spans="1:10" s="160" customFormat="1" x14ac:dyDescent="0.2">
      <c r="A367" s="165" t="s">
        <v>489</v>
      </c>
      <c r="B367" s="166">
        <v>0</v>
      </c>
      <c r="C367" s="167">
        <v>0</v>
      </c>
      <c r="D367" s="166">
        <v>0</v>
      </c>
      <c r="E367" s="167">
        <v>1</v>
      </c>
      <c r="F367" s="168"/>
      <c r="G367" s="166">
        <f>B367-C367</f>
        <v>0</v>
      </c>
      <c r="H367" s="167">
        <f>D367-E367</f>
        <v>-1</v>
      </c>
      <c r="I367" s="169" t="str">
        <f>IF(C367=0, "-", IF(G367/C367&lt;10, G367/C367, "&gt;999%"))</f>
        <v>-</v>
      </c>
      <c r="J367" s="170">
        <f>IF(E367=0, "-", IF(H367/E367&lt;10, H367/E367, "&gt;999%"))</f>
        <v>-1</v>
      </c>
    </row>
    <row r="368" spans="1:10" x14ac:dyDescent="0.2">
      <c r="A368" s="171"/>
      <c r="B368" s="172"/>
      <c r="C368" s="173"/>
      <c r="D368" s="172"/>
      <c r="E368" s="173"/>
      <c r="F368" s="174"/>
      <c r="G368" s="172"/>
      <c r="H368" s="173"/>
      <c r="I368" s="175"/>
      <c r="J368" s="176"/>
    </row>
    <row r="369" spans="1:10" x14ac:dyDescent="0.2">
      <c r="A369" s="27" t="s">
        <v>16</v>
      </c>
      <c r="B369" s="71">
        <f>SUM(B7:B368)/2</f>
        <v>1115</v>
      </c>
      <c r="C369" s="77">
        <f>SUM(C7:C368)/2</f>
        <v>959</v>
      </c>
      <c r="D369" s="71">
        <f>SUM(D7:D368)/2</f>
        <v>5197</v>
      </c>
      <c r="E369" s="77">
        <f>SUM(E7:E368)/2</f>
        <v>5197</v>
      </c>
      <c r="F369" s="73"/>
      <c r="G369" s="71">
        <f>B369-C369</f>
        <v>156</v>
      </c>
      <c r="H369" s="72">
        <f>D369-E369</f>
        <v>0</v>
      </c>
      <c r="I369" s="37">
        <f>IF(C369=0, 0, G369/C369)</f>
        <v>0.16266944734098018</v>
      </c>
      <c r="J369" s="38">
        <f>IF(E369=0, 0, H369/E369)</f>
        <v>0</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0" max="16383" man="1"/>
    <brk id="122" max="16383" man="1"/>
    <brk id="180" max="16383" man="1"/>
    <brk id="235" max="16383" man="1"/>
    <brk id="292" max="16383" man="1"/>
    <brk id="34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90</v>
      </c>
      <c r="B7" s="65">
        <v>168</v>
      </c>
      <c r="C7" s="66">
        <v>147</v>
      </c>
      <c r="D7" s="65">
        <v>815</v>
      </c>
      <c r="E7" s="66">
        <v>864</v>
      </c>
      <c r="F7" s="67"/>
      <c r="G7" s="65">
        <f>B7-C7</f>
        <v>21</v>
      </c>
      <c r="H7" s="66">
        <f>D7-E7</f>
        <v>-49</v>
      </c>
      <c r="I7" s="28">
        <f>IF(C7=0, "-", IF(G7/C7&lt;10, G7/C7*100, "&gt;999"))</f>
        <v>14.285714285714285</v>
      </c>
      <c r="J7" s="29">
        <f>IF(E7=0, "-", IF(H7/E7&lt;10, H7/E7*100, "&gt;999"))</f>
        <v>-5.6712962962962967</v>
      </c>
    </row>
    <row r="8" spans="1:10" x14ac:dyDescent="0.2">
      <c r="A8" s="7" t="s">
        <v>99</v>
      </c>
      <c r="B8" s="65">
        <v>537</v>
      </c>
      <c r="C8" s="66">
        <v>475</v>
      </c>
      <c r="D8" s="65">
        <v>2433</v>
      </c>
      <c r="E8" s="66">
        <v>2497</v>
      </c>
      <c r="F8" s="67"/>
      <c r="G8" s="65">
        <f>B8-C8</f>
        <v>62</v>
      </c>
      <c r="H8" s="66">
        <f>D8-E8</f>
        <v>-64</v>
      </c>
      <c r="I8" s="28">
        <f>IF(C8=0, "-", IF(G8/C8&lt;10, G8/C8*100, "&gt;999"))</f>
        <v>13.052631578947368</v>
      </c>
      <c r="J8" s="29">
        <f>IF(E8=0, "-", IF(H8/E8&lt;10, H8/E8*100, "&gt;999"))</f>
        <v>-2.5630756908289949</v>
      </c>
    </row>
    <row r="9" spans="1:10" x14ac:dyDescent="0.2">
      <c r="A9" s="7" t="s">
        <v>105</v>
      </c>
      <c r="B9" s="65">
        <v>376</v>
      </c>
      <c r="C9" s="66">
        <v>307</v>
      </c>
      <c r="D9" s="65">
        <v>1788</v>
      </c>
      <c r="E9" s="66">
        <v>1701</v>
      </c>
      <c r="F9" s="67"/>
      <c r="G9" s="65">
        <f>B9-C9</f>
        <v>69</v>
      </c>
      <c r="H9" s="66">
        <f>D9-E9</f>
        <v>87</v>
      </c>
      <c r="I9" s="28">
        <f>IF(C9=0, "-", IF(G9/C9&lt;10, G9/C9*100, "&gt;999"))</f>
        <v>22.475570032573287</v>
      </c>
      <c r="J9" s="29">
        <f>IF(E9=0, "-", IF(H9/E9&lt;10, H9/E9*100, "&gt;999"))</f>
        <v>5.1146384479717808</v>
      </c>
    </row>
    <row r="10" spans="1:10" x14ac:dyDescent="0.2">
      <c r="A10" s="7" t="s">
        <v>106</v>
      </c>
      <c r="B10" s="65">
        <v>34</v>
      </c>
      <c r="C10" s="66">
        <v>30</v>
      </c>
      <c r="D10" s="65">
        <v>161</v>
      </c>
      <c r="E10" s="66">
        <v>135</v>
      </c>
      <c r="F10" s="67"/>
      <c r="G10" s="65">
        <f>B10-C10</f>
        <v>4</v>
      </c>
      <c r="H10" s="66">
        <f>D10-E10</f>
        <v>26</v>
      </c>
      <c r="I10" s="28">
        <f>IF(C10=0, "-", IF(G10/C10&lt;10, G10/C10*100, "&gt;999"))</f>
        <v>13.333333333333334</v>
      </c>
      <c r="J10" s="29">
        <f>IF(E10=0, "-", IF(H10/E10&lt;10, H10/E10*100, "&gt;999"))</f>
        <v>19.25925925925926</v>
      </c>
    </row>
    <row r="11" spans="1:10" s="43" customFormat="1" x14ac:dyDescent="0.2">
      <c r="A11" s="27" t="s">
        <v>0</v>
      </c>
      <c r="B11" s="71">
        <f>SUM(B7:B10)</f>
        <v>1115</v>
      </c>
      <c r="C11" s="72">
        <f>SUM(C7:C10)</f>
        <v>959</v>
      </c>
      <c r="D11" s="71">
        <f>SUM(D7:D10)</f>
        <v>5197</v>
      </c>
      <c r="E11" s="72">
        <f>SUM(E7:E10)</f>
        <v>5197</v>
      </c>
      <c r="F11" s="73"/>
      <c r="G11" s="71">
        <f>B11-C11</f>
        <v>156</v>
      </c>
      <c r="H11" s="72">
        <f>D11-E11</f>
        <v>0</v>
      </c>
      <c r="I11" s="44">
        <f>IF(C11=0, 0, G11/C11*100)</f>
        <v>16.266944734098018</v>
      </c>
      <c r="J11" s="45">
        <f>IF(E11=0, 0, H11/E11*100)</f>
        <v>0</v>
      </c>
    </row>
    <row r="13" spans="1:10" x14ac:dyDescent="0.2">
      <c r="A13" s="3"/>
      <c r="B13" s="196" t="s">
        <v>1</v>
      </c>
      <c r="C13" s="197"/>
      <c r="D13" s="196" t="s">
        <v>2</v>
      </c>
      <c r="E13" s="197"/>
      <c r="F13" s="59"/>
      <c r="G13" s="196" t="s">
        <v>3</v>
      </c>
      <c r="H13" s="200"/>
      <c r="I13" s="200"/>
      <c r="J13" s="197"/>
    </row>
    <row r="14" spans="1:10" x14ac:dyDescent="0.2">
      <c r="A14" s="7" t="s">
        <v>91</v>
      </c>
      <c r="B14" s="65">
        <v>8</v>
      </c>
      <c r="C14" s="66">
        <v>8</v>
      </c>
      <c r="D14" s="65">
        <v>25</v>
      </c>
      <c r="E14" s="66">
        <v>39</v>
      </c>
      <c r="F14" s="67"/>
      <c r="G14" s="65">
        <f t="shared" ref="G14:G34" si="0">B14-C14</f>
        <v>0</v>
      </c>
      <c r="H14" s="66">
        <f t="shared" ref="H14:H34" si="1">D14-E14</f>
        <v>-14</v>
      </c>
      <c r="I14" s="28">
        <f t="shared" ref="I14:I33" si="2">IF(C14=0, "-", IF(G14/C14&lt;10, G14/C14*100, "&gt;999"))</f>
        <v>0</v>
      </c>
      <c r="J14" s="29">
        <f t="shared" ref="J14:J33" si="3">IF(E14=0, "-", IF(H14/E14&lt;10, H14/E14*100, "&gt;999"))</f>
        <v>-35.897435897435898</v>
      </c>
    </row>
    <row r="15" spans="1:10" x14ac:dyDescent="0.2">
      <c r="A15" s="7" t="s">
        <v>92</v>
      </c>
      <c r="B15" s="65">
        <v>40</v>
      </c>
      <c r="C15" s="66">
        <v>33</v>
      </c>
      <c r="D15" s="65">
        <v>287</v>
      </c>
      <c r="E15" s="66">
        <v>231</v>
      </c>
      <c r="F15" s="67"/>
      <c r="G15" s="65">
        <f t="shared" si="0"/>
        <v>7</v>
      </c>
      <c r="H15" s="66">
        <f t="shared" si="1"/>
        <v>56</v>
      </c>
      <c r="I15" s="28">
        <f t="shared" si="2"/>
        <v>21.212121212121211</v>
      </c>
      <c r="J15" s="29">
        <f t="shared" si="3"/>
        <v>24.242424242424242</v>
      </c>
    </row>
    <row r="16" spans="1:10" x14ac:dyDescent="0.2">
      <c r="A16" s="7" t="s">
        <v>93</v>
      </c>
      <c r="B16" s="65">
        <v>74</v>
      </c>
      <c r="C16" s="66">
        <v>74</v>
      </c>
      <c r="D16" s="65">
        <v>338</v>
      </c>
      <c r="E16" s="66">
        <v>419</v>
      </c>
      <c r="F16" s="67"/>
      <c r="G16" s="65">
        <f t="shared" si="0"/>
        <v>0</v>
      </c>
      <c r="H16" s="66">
        <f t="shared" si="1"/>
        <v>-81</v>
      </c>
      <c r="I16" s="28">
        <f t="shared" si="2"/>
        <v>0</v>
      </c>
      <c r="J16" s="29">
        <f t="shared" si="3"/>
        <v>-19.331742243436754</v>
      </c>
    </row>
    <row r="17" spans="1:10" x14ac:dyDescent="0.2">
      <c r="A17" s="7" t="s">
        <v>94</v>
      </c>
      <c r="B17" s="65">
        <v>15</v>
      </c>
      <c r="C17" s="66">
        <v>15</v>
      </c>
      <c r="D17" s="65">
        <v>79</v>
      </c>
      <c r="E17" s="66">
        <v>77</v>
      </c>
      <c r="F17" s="67"/>
      <c r="G17" s="65">
        <f t="shared" si="0"/>
        <v>0</v>
      </c>
      <c r="H17" s="66">
        <f t="shared" si="1"/>
        <v>2</v>
      </c>
      <c r="I17" s="28">
        <f t="shared" si="2"/>
        <v>0</v>
      </c>
      <c r="J17" s="29">
        <f t="shared" si="3"/>
        <v>2.5974025974025974</v>
      </c>
    </row>
    <row r="18" spans="1:10" x14ac:dyDescent="0.2">
      <c r="A18" s="7" t="s">
        <v>95</v>
      </c>
      <c r="B18" s="65">
        <v>3</v>
      </c>
      <c r="C18" s="66">
        <v>1</v>
      </c>
      <c r="D18" s="65">
        <v>16</v>
      </c>
      <c r="E18" s="66">
        <v>8</v>
      </c>
      <c r="F18" s="67"/>
      <c r="G18" s="65">
        <f t="shared" si="0"/>
        <v>2</v>
      </c>
      <c r="H18" s="66">
        <f t="shared" si="1"/>
        <v>8</v>
      </c>
      <c r="I18" s="28">
        <f t="shared" si="2"/>
        <v>200</v>
      </c>
      <c r="J18" s="29">
        <f t="shared" si="3"/>
        <v>100</v>
      </c>
    </row>
    <row r="19" spans="1:10" x14ac:dyDescent="0.2">
      <c r="A19" s="7" t="s">
        <v>96</v>
      </c>
      <c r="B19" s="65">
        <v>0</v>
      </c>
      <c r="C19" s="66">
        <v>0</v>
      </c>
      <c r="D19" s="65">
        <v>1</v>
      </c>
      <c r="E19" s="66">
        <v>0</v>
      </c>
      <c r="F19" s="67"/>
      <c r="G19" s="65">
        <f t="shared" si="0"/>
        <v>0</v>
      </c>
      <c r="H19" s="66">
        <f t="shared" si="1"/>
        <v>1</v>
      </c>
      <c r="I19" s="28" t="str">
        <f t="shared" si="2"/>
        <v>-</v>
      </c>
      <c r="J19" s="29" t="str">
        <f t="shared" si="3"/>
        <v>-</v>
      </c>
    </row>
    <row r="20" spans="1:10" x14ac:dyDescent="0.2">
      <c r="A20" s="7" t="s">
        <v>97</v>
      </c>
      <c r="B20" s="65">
        <v>26</v>
      </c>
      <c r="C20" s="66">
        <v>11</v>
      </c>
      <c r="D20" s="65">
        <v>57</v>
      </c>
      <c r="E20" s="66">
        <v>59</v>
      </c>
      <c r="F20" s="67"/>
      <c r="G20" s="65">
        <f t="shared" si="0"/>
        <v>15</v>
      </c>
      <c r="H20" s="66">
        <f t="shared" si="1"/>
        <v>-2</v>
      </c>
      <c r="I20" s="28">
        <f t="shared" si="2"/>
        <v>136.36363636363635</v>
      </c>
      <c r="J20" s="29">
        <f t="shared" si="3"/>
        <v>-3.3898305084745761</v>
      </c>
    </row>
    <row r="21" spans="1:10" x14ac:dyDescent="0.2">
      <c r="A21" s="7" t="s">
        <v>98</v>
      </c>
      <c r="B21" s="65">
        <v>2</v>
      </c>
      <c r="C21" s="66">
        <v>5</v>
      </c>
      <c r="D21" s="65">
        <v>12</v>
      </c>
      <c r="E21" s="66">
        <v>31</v>
      </c>
      <c r="F21" s="67"/>
      <c r="G21" s="65">
        <f t="shared" si="0"/>
        <v>-3</v>
      </c>
      <c r="H21" s="66">
        <f t="shared" si="1"/>
        <v>-19</v>
      </c>
      <c r="I21" s="28">
        <f t="shared" si="2"/>
        <v>-60</v>
      </c>
      <c r="J21" s="29">
        <f t="shared" si="3"/>
        <v>-61.29032258064516</v>
      </c>
    </row>
    <row r="22" spans="1:10" x14ac:dyDescent="0.2">
      <c r="A22" s="142" t="s">
        <v>100</v>
      </c>
      <c r="B22" s="143">
        <v>63</v>
      </c>
      <c r="C22" s="144">
        <v>24</v>
      </c>
      <c r="D22" s="143">
        <v>253</v>
      </c>
      <c r="E22" s="144">
        <v>201</v>
      </c>
      <c r="F22" s="145"/>
      <c r="G22" s="143">
        <f t="shared" si="0"/>
        <v>39</v>
      </c>
      <c r="H22" s="144">
        <f t="shared" si="1"/>
        <v>52</v>
      </c>
      <c r="I22" s="146">
        <f t="shared" si="2"/>
        <v>162.5</v>
      </c>
      <c r="J22" s="147">
        <f t="shared" si="3"/>
        <v>25.870646766169152</v>
      </c>
    </row>
    <row r="23" spans="1:10" x14ac:dyDescent="0.2">
      <c r="A23" s="7" t="s">
        <v>101</v>
      </c>
      <c r="B23" s="65">
        <v>132</v>
      </c>
      <c r="C23" s="66">
        <v>99</v>
      </c>
      <c r="D23" s="65">
        <v>530</v>
      </c>
      <c r="E23" s="66">
        <v>583</v>
      </c>
      <c r="F23" s="67"/>
      <c r="G23" s="65">
        <f t="shared" si="0"/>
        <v>33</v>
      </c>
      <c r="H23" s="66">
        <f t="shared" si="1"/>
        <v>-53</v>
      </c>
      <c r="I23" s="28">
        <f t="shared" si="2"/>
        <v>33.333333333333329</v>
      </c>
      <c r="J23" s="29">
        <f t="shared" si="3"/>
        <v>-9.0909090909090917</v>
      </c>
    </row>
    <row r="24" spans="1:10" x14ac:dyDescent="0.2">
      <c r="A24" s="7" t="s">
        <v>102</v>
      </c>
      <c r="B24" s="65">
        <v>148</v>
      </c>
      <c r="C24" s="66">
        <v>135</v>
      </c>
      <c r="D24" s="65">
        <v>738</v>
      </c>
      <c r="E24" s="66">
        <v>778</v>
      </c>
      <c r="F24" s="67"/>
      <c r="G24" s="65">
        <f t="shared" si="0"/>
        <v>13</v>
      </c>
      <c r="H24" s="66">
        <f t="shared" si="1"/>
        <v>-40</v>
      </c>
      <c r="I24" s="28">
        <f t="shared" si="2"/>
        <v>9.6296296296296298</v>
      </c>
      <c r="J24" s="29">
        <f t="shared" si="3"/>
        <v>-5.1413881748071981</v>
      </c>
    </row>
    <row r="25" spans="1:10" x14ac:dyDescent="0.2">
      <c r="A25" s="7" t="s">
        <v>103</v>
      </c>
      <c r="B25" s="65">
        <v>170</v>
      </c>
      <c r="C25" s="66">
        <v>165</v>
      </c>
      <c r="D25" s="65">
        <v>808</v>
      </c>
      <c r="E25" s="66">
        <v>683</v>
      </c>
      <c r="F25" s="67"/>
      <c r="G25" s="65">
        <f t="shared" si="0"/>
        <v>5</v>
      </c>
      <c r="H25" s="66">
        <f t="shared" si="1"/>
        <v>125</v>
      </c>
      <c r="I25" s="28">
        <f t="shared" si="2"/>
        <v>3.0303030303030303</v>
      </c>
      <c r="J25" s="29">
        <f t="shared" si="3"/>
        <v>18.301610541727673</v>
      </c>
    </row>
    <row r="26" spans="1:10" x14ac:dyDescent="0.2">
      <c r="A26" s="7" t="s">
        <v>104</v>
      </c>
      <c r="B26" s="65">
        <v>24</v>
      </c>
      <c r="C26" s="66">
        <v>52</v>
      </c>
      <c r="D26" s="65">
        <v>104</v>
      </c>
      <c r="E26" s="66">
        <v>252</v>
      </c>
      <c r="F26" s="67"/>
      <c r="G26" s="65">
        <f t="shared" si="0"/>
        <v>-28</v>
      </c>
      <c r="H26" s="66">
        <f t="shared" si="1"/>
        <v>-148</v>
      </c>
      <c r="I26" s="28">
        <f t="shared" si="2"/>
        <v>-53.846153846153847</v>
      </c>
      <c r="J26" s="29">
        <f t="shared" si="3"/>
        <v>-58.730158730158735</v>
      </c>
    </row>
    <row r="27" spans="1:10" x14ac:dyDescent="0.2">
      <c r="A27" s="142" t="s">
        <v>107</v>
      </c>
      <c r="B27" s="143">
        <v>20</v>
      </c>
      <c r="C27" s="144">
        <v>25</v>
      </c>
      <c r="D27" s="143">
        <v>97</v>
      </c>
      <c r="E27" s="144">
        <v>86</v>
      </c>
      <c r="F27" s="145"/>
      <c r="G27" s="143">
        <f t="shared" si="0"/>
        <v>-5</v>
      </c>
      <c r="H27" s="144">
        <f t="shared" si="1"/>
        <v>11</v>
      </c>
      <c r="I27" s="146">
        <f t="shared" si="2"/>
        <v>-20</v>
      </c>
      <c r="J27" s="147">
        <f t="shared" si="3"/>
        <v>12.790697674418606</v>
      </c>
    </row>
    <row r="28" spans="1:10" x14ac:dyDescent="0.2">
      <c r="A28" s="7" t="s">
        <v>108</v>
      </c>
      <c r="B28" s="65">
        <v>1</v>
      </c>
      <c r="C28" s="66">
        <v>2</v>
      </c>
      <c r="D28" s="65">
        <v>6</v>
      </c>
      <c r="E28" s="66">
        <v>6</v>
      </c>
      <c r="F28" s="67"/>
      <c r="G28" s="65">
        <f t="shared" si="0"/>
        <v>-1</v>
      </c>
      <c r="H28" s="66">
        <f t="shared" si="1"/>
        <v>0</v>
      </c>
      <c r="I28" s="28">
        <f t="shared" si="2"/>
        <v>-50</v>
      </c>
      <c r="J28" s="29">
        <f t="shared" si="3"/>
        <v>0</v>
      </c>
    </row>
    <row r="29" spans="1:10" x14ac:dyDescent="0.2">
      <c r="A29" s="7" t="s">
        <v>109</v>
      </c>
      <c r="B29" s="65">
        <v>0</v>
      </c>
      <c r="C29" s="66">
        <v>1</v>
      </c>
      <c r="D29" s="65">
        <v>1</v>
      </c>
      <c r="E29" s="66">
        <v>2</v>
      </c>
      <c r="F29" s="67"/>
      <c r="G29" s="65">
        <f t="shared" si="0"/>
        <v>-1</v>
      </c>
      <c r="H29" s="66">
        <f t="shared" si="1"/>
        <v>-1</v>
      </c>
      <c r="I29" s="28">
        <f t="shared" si="2"/>
        <v>-100</v>
      </c>
      <c r="J29" s="29">
        <f t="shared" si="3"/>
        <v>-50</v>
      </c>
    </row>
    <row r="30" spans="1:10" x14ac:dyDescent="0.2">
      <c r="A30" s="7" t="s">
        <v>110</v>
      </c>
      <c r="B30" s="65">
        <v>9</v>
      </c>
      <c r="C30" s="66">
        <v>13</v>
      </c>
      <c r="D30" s="65">
        <v>54</v>
      </c>
      <c r="E30" s="66">
        <v>58</v>
      </c>
      <c r="F30" s="67"/>
      <c r="G30" s="65">
        <f t="shared" si="0"/>
        <v>-4</v>
      </c>
      <c r="H30" s="66">
        <f t="shared" si="1"/>
        <v>-4</v>
      </c>
      <c r="I30" s="28">
        <f t="shared" si="2"/>
        <v>-30.76923076923077</v>
      </c>
      <c r="J30" s="29">
        <f t="shared" si="3"/>
        <v>-6.8965517241379306</v>
      </c>
    </row>
    <row r="31" spans="1:10" x14ac:dyDescent="0.2">
      <c r="A31" s="7" t="s">
        <v>111</v>
      </c>
      <c r="B31" s="65">
        <v>85</v>
      </c>
      <c r="C31" s="66">
        <v>48</v>
      </c>
      <c r="D31" s="65">
        <v>332</v>
      </c>
      <c r="E31" s="66">
        <v>248</v>
      </c>
      <c r="F31" s="67"/>
      <c r="G31" s="65">
        <f t="shared" si="0"/>
        <v>37</v>
      </c>
      <c r="H31" s="66">
        <f t="shared" si="1"/>
        <v>84</v>
      </c>
      <c r="I31" s="28">
        <f t="shared" si="2"/>
        <v>77.083333333333343</v>
      </c>
      <c r="J31" s="29">
        <f t="shared" si="3"/>
        <v>33.87096774193548</v>
      </c>
    </row>
    <row r="32" spans="1:10" x14ac:dyDescent="0.2">
      <c r="A32" s="7" t="s">
        <v>112</v>
      </c>
      <c r="B32" s="65">
        <v>261</v>
      </c>
      <c r="C32" s="66">
        <v>218</v>
      </c>
      <c r="D32" s="65">
        <v>1298</v>
      </c>
      <c r="E32" s="66">
        <v>1301</v>
      </c>
      <c r="F32" s="67"/>
      <c r="G32" s="65">
        <f t="shared" si="0"/>
        <v>43</v>
      </c>
      <c r="H32" s="66">
        <f t="shared" si="1"/>
        <v>-3</v>
      </c>
      <c r="I32" s="28">
        <f t="shared" si="2"/>
        <v>19.724770642201836</v>
      </c>
      <c r="J32" s="29">
        <f t="shared" si="3"/>
        <v>-0.23059185242121444</v>
      </c>
    </row>
    <row r="33" spans="1:10" x14ac:dyDescent="0.2">
      <c r="A33" s="142" t="s">
        <v>106</v>
      </c>
      <c r="B33" s="143">
        <v>34</v>
      </c>
      <c r="C33" s="144">
        <v>30</v>
      </c>
      <c r="D33" s="143">
        <v>161</v>
      </c>
      <c r="E33" s="144">
        <v>135</v>
      </c>
      <c r="F33" s="145"/>
      <c r="G33" s="143">
        <f t="shared" si="0"/>
        <v>4</v>
      </c>
      <c r="H33" s="144">
        <f t="shared" si="1"/>
        <v>26</v>
      </c>
      <c r="I33" s="146">
        <f t="shared" si="2"/>
        <v>13.333333333333334</v>
      </c>
      <c r="J33" s="147">
        <f t="shared" si="3"/>
        <v>19.25925925925926</v>
      </c>
    </row>
    <row r="34" spans="1:10" s="43" customFormat="1" x14ac:dyDescent="0.2">
      <c r="A34" s="27" t="s">
        <v>0</v>
      </c>
      <c r="B34" s="71">
        <f>SUM(B14:B33)</f>
        <v>1115</v>
      </c>
      <c r="C34" s="72">
        <f>SUM(C14:C33)</f>
        <v>959</v>
      </c>
      <c r="D34" s="71">
        <f>SUM(D14:D33)</f>
        <v>5197</v>
      </c>
      <c r="E34" s="72">
        <f>SUM(E14:E33)</f>
        <v>5197</v>
      </c>
      <c r="F34" s="73"/>
      <c r="G34" s="71">
        <f t="shared" si="0"/>
        <v>156</v>
      </c>
      <c r="H34" s="72">
        <f t="shared" si="1"/>
        <v>0</v>
      </c>
      <c r="I34" s="44">
        <f>IF(C34=0, 0, G34/C34*100)</f>
        <v>16.266944734098018</v>
      </c>
      <c r="J34" s="45">
        <f>IF(E34=0, 0, H34/E34*100)</f>
        <v>0</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90</v>
      </c>
      <c r="B39" s="30">
        <f>$B$7/$B$11*100</f>
        <v>15.067264573991032</v>
      </c>
      <c r="C39" s="31">
        <f>$C$7/$C$11*100</f>
        <v>15.328467153284672</v>
      </c>
      <c r="D39" s="30">
        <f>$D$7/$D$11*100</f>
        <v>15.682124302482201</v>
      </c>
      <c r="E39" s="31">
        <f>$E$7/$E$11*100</f>
        <v>16.624975947662112</v>
      </c>
      <c r="F39" s="32"/>
      <c r="G39" s="30">
        <f>B39-C39</f>
        <v>-0.26120257929363966</v>
      </c>
      <c r="H39" s="31">
        <f>D39-E39</f>
        <v>-0.94285164517991049</v>
      </c>
    </row>
    <row r="40" spans="1:10" x14ac:dyDescent="0.2">
      <c r="A40" s="7" t="s">
        <v>99</v>
      </c>
      <c r="B40" s="30">
        <f>$B$8/$B$11*100</f>
        <v>48.16143497757848</v>
      </c>
      <c r="C40" s="31">
        <f>$C$8/$C$11*100</f>
        <v>49.530761209593329</v>
      </c>
      <c r="D40" s="30">
        <f>$D$8/$D$11*100</f>
        <v>46.815470463729078</v>
      </c>
      <c r="E40" s="31">
        <f>$E$8/$E$11*100</f>
        <v>48.046950163555898</v>
      </c>
      <c r="F40" s="32"/>
      <c r="G40" s="30">
        <f>B40-C40</f>
        <v>-1.3693262320148492</v>
      </c>
      <c r="H40" s="31">
        <f>D40-E40</f>
        <v>-1.2314796998268207</v>
      </c>
    </row>
    <row r="41" spans="1:10" x14ac:dyDescent="0.2">
      <c r="A41" s="7" t="s">
        <v>105</v>
      </c>
      <c r="B41" s="30">
        <f>$B$9/$B$11*100</f>
        <v>33.721973094170401</v>
      </c>
      <c r="C41" s="31">
        <f>$C$9/$C$11*100</f>
        <v>32.012513034410844</v>
      </c>
      <c r="D41" s="30">
        <f>$D$9/$D$11*100</f>
        <v>34.404464113911871</v>
      </c>
      <c r="E41" s="31">
        <f>$E$9/$E$11*100</f>
        <v>32.730421396959784</v>
      </c>
      <c r="F41" s="32"/>
      <c r="G41" s="30">
        <f>B41-C41</f>
        <v>1.7094600597595573</v>
      </c>
      <c r="H41" s="31">
        <f>D41-E41</f>
        <v>1.6740427169520871</v>
      </c>
    </row>
    <row r="42" spans="1:10" x14ac:dyDescent="0.2">
      <c r="A42" s="7" t="s">
        <v>106</v>
      </c>
      <c r="B42" s="30">
        <f>$B$10/$B$11*100</f>
        <v>3.0493273542600896</v>
      </c>
      <c r="C42" s="31">
        <f>$C$10/$C$11*100</f>
        <v>3.1282586027111576</v>
      </c>
      <c r="D42" s="30">
        <f>$D$10/$D$11*100</f>
        <v>3.0979411198768521</v>
      </c>
      <c r="E42" s="31">
        <f>$E$10/$E$11*100</f>
        <v>2.5976524918222053</v>
      </c>
      <c r="F42" s="32"/>
      <c r="G42" s="30">
        <f>B42-C42</f>
        <v>-7.8931248451068026E-2</v>
      </c>
      <c r="H42" s="31">
        <f>D42-E42</f>
        <v>0.5002886280546468</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91</v>
      </c>
      <c r="B46" s="30">
        <f>$B$14/$B$34*100</f>
        <v>0.71748878923766812</v>
      </c>
      <c r="C46" s="31">
        <f>$C$14/$C$34*100</f>
        <v>0.83420229405630864</v>
      </c>
      <c r="D46" s="30">
        <f>$D$14/$D$34*100</f>
        <v>0.48104675774485278</v>
      </c>
      <c r="E46" s="31">
        <f>$E$14/$E$34*100</f>
        <v>0.75043294208197031</v>
      </c>
      <c r="F46" s="32"/>
      <c r="G46" s="30">
        <f t="shared" ref="G46:G66" si="4">B46-C46</f>
        <v>-0.11671350481864051</v>
      </c>
      <c r="H46" s="31">
        <f t="shared" ref="H46:H66" si="5">D46-E46</f>
        <v>-0.26938618433711753</v>
      </c>
    </row>
    <row r="47" spans="1:10" x14ac:dyDescent="0.2">
      <c r="A47" s="7" t="s">
        <v>92</v>
      </c>
      <c r="B47" s="30">
        <f>$B$15/$B$34*100</f>
        <v>3.5874439461883409</v>
      </c>
      <c r="C47" s="31">
        <f>$C$15/$C$34*100</f>
        <v>3.441084462982273</v>
      </c>
      <c r="D47" s="30">
        <f>$D$15/$D$34*100</f>
        <v>5.5224167789109107</v>
      </c>
      <c r="E47" s="31">
        <f>$E$15/$E$34*100</f>
        <v>4.4448720415624399</v>
      </c>
      <c r="F47" s="32"/>
      <c r="G47" s="30">
        <f t="shared" si="4"/>
        <v>0.14635948320606795</v>
      </c>
      <c r="H47" s="31">
        <f t="shared" si="5"/>
        <v>1.0775447373484708</v>
      </c>
    </row>
    <row r="48" spans="1:10" x14ac:dyDescent="0.2">
      <c r="A48" s="7" t="s">
        <v>93</v>
      </c>
      <c r="B48" s="30">
        <f>$B$16/$B$34*100</f>
        <v>6.636771300448431</v>
      </c>
      <c r="C48" s="31">
        <f>$C$16/$C$34*100</f>
        <v>7.7163712200208554</v>
      </c>
      <c r="D48" s="30">
        <f>$D$16/$D$34*100</f>
        <v>6.5037521647104093</v>
      </c>
      <c r="E48" s="31">
        <f>$E$16/$E$34*100</f>
        <v>8.0623436598037337</v>
      </c>
      <c r="F48" s="32"/>
      <c r="G48" s="30">
        <f t="shared" si="4"/>
        <v>-1.0795999195724244</v>
      </c>
      <c r="H48" s="31">
        <f t="shared" si="5"/>
        <v>-1.5585914950933244</v>
      </c>
    </row>
    <row r="49" spans="1:8" x14ac:dyDescent="0.2">
      <c r="A49" s="7" t="s">
        <v>94</v>
      </c>
      <c r="B49" s="30">
        <f>$B$17/$B$34*100</f>
        <v>1.3452914798206279</v>
      </c>
      <c r="C49" s="31">
        <f>$C$17/$C$34*100</f>
        <v>1.5641293013555788</v>
      </c>
      <c r="D49" s="30">
        <f>$D$17/$D$34*100</f>
        <v>1.5201077544737349</v>
      </c>
      <c r="E49" s="31">
        <f>$E$17/$E$34*100</f>
        <v>1.4816240138541465</v>
      </c>
      <c r="F49" s="32"/>
      <c r="G49" s="30">
        <f t="shared" si="4"/>
        <v>-0.2188378215349509</v>
      </c>
      <c r="H49" s="31">
        <f t="shared" si="5"/>
        <v>3.8483740619588369E-2</v>
      </c>
    </row>
    <row r="50" spans="1:8" x14ac:dyDescent="0.2">
      <c r="A50" s="7" t="s">
        <v>95</v>
      </c>
      <c r="B50" s="30">
        <f>$B$18/$B$34*100</f>
        <v>0.26905829596412556</v>
      </c>
      <c r="C50" s="31">
        <f>$C$18/$C$34*100</f>
        <v>0.10427528675703858</v>
      </c>
      <c r="D50" s="30">
        <f>$D$18/$D$34*100</f>
        <v>0.30786992495670579</v>
      </c>
      <c r="E50" s="31">
        <f>$E$18/$E$34*100</f>
        <v>0.15393496247835289</v>
      </c>
      <c r="F50" s="32"/>
      <c r="G50" s="30">
        <f t="shared" si="4"/>
        <v>0.16478300920708699</v>
      </c>
      <c r="H50" s="31">
        <f t="shared" si="5"/>
        <v>0.15393496247835289</v>
      </c>
    </row>
    <row r="51" spans="1:8" x14ac:dyDescent="0.2">
      <c r="A51" s="7" t="s">
        <v>96</v>
      </c>
      <c r="B51" s="30">
        <f>$B$19/$B$34*100</f>
        <v>0</v>
      </c>
      <c r="C51" s="31">
        <f>$C$19/$C$34*100</f>
        <v>0</v>
      </c>
      <c r="D51" s="30">
        <f>$D$19/$D$34*100</f>
        <v>1.9241870309794112E-2</v>
      </c>
      <c r="E51" s="31">
        <f>$E$19/$E$34*100</f>
        <v>0</v>
      </c>
      <c r="F51" s="32"/>
      <c r="G51" s="30">
        <f t="shared" si="4"/>
        <v>0</v>
      </c>
      <c r="H51" s="31">
        <f t="shared" si="5"/>
        <v>1.9241870309794112E-2</v>
      </c>
    </row>
    <row r="52" spans="1:8" x14ac:dyDescent="0.2">
      <c r="A52" s="7" t="s">
        <v>97</v>
      </c>
      <c r="B52" s="30">
        <f>$B$20/$B$34*100</f>
        <v>2.3318385650224216</v>
      </c>
      <c r="C52" s="31">
        <f>$C$20/$C$34*100</f>
        <v>1.1470281543274243</v>
      </c>
      <c r="D52" s="30">
        <f>$D$20/$D$34*100</f>
        <v>1.0967866076582644</v>
      </c>
      <c r="E52" s="31">
        <f>$E$20/$E$34*100</f>
        <v>1.1352703482778526</v>
      </c>
      <c r="F52" s="32"/>
      <c r="G52" s="30">
        <f t="shared" si="4"/>
        <v>1.1848104106949973</v>
      </c>
      <c r="H52" s="31">
        <f t="shared" si="5"/>
        <v>-3.8483740619588147E-2</v>
      </c>
    </row>
    <row r="53" spans="1:8" x14ac:dyDescent="0.2">
      <c r="A53" s="7" t="s">
        <v>98</v>
      </c>
      <c r="B53" s="30">
        <f>$B$21/$B$34*100</f>
        <v>0.17937219730941703</v>
      </c>
      <c r="C53" s="31">
        <f>$C$21/$C$34*100</f>
        <v>0.52137643378519283</v>
      </c>
      <c r="D53" s="30">
        <f>$D$21/$D$34*100</f>
        <v>0.23090244371752935</v>
      </c>
      <c r="E53" s="31">
        <f>$E$21/$E$34*100</f>
        <v>0.5964979796036175</v>
      </c>
      <c r="F53" s="32"/>
      <c r="G53" s="30">
        <f t="shared" si="4"/>
        <v>-0.34200423647577582</v>
      </c>
      <c r="H53" s="31">
        <f t="shared" si="5"/>
        <v>-0.36559553588608817</v>
      </c>
    </row>
    <row r="54" spans="1:8" x14ac:dyDescent="0.2">
      <c r="A54" s="142" t="s">
        <v>100</v>
      </c>
      <c r="B54" s="148">
        <f>$B$22/$B$34*100</f>
        <v>5.6502242152466371</v>
      </c>
      <c r="C54" s="149">
        <f>$C$22/$C$34*100</f>
        <v>2.502606882168926</v>
      </c>
      <c r="D54" s="148">
        <f>$D$22/$D$34*100</f>
        <v>4.8681931883779104</v>
      </c>
      <c r="E54" s="149">
        <f>$E$22/$E$34*100</f>
        <v>3.8676159322686163</v>
      </c>
      <c r="F54" s="150"/>
      <c r="G54" s="148">
        <f t="shared" si="4"/>
        <v>3.1476173330777111</v>
      </c>
      <c r="H54" s="149">
        <f t="shared" si="5"/>
        <v>1.000577256109294</v>
      </c>
    </row>
    <row r="55" spans="1:8" x14ac:dyDescent="0.2">
      <c r="A55" s="7" t="s">
        <v>101</v>
      </c>
      <c r="B55" s="30">
        <f>$B$23/$B$34*100</f>
        <v>11.838565022421525</v>
      </c>
      <c r="C55" s="31">
        <f>$C$23/$C$34*100</f>
        <v>10.323253388946819</v>
      </c>
      <c r="D55" s="30">
        <f>$D$23/$D$34*100</f>
        <v>10.19819126419088</v>
      </c>
      <c r="E55" s="31">
        <f>$E$23/$E$34*100</f>
        <v>11.218010390609967</v>
      </c>
      <c r="F55" s="32"/>
      <c r="G55" s="30">
        <f t="shared" si="4"/>
        <v>1.5153116334747061</v>
      </c>
      <c r="H55" s="31">
        <f t="shared" si="5"/>
        <v>-1.0198191264190868</v>
      </c>
    </row>
    <row r="56" spans="1:8" x14ac:dyDescent="0.2">
      <c r="A56" s="7" t="s">
        <v>102</v>
      </c>
      <c r="B56" s="30">
        <f>$B$24/$B$34*100</f>
        <v>13.273542600896862</v>
      </c>
      <c r="C56" s="31">
        <f>$C$24/$C$34*100</f>
        <v>14.077163712200209</v>
      </c>
      <c r="D56" s="30">
        <f>$D$24/$D$34*100</f>
        <v>14.200500288628055</v>
      </c>
      <c r="E56" s="31">
        <f>$E$24/$E$34*100</f>
        <v>14.970175101019819</v>
      </c>
      <c r="F56" s="32"/>
      <c r="G56" s="30">
        <f t="shared" si="4"/>
        <v>-0.80362111130334668</v>
      </c>
      <c r="H56" s="31">
        <f t="shared" si="5"/>
        <v>-0.76967481239176472</v>
      </c>
    </row>
    <row r="57" spans="1:8" x14ac:dyDescent="0.2">
      <c r="A57" s="7" t="s">
        <v>103</v>
      </c>
      <c r="B57" s="30">
        <f>$B$25/$B$34*100</f>
        <v>15.246636771300448</v>
      </c>
      <c r="C57" s="31">
        <f>$C$25/$C$34*100</f>
        <v>17.205422314911367</v>
      </c>
      <c r="D57" s="30">
        <f>$D$25/$D$34*100</f>
        <v>15.547431210313642</v>
      </c>
      <c r="E57" s="31">
        <f>$E$25/$E$34*100</f>
        <v>13.142197421589378</v>
      </c>
      <c r="F57" s="32"/>
      <c r="G57" s="30">
        <f t="shared" si="4"/>
        <v>-1.9587855436109187</v>
      </c>
      <c r="H57" s="31">
        <f t="shared" si="5"/>
        <v>2.4052337887242636</v>
      </c>
    </row>
    <row r="58" spans="1:8" x14ac:dyDescent="0.2">
      <c r="A58" s="7" t="s">
        <v>104</v>
      </c>
      <c r="B58" s="30">
        <f>$B$26/$B$34*100</f>
        <v>2.1524663677130045</v>
      </c>
      <c r="C58" s="31">
        <f>$C$26/$C$34*100</f>
        <v>5.4223149113660067</v>
      </c>
      <c r="D58" s="30">
        <f>$D$26/$D$34*100</f>
        <v>2.0011545122185876</v>
      </c>
      <c r="E58" s="31">
        <f>$E$26/$E$34*100</f>
        <v>4.8489513180681163</v>
      </c>
      <c r="F58" s="32"/>
      <c r="G58" s="30">
        <f t="shared" si="4"/>
        <v>-3.2698485436530023</v>
      </c>
      <c r="H58" s="31">
        <f t="shared" si="5"/>
        <v>-2.8477968058495287</v>
      </c>
    </row>
    <row r="59" spans="1:8" x14ac:dyDescent="0.2">
      <c r="A59" s="142" t="s">
        <v>107</v>
      </c>
      <c r="B59" s="148">
        <f>$B$27/$B$34*100</f>
        <v>1.7937219730941705</v>
      </c>
      <c r="C59" s="149">
        <f>$C$27/$C$34*100</f>
        <v>2.6068821689259645</v>
      </c>
      <c r="D59" s="148">
        <f>$D$27/$D$34*100</f>
        <v>1.8664614200500289</v>
      </c>
      <c r="E59" s="149">
        <f>$E$27/$E$34*100</f>
        <v>1.6548008466422939</v>
      </c>
      <c r="F59" s="150"/>
      <c r="G59" s="148">
        <f t="shared" si="4"/>
        <v>-0.813160195831794</v>
      </c>
      <c r="H59" s="149">
        <f t="shared" si="5"/>
        <v>0.21166057340773503</v>
      </c>
    </row>
    <row r="60" spans="1:8" x14ac:dyDescent="0.2">
      <c r="A60" s="7" t="s">
        <v>108</v>
      </c>
      <c r="B60" s="30">
        <f>$B$28/$B$34*100</f>
        <v>8.9686098654708515E-2</v>
      </c>
      <c r="C60" s="31">
        <f>$C$28/$C$34*100</f>
        <v>0.20855057351407716</v>
      </c>
      <c r="D60" s="30">
        <f>$D$28/$D$34*100</f>
        <v>0.11545122185876468</v>
      </c>
      <c r="E60" s="31">
        <f>$E$28/$E$34*100</f>
        <v>0.11545122185876468</v>
      </c>
      <c r="F60" s="32"/>
      <c r="G60" s="30">
        <f t="shared" si="4"/>
        <v>-0.11886447485936864</v>
      </c>
      <c r="H60" s="31">
        <f t="shared" si="5"/>
        <v>0</v>
      </c>
    </row>
    <row r="61" spans="1:8" x14ac:dyDescent="0.2">
      <c r="A61" s="7" t="s">
        <v>109</v>
      </c>
      <c r="B61" s="30">
        <f>$B$29/$B$34*100</f>
        <v>0</v>
      </c>
      <c r="C61" s="31">
        <f>$C$29/$C$34*100</f>
        <v>0.10427528675703858</v>
      </c>
      <c r="D61" s="30">
        <f>$D$29/$D$34*100</f>
        <v>1.9241870309794112E-2</v>
      </c>
      <c r="E61" s="31">
        <f>$E$29/$E$34*100</f>
        <v>3.8483740619588223E-2</v>
      </c>
      <c r="F61" s="32"/>
      <c r="G61" s="30">
        <f t="shared" si="4"/>
        <v>-0.10427528675703858</v>
      </c>
      <c r="H61" s="31">
        <f t="shared" si="5"/>
        <v>-1.9241870309794112E-2</v>
      </c>
    </row>
    <row r="62" spans="1:8" x14ac:dyDescent="0.2">
      <c r="A62" s="7" t="s">
        <v>110</v>
      </c>
      <c r="B62" s="30">
        <f>$B$30/$B$34*100</f>
        <v>0.80717488789237668</v>
      </c>
      <c r="C62" s="31">
        <f>$C$30/$C$34*100</f>
        <v>1.3555787278415017</v>
      </c>
      <c r="D62" s="30">
        <f>$D$30/$D$34*100</f>
        <v>1.039060996728882</v>
      </c>
      <c r="E62" s="31">
        <f>$E$30/$E$34*100</f>
        <v>1.1160284779680585</v>
      </c>
      <c r="F62" s="32"/>
      <c r="G62" s="30">
        <f t="shared" si="4"/>
        <v>-0.548403839949125</v>
      </c>
      <c r="H62" s="31">
        <f t="shared" si="5"/>
        <v>-7.6967481239176516E-2</v>
      </c>
    </row>
    <row r="63" spans="1:8" x14ac:dyDescent="0.2">
      <c r="A63" s="7" t="s">
        <v>111</v>
      </c>
      <c r="B63" s="30">
        <f>$B$31/$B$34*100</f>
        <v>7.623318385650224</v>
      </c>
      <c r="C63" s="31">
        <f>$C$31/$C$34*100</f>
        <v>5.005213764337852</v>
      </c>
      <c r="D63" s="30">
        <f>$D$31/$D$34*100</f>
        <v>6.3883009428516448</v>
      </c>
      <c r="E63" s="31">
        <f>$E$31/$E$34*100</f>
        <v>4.77198383682894</v>
      </c>
      <c r="F63" s="32"/>
      <c r="G63" s="30">
        <f t="shared" si="4"/>
        <v>2.618104621312372</v>
      </c>
      <c r="H63" s="31">
        <f t="shared" si="5"/>
        <v>1.6163171060227048</v>
      </c>
    </row>
    <row r="64" spans="1:8" x14ac:dyDescent="0.2">
      <c r="A64" s="7" t="s">
        <v>112</v>
      </c>
      <c r="B64" s="30">
        <f>$B$32/$B$34*100</f>
        <v>23.408071748878921</v>
      </c>
      <c r="C64" s="31">
        <f>$C$32/$C$34*100</f>
        <v>22.732012513034412</v>
      </c>
      <c r="D64" s="30">
        <f>$D$32/$D$34*100</f>
        <v>24.975947662112759</v>
      </c>
      <c r="E64" s="31">
        <f>$E$32/$E$34*100</f>
        <v>25.03367327304214</v>
      </c>
      <c r="F64" s="32"/>
      <c r="G64" s="30">
        <f t="shared" si="4"/>
        <v>0.67605923584450878</v>
      </c>
      <c r="H64" s="31">
        <f t="shared" si="5"/>
        <v>-5.7725610929381332E-2</v>
      </c>
    </row>
    <row r="65" spans="1:8" x14ac:dyDescent="0.2">
      <c r="A65" s="142" t="s">
        <v>106</v>
      </c>
      <c r="B65" s="148">
        <f>$B$33/$B$34*100</f>
        <v>3.0493273542600896</v>
      </c>
      <c r="C65" s="149">
        <f>$C$33/$C$34*100</f>
        <v>3.1282586027111576</v>
      </c>
      <c r="D65" s="148">
        <f>$D$33/$D$34*100</f>
        <v>3.0979411198768521</v>
      </c>
      <c r="E65" s="149">
        <f>$E$33/$E$34*100</f>
        <v>2.5976524918222053</v>
      </c>
      <c r="F65" s="150"/>
      <c r="G65" s="148">
        <f t="shared" si="4"/>
        <v>-7.8931248451068026E-2</v>
      </c>
      <c r="H65" s="149">
        <f t="shared" si="5"/>
        <v>0.5002886280546468</v>
      </c>
    </row>
    <row r="66" spans="1:8" s="43" customFormat="1" x14ac:dyDescent="0.2">
      <c r="A66" s="27" t="s">
        <v>0</v>
      </c>
      <c r="B66" s="46">
        <f>SUM(B46:B65)</f>
        <v>99.999999999999986</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0</v>
      </c>
      <c r="C6" s="66">
        <v>0</v>
      </c>
      <c r="D6" s="65">
        <v>1</v>
      </c>
      <c r="E6" s="66">
        <v>3</v>
      </c>
      <c r="F6" s="67"/>
      <c r="G6" s="65">
        <f t="shared" ref="G6:G53" si="0">B6-C6</f>
        <v>0</v>
      </c>
      <c r="H6" s="66">
        <f t="shared" ref="H6:H53" si="1">D6-E6</f>
        <v>-2</v>
      </c>
      <c r="I6" s="20" t="str">
        <f t="shared" ref="I6:I53" si="2">IF(C6=0, "-", IF(G6/C6&lt;10, G6/C6, "&gt;999%"))</f>
        <v>-</v>
      </c>
      <c r="J6" s="21">
        <f t="shared" ref="J6:J53" si="3">IF(E6=0, "-", IF(H6/E6&lt;10, H6/E6, "&gt;999%"))</f>
        <v>-0.66666666666666663</v>
      </c>
    </row>
    <row r="7" spans="1:10" x14ac:dyDescent="0.2">
      <c r="A7" s="7" t="s">
        <v>32</v>
      </c>
      <c r="B7" s="65">
        <v>5</v>
      </c>
      <c r="C7" s="66">
        <v>4</v>
      </c>
      <c r="D7" s="65">
        <v>24</v>
      </c>
      <c r="E7" s="66">
        <v>26</v>
      </c>
      <c r="F7" s="67"/>
      <c r="G7" s="65">
        <f t="shared" si="0"/>
        <v>1</v>
      </c>
      <c r="H7" s="66">
        <f t="shared" si="1"/>
        <v>-2</v>
      </c>
      <c r="I7" s="20">
        <f t="shared" si="2"/>
        <v>0.25</v>
      </c>
      <c r="J7" s="21">
        <f t="shared" si="3"/>
        <v>-7.6923076923076927E-2</v>
      </c>
    </row>
    <row r="8" spans="1:10" x14ac:dyDescent="0.2">
      <c r="A8" s="7" t="s">
        <v>33</v>
      </c>
      <c r="B8" s="65">
        <v>3</v>
      </c>
      <c r="C8" s="66">
        <v>2</v>
      </c>
      <c r="D8" s="65">
        <v>11</v>
      </c>
      <c r="E8" s="66">
        <v>5</v>
      </c>
      <c r="F8" s="67"/>
      <c r="G8" s="65">
        <f t="shared" si="0"/>
        <v>1</v>
      </c>
      <c r="H8" s="66">
        <f t="shared" si="1"/>
        <v>6</v>
      </c>
      <c r="I8" s="20">
        <f t="shared" si="2"/>
        <v>0.5</v>
      </c>
      <c r="J8" s="21">
        <f t="shared" si="3"/>
        <v>1.2</v>
      </c>
    </row>
    <row r="9" spans="1:10" x14ac:dyDescent="0.2">
      <c r="A9" s="7" t="s">
        <v>34</v>
      </c>
      <c r="B9" s="65">
        <v>19</v>
      </c>
      <c r="C9" s="66">
        <v>56</v>
      </c>
      <c r="D9" s="65">
        <v>171</v>
      </c>
      <c r="E9" s="66">
        <v>249</v>
      </c>
      <c r="F9" s="67"/>
      <c r="G9" s="65">
        <f t="shared" si="0"/>
        <v>-37</v>
      </c>
      <c r="H9" s="66">
        <f t="shared" si="1"/>
        <v>-78</v>
      </c>
      <c r="I9" s="20">
        <f t="shared" si="2"/>
        <v>-0.6607142857142857</v>
      </c>
      <c r="J9" s="21">
        <f t="shared" si="3"/>
        <v>-0.31325301204819278</v>
      </c>
    </row>
    <row r="10" spans="1:10" x14ac:dyDescent="0.2">
      <c r="A10" s="7" t="s">
        <v>37</v>
      </c>
      <c r="B10" s="65">
        <v>1</v>
      </c>
      <c r="C10" s="66">
        <v>0</v>
      </c>
      <c r="D10" s="65">
        <v>1</v>
      </c>
      <c r="E10" s="66">
        <v>0</v>
      </c>
      <c r="F10" s="67"/>
      <c r="G10" s="65">
        <f t="shared" si="0"/>
        <v>1</v>
      </c>
      <c r="H10" s="66">
        <f t="shared" si="1"/>
        <v>1</v>
      </c>
      <c r="I10" s="20" t="str">
        <f t="shared" si="2"/>
        <v>-</v>
      </c>
      <c r="J10" s="21" t="str">
        <f t="shared" si="3"/>
        <v>-</v>
      </c>
    </row>
    <row r="11" spans="1:10" x14ac:dyDescent="0.2">
      <c r="A11" s="7" t="s">
        <v>38</v>
      </c>
      <c r="B11" s="65">
        <v>19</v>
      </c>
      <c r="C11" s="66">
        <v>22</v>
      </c>
      <c r="D11" s="65">
        <v>86</v>
      </c>
      <c r="E11" s="66">
        <v>47</v>
      </c>
      <c r="F11" s="67"/>
      <c r="G11" s="65">
        <f t="shared" si="0"/>
        <v>-3</v>
      </c>
      <c r="H11" s="66">
        <f t="shared" si="1"/>
        <v>39</v>
      </c>
      <c r="I11" s="20">
        <f t="shared" si="2"/>
        <v>-0.13636363636363635</v>
      </c>
      <c r="J11" s="21">
        <f t="shared" si="3"/>
        <v>0.82978723404255317</v>
      </c>
    </row>
    <row r="12" spans="1:10" x14ac:dyDescent="0.2">
      <c r="A12" s="7" t="s">
        <v>40</v>
      </c>
      <c r="B12" s="65">
        <v>6</v>
      </c>
      <c r="C12" s="66">
        <v>9</v>
      </c>
      <c r="D12" s="65">
        <v>46</v>
      </c>
      <c r="E12" s="66">
        <v>67</v>
      </c>
      <c r="F12" s="67"/>
      <c r="G12" s="65">
        <f t="shared" si="0"/>
        <v>-3</v>
      </c>
      <c r="H12" s="66">
        <f t="shared" si="1"/>
        <v>-21</v>
      </c>
      <c r="I12" s="20">
        <f t="shared" si="2"/>
        <v>-0.33333333333333331</v>
      </c>
      <c r="J12" s="21">
        <f t="shared" si="3"/>
        <v>-0.31343283582089554</v>
      </c>
    </row>
    <row r="13" spans="1:10" x14ac:dyDescent="0.2">
      <c r="A13" s="7" t="s">
        <v>41</v>
      </c>
      <c r="B13" s="65">
        <v>49</v>
      </c>
      <c r="C13" s="66">
        <v>47</v>
      </c>
      <c r="D13" s="65">
        <v>210</v>
      </c>
      <c r="E13" s="66">
        <v>238</v>
      </c>
      <c r="F13" s="67"/>
      <c r="G13" s="65">
        <f t="shared" si="0"/>
        <v>2</v>
      </c>
      <c r="H13" s="66">
        <f t="shared" si="1"/>
        <v>-28</v>
      </c>
      <c r="I13" s="20">
        <f t="shared" si="2"/>
        <v>4.2553191489361701E-2</v>
      </c>
      <c r="J13" s="21">
        <f t="shared" si="3"/>
        <v>-0.11764705882352941</v>
      </c>
    </row>
    <row r="14" spans="1:10" x14ac:dyDescent="0.2">
      <c r="A14" s="7" t="s">
        <v>44</v>
      </c>
      <c r="B14" s="65">
        <v>62</v>
      </c>
      <c r="C14" s="66">
        <v>40</v>
      </c>
      <c r="D14" s="65">
        <v>183</v>
      </c>
      <c r="E14" s="66">
        <v>192</v>
      </c>
      <c r="F14" s="67"/>
      <c r="G14" s="65">
        <f t="shared" si="0"/>
        <v>22</v>
      </c>
      <c r="H14" s="66">
        <f t="shared" si="1"/>
        <v>-9</v>
      </c>
      <c r="I14" s="20">
        <f t="shared" si="2"/>
        <v>0.55000000000000004</v>
      </c>
      <c r="J14" s="21">
        <f t="shared" si="3"/>
        <v>-4.6875E-2</v>
      </c>
    </row>
    <row r="15" spans="1:10" x14ac:dyDescent="0.2">
      <c r="A15" s="7" t="s">
        <v>46</v>
      </c>
      <c r="B15" s="65">
        <v>0</v>
      </c>
      <c r="C15" s="66">
        <v>0</v>
      </c>
      <c r="D15" s="65">
        <v>1</v>
      </c>
      <c r="E15" s="66">
        <v>0</v>
      </c>
      <c r="F15" s="67"/>
      <c r="G15" s="65">
        <f t="shared" si="0"/>
        <v>0</v>
      </c>
      <c r="H15" s="66">
        <f t="shared" si="1"/>
        <v>1</v>
      </c>
      <c r="I15" s="20" t="str">
        <f t="shared" si="2"/>
        <v>-</v>
      </c>
      <c r="J15" s="21" t="str">
        <f t="shared" si="3"/>
        <v>-</v>
      </c>
    </row>
    <row r="16" spans="1:10" x14ac:dyDescent="0.2">
      <c r="A16" s="7" t="s">
        <v>47</v>
      </c>
      <c r="B16" s="65">
        <v>8</v>
      </c>
      <c r="C16" s="66">
        <v>0</v>
      </c>
      <c r="D16" s="65">
        <v>22</v>
      </c>
      <c r="E16" s="66">
        <v>15</v>
      </c>
      <c r="F16" s="67"/>
      <c r="G16" s="65">
        <f t="shared" si="0"/>
        <v>8</v>
      </c>
      <c r="H16" s="66">
        <f t="shared" si="1"/>
        <v>7</v>
      </c>
      <c r="I16" s="20" t="str">
        <f t="shared" si="2"/>
        <v>-</v>
      </c>
      <c r="J16" s="21">
        <f t="shared" si="3"/>
        <v>0.46666666666666667</v>
      </c>
    </row>
    <row r="17" spans="1:10" x14ac:dyDescent="0.2">
      <c r="A17" s="7" t="s">
        <v>49</v>
      </c>
      <c r="B17" s="65">
        <v>75</v>
      </c>
      <c r="C17" s="66">
        <v>49</v>
      </c>
      <c r="D17" s="65">
        <v>280</v>
      </c>
      <c r="E17" s="66">
        <v>288</v>
      </c>
      <c r="F17" s="67"/>
      <c r="G17" s="65">
        <f t="shared" si="0"/>
        <v>26</v>
      </c>
      <c r="H17" s="66">
        <f t="shared" si="1"/>
        <v>-8</v>
      </c>
      <c r="I17" s="20">
        <f t="shared" si="2"/>
        <v>0.53061224489795922</v>
      </c>
      <c r="J17" s="21">
        <f t="shared" si="3"/>
        <v>-2.7777777777777776E-2</v>
      </c>
    </row>
    <row r="18" spans="1:10" x14ac:dyDescent="0.2">
      <c r="A18" s="7" t="s">
        <v>50</v>
      </c>
      <c r="B18" s="65">
        <v>0</v>
      </c>
      <c r="C18" s="66">
        <v>0</v>
      </c>
      <c r="D18" s="65">
        <v>3</v>
      </c>
      <c r="E18" s="66">
        <v>0</v>
      </c>
      <c r="F18" s="67"/>
      <c r="G18" s="65">
        <f t="shared" si="0"/>
        <v>0</v>
      </c>
      <c r="H18" s="66">
        <f t="shared" si="1"/>
        <v>3</v>
      </c>
      <c r="I18" s="20" t="str">
        <f t="shared" si="2"/>
        <v>-</v>
      </c>
      <c r="J18" s="21" t="str">
        <f t="shared" si="3"/>
        <v>-</v>
      </c>
    </row>
    <row r="19" spans="1:10" x14ac:dyDescent="0.2">
      <c r="A19" s="7" t="s">
        <v>51</v>
      </c>
      <c r="B19" s="65">
        <v>9</v>
      </c>
      <c r="C19" s="66">
        <v>4</v>
      </c>
      <c r="D19" s="65">
        <v>40</v>
      </c>
      <c r="E19" s="66">
        <v>36</v>
      </c>
      <c r="F19" s="67"/>
      <c r="G19" s="65">
        <f t="shared" si="0"/>
        <v>5</v>
      </c>
      <c r="H19" s="66">
        <f t="shared" si="1"/>
        <v>4</v>
      </c>
      <c r="I19" s="20">
        <f t="shared" si="2"/>
        <v>1.25</v>
      </c>
      <c r="J19" s="21">
        <f t="shared" si="3"/>
        <v>0.1111111111111111</v>
      </c>
    </row>
    <row r="20" spans="1:10" x14ac:dyDescent="0.2">
      <c r="A20" s="7" t="s">
        <v>52</v>
      </c>
      <c r="B20" s="65">
        <v>8</v>
      </c>
      <c r="C20" s="66">
        <v>2</v>
      </c>
      <c r="D20" s="65">
        <v>33</v>
      </c>
      <c r="E20" s="66">
        <v>34</v>
      </c>
      <c r="F20" s="67"/>
      <c r="G20" s="65">
        <f t="shared" si="0"/>
        <v>6</v>
      </c>
      <c r="H20" s="66">
        <f t="shared" si="1"/>
        <v>-1</v>
      </c>
      <c r="I20" s="20">
        <f t="shared" si="2"/>
        <v>3</v>
      </c>
      <c r="J20" s="21">
        <f t="shared" si="3"/>
        <v>-2.9411764705882353E-2</v>
      </c>
    </row>
    <row r="21" spans="1:10" x14ac:dyDescent="0.2">
      <c r="A21" s="7" t="s">
        <v>55</v>
      </c>
      <c r="B21" s="65">
        <v>0</v>
      </c>
      <c r="C21" s="66">
        <v>0</v>
      </c>
      <c r="D21" s="65">
        <v>1</v>
      </c>
      <c r="E21" s="66">
        <v>0</v>
      </c>
      <c r="F21" s="67"/>
      <c r="G21" s="65">
        <f t="shared" si="0"/>
        <v>0</v>
      </c>
      <c r="H21" s="66">
        <f t="shared" si="1"/>
        <v>1</v>
      </c>
      <c r="I21" s="20" t="str">
        <f t="shared" si="2"/>
        <v>-</v>
      </c>
      <c r="J21" s="21" t="str">
        <f t="shared" si="3"/>
        <v>-</v>
      </c>
    </row>
    <row r="22" spans="1:10" x14ac:dyDescent="0.2">
      <c r="A22" s="7" t="s">
        <v>56</v>
      </c>
      <c r="B22" s="65">
        <v>62</v>
      </c>
      <c r="C22" s="66">
        <v>80</v>
      </c>
      <c r="D22" s="65">
        <v>339</v>
      </c>
      <c r="E22" s="66">
        <v>443</v>
      </c>
      <c r="F22" s="67"/>
      <c r="G22" s="65">
        <f t="shared" si="0"/>
        <v>-18</v>
      </c>
      <c r="H22" s="66">
        <f t="shared" si="1"/>
        <v>-104</v>
      </c>
      <c r="I22" s="20">
        <f t="shared" si="2"/>
        <v>-0.22500000000000001</v>
      </c>
      <c r="J22" s="21">
        <f t="shared" si="3"/>
        <v>-0.23476297968397292</v>
      </c>
    </row>
    <row r="23" spans="1:10" x14ac:dyDescent="0.2">
      <c r="A23" s="7" t="s">
        <v>57</v>
      </c>
      <c r="B23" s="65">
        <v>7</v>
      </c>
      <c r="C23" s="66">
        <v>2</v>
      </c>
      <c r="D23" s="65">
        <v>18</v>
      </c>
      <c r="E23" s="66">
        <v>21</v>
      </c>
      <c r="F23" s="67"/>
      <c r="G23" s="65">
        <f t="shared" si="0"/>
        <v>5</v>
      </c>
      <c r="H23" s="66">
        <f t="shared" si="1"/>
        <v>-3</v>
      </c>
      <c r="I23" s="20">
        <f t="shared" si="2"/>
        <v>2.5</v>
      </c>
      <c r="J23" s="21">
        <f t="shared" si="3"/>
        <v>-0.14285714285714285</v>
      </c>
    </row>
    <row r="24" spans="1:10" x14ac:dyDescent="0.2">
      <c r="A24" s="7" t="s">
        <v>58</v>
      </c>
      <c r="B24" s="65">
        <v>2</v>
      </c>
      <c r="C24" s="66">
        <v>1</v>
      </c>
      <c r="D24" s="65">
        <v>2</v>
      </c>
      <c r="E24" s="66">
        <v>6</v>
      </c>
      <c r="F24" s="67"/>
      <c r="G24" s="65">
        <f t="shared" si="0"/>
        <v>1</v>
      </c>
      <c r="H24" s="66">
        <f t="shared" si="1"/>
        <v>-4</v>
      </c>
      <c r="I24" s="20">
        <f t="shared" si="2"/>
        <v>1</v>
      </c>
      <c r="J24" s="21">
        <f t="shared" si="3"/>
        <v>-0.66666666666666663</v>
      </c>
    </row>
    <row r="25" spans="1:10" x14ac:dyDescent="0.2">
      <c r="A25" s="7" t="s">
        <v>59</v>
      </c>
      <c r="B25" s="65">
        <v>74</v>
      </c>
      <c r="C25" s="66">
        <v>24</v>
      </c>
      <c r="D25" s="65">
        <v>316</v>
      </c>
      <c r="E25" s="66">
        <v>109</v>
      </c>
      <c r="F25" s="67"/>
      <c r="G25" s="65">
        <f t="shared" si="0"/>
        <v>50</v>
      </c>
      <c r="H25" s="66">
        <f t="shared" si="1"/>
        <v>207</v>
      </c>
      <c r="I25" s="20">
        <f t="shared" si="2"/>
        <v>2.0833333333333335</v>
      </c>
      <c r="J25" s="21">
        <f t="shared" si="3"/>
        <v>1.8990825688073394</v>
      </c>
    </row>
    <row r="26" spans="1:10" x14ac:dyDescent="0.2">
      <c r="A26" s="7" t="s">
        <v>60</v>
      </c>
      <c r="B26" s="65">
        <v>0</v>
      </c>
      <c r="C26" s="66">
        <v>0</v>
      </c>
      <c r="D26" s="65">
        <v>6</v>
      </c>
      <c r="E26" s="66">
        <v>0</v>
      </c>
      <c r="F26" s="67"/>
      <c r="G26" s="65">
        <f t="shared" si="0"/>
        <v>0</v>
      </c>
      <c r="H26" s="66">
        <f t="shared" si="1"/>
        <v>6</v>
      </c>
      <c r="I26" s="20" t="str">
        <f t="shared" si="2"/>
        <v>-</v>
      </c>
      <c r="J26" s="21" t="str">
        <f t="shared" si="3"/>
        <v>-</v>
      </c>
    </row>
    <row r="27" spans="1:10" x14ac:dyDescent="0.2">
      <c r="A27" s="7" t="s">
        <v>61</v>
      </c>
      <c r="B27" s="65">
        <v>55</v>
      </c>
      <c r="C27" s="66">
        <v>74</v>
      </c>
      <c r="D27" s="65">
        <v>429</v>
      </c>
      <c r="E27" s="66">
        <v>516</v>
      </c>
      <c r="F27" s="67"/>
      <c r="G27" s="65">
        <f t="shared" si="0"/>
        <v>-19</v>
      </c>
      <c r="H27" s="66">
        <f t="shared" si="1"/>
        <v>-87</v>
      </c>
      <c r="I27" s="20">
        <f t="shared" si="2"/>
        <v>-0.25675675675675674</v>
      </c>
      <c r="J27" s="21">
        <f t="shared" si="3"/>
        <v>-0.16860465116279069</v>
      </c>
    </row>
    <row r="28" spans="1:10" x14ac:dyDescent="0.2">
      <c r="A28" s="7" t="s">
        <v>62</v>
      </c>
      <c r="B28" s="65">
        <v>23</v>
      </c>
      <c r="C28" s="66">
        <v>20</v>
      </c>
      <c r="D28" s="65">
        <v>147</v>
      </c>
      <c r="E28" s="66">
        <v>197</v>
      </c>
      <c r="F28" s="67"/>
      <c r="G28" s="65">
        <f t="shared" si="0"/>
        <v>3</v>
      </c>
      <c r="H28" s="66">
        <f t="shared" si="1"/>
        <v>-50</v>
      </c>
      <c r="I28" s="20">
        <f t="shared" si="2"/>
        <v>0.15</v>
      </c>
      <c r="J28" s="21">
        <f t="shared" si="3"/>
        <v>-0.25380710659898476</v>
      </c>
    </row>
    <row r="29" spans="1:10" x14ac:dyDescent="0.2">
      <c r="A29" s="7" t="s">
        <v>63</v>
      </c>
      <c r="B29" s="65">
        <v>1</v>
      </c>
      <c r="C29" s="66">
        <v>0</v>
      </c>
      <c r="D29" s="65">
        <v>1</v>
      </c>
      <c r="E29" s="66">
        <v>0</v>
      </c>
      <c r="F29" s="67"/>
      <c r="G29" s="65">
        <f t="shared" si="0"/>
        <v>1</v>
      </c>
      <c r="H29" s="66">
        <f t="shared" si="1"/>
        <v>1</v>
      </c>
      <c r="I29" s="20" t="str">
        <f t="shared" si="2"/>
        <v>-</v>
      </c>
      <c r="J29" s="21" t="str">
        <f t="shared" si="3"/>
        <v>-</v>
      </c>
    </row>
    <row r="30" spans="1:10" x14ac:dyDescent="0.2">
      <c r="A30" s="7" t="s">
        <v>64</v>
      </c>
      <c r="B30" s="65">
        <v>1</v>
      </c>
      <c r="C30" s="66">
        <v>0</v>
      </c>
      <c r="D30" s="65">
        <v>3</v>
      </c>
      <c r="E30" s="66">
        <v>1</v>
      </c>
      <c r="F30" s="67"/>
      <c r="G30" s="65">
        <f t="shared" si="0"/>
        <v>1</v>
      </c>
      <c r="H30" s="66">
        <f t="shared" si="1"/>
        <v>2</v>
      </c>
      <c r="I30" s="20" t="str">
        <f t="shared" si="2"/>
        <v>-</v>
      </c>
      <c r="J30" s="21">
        <f t="shared" si="3"/>
        <v>2</v>
      </c>
    </row>
    <row r="31" spans="1:10" x14ac:dyDescent="0.2">
      <c r="A31" s="7" t="s">
        <v>65</v>
      </c>
      <c r="B31" s="65">
        <v>8</v>
      </c>
      <c r="C31" s="66">
        <v>6</v>
      </c>
      <c r="D31" s="65">
        <v>37</v>
      </c>
      <c r="E31" s="66">
        <v>22</v>
      </c>
      <c r="F31" s="67"/>
      <c r="G31" s="65">
        <f t="shared" si="0"/>
        <v>2</v>
      </c>
      <c r="H31" s="66">
        <f t="shared" si="1"/>
        <v>15</v>
      </c>
      <c r="I31" s="20">
        <f t="shared" si="2"/>
        <v>0.33333333333333331</v>
      </c>
      <c r="J31" s="21">
        <f t="shared" si="3"/>
        <v>0.68181818181818177</v>
      </c>
    </row>
    <row r="32" spans="1:10" x14ac:dyDescent="0.2">
      <c r="A32" s="7" t="s">
        <v>66</v>
      </c>
      <c r="B32" s="65">
        <v>0</v>
      </c>
      <c r="C32" s="66">
        <v>1</v>
      </c>
      <c r="D32" s="65">
        <v>0</v>
      </c>
      <c r="E32" s="66">
        <v>1</v>
      </c>
      <c r="F32" s="67"/>
      <c r="G32" s="65">
        <f t="shared" si="0"/>
        <v>-1</v>
      </c>
      <c r="H32" s="66">
        <f t="shared" si="1"/>
        <v>-1</v>
      </c>
      <c r="I32" s="20">
        <f t="shared" si="2"/>
        <v>-1</v>
      </c>
      <c r="J32" s="21">
        <f t="shared" si="3"/>
        <v>-1</v>
      </c>
    </row>
    <row r="33" spans="1:10" x14ac:dyDescent="0.2">
      <c r="A33" s="7" t="s">
        <v>68</v>
      </c>
      <c r="B33" s="65">
        <v>0</v>
      </c>
      <c r="C33" s="66">
        <v>1</v>
      </c>
      <c r="D33" s="65">
        <v>3</v>
      </c>
      <c r="E33" s="66">
        <v>4</v>
      </c>
      <c r="F33" s="67"/>
      <c r="G33" s="65">
        <f t="shared" si="0"/>
        <v>-1</v>
      </c>
      <c r="H33" s="66">
        <f t="shared" si="1"/>
        <v>-1</v>
      </c>
      <c r="I33" s="20">
        <f t="shared" si="2"/>
        <v>-1</v>
      </c>
      <c r="J33" s="21">
        <f t="shared" si="3"/>
        <v>-0.25</v>
      </c>
    </row>
    <row r="34" spans="1:10" x14ac:dyDescent="0.2">
      <c r="A34" s="7" t="s">
        <v>69</v>
      </c>
      <c r="B34" s="65">
        <v>1</v>
      </c>
      <c r="C34" s="66">
        <v>0</v>
      </c>
      <c r="D34" s="65">
        <v>9</v>
      </c>
      <c r="E34" s="66">
        <v>8</v>
      </c>
      <c r="F34" s="67"/>
      <c r="G34" s="65">
        <f t="shared" si="0"/>
        <v>1</v>
      </c>
      <c r="H34" s="66">
        <f t="shared" si="1"/>
        <v>1</v>
      </c>
      <c r="I34" s="20" t="str">
        <f t="shared" si="2"/>
        <v>-</v>
      </c>
      <c r="J34" s="21">
        <f t="shared" si="3"/>
        <v>0.125</v>
      </c>
    </row>
    <row r="35" spans="1:10" x14ac:dyDescent="0.2">
      <c r="A35" s="7" t="s">
        <v>70</v>
      </c>
      <c r="B35" s="65">
        <v>31</v>
      </c>
      <c r="C35" s="66">
        <v>29</v>
      </c>
      <c r="D35" s="65">
        <v>106</v>
      </c>
      <c r="E35" s="66">
        <v>118</v>
      </c>
      <c r="F35" s="67"/>
      <c r="G35" s="65">
        <f t="shared" si="0"/>
        <v>2</v>
      </c>
      <c r="H35" s="66">
        <f t="shared" si="1"/>
        <v>-12</v>
      </c>
      <c r="I35" s="20">
        <f t="shared" si="2"/>
        <v>6.8965517241379309E-2</v>
      </c>
      <c r="J35" s="21">
        <f t="shared" si="3"/>
        <v>-0.10169491525423729</v>
      </c>
    </row>
    <row r="36" spans="1:10" x14ac:dyDescent="0.2">
      <c r="A36" s="7" t="s">
        <v>71</v>
      </c>
      <c r="B36" s="65">
        <v>38</v>
      </c>
      <c r="C36" s="66">
        <v>16</v>
      </c>
      <c r="D36" s="65">
        <v>192</v>
      </c>
      <c r="E36" s="66">
        <v>112</v>
      </c>
      <c r="F36" s="67"/>
      <c r="G36" s="65">
        <f t="shared" si="0"/>
        <v>22</v>
      </c>
      <c r="H36" s="66">
        <f t="shared" si="1"/>
        <v>80</v>
      </c>
      <c r="I36" s="20">
        <f t="shared" si="2"/>
        <v>1.375</v>
      </c>
      <c r="J36" s="21">
        <f t="shared" si="3"/>
        <v>0.7142857142857143</v>
      </c>
    </row>
    <row r="37" spans="1:10" x14ac:dyDescent="0.2">
      <c r="A37" s="7" t="s">
        <v>72</v>
      </c>
      <c r="B37" s="65">
        <v>0</v>
      </c>
      <c r="C37" s="66">
        <v>0</v>
      </c>
      <c r="D37" s="65">
        <v>5</v>
      </c>
      <c r="E37" s="66">
        <v>0</v>
      </c>
      <c r="F37" s="67"/>
      <c r="G37" s="65">
        <f t="shared" si="0"/>
        <v>0</v>
      </c>
      <c r="H37" s="66">
        <f t="shared" si="1"/>
        <v>5</v>
      </c>
      <c r="I37" s="20" t="str">
        <f t="shared" si="2"/>
        <v>-</v>
      </c>
      <c r="J37" s="21" t="str">
        <f t="shared" si="3"/>
        <v>-</v>
      </c>
    </row>
    <row r="38" spans="1:10" x14ac:dyDescent="0.2">
      <c r="A38" s="7" t="s">
        <v>73</v>
      </c>
      <c r="B38" s="65">
        <v>511</v>
      </c>
      <c r="C38" s="66">
        <v>433</v>
      </c>
      <c r="D38" s="65">
        <v>2285</v>
      </c>
      <c r="E38" s="66">
        <v>2249</v>
      </c>
      <c r="F38" s="67"/>
      <c r="G38" s="65">
        <f t="shared" si="0"/>
        <v>78</v>
      </c>
      <c r="H38" s="66">
        <f t="shared" si="1"/>
        <v>36</v>
      </c>
      <c r="I38" s="20">
        <f t="shared" si="2"/>
        <v>0.18013856812933027</v>
      </c>
      <c r="J38" s="21">
        <f t="shared" si="3"/>
        <v>1.6007114273010228E-2</v>
      </c>
    </row>
    <row r="39" spans="1:10" x14ac:dyDescent="0.2">
      <c r="A39" s="7" t="s">
        <v>75</v>
      </c>
      <c r="B39" s="65">
        <v>5</v>
      </c>
      <c r="C39" s="66">
        <v>9</v>
      </c>
      <c r="D39" s="65">
        <v>33</v>
      </c>
      <c r="E39" s="66">
        <v>66</v>
      </c>
      <c r="F39" s="67"/>
      <c r="G39" s="65">
        <f t="shared" si="0"/>
        <v>-4</v>
      </c>
      <c r="H39" s="66">
        <f t="shared" si="1"/>
        <v>-33</v>
      </c>
      <c r="I39" s="20">
        <f t="shared" si="2"/>
        <v>-0.44444444444444442</v>
      </c>
      <c r="J39" s="21">
        <f t="shared" si="3"/>
        <v>-0.5</v>
      </c>
    </row>
    <row r="40" spans="1:10" x14ac:dyDescent="0.2">
      <c r="A40" s="7" t="s">
        <v>76</v>
      </c>
      <c r="B40" s="65">
        <v>0</v>
      </c>
      <c r="C40" s="66">
        <v>0</v>
      </c>
      <c r="D40" s="65">
        <v>1</v>
      </c>
      <c r="E40" s="66">
        <v>0</v>
      </c>
      <c r="F40" s="67"/>
      <c r="G40" s="65">
        <f t="shared" si="0"/>
        <v>0</v>
      </c>
      <c r="H40" s="66">
        <f t="shared" si="1"/>
        <v>1</v>
      </c>
      <c r="I40" s="20" t="str">
        <f t="shared" si="2"/>
        <v>-</v>
      </c>
      <c r="J40" s="21" t="str">
        <f t="shared" si="3"/>
        <v>-</v>
      </c>
    </row>
    <row r="41" spans="1:10" x14ac:dyDescent="0.2">
      <c r="A41" s="142" t="s">
        <v>35</v>
      </c>
      <c r="B41" s="143">
        <v>0</v>
      </c>
      <c r="C41" s="144">
        <v>0</v>
      </c>
      <c r="D41" s="143">
        <v>0</v>
      </c>
      <c r="E41" s="144">
        <v>1</v>
      </c>
      <c r="F41" s="145"/>
      <c r="G41" s="143">
        <f t="shared" si="0"/>
        <v>0</v>
      </c>
      <c r="H41" s="144">
        <f t="shared" si="1"/>
        <v>-1</v>
      </c>
      <c r="I41" s="151" t="str">
        <f t="shared" si="2"/>
        <v>-</v>
      </c>
      <c r="J41" s="152">
        <f t="shared" si="3"/>
        <v>-1</v>
      </c>
    </row>
    <row r="42" spans="1:10" x14ac:dyDescent="0.2">
      <c r="A42" s="7" t="s">
        <v>36</v>
      </c>
      <c r="B42" s="65">
        <v>3</v>
      </c>
      <c r="C42" s="66">
        <v>1</v>
      </c>
      <c r="D42" s="65">
        <v>19</v>
      </c>
      <c r="E42" s="66">
        <v>15</v>
      </c>
      <c r="F42" s="67"/>
      <c r="G42" s="65">
        <f t="shared" si="0"/>
        <v>2</v>
      </c>
      <c r="H42" s="66">
        <f t="shared" si="1"/>
        <v>4</v>
      </c>
      <c r="I42" s="20">
        <f t="shared" si="2"/>
        <v>2</v>
      </c>
      <c r="J42" s="21">
        <f t="shared" si="3"/>
        <v>0.26666666666666666</v>
      </c>
    </row>
    <row r="43" spans="1:10" x14ac:dyDescent="0.2">
      <c r="A43" s="7" t="s">
        <v>39</v>
      </c>
      <c r="B43" s="65">
        <v>7</v>
      </c>
      <c r="C43" s="66">
        <v>7</v>
      </c>
      <c r="D43" s="65">
        <v>34</v>
      </c>
      <c r="E43" s="66">
        <v>24</v>
      </c>
      <c r="F43" s="67"/>
      <c r="G43" s="65">
        <f t="shared" si="0"/>
        <v>0</v>
      </c>
      <c r="H43" s="66">
        <f t="shared" si="1"/>
        <v>10</v>
      </c>
      <c r="I43" s="20">
        <f t="shared" si="2"/>
        <v>0</v>
      </c>
      <c r="J43" s="21">
        <f t="shared" si="3"/>
        <v>0.41666666666666669</v>
      </c>
    </row>
    <row r="44" spans="1:10" x14ac:dyDescent="0.2">
      <c r="A44" s="7" t="s">
        <v>42</v>
      </c>
      <c r="B44" s="65">
        <v>0</v>
      </c>
      <c r="C44" s="66">
        <v>1</v>
      </c>
      <c r="D44" s="65">
        <v>0</v>
      </c>
      <c r="E44" s="66">
        <v>1</v>
      </c>
      <c r="F44" s="67"/>
      <c r="G44" s="65">
        <f t="shared" si="0"/>
        <v>-1</v>
      </c>
      <c r="H44" s="66">
        <f t="shared" si="1"/>
        <v>-1</v>
      </c>
      <c r="I44" s="20">
        <f t="shared" si="2"/>
        <v>-1</v>
      </c>
      <c r="J44" s="21">
        <f t="shared" si="3"/>
        <v>-1</v>
      </c>
    </row>
    <row r="45" spans="1:10" x14ac:dyDescent="0.2">
      <c r="A45" s="7" t="s">
        <v>43</v>
      </c>
      <c r="B45" s="65">
        <v>16</v>
      </c>
      <c r="C45" s="66">
        <v>8</v>
      </c>
      <c r="D45" s="65">
        <v>62</v>
      </c>
      <c r="E45" s="66">
        <v>51</v>
      </c>
      <c r="F45" s="67"/>
      <c r="G45" s="65">
        <f t="shared" si="0"/>
        <v>8</v>
      </c>
      <c r="H45" s="66">
        <f t="shared" si="1"/>
        <v>11</v>
      </c>
      <c r="I45" s="20">
        <f t="shared" si="2"/>
        <v>1</v>
      </c>
      <c r="J45" s="21">
        <f t="shared" si="3"/>
        <v>0.21568627450980393</v>
      </c>
    </row>
    <row r="46" spans="1:10" x14ac:dyDescent="0.2">
      <c r="A46" s="7" t="s">
        <v>45</v>
      </c>
      <c r="B46" s="65">
        <v>0</v>
      </c>
      <c r="C46" s="66">
        <v>0</v>
      </c>
      <c r="D46" s="65">
        <v>3</v>
      </c>
      <c r="E46" s="66">
        <v>1</v>
      </c>
      <c r="F46" s="67"/>
      <c r="G46" s="65">
        <f t="shared" si="0"/>
        <v>0</v>
      </c>
      <c r="H46" s="66">
        <f t="shared" si="1"/>
        <v>2</v>
      </c>
      <c r="I46" s="20" t="str">
        <f t="shared" si="2"/>
        <v>-</v>
      </c>
      <c r="J46" s="21">
        <f t="shared" si="3"/>
        <v>2</v>
      </c>
    </row>
    <row r="47" spans="1:10" x14ac:dyDescent="0.2">
      <c r="A47" s="7" t="s">
        <v>48</v>
      </c>
      <c r="B47" s="65">
        <v>3</v>
      </c>
      <c r="C47" s="66">
        <v>8</v>
      </c>
      <c r="D47" s="65">
        <v>13</v>
      </c>
      <c r="E47" s="66">
        <v>15</v>
      </c>
      <c r="F47" s="67"/>
      <c r="G47" s="65">
        <f t="shared" si="0"/>
        <v>-5</v>
      </c>
      <c r="H47" s="66">
        <f t="shared" si="1"/>
        <v>-2</v>
      </c>
      <c r="I47" s="20">
        <f t="shared" si="2"/>
        <v>-0.625</v>
      </c>
      <c r="J47" s="21">
        <f t="shared" si="3"/>
        <v>-0.13333333333333333</v>
      </c>
    </row>
    <row r="48" spans="1:10" x14ac:dyDescent="0.2">
      <c r="A48" s="7" t="s">
        <v>53</v>
      </c>
      <c r="B48" s="65">
        <v>0</v>
      </c>
      <c r="C48" s="66">
        <v>2</v>
      </c>
      <c r="D48" s="65">
        <v>12</v>
      </c>
      <c r="E48" s="66">
        <v>11</v>
      </c>
      <c r="F48" s="67"/>
      <c r="G48" s="65">
        <f t="shared" si="0"/>
        <v>-2</v>
      </c>
      <c r="H48" s="66">
        <f t="shared" si="1"/>
        <v>1</v>
      </c>
      <c r="I48" s="20">
        <f t="shared" si="2"/>
        <v>-1</v>
      </c>
      <c r="J48" s="21">
        <f t="shared" si="3"/>
        <v>9.0909090909090912E-2</v>
      </c>
    </row>
    <row r="49" spans="1:10" x14ac:dyDescent="0.2">
      <c r="A49" s="7" t="s">
        <v>54</v>
      </c>
      <c r="B49" s="65">
        <v>0</v>
      </c>
      <c r="C49" s="66">
        <v>0</v>
      </c>
      <c r="D49" s="65">
        <v>2</v>
      </c>
      <c r="E49" s="66">
        <v>0</v>
      </c>
      <c r="F49" s="67"/>
      <c r="G49" s="65">
        <f t="shared" si="0"/>
        <v>0</v>
      </c>
      <c r="H49" s="66">
        <f t="shared" si="1"/>
        <v>2</v>
      </c>
      <c r="I49" s="20" t="str">
        <f t="shared" si="2"/>
        <v>-</v>
      </c>
      <c r="J49" s="21" t="str">
        <f t="shared" si="3"/>
        <v>-</v>
      </c>
    </row>
    <row r="50" spans="1:10" x14ac:dyDescent="0.2">
      <c r="A50" s="7" t="s">
        <v>67</v>
      </c>
      <c r="B50" s="65">
        <v>0</v>
      </c>
      <c r="C50" s="66">
        <v>0</v>
      </c>
      <c r="D50" s="65">
        <v>0</v>
      </c>
      <c r="E50" s="66">
        <v>1</v>
      </c>
      <c r="F50" s="67"/>
      <c r="G50" s="65">
        <f t="shared" si="0"/>
        <v>0</v>
      </c>
      <c r="H50" s="66">
        <f t="shared" si="1"/>
        <v>-1</v>
      </c>
      <c r="I50" s="20" t="str">
        <f t="shared" si="2"/>
        <v>-</v>
      </c>
      <c r="J50" s="21">
        <f t="shared" si="3"/>
        <v>-1</v>
      </c>
    </row>
    <row r="51" spans="1:10" x14ac:dyDescent="0.2">
      <c r="A51" s="7" t="s">
        <v>74</v>
      </c>
      <c r="B51" s="65">
        <v>0</v>
      </c>
      <c r="C51" s="66">
        <v>1</v>
      </c>
      <c r="D51" s="65">
        <v>3</v>
      </c>
      <c r="E51" s="66">
        <v>2</v>
      </c>
      <c r="F51" s="67"/>
      <c r="G51" s="65">
        <f t="shared" si="0"/>
        <v>-1</v>
      </c>
      <c r="H51" s="66">
        <f t="shared" si="1"/>
        <v>1</v>
      </c>
      <c r="I51" s="20">
        <f t="shared" si="2"/>
        <v>-1</v>
      </c>
      <c r="J51" s="21">
        <f t="shared" si="3"/>
        <v>0.5</v>
      </c>
    </row>
    <row r="52" spans="1:10" x14ac:dyDescent="0.2">
      <c r="A52" s="7" t="s">
        <v>77</v>
      </c>
      <c r="B52" s="65">
        <v>3</v>
      </c>
      <c r="C52" s="66">
        <v>0</v>
      </c>
      <c r="D52" s="65">
        <v>4</v>
      </c>
      <c r="E52" s="66">
        <v>1</v>
      </c>
      <c r="F52" s="67"/>
      <c r="G52" s="65">
        <f t="shared" si="0"/>
        <v>3</v>
      </c>
      <c r="H52" s="66">
        <f t="shared" si="1"/>
        <v>3</v>
      </c>
      <c r="I52" s="20" t="str">
        <f t="shared" si="2"/>
        <v>-</v>
      </c>
      <c r="J52" s="21">
        <f t="shared" si="3"/>
        <v>3</v>
      </c>
    </row>
    <row r="53" spans="1:10" x14ac:dyDescent="0.2">
      <c r="A53" s="7" t="s">
        <v>78</v>
      </c>
      <c r="B53" s="65">
        <v>0</v>
      </c>
      <c r="C53" s="66">
        <v>0</v>
      </c>
      <c r="D53" s="65">
        <v>0</v>
      </c>
      <c r="E53" s="66">
        <v>1</v>
      </c>
      <c r="F53" s="67"/>
      <c r="G53" s="65">
        <f t="shared" si="0"/>
        <v>0</v>
      </c>
      <c r="H53" s="66">
        <f t="shared" si="1"/>
        <v>-1</v>
      </c>
      <c r="I53" s="20" t="str">
        <f t="shared" si="2"/>
        <v>-</v>
      </c>
      <c r="J53" s="21">
        <f t="shared" si="3"/>
        <v>-1</v>
      </c>
    </row>
    <row r="54" spans="1:10" x14ac:dyDescent="0.2">
      <c r="A54" s="1"/>
      <c r="B54" s="68"/>
      <c r="C54" s="69"/>
      <c r="D54" s="68"/>
      <c r="E54" s="69"/>
      <c r="F54" s="70"/>
      <c r="G54" s="68"/>
      <c r="H54" s="69"/>
      <c r="I54" s="5"/>
      <c r="J54" s="6"/>
    </row>
    <row r="55" spans="1:10" s="43" customFormat="1" x14ac:dyDescent="0.2">
      <c r="A55" s="27" t="s">
        <v>5</v>
      </c>
      <c r="B55" s="71">
        <f>SUM(B6:B54)</f>
        <v>1115</v>
      </c>
      <c r="C55" s="72">
        <f>SUM(C6:C54)</f>
        <v>959</v>
      </c>
      <c r="D55" s="71">
        <f>SUM(D6:D54)</f>
        <v>5197</v>
      </c>
      <c r="E55" s="72">
        <f>SUM(E6:E54)</f>
        <v>5197</v>
      </c>
      <c r="F55" s="73"/>
      <c r="G55" s="71">
        <f>SUM(G6:G54)</f>
        <v>156</v>
      </c>
      <c r="H55" s="72">
        <f>SUM(H6:H54)</f>
        <v>0</v>
      </c>
      <c r="I55" s="37">
        <f>IF(C55=0, 0, G55/C55)</f>
        <v>0.16266944734098018</v>
      </c>
      <c r="J55" s="38">
        <f>IF(E55=0, 0, H55/E55)</f>
        <v>0</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89</v>
      </c>
      <c r="B2" s="202" t="s">
        <v>80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v>
      </c>
      <c r="C6" s="17">
        <v>0</v>
      </c>
      <c r="D6" s="16">
        <v>1.9241870309794101E-2</v>
      </c>
      <c r="E6" s="17">
        <v>5.7725610929382297E-2</v>
      </c>
      <c r="F6" s="12"/>
      <c r="G6" s="10">
        <f t="shared" ref="G6:G53" si="0">B6-C6</f>
        <v>0</v>
      </c>
      <c r="H6" s="11">
        <f t="shared" ref="H6:H53" si="1">D6-E6</f>
        <v>-3.8483740619588196E-2</v>
      </c>
    </row>
    <row r="7" spans="1:8" x14ac:dyDescent="0.2">
      <c r="A7" s="7" t="s">
        <v>32</v>
      </c>
      <c r="B7" s="16">
        <v>0.44843049327354301</v>
      </c>
      <c r="C7" s="17">
        <v>0.41710114702815398</v>
      </c>
      <c r="D7" s="16">
        <v>0.46180488743505899</v>
      </c>
      <c r="E7" s="17">
        <v>0.50028862805464702</v>
      </c>
      <c r="F7" s="12"/>
      <c r="G7" s="10">
        <f t="shared" si="0"/>
        <v>3.1329346245389023E-2</v>
      </c>
      <c r="H7" s="11">
        <f t="shared" si="1"/>
        <v>-3.8483740619588036E-2</v>
      </c>
    </row>
    <row r="8" spans="1:8" x14ac:dyDescent="0.2">
      <c r="A8" s="7" t="s">
        <v>33</v>
      </c>
      <c r="B8" s="16">
        <v>0.269058295964126</v>
      </c>
      <c r="C8" s="17">
        <v>0.20855057351407699</v>
      </c>
      <c r="D8" s="16">
        <v>0.21166057340773498</v>
      </c>
      <c r="E8" s="17">
        <v>9.620935154897059E-2</v>
      </c>
      <c r="F8" s="12"/>
      <c r="G8" s="10">
        <f t="shared" si="0"/>
        <v>6.0507722450049012E-2</v>
      </c>
      <c r="H8" s="11">
        <f t="shared" si="1"/>
        <v>0.11545122185876439</v>
      </c>
    </row>
    <row r="9" spans="1:8" x14ac:dyDescent="0.2">
      <c r="A9" s="7" t="s">
        <v>34</v>
      </c>
      <c r="B9" s="16">
        <v>1.7040358744394599</v>
      </c>
      <c r="C9" s="17">
        <v>5.8394160583941597</v>
      </c>
      <c r="D9" s="16">
        <v>3.2903598229747901</v>
      </c>
      <c r="E9" s="17">
        <v>4.7912257071387296</v>
      </c>
      <c r="F9" s="12"/>
      <c r="G9" s="10">
        <f t="shared" si="0"/>
        <v>-4.1353801839547</v>
      </c>
      <c r="H9" s="11">
        <f t="shared" si="1"/>
        <v>-1.5008658841639395</v>
      </c>
    </row>
    <row r="10" spans="1:8" x14ac:dyDescent="0.2">
      <c r="A10" s="7" t="s">
        <v>37</v>
      </c>
      <c r="B10" s="16">
        <v>8.9686098654708502E-2</v>
      </c>
      <c r="C10" s="17">
        <v>0</v>
      </c>
      <c r="D10" s="16">
        <v>1.9241870309794101E-2</v>
      </c>
      <c r="E10" s="17">
        <v>0</v>
      </c>
      <c r="F10" s="12"/>
      <c r="G10" s="10">
        <f t="shared" si="0"/>
        <v>8.9686098654708502E-2</v>
      </c>
      <c r="H10" s="11">
        <f t="shared" si="1"/>
        <v>1.9241870309794101E-2</v>
      </c>
    </row>
    <row r="11" spans="1:8" x14ac:dyDescent="0.2">
      <c r="A11" s="7" t="s">
        <v>38</v>
      </c>
      <c r="B11" s="16">
        <v>1.7040358744394599</v>
      </c>
      <c r="C11" s="17">
        <v>2.29405630865485</v>
      </c>
      <c r="D11" s="16">
        <v>1.6548008466422899</v>
      </c>
      <c r="E11" s="17">
        <v>0.90436790456032301</v>
      </c>
      <c r="F11" s="12"/>
      <c r="G11" s="10">
        <f t="shared" si="0"/>
        <v>-0.59002043421539008</v>
      </c>
      <c r="H11" s="11">
        <f t="shared" si="1"/>
        <v>0.75043294208196687</v>
      </c>
    </row>
    <row r="12" spans="1:8" x14ac:dyDescent="0.2">
      <c r="A12" s="7" t="s">
        <v>40</v>
      </c>
      <c r="B12" s="16">
        <v>0.53811659192825101</v>
      </c>
      <c r="C12" s="17">
        <v>0.93847758081334698</v>
      </c>
      <c r="D12" s="16">
        <v>0.88512603425052894</v>
      </c>
      <c r="E12" s="17">
        <v>1.28920531075621</v>
      </c>
      <c r="F12" s="12"/>
      <c r="G12" s="10">
        <f t="shared" si="0"/>
        <v>-0.40036098888509597</v>
      </c>
      <c r="H12" s="11">
        <f t="shared" si="1"/>
        <v>-0.4040792765056811</v>
      </c>
    </row>
    <row r="13" spans="1:8" x14ac:dyDescent="0.2">
      <c r="A13" s="7" t="s">
        <v>41</v>
      </c>
      <c r="B13" s="16">
        <v>4.3946188340807195</v>
      </c>
      <c r="C13" s="17">
        <v>4.9009384775808105</v>
      </c>
      <c r="D13" s="16">
        <v>4.0407927650567599</v>
      </c>
      <c r="E13" s="17">
        <v>4.5795651337310002</v>
      </c>
      <c r="F13" s="12"/>
      <c r="G13" s="10">
        <f t="shared" si="0"/>
        <v>-0.50631964350009095</v>
      </c>
      <c r="H13" s="11">
        <f t="shared" si="1"/>
        <v>-0.53877236867424028</v>
      </c>
    </row>
    <row r="14" spans="1:8" x14ac:dyDescent="0.2">
      <c r="A14" s="7" t="s">
        <v>44</v>
      </c>
      <c r="B14" s="16">
        <v>5.5605381165919301</v>
      </c>
      <c r="C14" s="17">
        <v>4.17101147028154</v>
      </c>
      <c r="D14" s="16">
        <v>3.5212622666923203</v>
      </c>
      <c r="E14" s="17">
        <v>3.6944390994804697</v>
      </c>
      <c r="F14" s="12"/>
      <c r="G14" s="10">
        <f t="shared" si="0"/>
        <v>1.3895266463103901</v>
      </c>
      <c r="H14" s="11">
        <f t="shared" si="1"/>
        <v>-0.17317683278814933</v>
      </c>
    </row>
    <row r="15" spans="1:8" x14ac:dyDescent="0.2">
      <c r="A15" s="7" t="s">
        <v>46</v>
      </c>
      <c r="B15" s="16">
        <v>0</v>
      </c>
      <c r="C15" s="17">
        <v>0</v>
      </c>
      <c r="D15" s="16">
        <v>1.9241870309794101E-2</v>
      </c>
      <c r="E15" s="17">
        <v>0</v>
      </c>
      <c r="F15" s="12"/>
      <c r="G15" s="10">
        <f t="shared" si="0"/>
        <v>0</v>
      </c>
      <c r="H15" s="11">
        <f t="shared" si="1"/>
        <v>1.9241870309794101E-2</v>
      </c>
    </row>
    <row r="16" spans="1:8" x14ac:dyDescent="0.2">
      <c r="A16" s="7" t="s">
        <v>47</v>
      </c>
      <c r="B16" s="16">
        <v>0.71748878923766801</v>
      </c>
      <c r="C16" s="17">
        <v>0</v>
      </c>
      <c r="D16" s="16">
        <v>0.42332114681546995</v>
      </c>
      <c r="E16" s="17">
        <v>0.28862805464691199</v>
      </c>
      <c r="F16" s="12"/>
      <c r="G16" s="10">
        <f t="shared" si="0"/>
        <v>0.71748878923766801</v>
      </c>
      <c r="H16" s="11">
        <f t="shared" si="1"/>
        <v>0.13469309216855796</v>
      </c>
    </row>
    <row r="17" spans="1:8" x14ac:dyDescent="0.2">
      <c r="A17" s="7" t="s">
        <v>49</v>
      </c>
      <c r="B17" s="16">
        <v>6.7264573991031407</v>
      </c>
      <c r="C17" s="17">
        <v>5.10948905109489</v>
      </c>
      <c r="D17" s="16">
        <v>5.3877236867423504</v>
      </c>
      <c r="E17" s="17">
        <v>5.5416586492207003</v>
      </c>
      <c r="F17" s="12"/>
      <c r="G17" s="10">
        <f t="shared" si="0"/>
        <v>1.6169683480082506</v>
      </c>
      <c r="H17" s="11">
        <f t="shared" si="1"/>
        <v>-0.15393496247834992</v>
      </c>
    </row>
    <row r="18" spans="1:8" x14ac:dyDescent="0.2">
      <c r="A18" s="7" t="s">
        <v>50</v>
      </c>
      <c r="B18" s="16">
        <v>0</v>
      </c>
      <c r="C18" s="17">
        <v>0</v>
      </c>
      <c r="D18" s="16">
        <v>5.7725610929382297E-2</v>
      </c>
      <c r="E18" s="17">
        <v>0</v>
      </c>
      <c r="F18" s="12"/>
      <c r="G18" s="10">
        <f t="shared" si="0"/>
        <v>0</v>
      </c>
      <c r="H18" s="11">
        <f t="shared" si="1"/>
        <v>5.7725610929382297E-2</v>
      </c>
    </row>
    <row r="19" spans="1:8" x14ac:dyDescent="0.2">
      <c r="A19" s="7" t="s">
        <v>51</v>
      </c>
      <c r="B19" s="16">
        <v>0.80717488789237701</v>
      </c>
      <c r="C19" s="17">
        <v>0.41710114702815398</v>
      </c>
      <c r="D19" s="16">
        <v>0.76967481239176505</v>
      </c>
      <c r="E19" s="17">
        <v>0.69270733115258798</v>
      </c>
      <c r="F19" s="12"/>
      <c r="G19" s="10">
        <f t="shared" si="0"/>
        <v>0.39007374086422303</v>
      </c>
      <c r="H19" s="11">
        <f t="shared" si="1"/>
        <v>7.6967481239177071E-2</v>
      </c>
    </row>
    <row r="20" spans="1:8" x14ac:dyDescent="0.2">
      <c r="A20" s="7" t="s">
        <v>52</v>
      </c>
      <c r="B20" s="16">
        <v>0.71748878923766801</v>
      </c>
      <c r="C20" s="17">
        <v>0.20855057351407699</v>
      </c>
      <c r="D20" s="16">
        <v>0.63498172022320598</v>
      </c>
      <c r="E20" s="17">
        <v>0.65422359053299994</v>
      </c>
      <c r="F20" s="12"/>
      <c r="G20" s="10">
        <f t="shared" si="0"/>
        <v>0.50893821572359099</v>
      </c>
      <c r="H20" s="11">
        <f t="shared" si="1"/>
        <v>-1.9241870309793963E-2</v>
      </c>
    </row>
    <row r="21" spans="1:8" x14ac:dyDescent="0.2">
      <c r="A21" s="7" t="s">
        <v>55</v>
      </c>
      <c r="B21" s="16">
        <v>0</v>
      </c>
      <c r="C21" s="17">
        <v>0</v>
      </c>
      <c r="D21" s="16">
        <v>1.9241870309794101E-2</v>
      </c>
      <c r="E21" s="17">
        <v>0</v>
      </c>
      <c r="F21" s="12"/>
      <c r="G21" s="10">
        <f t="shared" si="0"/>
        <v>0</v>
      </c>
      <c r="H21" s="11">
        <f t="shared" si="1"/>
        <v>1.9241870309794101E-2</v>
      </c>
    </row>
    <row r="22" spans="1:8" x14ac:dyDescent="0.2">
      <c r="A22" s="7" t="s">
        <v>56</v>
      </c>
      <c r="B22" s="16">
        <v>5.5605381165919301</v>
      </c>
      <c r="C22" s="17">
        <v>8.3420229405630906</v>
      </c>
      <c r="D22" s="16">
        <v>6.5229940350202007</v>
      </c>
      <c r="E22" s="17">
        <v>8.5241485472387897</v>
      </c>
      <c r="F22" s="12"/>
      <c r="G22" s="10">
        <f t="shared" si="0"/>
        <v>-2.7814848239711605</v>
      </c>
      <c r="H22" s="11">
        <f t="shared" si="1"/>
        <v>-2.001154512218589</v>
      </c>
    </row>
    <row r="23" spans="1:8" x14ac:dyDescent="0.2">
      <c r="A23" s="7" t="s">
        <v>57</v>
      </c>
      <c r="B23" s="16">
        <v>0.62780269058296001</v>
      </c>
      <c r="C23" s="17">
        <v>0.20855057351407699</v>
      </c>
      <c r="D23" s="16">
        <v>0.34635366557629399</v>
      </c>
      <c r="E23" s="17">
        <v>0.40407927650567599</v>
      </c>
      <c r="F23" s="12"/>
      <c r="G23" s="10">
        <f t="shared" si="0"/>
        <v>0.41925211706888299</v>
      </c>
      <c r="H23" s="11">
        <f t="shared" si="1"/>
        <v>-5.7725610929381999E-2</v>
      </c>
    </row>
    <row r="24" spans="1:8" x14ac:dyDescent="0.2">
      <c r="A24" s="7" t="s">
        <v>58</v>
      </c>
      <c r="B24" s="16">
        <v>0.179372197309417</v>
      </c>
      <c r="C24" s="17">
        <v>0.104275286757039</v>
      </c>
      <c r="D24" s="16">
        <v>3.8483740619588203E-2</v>
      </c>
      <c r="E24" s="17">
        <v>0.11545122185876501</v>
      </c>
      <c r="F24" s="12"/>
      <c r="G24" s="10">
        <f t="shared" si="0"/>
        <v>7.5096910552378007E-2</v>
      </c>
      <c r="H24" s="11">
        <f t="shared" si="1"/>
        <v>-7.6967481239176808E-2</v>
      </c>
    </row>
    <row r="25" spans="1:8" x14ac:dyDescent="0.2">
      <c r="A25" s="7" t="s">
        <v>59</v>
      </c>
      <c r="B25" s="16">
        <v>6.6367713004484301</v>
      </c>
      <c r="C25" s="17">
        <v>2.50260688216893</v>
      </c>
      <c r="D25" s="16">
        <v>6.0804310178949397</v>
      </c>
      <c r="E25" s="17">
        <v>2.0973638637675598</v>
      </c>
      <c r="F25" s="12"/>
      <c r="G25" s="10">
        <f t="shared" si="0"/>
        <v>4.1341644182795001</v>
      </c>
      <c r="H25" s="11">
        <f t="shared" si="1"/>
        <v>3.9830671541273799</v>
      </c>
    </row>
    <row r="26" spans="1:8" x14ac:dyDescent="0.2">
      <c r="A26" s="7" t="s">
        <v>60</v>
      </c>
      <c r="B26" s="16">
        <v>0</v>
      </c>
      <c r="C26" s="17">
        <v>0</v>
      </c>
      <c r="D26" s="16">
        <v>0.11545122185876501</v>
      </c>
      <c r="E26" s="17">
        <v>0</v>
      </c>
      <c r="F26" s="12"/>
      <c r="G26" s="10">
        <f t="shared" si="0"/>
        <v>0</v>
      </c>
      <c r="H26" s="11">
        <f t="shared" si="1"/>
        <v>0.11545122185876501</v>
      </c>
    </row>
    <row r="27" spans="1:8" x14ac:dyDescent="0.2">
      <c r="A27" s="7" t="s">
        <v>61</v>
      </c>
      <c r="B27" s="16">
        <v>4.9327354260089695</v>
      </c>
      <c r="C27" s="17">
        <v>7.7163712200208598</v>
      </c>
      <c r="D27" s="16">
        <v>8.2547623629016709</v>
      </c>
      <c r="E27" s="17">
        <v>9.9288050798537597</v>
      </c>
      <c r="F27" s="12"/>
      <c r="G27" s="10">
        <f t="shared" si="0"/>
        <v>-2.7836357940118903</v>
      </c>
      <c r="H27" s="11">
        <f t="shared" si="1"/>
        <v>-1.6740427169520888</v>
      </c>
    </row>
    <row r="28" spans="1:8" x14ac:dyDescent="0.2">
      <c r="A28" s="7" t="s">
        <v>62</v>
      </c>
      <c r="B28" s="16">
        <v>2.0627802690583001</v>
      </c>
      <c r="C28" s="17">
        <v>2.08550573514077</v>
      </c>
      <c r="D28" s="16">
        <v>2.8285549355397297</v>
      </c>
      <c r="E28" s="17">
        <v>3.79064845102944</v>
      </c>
      <c r="F28" s="12"/>
      <c r="G28" s="10">
        <f t="shared" si="0"/>
        <v>-2.2725466082469836E-2</v>
      </c>
      <c r="H28" s="11">
        <f t="shared" si="1"/>
        <v>-0.96209351548971034</v>
      </c>
    </row>
    <row r="29" spans="1:8" x14ac:dyDescent="0.2">
      <c r="A29" s="7" t="s">
        <v>63</v>
      </c>
      <c r="B29" s="16">
        <v>8.9686098654708502E-2</v>
      </c>
      <c r="C29" s="17">
        <v>0</v>
      </c>
      <c r="D29" s="16">
        <v>1.9241870309794101E-2</v>
      </c>
      <c r="E29" s="17">
        <v>0</v>
      </c>
      <c r="F29" s="12"/>
      <c r="G29" s="10">
        <f t="shared" si="0"/>
        <v>8.9686098654708502E-2</v>
      </c>
      <c r="H29" s="11">
        <f t="shared" si="1"/>
        <v>1.9241870309794101E-2</v>
      </c>
    </row>
    <row r="30" spans="1:8" x14ac:dyDescent="0.2">
      <c r="A30" s="7" t="s">
        <v>64</v>
      </c>
      <c r="B30" s="16">
        <v>8.9686098654708502E-2</v>
      </c>
      <c r="C30" s="17">
        <v>0</v>
      </c>
      <c r="D30" s="16">
        <v>5.7725610929382297E-2</v>
      </c>
      <c r="E30" s="17">
        <v>1.9241870309794101E-2</v>
      </c>
      <c r="F30" s="12"/>
      <c r="G30" s="10">
        <f t="shared" si="0"/>
        <v>8.9686098654708502E-2</v>
      </c>
      <c r="H30" s="11">
        <f t="shared" si="1"/>
        <v>3.8483740619588196E-2</v>
      </c>
    </row>
    <row r="31" spans="1:8" x14ac:dyDescent="0.2">
      <c r="A31" s="7" t="s">
        <v>65</v>
      </c>
      <c r="B31" s="16">
        <v>0.71748878923766801</v>
      </c>
      <c r="C31" s="17">
        <v>0.62565172054223206</v>
      </c>
      <c r="D31" s="16">
        <v>0.71194920146238205</v>
      </c>
      <c r="E31" s="17">
        <v>0.42332114681546995</v>
      </c>
      <c r="F31" s="12"/>
      <c r="G31" s="10">
        <f t="shared" si="0"/>
        <v>9.1837068695435953E-2</v>
      </c>
      <c r="H31" s="11">
        <f t="shared" si="1"/>
        <v>0.2886280546469121</v>
      </c>
    </row>
    <row r="32" spans="1:8" x14ac:dyDescent="0.2">
      <c r="A32" s="7" t="s">
        <v>66</v>
      </c>
      <c r="B32" s="16">
        <v>0</v>
      </c>
      <c r="C32" s="17">
        <v>0.104275286757039</v>
      </c>
      <c r="D32" s="16">
        <v>0</v>
      </c>
      <c r="E32" s="17">
        <v>1.9241870309794101E-2</v>
      </c>
      <c r="F32" s="12"/>
      <c r="G32" s="10">
        <f t="shared" si="0"/>
        <v>-0.104275286757039</v>
      </c>
      <c r="H32" s="11">
        <f t="shared" si="1"/>
        <v>-1.9241870309794101E-2</v>
      </c>
    </row>
    <row r="33" spans="1:8" x14ac:dyDescent="0.2">
      <c r="A33" s="7" t="s">
        <v>68</v>
      </c>
      <c r="B33" s="16">
        <v>0</v>
      </c>
      <c r="C33" s="17">
        <v>0.104275286757039</v>
      </c>
      <c r="D33" s="16">
        <v>5.7725610929382297E-2</v>
      </c>
      <c r="E33" s="17">
        <v>7.6967481239176405E-2</v>
      </c>
      <c r="F33" s="12"/>
      <c r="G33" s="10">
        <f t="shared" si="0"/>
        <v>-0.104275286757039</v>
      </c>
      <c r="H33" s="11">
        <f t="shared" si="1"/>
        <v>-1.9241870309794108E-2</v>
      </c>
    </row>
    <row r="34" spans="1:8" x14ac:dyDescent="0.2">
      <c r="A34" s="7" t="s">
        <v>69</v>
      </c>
      <c r="B34" s="16">
        <v>8.9686098654708502E-2</v>
      </c>
      <c r="C34" s="17">
        <v>0</v>
      </c>
      <c r="D34" s="16">
        <v>0.17317683278814699</v>
      </c>
      <c r="E34" s="17">
        <v>0.153934962478353</v>
      </c>
      <c r="F34" s="12"/>
      <c r="G34" s="10">
        <f t="shared" si="0"/>
        <v>8.9686098654708502E-2</v>
      </c>
      <c r="H34" s="11">
        <f t="shared" si="1"/>
        <v>1.924187030979399E-2</v>
      </c>
    </row>
    <row r="35" spans="1:8" x14ac:dyDescent="0.2">
      <c r="A35" s="7" t="s">
        <v>70</v>
      </c>
      <c r="B35" s="16">
        <v>2.7802690582959597</v>
      </c>
      <c r="C35" s="17">
        <v>3.0239833159541201</v>
      </c>
      <c r="D35" s="16">
        <v>2.0396382528381802</v>
      </c>
      <c r="E35" s="17">
        <v>2.27054069655571</v>
      </c>
      <c r="F35" s="12"/>
      <c r="G35" s="10">
        <f t="shared" si="0"/>
        <v>-0.24371425765816035</v>
      </c>
      <c r="H35" s="11">
        <f t="shared" si="1"/>
        <v>-0.23090244371752977</v>
      </c>
    </row>
    <row r="36" spans="1:8" x14ac:dyDescent="0.2">
      <c r="A36" s="7" t="s">
        <v>71</v>
      </c>
      <c r="B36" s="16">
        <v>3.4080717488789198</v>
      </c>
      <c r="C36" s="17">
        <v>1.6684045881126202</v>
      </c>
      <c r="D36" s="16">
        <v>3.6944390994804697</v>
      </c>
      <c r="E36" s="17">
        <v>2.1550894746969402</v>
      </c>
      <c r="F36" s="12"/>
      <c r="G36" s="10">
        <f t="shared" si="0"/>
        <v>1.7396671607662997</v>
      </c>
      <c r="H36" s="11">
        <f t="shared" si="1"/>
        <v>1.5393496247835294</v>
      </c>
    </row>
    <row r="37" spans="1:8" x14ac:dyDescent="0.2">
      <c r="A37" s="7" t="s">
        <v>72</v>
      </c>
      <c r="B37" s="16">
        <v>0</v>
      </c>
      <c r="C37" s="17">
        <v>0</v>
      </c>
      <c r="D37" s="16">
        <v>9.620935154897059E-2</v>
      </c>
      <c r="E37" s="17">
        <v>0</v>
      </c>
      <c r="F37" s="12"/>
      <c r="G37" s="10">
        <f t="shared" si="0"/>
        <v>0</v>
      </c>
      <c r="H37" s="11">
        <f t="shared" si="1"/>
        <v>9.620935154897059E-2</v>
      </c>
    </row>
    <row r="38" spans="1:8" x14ac:dyDescent="0.2">
      <c r="A38" s="7" t="s">
        <v>73</v>
      </c>
      <c r="B38" s="16">
        <v>45.8295964125561</v>
      </c>
      <c r="C38" s="17">
        <v>45.151199165797699</v>
      </c>
      <c r="D38" s="16">
        <v>43.967673657879502</v>
      </c>
      <c r="E38" s="17">
        <v>43.274966326726997</v>
      </c>
      <c r="F38" s="12"/>
      <c r="G38" s="10">
        <f t="shared" si="0"/>
        <v>0.67839724675840074</v>
      </c>
      <c r="H38" s="11">
        <f t="shared" si="1"/>
        <v>0.69270733115250493</v>
      </c>
    </row>
    <row r="39" spans="1:8" x14ac:dyDescent="0.2">
      <c r="A39" s="7" t="s">
        <v>75</v>
      </c>
      <c r="B39" s="16">
        <v>0.44843049327354301</v>
      </c>
      <c r="C39" s="17">
        <v>0.93847758081334698</v>
      </c>
      <c r="D39" s="16">
        <v>0.63498172022320598</v>
      </c>
      <c r="E39" s="17">
        <v>1.26996344044641</v>
      </c>
      <c r="F39" s="12"/>
      <c r="G39" s="10">
        <f t="shared" si="0"/>
        <v>-0.49004708753980397</v>
      </c>
      <c r="H39" s="11">
        <f t="shared" si="1"/>
        <v>-0.63498172022320398</v>
      </c>
    </row>
    <row r="40" spans="1:8" x14ac:dyDescent="0.2">
      <c r="A40" s="7" t="s">
        <v>76</v>
      </c>
      <c r="B40" s="16">
        <v>0</v>
      </c>
      <c r="C40" s="17">
        <v>0</v>
      </c>
      <c r="D40" s="16">
        <v>1.9241870309794101E-2</v>
      </c>
      <c r="E40" s="17">
        <v>0</v>
      </c>
      <c r="F40" s="12"/>
      <c r="G40" s="10">
        <f t="shared" si="0"/>
        <v>0</v>
      </c>
      <c r="H40" s="11">
        <f t="shared" si="1"/>
        <v>1.9241870309794101E-2</v>
      </c>
    </row>
    <row r="41" spans="1:8" x14ac:dyDescent="0.2">
      <c r="A41" s="142" t="s">
        <v>35</v>
      </c>
      <c r="B41" s="153">
        <v>0</v>
      </c>
      <c r="C41" s="154">
        <v>0</v>
      </c>
      <c r="D41" s="153">
        <v>0</v>
      </c>
      <c r="E41" s="154">
        <v>1.9241870309794101E-2</v>
      </c>
      <c r="F41" s="155"/>
      <c r="G41" s="156">
        <f t="shared" si="0"/>
        <v>0</v>
      </c>
      <c r="H41" s="157">
        <f t="shared" si="1"/>
        <v>-1.9241870309794101E-2</v>
      </c>
    </row>
    <row r="42" spans="1:8" x14ac:dyDescent="0.2">
      <c r="A42" s="7" t="s">
        <v>36</v>
      </c>
      <c r="B42" s="16">
        <v>0.269058295964126</v>
      </c>
      <c r="C42" s="17">
        <v>0.104275286757039</v>
      </c>
      <c r="D42" s="16">
        <v>0.36559553588608801</v>
      </c>
      <c r="E42" s="17">
        <v>0.28862805464691199</v>
      </c>
      <c r="F42" s="12"/>
      <c r="G42" s="10">
        <f t="shared" si="0"/>
        <v>0.16478300920708699</v>
      </c>
      <c r="H42" s="11">
        <f t="shared" si="1"/>
        <v>7.6967481239176017E-2</v>
      </c>
    </row>
    <row r="43" spans="1:8" x14ac:dyDescent="0.2">
      <c r="A43" s="7" t="s">
        <v>39</v>
      </c>
      <c r="B43" s="16">
        <v>0.62780269058296001</v>
      </c>
      <c r="C43" s="17">
        <v>0.72992700729926996</v>
      </c>
      <c r="D43" s="16">
        <v>0.65422359053299994</v>
      </c>
      <c r="E43" s="17">
        <v>0.46180488743505899</v>
      </c>
      <c r="F43" s="12"/>
      <c r="G43" s="10">
        <f t="shared" si="0"/>
        <v>-0.10212431671630995</v>
      </c>
      <c r="H43" s="11">
        <f t="shared" si="1"/>
        <v>0.19241870309794096</v>
      </c>
    </row>
    <row r="44" spans="1:8" x14ac:dyDescent="0.2">
      <c r="A44" s="7" t="s">
        <v>42</v>
      </c>
      <c r="B44" s="16">
        <v>0</v>
      </c>
      <c r="C44" s="17">
        <v>0.104275286757039</v>
      </c>
      <c r="D44" s="16">
        <v>0</v>
      </c>
      <c r="E44" s="17">
        <v>1.9241870309794101E-2</v>
      </c>
      <c r="F44" s="12"/>
      <c r="G44" s="10">
        <f t="shared" si="0"/>
        <v>-0.104275286757039</v>
      </c>
      <c r="H44" s="11">
        <f t="shared" si="1"/>
        <v>-1.9241870309794101E-2</v>
      </c>
    </row>
    <row r="45" spans="1:8" x14ac:dyDescent="0.2">
      <c r="A45" s="7" t="s">
        <v>43</v>
      </c>
      <c r="B45" s="16">
        <v>1.43497757847534</v>
      </c>
      <c r="C45" s="17">
        <v>0.83420229405630897</v>
      </c>
      <c r="D45" s="16">
        <v>1.1929959592072299</v>
      </c>
      <c r="E45" s="17">
        <v>0.98133538579949997</v>
      </c>
      <c r="F45" s="12"/>
      <c r="G45" s="10">
        <f t="shared" si="0"/>
        <v>0.60077528441903105</v>
      </c>
      <c r="H45" s="11">
        <f t="shared" si="1"/>
        <v>0.21166057340772992</v>
      </c>
    </row>
    <row r="46" spans="1:8" x14ac:dyDescent="0.2">
      <c r="A46" s="7" t="s">
        <v>45</v>
      </c>
      <c r="B46" s="16">
        <v>0</v>
      </c>
      <c r="C46" s="17">
        <v>0</v>
      </c>
      <c r="D46" s="16">
        <v>5.7725610929382297E-2</v>
      </c>
      <c r="E46" s="17">
        <v>1.9241870309794101E-2</v>
      </c>
      <c r="F46" s="12"/>
      <c r="G46" s="10">
        <f t="shared" si="0"/>
        <v>0</v>
      </c>
      <c r="H46" s="11">
        <f t="shared" si="1"/>
        <v>3.8483740619588196E-2</v>
      </c>
    </row>
    <row r="47" spans="1:8" x14ac:dyDescent="0.2">
      <c r="A47" s="7" t="s">
        <v>48</v>
      </c>
      <c r="B47" s="16">
        <v>0.269058295964126</v>
      </c>
      <c r="C47" s="17">
        <v>0.83420229405630897</v>
      </c>
      <c r="D47" s="16">
        <v>0.25014431402732301</v>
      </c>
      <c r="E47" s="17">
        <v>0.28862805464691199</v>
      </c>
      <c r="F47" s="12"/>
      <c r="G47" s="10">
        <f t="shared" si="0"/>
        <v>-0.56514399809218296</v>
      </c>
      <c r="H47" s="11">
        <f t="shared" si="1"/>
        <v>-3.848374061958898E-2</v>
      </c>
    </row>
    <row r="48" spans="1:8" x14ac:dyDescent="0.2">
      <c r="A48" s="7" t="s">
        <v>53</v>
      </c>
      <c r="B48" s="16">
        <v>0</v>
      </c>
      <c r="C48" s="17">
        <v>0.20855057351407699</v>
      </c>
      <c r="D48" s="16">
        <v>0.23090244371752902</v>
      </c>
      <c r="E48" s="17">
        <v>0.21166057340773498</v>
      </c>
      <c r="F48" s="12"/>
      <c r="G48" s="10">
        <f t="shared" si="0"/>
        <v>-0.20855057351407699</v>
      </c>
      <c r="H48" s="11">
        <f t="shared" si="1"/>
        <v>1.9241870309794046E-2</v>
      </c>
    </row>
    <row r="49" spans="1:8" x14ac:dyDescent="0.2">
      <c r="A49" s="7" t="s">
        <v>54</v>
      </c>
      <c r="B49" s="16">
        <v>0</v>
      </c>
      <c r="C49" s="17">
        <v>0</v>
      </c>
      <c r="D49" s="16">
        <v>3.8483740619588203E-2</v>
      </c>
      <c r="E49" s="17">
        <v>0</v>
      </c>
      <c r="F49" s="12"/>
      <c r="G49" s="10">
        <f t="shared" si="0"/>
        <v>0</v>
      </c>
      <c r="H49" s="11">
        <f t="shared" si="1"/>
        <v>3.8483740619588203E-2</v>
      </c>
    </row>
    <row r="50" spans="1:8" x14ac:dyDescent="0.2">
      <c r="A50" s="7" t="s">
        <v>67</v>
      </c>
      <c r="B50" s="16">
        <v>0</v>
      </c>
      <c r="C50" s="17">
        <v>0</v>
      </c>
      <c r="D50" s="16">
        <v>0</v>
      </c>
      <c r="E50" s="17">
        <v>1.9241870309794101E-2</v>
      </c>
      <c r="F50" s="12"/>
      <c r="G50" s="10">
        <f t="shared" si="0"/>
        <v>0</v>
      </c>
      <c r="H50" s="11">
        <f t="shared" si="1"/>
        <v>-1.9241870309794101E-2</v>
      </c>
    </row>
    <row r="51" spans="1:8" x14ac:dyDescent="0.2">
      <c r="A51" s="7" t="s">
        <v>74</v>
      </c>
      <c r="B51" s="16">
        <v>0</v>
      </c>
      <c r="C51" s="17">
        <v>0.104275286757039</v>
      </c>
      <c r="D51" s="16">
        <v>5.7725610929382297E-2</v>
      </c>
      <c r="E51" s="17">
        <v>3.8483740619588203E-2</v>
      </c>
      <c r="F51" s="12"/>
      <c r="G51" s="10">
        <f t="shared" si="0"/>
        <v>-0.104275286757039</v>
      </c>
      <c r="H51" s="11">
        <f t="shared" si="1"/>
        <v>1.9241870309794094E-2</v>
      </c>
    </row>
    <row r="52" spans="1:8" x14ac:dyDescent="0.2">
      <c r="A52" s="7" t="s">
        <v>77</v>
      </c>
      <c r="B52" s="16">
        <v>0.269058295964126</v>
      </c>
      <c r="C52" s="17">
        <v>0</v>
      </c>
      <c r="D52" s="16">
        <v>7.6967481239176405E-2</v>
      </c>
      <c r="E52" s="17">
        <v>1.9241870309794101E-2</v>
      </c>
      <c r="F52" s="12"/>
      <c r="G52" s="10">
        <f t="shared" si="0"/>
        <v>0.269058295964126</v>
      </c>
      <c r="H52" s="11">
        <f t="shared" si="1"/>
        <v>5.7725610929382304E-2</v>
      </c>
    </row>
    <row r="53" spans="1:8" x14ac:dyDescent="0.2">
      <c r="A53" s="7" t="s">
        <v>78</v>
      </c>
      <c r="B53" s="16">
        <v>0</v>
      </c>
      <c r="C53" s="17">
        <v>0</v>
      </c>
      <c r="D53" s="16">
        <v>0</v>
      </c>
      <c r="E53" s="17">
        <v>1.9241870309794101E-2</v>
      </c>
      <c r="F53" s="12"/>
      <c r="G53" s="10">
        <f t="shared" si="0"/>
        <v>0</v>
      </c>
      <c r="H53" s="11">
        <f t="shared" si="1"/>
        <v>-1.9241870309794101E-2</v>
      </c>
    </row>
    <row r="54" spans="1:8" x14ac:dyDescent="0.2">
      <c r="A54" s="1"/>
      <c r="B54" s="18"/>
      <c r="C54" s="19"/>
      <c r="D54" s="18"/>
      <c r="E54" s="19"/>
      <c r="F54" s="15"/>
      <c r="G54" s="13"/>
      <c r="H54" s="14"/>
    </row>
    <row r="55" spans="1:8" s="43" customFormat="1" x14ac:dyDescent="0.2">
      <c r="A55" s="27" t="s">
        <v>5</v>
      </c>
      <c r="B55" s="44">
        <f>SUM(B6:B54)</f>
        <v>100.00000000000006</v>
      </c>
      <c r="C55" s="45">
        <f>SUM(C6:C54)</f>
        <v>100.00000000000001</v>
      </c>
      <c r="D55" s="44">
        <f>SUM(D6:D54)</f>
        <v>99.999999999999915</v>
      </c>
      <c r="E55" s="45">
        <f>SUM(E6:E54)</f>
        <v>100.00000000000006</v>
      </c>
      <c r="F55" s="49"/>
      <c r="G55" s="50">
        <f>SUM(G6:G54)</f>
        <v>4.9016346537200661E-14</v>
      </c>
      <c r="H55" s="51">
        <f>SUM(H6:H54)</f>
        <v>-1.0805939476554727E-13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90</v>
      </c>
      <c r="B7" s="78">
        <f>SUM($B8:$B11)</f>
        <v>168</v>
      </c>
      <c r="C7" s="79">
        <f>SUM($C8:$C11)</f>
        <v>147</v>
      </c>
      <c r="D7" s="78">
        <f>SUM($D8:$D11)</f>
        <v>815</v>
      </c>
      <c r="E7" s="79">
        <f>SUM($E8:$E11)</f>
        <v>864</v>
      </c>
      <c r="F7" s="80"/>
      <c r="G7" s="78">
        <f>B7-C7</f>
        <v>21</v>
      </c>
      <c r="H7" s="79">
        <f>D7-E7</f>
        <v>-49</v>
      </c>
      <c r="I7" s="54">
        <f>IF(C7=0, "-", IF(G7/C7&lt;10, G7/C7, "&gt;999%"))</f>
        <v>0.14285714285714285</v>
      </c>
      <c r="J7" s="55">
        <f>IF(E7=0, "-", IF(H7/E7&lt;10, H7/E7, "&gt;999%"))</f>
        <v>-5.6712962962962965E-2</v>
      </c>
    </row>
    <row r="8" spans="1:10" x14ac:dyDescent="0.2">
      <c r="A8" s="158" t="s">
        <v>136</v>
      </c>
      <c r="B8" s="65">
        <v>67</v>
      </c>
      <c r="C8" s="66">
        <v>70</v>
      </c>
      <c r="D8" s="65">
        <v>395</v>
      </c>
      <c r="E8" s="66">
        <v>423</v>
      </c>
      <c r="F8" s="67"/>
      <c r="G8" s="65">
        <f>B8-C8</f>
        <v>-3</v>
      </c>
      <c r="H8" s="66">
        <f>D8-E8</f>
        <v>-28</v>
      </c>
      <c r="I8" s="8">
        <f>IF(C8=0, "-", IF(G8/C8&lt;10, G8/C8, "&gt;999%"))</f>
        <v>-4.2857142857142858E-2</v>
      </c>
      <c r="J8" s="9">
        <f>IF(E8=0, "-", IF(H8/E8&lt;10, H8/E8, "&gt;999%"))</f>
        <v>-6.6193853427895979E-2</v>
      </c>
    </row>
    <row r="9" spans="1:10" x14ac:dyDescent="0.2">
      <c r="A9" s="158" t="s">
        <v>137</v>
      </c>
      <c r="B9" s="65">
        <v>45</v>
      </c>
      <c r="C9" s="66">
        <v>21</v>
      </c>
      <c r="D9" s="65">
        <v>154</v>
      </c>
      <c r="E9" s="66">
        <v>173</v>
      </c>
      <c r="F9" s="67"/>
      <c r="G9" s="65">
        <f>B9-C9</f>
        <v>24</v>
      </c>
      <c r="H9" s="66">
        <f>D9-E9</f>
        <v>-19</v>
      </c>
      <c r="I9" s="8">
        <f>IF(C9=0, "-", IF(G9/C9&lt;10, G9/C9, "&gt;999%"))</f>
        <v>1.1428571428571428</v>
      </c>
      <c r="J9" s="9">
        <f>IF(E9=0, "-", IF(H9/E9&lt;10, H9/E9, "&gt;999%"))</f>
        <v>-0.10982658959537572</v>
      </c>
    </row>
    <row r="10" spans="1:10" x14ac:dyDescent="0.2">
      <c r="A10" s="158" t="s">
        <v>138</v>
      </c>
      <c r="B10" s="65">
        <v>12</v>
      </c>
      <c r="C10" s="66">
        <v>7</v>
      </c>
      <c r="D10" s="65">
        <v>49</v>
      </c>
      <c r="E10" s="66">
        <v>55</v>
      </c>
      <c r="F10" s="67"/>
      <c r="G10" s="65">
        <f>B10-C10</f>
        <v>5</v>
      </c>
      <c r="H10" s="66">
        <f>D10-E10</f>
        <v>-6</v>
      </c>
      <c r="I10" s="8">
        <f>IF(C10=0, "-", IF(G10/C10&lt;10, G10/C10, "&gt;999%"))</f>
        <v>0.7142857142857143</v>
      </c>
      <c r="J10" s="9">
        <f>IF(E10=0, "-", IF(H10/E10&lt;10, H10/E10, "&gt;999%"))</f>
        <v>-0.10909090909090909</v>
      </c>
    </row>
    <row r="11" spans="1:10" x14ac:dyDescent="0.2">
      <c r="A11" s="158" t="s">
        <v>139</v>
      </c>
      <c r="B11" s="65">
        <v>44</v>
      </c>
      <c r="C11" s="66">
        <v>49</v>
      </c>
      <c r="D11" s="65">
        <v>217</v>
      </c>
      <c r="E11" s="66">
        <v>213</v>
      </c>
      <c r="F11" s="67"/>
      <c r="G11" s="65">
        <f>B11-C11</f>
        <v>-5</v>
      </c>
      <c r="H11" s="66">
        <f>D11-E11</f>
        <v>4</v>
      </c>
      <c r="I11" s="8">
        <f>IF(C11=0, "-", IF(G11/C11&lt;10, G11/C11, "&gt;999%"))</f>
        <v>-0.10204081632653061</v>
      </c>
      <c r="J11" s="9">
        <f>IF(E11=0, "-", IF(H11/E11&lt;10, H11/E11, "&gt;999%"))</f>
        <v>1.8779342723004695E-2</v>
      </c>
    </row>
    <row r="12" spans="1:10" x14ac:dyDescent="0.2">
      <c r="A12" s="7"/>
      <c r="B12" s="65"/>
      <c r="C12" s="66"/>
      <c r="D12" s="65"/>
      <c r="E12" s="66"/>
      <c r="F12" s="67"/>
      <c r="G12" s="65"/>
      <c r="H12" s="66"/>
      <c r="I12" s="8"/>
      <c r="J12" s="9"/>
    </row>
    <row r="13" spans="1:10" s="160" customFormat="1" x14ac:dyDescent="0.2">
      <c r="A13" s="159" t="s">
        <v>99</v>
      </c>
      <c r="B13" s="78">
        <f>SUM($B14:$B17)</f>
        <v>537</v>
      </c>
      <c r="C13" s="79">
        <f>SUM($C14:$C17)</f>
        <v>475</v>
      </c>
      <c r="D13" s="78">
        <f>SUM($D14:$D17)</f>
        <v>2433</v>
      </c>
      <c r="E13" s="79">
        <f>SUM($E14:$E17)</f>
        <v>2497</v>
      </c>
      <c r="F13" s="80"/>
      <c r="G13" s="78">
        <f>B13-C13</f>
        <v>62</v>
      </c>
      <c r="H13" s="79">
        <f>D13-E13</f>
        <v>-64</v>
      </c>
      <c r="I13" s="54">
        <f>IF(C13=0, "-", IF(G13/C13&lt;10, G13/C13, "&gt;999%"))</f>
        <v>0.13052631578947368</v>
      </c>
      <c r="J13" s="55">
        <f>IF(E13=0, "-", IF(H13/E13&lt;10, H13/E13, "&gt;999%"))</f>
        <v>-2.5630756908289948E-2</v>
      </c>
    </row>
    <row r="14" spans="1:10" x14ac:dyDescent="0.2">
      <c r="A14" s="158" t="s">
        <v>136</v>
      </c>
      <c r="B14" s="65">
        <v>243</v>
      </c>
      <c r="C14" s="66">
        <v>235</v>
      </c>
      <c r="D14" s="65">
        <v>1247</v>
      </c>
      <c r="E14" s="66">
        <v>1271</v>
      </c>
      <c r="F14" s="67"/>
      <c r="G14" s="65">
        <f>B14-C14</f>
        <v>8</v>
      </c>
      <c r="H14" s="66">
        <f>D14-E14</f>
        <v>-24</v>
      </c>
      <c r="I14" s="8">
        <f>IF(C14=0, "-", IF(G14/C14&lt;10, G14/C14, "&gt;999%"))</f>
        <v>3.4042553191489362E-2</v>
      </c>
      <c r="J14" s="9">
        <f>IF(E14=0, "-", IF(H14/E14&lt;10, H14/E14, "&gt;999%"))</f>
        <v>-1.8882769472856019E-2</v>
      </c>
    </row>
    <row r="15" spans="1:10" x14ac:dyDescent="0.2">
      <c r="A15" s="158" t="s">
        <v>137</v>
      </c>
      <c r="B15" s="65">
        <v>114</v>
      </c>
      <c r="C15" s="66">
        <v>129</v>
      </c>
      <c r="D15" s="65">
        <v>558</v>
      </c>
      <c r="E15" s="66">
        <v>621</v>
      </c>
      <c r="F15" s="67"/>
      <c r="G15" s="65">
        <f>B15-C15</f>
        <v>-15</v>
      </c>
      <c r="H15" s="66">
        <f>D15-E15</f>
        <v>-63</v>
      </c>
      <c r="I15" s="8">
        <f>IF(C15=0, "-", IF(G15/C15&lt;10, G15/C15, "&gt;999%"))</f>
        <v>-0.11627906976744186</v>
      </c>
      <c r="J15" s="9">
        <f>IF(E15=0, "-", IF(H15/E15&lt;10, H15/E15, "&gt;999%"))</f>
        <v>-0.10144927536231885</v>
      </c>
    </row>
    <row r="16" spans="1:10" x14ac:dyDescent="0.2">
      <c r="A16" s="158" t="s">
        <v>138</v>
      </c>
      <c r="B16" s="65">
        <v>25</v>
      </c>
      <c r="C16" s="66">
        <v>33</v>
      </c>
      <c r="D16" s="65">
        <v>144</v>
      </c>
      <c r="E16" s="66">
        <v>159</v>
      </c>
      <c r="F16" s="67"/>
      <c r="G16" s="65">
        <f>B16-C16</f>
        <v>-8</v>
      </c>
      <c r="H16" s="66">
        <f>D16-E16</f>
        <v>-15</v>
      </c>
      <c r="I16" s="8">
        <f>IF(C16=0, "-", IF(G16/C16&lt;10, G16/C16, "&gt;999%"))</f>
        <v>-0.24242424242424243</v>
      </c>
      <c r="J16" s="9">
        <f>IF(E16=0, "-", IF(H16/E16&lt;10, H16/E16, "&gt;999%"))</f>
        <v>-9.4339622641509441E-2</v>
      </c>
    </row>
    <row r="17" spans="1:10" x14ac:dyDescent="0.2">
      <c r="A17" s="158" t="s">
        <v>139</v>
      </c>
      <c r="B17" s="65">
        <v>155</v>
      </c>
      <c r="C17" s="66">
        <v>78</v>
      </c>
      <c r="D17" s="65">
        <v>484</v>
      </c>
      <c r="E17" s="66">
        <v>446</v>
      </c>
      <c r="F17" s="67"/>
      <c r="G17" s="65">
        <f>B17-C17</f>
        <v>77</v>
      </c>
      <c r="H17" s="66">
        <f>D17-E17</f>
        <v>38</v>
      </c>
      <c r="I17" s="8">
        <f>IF(C17=0, "-", IF(G17/C17&lt;10, G17/C17, "&gt;999%"))</f>
        <v>0.98717948717948723</v>
      </c>
      <c r="J17" s="9">
        <f>IF(E17=0, "-", IF(H17/E17&lt;10, H17/E17, "&gt;999%"))</f>
        <v>8.520179372197309E-2</v>
      </c>
    </row>
    <row r="18" spans="1:10" x14ac:dyDescent="0.2">
      <c r="A18" s="22"/>
      <c r="B18" s="74"/>
      <c r="C18" s="75"/>
      <c r="D18" s="74"/>
      <c r="E18" s="75"/>
      <c r="F18" s="76"/>
      <c r="G18" s="74"/>
      <c r="H18" s="75"/>
      <c r="I18" s="23"/>
      <c r="J18" s="24"/>
    </row>
    <row r="19" spans="1:10" s="160" customFormat="1" x14ac:dyDescent="0.2">
      <c r="A19" s="159" t="s">
        <v>105</v>
      </c>
      <c r="B19" s="78">
        <f>SUM($B20:$B23)</f>
        <v>376</v>
      </c>
      <c r="C19" s="79">
        <f>SUM($C20:$C23)</f>
        <v>307</v>
      </c>
      <c r="D19" s="78">
        <f>SUM($D20:$D23)</f>
        <v>1788</v>
      </c>
      <c r="E19" s="79">
        <f>SUM($E20:$E23)</f>
        <v>1701</v>
      </c>
      <c r="F19" s="80"/>
      <c r="G19" s="78">
        <f>B19-C19</f>
        <v>69</v>
      </c>
      <c r="H19" s="79">
        <f>D19-E19</f>
        <v>87</v>
      </c>
      <c r="I19" s="54">
        <f>IF(C19=0, "-", IF(G19/C19&lt;10, G19/C19, "&gt;999%"))</f>
        <v>0.22475570032573289</v>
      </c>
      <c r="J19" s="55">
        <f>IF(E19=0, "-", IF(H19/E19&lt;10, H19/E19, "&gt;999%"))</f>
        <v>5.114638447971781E-2</v>
      </c>
    </row>
    <row r="20" spans="1:10" x14ac:dyDescent="0.2">
      <c r="A20" s="158" t="s">
        <v>136</v>
      </c>
      <c r="B20" s="65">
        <v>108</v>
      </c>
      <c r="C20" s="66">
        <v>87</v>
      </c>
      <c r="D20" s="65">
        <v>551</v>
      </c>
      <c r="E20" s="66">
        <v>507</v>
      </c>
      <c r="F20" s="67"/>
      <c r="G20" s="65">
        <f>B20-C20</f>
        <v>21</v>
      </c>
      <c r="H20" s="66">
        <f>D20-E20</f>
        <v>44</v>
      </c>
      <c r="I20" s="8">
        <f>IF(C20=0, "-", IF(G20/C20&lt;10, G20/C20, "&gt;999%"))</f>
        <v>0.2413793103448276</v>
      </c>
      <c r="J20" s="9">
        <f>IF(E20=0, "-", IF(H20/E20&lt;10, H20/E20, "&gt;999%"))</f>
        <v>8.6785009861932938E-2</v>
      </c>
    </row>
    <row r="21" spans="1:10" x14ac:dyDescent="0.2">
      <c r="A21" s="158" t="s">
        <v>137</v>
      </c>
      <c r="B21" s="65">
        <v>181</v>
      </c>
      <c r="C21" s="66">
        <v>133</v>
      </c>
      <c r="D21" s="65">
        <v>893</v>
      </c>
      <c r="E21" s="66">
        <v>836</v>
      </c>
      <c r="F21" s="67"/>
      <c r="G21" s="65">
        <f>B21-C21</f>
        <v>48</v>
      </c>
      <c r="H21" s="66">
        <f>D21-E21</f>
        <v>57</v>
      </c>
      <c r="I21" s="8">
        <f>IF(C21=0, "-", IF(G21/C21&lt;10, G21/C21, "&gt;999%"))</f>
        <v>0.36090225563909772</v>
      </c>
      <c r="J21" s="9">
        <f>IF(E21=0, "-", IF(H21/E21&lt;10, H21/E21, "&gt;999%"))</f>
        <v>6.8181818181818177E-2</v>
      </c>
    </row>
    <row r="22" spans="1:10" x14ac:dyDescent="0.2">
      <c r="A22" s="158" t="s">
        <v>138</v>
      </c>
      <c r="B22" s="65">
        <v>50</v>
      </c>
      <c r="C22" s="66">
        <v>52</v>
      </c>
      <c r="D22" s="65">
        <v>183</v>
      </c>
      <c r="E22" s="66">
        <v>239</v>
      </c>
      <c r="F22" s="67"/>
      <c r="G22" s="65">
        <f>B22-C22</f>
        <v>-2</v>
      </c>
      <c r="H22" s="66">
        <f>D22-E22</f>
        <v>-56</v>
      </c>
      <c r="I22" s="8">
        <f>IF(C22=0, "-", IF(G22/C22&lt;10, G22/C22, "&gt;999%"))</f>
        <v>-3.8461538461538464E-2</v>
      </c>
      <c r="J22" s="9">
        <f>IF(E22=0, "-", IF(H22/E22&lt;10, H22/E22, "&gt;999%"))</f>
        <v>-0.23430962343096234</v>
      </c>
    </row>
    <row r="23" spans="1:10" x14ac:dyDescent="0.2">
      <c r="A23" s="158" t="s">
        <v>139</v>
      </c>
      <c r="B23" s="65">
        <v>37</v>
      </c>
      <c r="C23" s="66">
        <v>35</v>
      </c>
      <c r="D23" s="65">
        <v>161</v>
      </c>
      <c r="E23" s="66">
        <v>119</v>
      </c>
      <c r="F23" s="67"/>
      <c r="G23" s="65">
        <f>B23-C23</f>
        <v>2</v>
      </c>
      <c r="H23" s="66">
        <f>D23-E23</f>
        <v>42</v>
      </c>
      <c r="I23" s="8">
        <f>IF(C23=0, "-", IF(G23/C23&lt;10, G23/C23, "&gt;999%"))</f>
        <v>5.7142857142857141E-2</v>
      </c>
      <c r="J23" s="9">
        <f>IF(E23=0, "-", IF(H23/E23&lt;10, H23/E23, "&gt;999%"))</f>
        <v>0.35294117647058826</v>
      </c>
    </row>
    <row r="24" spans="1:10" x14ac:dyDescent="0.2">
      <c r="A24" s="7"/>
      <c r="B24" s="65"/>
      <c r="C24" s="66"/>
      <c r="D24" s="65"/>
      <c r="E24" s="66"/>
      <c r="F24" s="67"/>
      <c r="G24" s="65"/>
      <c r="H24" s="66"/>
      <c r="I24" s="8"/>
      <c r="J24" s="9"/>
    </row>
    <row r="25" spans="1:10" s="43" customFormat="1" x14ac:dyDescent="0.2">
      <c r="A25" s="53" t="s">
        <v>29</v>
      </c>
      <c r="B25" s="78">
        <f>SUM($B26:$B29)</f>
        <v>1081</v>
      </c>
      <c r="C25" s="79">
        <f>SUM($C26:$C29)</f>
        <v>929</v>
      </c>
      <c r="D25" s="78">
        <f>SUM($D26:$D29)</f>
        <v>5036</v>
      </c>
      <c r="E25" s="79">
        <f>SUM($E26:$E29)</f>
        <v>5062</v>
      </c>
      <c r="F25" s="80"/>
      <c r="G25" s="78">
        <f>B25-C25</f>
        <v>152</v>
      </c>
      <c r="H25" s="79">
        <f>D25-E25</f>
        <v>-26</v>
      </c>
      <c r="I25" s="54">
        <f>IF(C25=0, "-", IF(G25/C25&lt;10, G25/C25, "&gt;999%"))</f>
        <v>0.16361679224973089</v>
      </c>
      <c r="J25" s="55">
        <f>IF(E25=0, "-", IF(H25/E25&lt;10, H25/E25, "&gt;999%"))</f>
        <v>-5.1363097589885416E-3</v>
      </c>
    </row>
    <row r="26" spans="1:10" x14ac:dyDescent="0.2">
      <c r="A26" s="158" t="s">
        <v>136</v>
      </c>
      <c r="B26" s="65">
        <v>418</v>
      </c>
      <c r="C26" s="66">
        <v>392</v>
      </c>
      <c r="D26" s="65">
        <v>2193</v>
      </c>
      <c r="E26" s="66">
        <v>2201</v>
      </c>
      <c r="F26" s="67"/>
      <c r="G26" s="65">
        <f>B26-C26</f>
        <v>26</v>
      </c>
      <c r="H26" s="66">
        <f>D26-E26</f>
        <v>-8</v>
      </c>
      <c r="I26" s="8">
        <f>IF(C26=0, "-", IF(G26/C26&lt;10, G26/C26, "&gt;999%"))</f>
        <v>6.6326530612244902E-2</v>
      </c>
      <c r="J26" s="9">
        <f>IF(E26=0, "-", IF(H26/E26&lt;10, H26/E26, "&gt;999%"))</f>
        <v>-3.6347114947751021E-3</v>
      </c>
    </row>
    <row r="27" spans="1:10" x14ac:dyDescent="0.2">
      <c r="A27" s="158" t="s">
        <v>137</v>
      </c>
      <c r="B27" s="65">
        <v>340</v>
      </c>
      <c r="C27" s="66">
        <v>283</v>
      </c>
      <c r="D27" s="65">
        <v>1605</v>
      </c>
      <c r="E27" s="66">
        <v>1630</v>
      </c>
      <c r="F27" s="67"/>
      <c r="G27" s="65">
        <f>B27-C27</f>
        <v>57</v>
      </c>
      <c r="H27" s="66">
        <f>D27-E27</f>
        <v>-25</v>
      </c>
      <c r="I27" s="8">
        <f>IF(C27=0, "-", IF(G27/C27&lt;10, G27/C27, "&gt;999%"))</f>
        <v>0.20141342756183744</v>
      </c>
      <c r="J27" s="9">
        <f>IF(E27=0, "-", IF(H27/E27&lt;10, H27/E27, "&gt;999%"))</f>
        <v>-1.5337423312883436E-2</v>
      </c>
    </row>
    <row r="28" spans="1:10" x14ac:dyDescent="0.2">
      <c r="A28" s="158" t="s">
        <v>138</v>
      </c>
      <c r="B28" s="65">
        <v>87</v>
      </c>
      <c r="C28" s="66">
        <v>92</v>
      </c>
      <c r="D28" s="65">
        <v>376</v>
      </c>
      <c r="E28" s="66">
        <v>453</v>
      </c>
      <c r="F28" s="67"/>
      <c r="G28" s="65">
        <f>B28-C28</f>
        <v>-5</v>
      </c>
      <c r="H28" s="66">
        <f>D28-E28</f>
        <v>-77</v>
      </c>
      <c r="I28" s="8">
        <f>IF(C28=0, "-", IF(G28/C28&lt;10, G28/C28, "&gt;999%"))</f>
        <v>-5.434782608695652E-2</v>
      </c>
      <c r="J28" s="9">
        <f>IF(E28=0, "-", IF(H28/E28&lt;10, H28/E28, "&gt;999%"))</f>
        <v>-0.16997792494481237</v>
      </c>
    </row>
    <row r="29" spans="1:10" x14ac:dyDescent="0.2">
      <c r="A29" s="158" t="s">
        <v>139</v>
      </c>
      <c r="B29" s="65">
        <v>236</v>
      </c>
      <c r="C29" s="66">
        <v>162</v>
      </c>
      <c r="D29" s="65">
        <v>862</v>
      </c>
      <c r="E29" s="66">
        <v>778</v>
      </c>
      <c r="F29" s="67"/>
      <c r="G29" s="65">
        <f>B29-C29</f>
        <v>74</v>
      </c>
      <c r="H29" s="66">
        <f>D29-E29</f>
        <v>84</v>
      </c>
      <c r="I29" s="8">
        <f>IF(C29=0, "-", IF(G29/C29&lt;10, G29/C29, "&gt;999%"))</f>
        <v>0.4567901234567901</v>
      </c>
      <c r="J29" s="9">
        <f>IF(E29=0, "-", IF(H29/E29&lt;10, H29/E29, "&gt;999%"))</f>
        <v>0.10796915167095116</v>
      </c>
    </row>
    <row r="30" spans="1:10" x14ac:dyDescent="0.2">
      <c r="A30" s="7"/>
      <c r="B30" s="65"/>
      <c r="C30" s="66"/>
      <c r="D30" s="65"/>
      <c r="E30" s="66"/>
      <c r="F30" s="67"/>
      <c r="G30" s="65"/>
      <c r="H30" s="66"/>
      <c r="I30" s="8"/>
      <c r="J30" s="9"/>
    </row>
    <row r="31" spans="1:10" s="43" customFormat="1" x14ac:dyDescent="0.2">
      <c r="A31" s="22" t="s">
        <v>106</v>
      </c>
      <c r="B31" s="78">
        <v>34</v>
      </c>
      <c r="C31" s="79">
        <v>30</v>
      </c>
      <c r="D31" s="78">
        <v>161</v>
      </c>
      <c r="E31" s="79">
        <v>135</v>
      </c>
      <c r="F31" s="80"/>
      <c r="G31" s="78">
        <f>B31-C31</f>
        <v>4</v>
      </c>
      <c r="H31" s="79">
        <f>D31-E31</f>
        <v>26</v>
      </c>
      <c r="I31" s="54">
        <f>IF(C31=0, "-", IF(G31/C31&lt;10, G31/C31, "&gt;999%"))</f>
        <v>0.13333333333333333</v>
      </c>
      <c r="J31" s="55">
        <f>IF(E31=0, "-", IF(H31/E31&lt;10, H31/E31, "&gt;999%"))</f>
        <v>0.19259259259259259</v>
      </c>
    </row>
    <row r="32" spans="1:10" x14ac:dyDescent="0.2">
      <c r="A32" s="1"/>
      <c r="B32" s="68"/>
      <c r="C32" s="69"/>
      <c r="D32" s="68"/>
      <c r="E32" s="69"/>
      <c r="F32" s="70"/>
      <c r="G32" s="68"/>
      <c r="H32" s="69"/>
      <c r="I32" s="5"/>
      <c r="J32" s="6"/>
    </row>
    <row r="33" spans="1:10" s="43" customFormat="1" x14ac:dyDescent="0.2">
      <c r="A33" s="27" t="s">
        <v>5</v>
      </c>
      <c r="B33" s="71">
        <f>SUM(B26:B32)</f>
        <v>1115</v>
      </c>
      <c r="C33" s="77">
        <f>SUM(C26:C32)</f>
        <v>959</v>
      </c>
      <c r="D33" s="71">
        <f>SUM(D26:D32)</f>
        <v>5197</v>
      </c>
      <c r="E33" s="77">
        <f>SUM(E26:E32)</f>
        <v>5197</v>
      </c>
      <c r="F33" s="73"/>
      <c r="G33" s="71">
        <f>B33-C33</f>
        <v>156</v>
      </c>
      <c r="H33" s="72">
        <f>D33-E33</f>
        <v>0</v>
      </c>
      <c r="I33" s="37">
        <f>IF(C33=0, 0, G33/C33)</f>
        <v>0.16266944734098018</v>
      </c>
      <c r="J33" s="38">
        <f>IF(E33=0, 0, H33/E33)</f>
        <v>0</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90</v>
      </c>
      <c r="B7" s="65"/>
      <c r="C7" s="66"/>
      <c r="D7" s="65"/>
      <c r="E7" s="66"/>
      <c r="F7" s="67"/>
      <c r="G7" s="65"/>
      <c r="H7" s="66"/>
      <c r="I7" s="20"/>
      <c r="J7" s="21"/>
    </row>
    <row r="8" spans="1:10" x14ac:dyDescent="0.2">
      <c r="A8" s="158" t="s">
        <v>140</v>
      </c>
      <c r="B8" s="65">
        <v>26</v>
      </c>
      <c r="C8" s="66">
        <v>7</v>
      </c>
      <c r="D8" s="65">
        <v>53</v>
      </c>
      <c r="E8" s="66">
        <v>49</v>
      </c>
      <c r="F8" s="67"/>
      <c r="G8" s="65">
        <f>B8-C8</f>
        <v>19</v>
      </c>
      <c r="H8" s="66">
        <f>D8-E8</f>
        <v>4</v>
      </c>
      <c r="I8" s="20">
        <f>IF(C8=0, "-", IF(G8/C8&lt;10, G8/C8, "&gt;999%"))</f>
        <v>2.7142857142857144</v>
      </c>
      <c r="J8" s="21">
        <f>IF(E8=0, "-", IF(H8/E8&lt;10, H8/E8, "&gt;999%"))</f>
        <v>8.1632653061224483E-2</v>
      </c>
    </row>
    <row r="9" spans="1:10" x14ac:dyDescent="0.2">
      <c r="A9" s="158" t="s">
        <v>141</v>
      </c>
      <c r="B9" s="65">
        <v>0</v>
      </c>
      <c r="C9" s="66">
        <v>0</v>
      </c>
      <c r="D9" s="65">
        <v>13</v>
      </c>
      <c r="E9" s="66">
        <v>2</v>
      </c>
      <c r="F9" s="67"/>
      <c r="G9" s="65">
        <f>B9-C9</f>
        <v>0</v>
      </c>
      <c r="H9" s="66">
        <f>D9-E9</f>
        <v>11</v>
      </c>
      <c r="I9" s="20" t="str">
        <f>IF(C9=0, "-", IF(G9/C9&lt;10, G9/C9, "&gt;999%"))</f>
        <v>-</v>
      </c>
      <c r="J9" s="21">
        <f>IF(E9=0, "-", IF(H9/E9&lt;10, H9/E9, "&gt;999%"))</f>
        <v>5.5</v>
      </c>
    </row>
    <row r="10" spans="1:10" x14ac:dyDescent="0.2">
      <c r="A10" s="158" t="s">
        <v>142</v>
      </c>
      <c r="B10" s="65">
        <v>37</v>
      </c>
      <c r="C10" s="66">
        <v>16</v>
      </c>
      <c r="D10" s="65">
        <v>185</v>
      </c>
      <c r="E10" s="66">
        <v>153</v>
      </c>
      <c r="F10" s="67"/>
      <c r="G10" s="65">
        <f>B10-C10</f>
        <v>21</v>
      </c>
      <c r="H10" s="66">
        <f>D10-E10</f>
        <v>32</v>
      </c>
      <c r="I10" s="20">
        <f>IF(C10=0, "-", IF(G10/C10&lt;10, G10/C10, "&gt;999%"))</f>
        <v>1.3125</v>
      </c>
      <c r="J10" s="21">
        <f>IF(E10=0, "-", IF(H10/E10&lt;10, H10/E10, "&gt;999%"))</f>
        <v>0.20915032679738563</v>
      </c>
    </row>
    <row r="11" spans="1:10" x14ac:dyDescent="0.2">
      <c r="A11" s="158" t="s">
        <v>143</v>
      </c>
      <c r="B11" s="65">
        <v>105</v>
      </c>
      <c r="C11" s="66">
        <v>124</v>
      </c>
      <c r="D11" s="65">
        <v>564</v>
      </c>
      <c r="E11" s="66">
        <v>660</v>
      </c>
      <c r="F11" s="67"/>
      <c r="G11" s="65">
        <f>B11-C11</f>
        <v>-19</v>
      </c>
      <c r="H11" s="66">
        <f>D11-E11</f>
        <v>-96</v>
      </c>
      <c r="I11" s="20">
        <f>IF(C11=0, "-", IF(G11/C11&lt;10, G11/C11, "&gt;999%"))</f>
        <v>-0.15322580645161291</v>
      </c>
      <c r="J11" s="21">
        <f>IF(E11=0, "-", IF(H11/E11&lt;10, H11/E11, "&gt;999%"))</f>
        <v>-0.14545454545454545</v>
      </c>
    </row>
    <row r="12" spans="1:10" x14ac:dyDescent="0.2">
      <c r="A12" s="7"/>
      <c r="B12" s="65"/>
      <c r="C12" s="66"/>
      <c r="D12" s="65"/>
      <c r="E12" s="66"/>
      <c r="F12" s="67"/>
      <c r="G12" s="65"/>
      <c r="H12" s="66"/>
      <c r="I12" s="20"/>
      <c r="J12" s="21"/>
    </row>
    <row r="13" spans="1:10" s="139" customFormat="1" x14ac:dyDescent="0.2">
      <c r="A13" s="159" t="s">
        <v>99</v>
      </c>
      <c r="B13" s="65"/>
      <c r="C13" s="66"/>
      <c r="D13" s="65"/>
      <c r="E13" s="66"/>
      <c r="F13" s="67"/>
      <c r="G13" s="65"/>
      <c r="H13" s="66"/>
      <c r="I13" s="20"/>
      <c r="J13" s="21"/>
    </row>
    <row r="14" spans="1:10" x14ac:dyDescent="0.2">
      <c r="A14" s="158" t="s">
        <v>140</v>
      </c>
      <c r="B14" s="65">
        <v>157</v>
      </c>
      <c r="C14" s="66">
        <v>193</v>
      </c>
      <c r="D14" s="65">
        <v>801</v>
      </c>
      <c r="E14" s="66">
        <v>797</v>
      </c>
      <c r="F14" s="67"/>
      <c r="G14" s="65">
        <f>B14-C14</f>
        <v>-36</v>
      </c>
      <c r="H14" s="66">
        <f>D14-E14</f>
        <v>4</v>
      </c>
      <c r="I14" s="20">
        <f>IF(C14=0, "-", IF(G14/C14&lt;10, G14/C14, "&gt;999%"))</f>
        <v>-0.18652849740932642</v>
      </c>
      <c r="J14" s="21">
        <f>IF(E14=0, "-", IF(H14/E14&lt;10, H14/E14, "&gt;999%"))</f>
        <v>5.018820577164366E-3</v>
      </c>
    </row>
    <row r="15" spans="1:10" x14ac:dyDescent="0.2">
      <c r="A15" s="158" t="s">
        <v>141</v>
      </c>
      <c r="B15" s="65">
        <v>3</v>
      </c>
      <c r="C15" s="66">
        <v>1</v>
      </c>
      <c r="D15" s="65">
        <v>14</v>
      </c>
      <c r="E15" s="66">
        <v>1</v>
      </c>
      <c r="F15" s="67"/>
      <c r="G15" s="65">
        <f>B15-C15</f>
        <v>2</v>
      </c>
      <c r="H15" s="66">
        <f>D15-E15</f>
        <v>13</v>
      </c>
      <c r="I15" s="20">
        <f>IF(C15=0, "-", IF(G15/C15&lt;10, G15/C15, "&gt;999%"))</f>
        <v>2</v>
      </c>
      <c r="J15" s="21" t="str">
        <f>IF(E15=0, "-", IF(H15/E15&lt;10, H15/E15, "&gt;999%"))</f>
        <v>&gt;999%</v>
      </c>
    </row>
    <row r="16" spans="1:10" x14ac:dyDescent="0.2">
      <c r="A16" s="158" t="s">
        <v>142</v>
      </c>
      <c r="B16" s="65">
        <v>70</v>
      </c>
      <c r="C16" s="66">
        <v>60</v>
      </c>
      <c r="D16" s="65">
        <v>310</v>
      </c>
      <c r="E16" s="66">
        <v>332</v>
      </c>
      <c r="F16" s="67"/>
      <c r="G16" s="65">
        <f>B16-C16</f>
        <v>10</v>
      </c>
      <c r="H16" s="66">
        <f>D16-E16</f>
        <v>-22</v>
      </c>
      <c r="I16" s="20">
        <f>IF(C16=0, "-", IF(G16/C16&lt;10, G16/C16, "&gt;999%"))</f>
        <v>0.16666666666666666</v>
      </c>
      <c r="J16" s="21">
        <f>IF(E16=0, "-", IF(H16/E16&lt;10, H16/E16, "&gt;999%"))</f>
        <v>-6.6265060240963861E-2</v>
      </c>
    </row>
    <row r="17" spans="1:10" x14ac:dyDescent="0.2">
      <c r="A17" s="158" t="s">
        <v>143</v>
      </c>
      <c r="B17" s="65">
        <v>305</v>
      </c>
      <c r="C17" s="66">
        <v>220</v>
      </c>
      <c r="D17" s="65">
        <v>1298</v>
      </c>
      <c r="E17" s="66">
        <v>1366</v>
      </c>
      <c r="F17" s="67"/>
      <c r="G17" s="65">
        <f>B17-C17</f>
        <v>85</v>
      </c>
      <c r="H17" s="66">
        <f>D17-E17</f>
        <v>-68</v>
      </c>
      <c r="I17" s="20">
        <f>IF(C17=0, "-", IF(G17/C17&lt;10, G17/C17, "&gt;999%"))</f>
        <v>0.38636363636363635</v>
      </c>
      <c r="J17" s="21">
        <f>IF(E17=0, "-", IF(H17/E17&lt;10, H17/E17, "&gt;999%"))</f>
        <v>-4.9780380673499269E-2</v>
      </c>
    </row>
    <row r="18" spans="1:10" x14ac:dyDescent="0.2">
      <c r="A18" s="158" t="s">
        <v>144</v>
      </c>
      <c r="B18" s="65">
        <v>2</v>
      </c>
      <c r="C18" s="66">
        <v>1</v>
      </c>
      <c r="D18" s="65">
        <v>10</v>
      </c>
      <c r="E18" s="66">
        <v>1</v>
      </c>
      <c r="F18" s="67"/>
      <c r="G18" s="65">
        <f>B18-C18</f>
        <v>1</v>
      </c>
      <c r="H18" s="66">
        <f>D18-E18</f>
        <v>9</v>
      </c>
      <c r="I18" s="20">
        <f>IF(C18=0, "-", IF(G18/C18&lt;10, G18/C18, "&gt;999%"))</f>
        <v>1</v>
      </c>
      <c r="J18" s="21">
        <f>IF(E18=0, "-", IF(H18/E18&lt;10, H18/E18, "&gt;999%"))</f>
        <v>9</v>
      </c>
    </row>
    <row r="19" spans="1:10" x14ac:dyDescent="0.2">
      <c r="A19" s="7"/>
      <c r="B19" s="65"/>
      <c r="C19" s="66"/>
      <c r="D19" s="65"/>
      <c r="E19" s="66"/>
      <c r="F19" s="67"/>
      <c r="G19" s="65"/>
      <c r="H19" s="66"/>
      <c r="I19" s="20"/>
      <c r="J19" s="21"/>
    </row>
    <row r="20" spans="1:10" s="139" customFormat="1" x14ac:dyDescent="0.2">
      <c r="A20" s="159" t="s">
        <v>105</v>
      </c>
      <c r="B20" s="65"/>
      <c r="C20" s="66"/>
      <c r="D20" s="65"/>
      <c r="E20" s="66"/>
      <c r="F20" s="67"/>
      <c r="G20" s="65"/>
      <c r="H20" s="66"/>
      <c r="I20" s="20"/>
      <c r="J20" s="21"/>
    </row>
    <row r="21" spans="1:10" x14ac:dyDescent="0.2">
      <c r="A21" s="158" t="s">
        <v>140</v>
      </c>
      <c r="B21" s="65">
        <v>328</v>
      </c>
      <c r="C21" s="66">
        <v>285</v>
      </c>
      <c r="D21" s="65">
        <v>1589</v>
      </c>
      <c r="E21" s="66">
        <v>1544</v>
      </c>
      <c r="F21" s="67"/>
      <c r="G21" s="65">
        <f>B21-C21</f>
        <v>43</v>
      </c>
      <c r="H21" s="66">
        <f>D21-E21</f>
        <v>45</v>
      </c>
      <c r="I21" s="20">
        <f>IF(C21=0, "-", IF(G21/C21&lt;10, G21/C21, "&gt;999%"))</f>
        <v>0.15087719298245614</v>
      </c>
      <c r="J21" s="21">
        <f>IF(E21=0, "-", IF(H21/E21&lt;10, H21/E21, "&gt;999%"))</f>
        <v>2.9145077720207253E-2</v>
      </c>
    </row>
    <row r="22" spans="1:10" x14ac:dyDescent="0.2">
      <c r="A22" s="158" t="s">
        <v>141</v>
      </c>
      <c r="B22" s="65">
        <v>0</v>
      </c>
      <c r="C22" s="66">
        <v>1</v>
      </c>
      <c r="D22" s="65">
        <v>0</v>
      </c>
      <c r="E22" s="66">
        <v>1</v>
      </c>
      <c r="F22" s="67"/>
      <c r="G22" s="65">
        <f>B22-C22</f>
        <v>-1</v>
      </c>
      <c r="H22" s="66">
        <f>D22-E22</f>
        <v>-1</v>
      </c>
      <c r="I22" s="20">
        <f>IF(C22=0, "-", IF(G22/C22&lt;10, G22/C22, "&gt;999%"))</f>
        <v>-1</v>
      </c>
      <c r="J22" s="21">
        <f>IF(E22=0, "-", IF(H22/E22&lt;10, H22/E22, "&gt;999%"))</f>
        <v>-1</v>
      </c>
    </row>
    <row r="23" spans="1:10" x14ac:dyDescent="0.2">
      <c r="A23" s="158" t="s">
        <v>143</v>
      </c>
      <c r="B23" s="65">
        <v>48</v>
      </c>
      <c r="C23" s="66">
        <v>21</v>
      </c>
      <c r="D23" s="65">
        <v>199</v>
      </c>
      <c r="E23" s="66">
        <v>156</v>
      </c>
      <c r="F23" s="67"/>
      <c r="G23" s="65">
        <f>B23-C23</f>
        <v>27</v>
      </c>
      <c r="H23" s="66">
        <f>D23-E23</f>
        <v>43</v>
      </c>
      <c r="I23" s="20">
        <f>IF(C23=0, "-", IF(G23/C23&lt;10, G23/C23, "&gt;999%"))</f>
        <v>1.2857142857142858</v>
      </c>
      <c r="J23" s="21">
        <f>IF(E23=0, "-", IF(H23/E23&lt;10, H23/E23, "&gt;999%"))</f>
        <v>0.27564102564102566</v>
      </c>
    </row>
    <row r="24" spans="1:10" x14ac:dyDescent="0.2">
      <c r="A24" s="7"/>
      <c r="B24" s="65"/>
      <c r="C24" s="66"/>
      <c r="D24" s="65"/>
      <c r="E24" s="66"/>
      <c r="F24" s="67"/>
      <c r="G24" s="65"/>
      <c r="H24" s="66"/>
      <c r="I24" s="20"/>
      <c r="J24" s="21"/>
    </row>
    <row r="25" spans="1:10" x14ac:dyDescent="0.2">
      <c r="A25" s="7" t="s">
        <v>106</v>
      </c>
      <c r="B25" s="65">
        <v>34</v>
      </c>
      <c r="C25" s="66">
        <v>30</v>
      </c>
      <c r="D25" s="65">
        <v>161</v>
      </c>
      <c r="E25" s="66">
        <v>135</v>
      </c>
      <c r="F25" s="67"/>
      <c r="G25" s="65">
        <f>B25-C25</f>
        <v>4</v>
      </c>
      <c r="H25" s="66">
        <f>D25-E25</f>
        <v>26</v>
      </c>
      <c r="I25" s="20">
        <f>IF(C25=0, "-", IF(G25/C25&lt;10, G25/C25, "&gt;999%"))</f>
        <v>0.13333333333333333</v>
      </c>
      <c r="J25" s="21">
        <f>IF(E25=0, "-", IF(H25/E25&lt;10, H25/E25, "&gt;999%"))</f>
        <v>0.19259259259259259</v>
      </c>
    </row>
    <row r="26" spans="1:10" x14ac:dyDescent="0.2">
      <c r="A26" s="1"/>
      <c r="B26" s="68"/>
      <c r="C26" s="69"/>
      <c r="D26" s="68"/>
      <c r="E26" s="69"/>
      <c r="F26" s="70"/>
      <c r="G26" s="68"/>
      <c r="H26" s="69"/>
      <c r="I26" s="5"/>
      <c r="J26" s="6"/>
    </row>
    <row r="27" spans="1:10" s="43" customFormat="1" x14ac:dyDescent="0.2">
      <c r="A27" s="27" t="s">
        <v>5</v>
      </c>
      <c r="B27" s="71">
        <f>SUM(B6:B26)</f>
        <v>1115</v>
      </c>
      <c r="C27" s="77">
        <f>SUM(C6:C26)</f>
        <v>959</v>
      </c>
      <c r="D27" s="71">
        <f>SUM(D6:D26)</f>
        <v>5197</v>
      </c>
      <c r="E27" s="77">
        <f>SUM(E6:E26)</f>
        <v>5197</v>
      </c>
      <c r="F27" s="73"/>
      <c r="G27" s="71">
        <f>B27-C27</f>
        <v>156</v>
      </c>
      <c r="H27" s="72">
        <f>D27-E27</f>
        <v>0</v>
      </c>
      <c r="I27" s="37">
        <f>IF(C27=0, 0, G27/C27)</f>
        <v>0.16266944734098018</v>
      </c>
      <c r="J27" s="38">
        <f>IF(E27=0, 0, H27/E27)</f>
        <v>0</v>
      </c>
    </row>
    <row r="28" spans="1:10" s="43" customFormat="1" x14ac:dyDescent="0.2">
      <c r="A28" s="22"/>
      <c r="B28" s="78"/>
      <c r="C28" s="98"/>
      <c r="D28" s="78"/>
      <c r="E28" s="98"/>
      <c r="F28" s="80"/>
      <c r="G28" s="78"/>
      <c r="H28" s="79"/>
      <c r="I28" s="54"/>
      <c r="J28" s="55"/>
    </row>
    <row r="29" spans="1:10" s="139" customFormat="1" x14ac:dyDescent="0.2">
      <c r="A29" s="161" t="s">
        <v>145</v>
      </c>
      <c r="B29" s="74"/>
      <c r="C29" s="75"/>
      <c r="D29" s="74"/>
      <c r="E29" s="75"/>
      <c r="F29" s="76"/>
      <c r="G29" s="74"/>
      <c r="H29" s="75"/>
      <c r="I29" s="23"/>
      <c r="J29" s="24"/>
    </row>
    <row r="30" spans="1:10" x14ac:dyDescent="0.2">
      <c r="A30" s="7" t="s">
        <v>140</v>
      </c>
      <c r="B30" s="65">
        <v>511</v>
      </c>
      <c r="C30" s="66">
        <v>485</v>
      </c>
      <c r="D30" s="65">
        <v>2443</v>
      </c>
      <c r="E30" s="66">
        <v>2390</v>
      </c>
      <c r="F30" s="67"/>
      <c r="G30" s="65">
        <f>B30-C30</f>
        <v>26</v>
      </c>
      <c r="H30" s="66">
        <f>D30-E30</f>
        <v>53</v>
      </c>
      <c r="I30" s="20">
        <f>IF(C30=0, "-", IF(G30/C30&lt;10, G30/C30, "&gt;999%"))</f>
        <v>5.3608247422680409E-2</v>
      </c>
      <c r="J30" s="21">
        <f>IF(E30=0, "-", IF(H30/E30&lt;10, H30/E30, "&gt;999%"))</f>
        <v>2.2175732217573223E-2</v>
      </c>
    </row>
    <row r="31" spans="1:10" x14ac:dyDescent="0.2">
      <c r="A31" s="7" t="s">
        <v>141</v>
      </c>
      <c r="B31" s="65">
        <v>3</v>
      </c>
      <c r="C31" s="66">
        <v>2</v>
      </c>
      <c r="D31" s="65">
        <v>27</v>
      </c>
      <c r="E31" s="66">
        <v>4</v>
      </c>
      <c r="F31" s="67"/>
      <c r="G31" s="65">
        <f>B31-C31</f>
        <v>1</v>
      </c>
      <c r="H31" s="66">
        <f>D31-E31</f>
        <v>23</v>
      </c>
      <c r="I31" s="20">
        <f>IF(C31=0, "-", IF(G31/C31&lt;10, G31/C31, "&gt;999%"))</f>
        <v>0.5</v>
      </c>
      <c r="J31" s="21">
        <f>IF(E31=0, "-", IF(H31/E31&lt;10, H31/E31, "&gt;999%"))</f>
        <v>5.75</v>
      </c>
    </row>
    <row r="32" spans="1:10" x14ac:dyDescent="0.2">
      <c r="A32" s="7" t="s">
        <v>142</v>
      </c>
      <c r="B32" s="65">
        <v>107</v>
      </c>
      <c r="C32" s="66">
        <v>76</v>
      </c>
      <c r="D32" s="65">
        <v>495</v>
      </c>
      <c r="E32" s="66">
        <v>485</v>
      </c>
      <c r="F32" s="67"/>
      <c r="G32" s="65">
        <f>B32-C32</f>
        <v>31</v>
      </c>
      <c r="H32" s="66">
        <f>D32-E32</f>
        <v>10</v>
      </c>
      <c r="I32" s="20">
        <f>IF(C32=0, "-", IF(G32/C32&lt;10, G32/C32, "&gt;999%"))</f>
        <v>0.40789473684210525</v>
      </c>
      <c r="J32" s="21">
        <f>IF(E32=0, "-", IF(H32/E32&lt;10, H32/E32, "&gt;999%"))</f>
        <v>2.0618556701030927E-2</v>
      </c>
    </row>
    <row r="33" spans="1:10" x14ac:dyDescent="0.2">
      <c r="A33" s="7" t="s">
        <v>143</v>
      </c>
      <c r="B33" s="65">
        <v>458</v>
      </c>
      <c r="C33" s="66">
        <v>365</v>
      </c>
      <c r="D33" s="65">
        <v>2061</v>
      </c>
      <c r="E33" s="66">
        <v>2182</v>
      </c>
      <c r="F33" s="67"/>
      <c r="G33" s="65">
        <f>B33-C33</f>
        <v>93</v>
      </c>
      <c r="H33" s="66">
        <f>D33-E33</f>
        <v>-121</v>
      </c>
      <c r="I33" s="20">
        <f>IF(C33=0, "-", IF(G33/C33&lt;10, G33/C33, "&gt;999%"))</f>
        <v>0.25479452054794521</v>
      </c>
      <c r="J33" s="21">
        <f>IF(E33=0, "-", IF(H33/E33&lt;10, H33/E33, "&gt;999%"))</f>
        <v>-5.5453712190650782E-2</v>
      </c>
    </row>
    <row r="34" spans="1:10" x14ac:dyDescent="0.2">
      <c r="A34" s="7" t="s">
        <v>144</v>
      </c>
      <c r="B34" s="65">
        <v>2</v>
      </c>
      <c r="C34" s="66">
        <v>1</v>
      </c>
      <c r="D34" s="65">
        <v>10</v>
      </c>
      <c r="E34" s="66">
        <v>1</v>
      </c>
      <c r="F34" s="67"/>
      <c r="G34" s="65">
        <f>B34-C34</f>
        <v>1</v>
      </c>
      <c r="H34" s="66">
        <f>D34-E34</f>
        <v>9</v>
      </c>
      <c r="I34" s="20">
        <f>IF(C34=0, "-", IF(G34/C34&lt;10, G34/C34, "&gt;999%"))</f>
        <v>1</v>
      </c>
      <c r="J34" s="21">
        <f>IF(E34=0, "-", IF(H34/E34&lt;10, H34/E34, "&gt;999%"))</f>
        <v>9</v>
      </c>
    </row>
    <row r="35" spans="1:10" x14ac:dyDescent="0.2">
      <c r="A35" s="7"/>
      <c r="B35" s="65"/>
      <c r="C35" s="66"/>
      <c r="D35" s="65"/>
      <c r="E35" s="66"/>
      <c r="F35" s="67"/>
      <c r="G35" s="65"/>
      <c r="H35" s="66"/>
      <c r="I35" s="20"/>
      <c r="J35" s="21"/>
    </row>
    <row r="36" spans="1:10" x14ac:dyDescent="0.2">
      <c r="A36" s="7" t="s">
        <v>106</v>
      </c>
      <c r="B36" s="65">
        <v>34</v>
      </c>
      <c r="C36" s="66">
        <v>30</v>
      </c>
      <c r="D36" s="65">
        <v>161</v>
      </c>
      <c r="E36" s="66">
        <v>135</v>
      </c>
      <c r="F36" s="67"/>
      <c r="G36" s="65">
        <f>B36-C36</f>
        <v>4</v>
      </c>
      <c r="H36" s="66">
        <f>D36-E36</f>
        <v>26</v>
      </c>
      <c r="I36" s="20">
        <f>IF(C36=0, "-", IF(G36/C36&lt;10, G36/C36, "&gt;999%"))</f>
        <v>0.13333333333333333</v>
      </c>
      <c r="J36" s="21">
        <f>IF(E36=0, "-", IF(H36/E36&lt;10, H36/E36, "&gt;999%"))</f>
        <v>0.19259259259259259</v>
      </c>
    </row>
    <row r="37" spans="1:10" x14ac:dyDescent="0.2">
      <c r="A37" s="7"/>
      <c r="B37" s="65"/>
      <c r="C37" s="66"/>
      <c r="D37" s="65"/>
      <c r="E37" s="66"/>
      <c r="F37" s="67"/>
      <c r="G37" s="65"/>
      <c r="H37" s="66"/>
      <c r="I37" s="20"/>
      <c r="J37" s="21"/>
    </row>
    <row r="38" spans="1:10" s="43" customFormat="1" x14ac:dyDescent="0.2">
      <c r="A38" s="27" t="s">
        <v>5</v>
      </c>
      <c r="B38" s="71">
        <f>SUM(B28:B37)</f>
        <v>1115</v>
      </c>
      <c r="C38" s="77">
        <f>SUM(C28:C37)</f>
        <v>959</v>
      </c>
      <c r="D38" s="71">
        <f>SUM(D28:D37)</f>
        <v>5197</v>
      </c>
      <c r="E38" s="77">
        <f>SUM(E28:E37)</f>
        <v>5197</v>
      </c>
      <c r="F38" s="73"/>
      <c r="G38" s="71">
        <f>B38-C38</f>
        <v>156</v>
      </c>
      <c r="H38" s="72">
        <f>D38-E38</f>
        <v>0</v>
      </c>
      <c r="I38" s="37">
        <f>IF(C38=0, 0, G38/C38)</f>
        <v>0.16266944734098018</v>
      </c>
      <c r="J38" s="38">
        <f>IF(E38=0, 0, H38/E38)</f>
        <v>0</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2"/>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89</v>
      </c>
      <c r="B2" s="202" t="s">
        <v>80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170</v>
      </c>
      <c r="B15" s="65">
        <v>1</v>
      </c>
      <c r="C15" s="66">
        <v>1</v>
      </c>
      <c r="D15" s="65">
        <v>8</v>
      </c>
      <c r="E15" s="66">
        <v>16</v>
      </c>
      <c r="F15" s="67"/>
      <c r="G15" s="65">
        <f t="shared" ref="G15:G39" si="0">B15-C15</f>
        <v>0</v>
      </c>
      <c r="H15" s="66">
        <f t="shared" ref="H15:H39" si="1">D15-E15</f>
        <v>-8</v>
      </c>
      <c r="I15" s="20">
        <f t="shared" ref="I15:I39" si="2">IF(C15=0, "-", IF(G15/C15&lt;10, G15/C15, "&gt;999%"))</f>
        <v>0</v>
      </c>
      <c r="J15" s="21">
        <f t="shared" ref="J15:J39" si="3">IF(E15=0, "-", IF(H15/E15&lt;10, H15/E15, "&gt;999%"))</f>
        <v>-0.5</v>
      </c>
    </row>
    <row r="16" spans="1:10" x14ac:dyDescent="0.2">
      <c r="A16" s="7" t="s">
        <v>169</v>
      </c>
      <c r="B16" s="65">
        <v>1</v>
      </c>
      <c r="C16" s="66">
        <v>0</v>
      </c>
      <c r="D16" s="65">
        <v>4</v>
      </c>
      <c r="E16" s="66">
        <v>6</v>
      </c>
      <c r="F16" s="67"/>
      <c r="G16" s="65">
        <f t="shared" si="0"/>
        <v>1</v>
      </c>
      <c r="H16" s="66">
        <f t="shared" si="1"/>
        <v>-2</v>
      </c>
      <c r="I16" s="20" t="str">
        <f t="shared" si="2"/>
        <v>-</v>
      </c>
      <c r="J16" s="21">
        <f t="shared" si="3"/>
        <v>-0.33333333333333331</v>
      </c>
    </row>
    <row r="17" spans="1:10" x14ac:dyDescent="0.2">
      <c r="A17" s="7" t="s">
        <v>168</v>
      </c>
      <c r="B17" s="65">
        <v>102</v>
      </c>
      <c r="C17" s="66">
        <v>50</v>
      </c>
      <c r="D17" s="65">
        <v>447</v>
      </c>
      <c r="E17" s="66">
        <v>192</v>
      </c>
      <c r="F17" s="67"/>
      <c r="G17" s="65">
        <f t="shared" si="0"/>
        <v>52</v>
      </c>
      <c r="H17" s="66">
        <f t="shared" si="1"/>
        <v>255</v>
      </c>
      <c r="I17" s="20">
        <f t="shared" si="2"/>
        <v>1.04</v>
      </c>
      <c r="J17" s="21">
        <f t="shared" si="3"/>
        <v>1.328125</v>
      </c>
    </row>
    <row r="18" spans="1:10" x14ac:dyDescent="0.2">
      <c r="A18" s="7" t="s">
        <v>167</v>
      </c>
      <c r="B18" s="65">
        <v>1</v>
      </c>
      <c r="C18" s="66">
        <v>1</v>
      </c>
      <c r="D18" s="65">
        <v>9</v>
      </c>
      <c r="E18" s="66">
        <v>4</v>
      </c>
      <c r="F18" s="67"/>
      <c r="G18" s="65">
        <f t="shared" si="0"/>
        <v>0</v>
      </c>
      <c r="H18" s="66">
        <f t="shared" si="1"/>
        <v>5</v>
      </c>
      <c r="I18" s="20">
        <f t="shared" si="2"/>
        <v>0</v>
      </c>
      <c r="J18" s="21">
        <f t="shared" si="3"/>
        <v>1.25</v>
      </c>
    </row>
    <row r="19" spans="1:10" x14ac:dyDescent="0.2">
      <c r="A19" s="7" t="s">
        <v>166</v>
      </c>
      <c r="B19" s="65">
        <v>0</v>
      </c>
      <c r="C19" s="66">
        <v>4</v>
      </c>
      <c r="D19" s="65">
        <v>17</v>
      </c>
      <c r="E19" s="66">
        <v>42</v>
      </c>
      <c r="F19" s="67"/>
      <c r="G19" s="65">
        <f t="shared" si="0"/>
        <v>-4</v>
      </c>
      <c r="H19" s="66">
        <f t="shared" si="1"/>
        <v>-25</v>
      </c>
      <c r="I19" s="20">
        <f t="shared" si="2"/>
        <v>-1</v>
      </c>
      <c r="J19" s="21">
        <f t="shared" si="3"/>
        <v>-0.59523809523809523</v>
      </c>
    </row>
    <row r="20" spans="1:10" x14ac:dyDescent="0.2">
      <c r="A20" s="7" t="s">
        <v>165</v>
      </c>
      <c r="B20" s="65">
        <v>0</v>
      </c>
      <c r="C20" s="66">
        <v>0</v>
      </c>
      <c r="D20" s="65">
        <v>0</v>
      </c>
      <c r="E20" s="66">
        <v>2</v>
      </c>
      <c r="F20" s="67"/>
      <c r="G20" s="65">
        <f t="shared" si="0"/>
        <v>0</v>
      </c>
      <c r="H20" s="66">
        <f t="shared" si="1"/>
        <v>-2</v>
      </c>
      <c r="I20" s="20" t="str">
        <f t="shared" si="2"/>
        <v>-</v>
      </c>
      <c r="J20" s="21">
        <f t="shared" si="3"/>
        <v>-1</v>
      </c>
    </row>
    <row r="21" spans="1:10" x14ac:dyDescent="0.2">
      <c r="A21" s="7" t="s">
        <v>164</v>
      </c>
      <c r="B21" s="65">
        <v>1</v>
      </c>
      <c r="C21" s="66">
        <v>4</v>
      </c>
      <c r="D21" s="65">
        <v>6</v>
      </c>
      <c r="E21" s="66">
        <v>6</v>
      </c>
      <c r="F21" s="67"/>
      <c r="G21" s="65">
        <f t="shared" si="0"/>
        <v>-3</v>
      </c>
      <c r="H21" s="66">
        <f t="shared" si="1"/>
        <v>0</v>
      </c>
      <c r="I21" s="20">
        <f t="shared" si="2"/>
        <v>-0.75</v>
      </c>
      <c r="J21" s="21">
        <f t="shared" si="3"/>
        <v>0</v>
      </c>
    </row>
    <row r="22" spans="1:10" x14ac:dyDescent="0.2">
      <c r="A22" s="7" t="s">
        <v>163</v>
      </c>
      <c r="B22" s="65">
        <v>6</v>
      </c>
      <c r="C22" s="66">
        <v>5</v>
      </c>
      <c r="D22" s="65">
        <v>26</v>
      </c>
      <c r="E22" s="66">
        <v>35</v>
      </c>
      <c r="F22" s="67"/>
      <c r="G22" s="65">
        <f t="shared" si="0"/>
        <v>1</v>
      </c>
      <c r="H22" s="66">
        <f t="shared" si="1"/>
        <v>-9</v>
      </c>
      <c r="I22" s="20">
        <f t="shared" si="2"/>
        <v>0.2</v>
      </c>
      <c r="J22" s="21">
        <f t="shared" si="3"/>
        <v>-0.25714285714285712</v>
      </c>
    </row>
    <row r="23" spans="1:10" x14ac:dyDescent="0.2">
      <c r="A23" s="7" t="s">
        <v>162</v>
      </c>
      <c r="B23" s="65">
        <v>2</v>
      </c>
      <c r="C23" s="66">
        <v>5</v>
      </c>
      <c r="D23" s="65">
        <v>7</v>
      </c>
      <c r="E23" s="66">
        <v>28</v>
      </c>
      <c r="F23" s="67"/>
      <c r="G23" s="65">
        <f t="shared" si="0"/>
        <v>-3</v>
      </c>
      <c r="H23" s="66">
        <f t="shared" si="1"/>
        <v>-21</v>
      </c>
      <c r="I23" s="20">
        <f t="shared" si="2"/>
        <v>-0.6</v>
      </c>
      <c r="J23" s="21">
        <f t="shared" si="3"/>
        <v>-0.75</v>
      </c>
    </row>
    <row r="24" spans="1:10" x14ac:dyDescent="0.2">
      <c r="A24" s="7" t="s">
        <v>161</v>
      </c>
      <c r="B24" s="65">
        <v>13</v>
      </c>
      <c r="C24" s="66">
        <v>3</v>
      </c>
      <c r="D24" s="65">
        <v>82</v>
      </c>
      <c r="E24" s="66">
        <v>37</v>
      </c>
      <c r="F24" s="67"/>
      <c r="G24" s="65">
        <f t="shared" si="0"/>
        <v>10</v>
      </c>
      <c r="H24" s="66">
        <f t="shared" si="1"/>
        <v>45</v>
      </c>
      <c r="I24" s="20">
        <f t="shared" si="2"/>
        <v>3.3333333333333335</v>
      </c>
      <c r="J24" s="21">
        <f t="shared" si="3"/>
        <v>1.2162162162162162</v>
      </c>
    </row>
    <row r="25" spans="1:10" x14ac:dyDescent="0.2">
      <c r="A25" s="7" t="s">
        <v>160</v>
      </c>
      <c r="B25" s="65">
        <v>0</v>
      </c>
      <c r="C25" s="66">
        <v>0</v>
      </c>
      <c r="D25" s="65">
        <v>1</v>
      </c>
      <c r="E25" s="66">
        <v>0</v>
      </c>
      <c r="F25" s="67"/>
      <c r="G25" s="65">
        <f t="shared" si="0"/>
        <v>0</v>
      </c>
      <c r="H25" s="66">
        <f t="shared" si="1"/>
        <v>1</v>
      </c>
      <c r="I25" s="20" t="str">
        <f t="shared" si="2"/>
        <v>-</v>
      </c>
      <c r="J25" s="21" t="str">
        <f t="shared" si="3"/>
        <v>-</v>
      </c>
    </row>
    <row r="26" spans="1:10" x14ac:dyDescent="0.2">
      <c r="A26" s="7" t="s">
        <v>159</v>
      </c>
      <c r="B26" s="65">
        <v>425</v>
      </c>
      <c r="C26" s="66">
        <v>441</v>
      </c>
      <c r="D26" s="65">
        <v>2068</v>
      </c>
      <c r="E26" s="66">
        <v>2385</v>
      </c>
      <c r="F26" s="67"/>
      <c r="G26" s="65">
        <f t="shared" si="0"/>
        <v>-16</v>
      </c>
      <c r="H26" s="66">
        <f t="shared" si="1"/>
        <v>-317</v>
      </c>
      <c r="I26" s="20">
        <f t="shared" si="2"/>
        <v>-3.6281179138321996E-2</v>
      </c>
      <c r="J26" s="21">
        <f t="shared" si="3"/>
        <v>-0.1329140461215933</v>
      </c>
    </row>
    <row r="27" spans="1:10" x14ac:dyDescent="0.2">
      <c r="A27" s="7" t="s">
        <v>158</v>
      </c>
      <c r="B27" s="65">
        <v>124</v>
      </c>
      <c r="C27" s="66">
        <v>97</v>
      </c>
      <c r="D27" s="65">
        <v>490</v>
      </c>
      <c r="E27" s="66">
        <v>535</v>
      </c>
      <c r="F27" s="67"/>
      <c r="G27" s="65">
        <f t="shared" si="0"/>
        <v>27</v>
      </c>
      <c r="H27" s="66">
        <f t="shared" si="1"/>
        <v>-45</v>
      </c>
      <c r="I27" s="20">
        <f t="shared" si="2"/>
        <v>0.27835051546391754</v>
      </c>
      <c r="J27" s="21">
        <f t="shared" si="3"/>
        <v>-8.4112149532710276E-2</v>
      </c>
    </row>
    <row r="28" spans="1:10" x14ac:dyDescent="0.2">
      <c r="A28" s="7" t="s">
        <v>157</v>
      </c>
      <c r="B28" s="65">
        <v>4</v>
      </c>
      <c r="C28" s="66">
        <v>4</v>
      </c>
      <c r="D28" s="65">
        <v>19</v>
      </c>
      <c r="E28" s="66">
        <v>17</v>
      </c>
      <c r="F28" s="67"/>
      <c r="G28" s="65">
        <f t="shared" si="0"/>
        <v>0</v>
      </c>
      <c r="H28" s="66">
        <f t="shared" si="1"/>
        <v>2</v>
      </c>
      <c r="I28" s="20">
        <f t="shared" si="2"/>
        <v>0</v>
      </c>
      <c r="J28" s="21">
        <f t="shared" si="3"/>
        <v>0.11764705882352941</v>
      </c>
    </row>
    <row r="29" spans="1:10" x14ac:dyDescent="0.2">
      <c r="A29" s="7" t="s">
        <v>155</v>
      </c>
      <c r="B29" s="65">
        <v>0</v>
      </c>
      <c r="C29" s="66">
        <v>0</v>
      </c>
      <c r="D29" s="65">
        <v>4</v>
      </c>
      <c r="E29" s="66">
        <v>3</v>
      </c>
      <c r="F29" s="67"/>
      <c r="G29" s="65">
        <f t="shared" si="0"/>
        <v>0</v>
      </c>
      <c r="H29" s="66">
        <f t="shared" si="1"/>
        <v>1</v>
      </c>
      <c r="I29" s="20" t="str">
        <f t="shared" si="2"/>
        <v>-</v>
      </c>
      <c r="J29" s="21">
        <f t="shared" si="3"/>
        <v>0.33333333333333331</v>
      </c>
    </row>
    <row r="30" spans="1:10" x14ac:dyDescent="0.2">
      <c r="A30" s="7" t="s">
        <v>154</v>
      </c>
      <c r="B30" s="65">
        <v>1</v>
      </c>
      <c r="C30" s="66">
        <v>1</v>
      </c>
      <c r="D30" s="65">
        <v>5</v>
      </c>
      <c r="E30" s="66">
        <v>7</v>
      </c>
      <c r="F30" s="67"/>
      <c r="G30" s="65">
        <f t="shared" si="0"/>
        <v>0</v>
      </c>
      <c r="H30" s="66">
        <f t="shared" si="1"/>
        <v>-2</v>
      </c>
      <c r="I30" s="20">
        <f t="shared" si="2"/>
        <v>0</v>
      </c>
      <c r="J30" s="21">
        <f t="shared" si="3"/>
        <v>-0.2857142857142857</v>
      </c>
    </row>
    <row r="31" spans="1:10" x14ac:dyDescent="0.2">
      <c r="A31" s="7" t="s">
        <v>153</v>
      </c>
      <c r="B31" s="65">
        <v>0</v>
      </c>
      <c r="C31" s="66">
        <v>0</v>
      </c>
      <c r="D31" s="65">
        <v>3</v>
      </c>
      <c r="E31" s="66">
        <v>7</v>
      </c>
      <c r="F31" s="67"/>
      <c r="G31" s="65">
        <f t="shared" si="0"/>
        <v>0</v>
      </c>
      <c r="H31" s="66">
        <f t="shared" si="1"/>
        <v>-4</v>
      </c>
      <c r="I31" s="20" t="str">
        <f t="shared" si="2"/>
        <v>-</v>
      </c>
      <c r="J31" s="21">
        <f t="shared" si="3"/>
        <v>-0.5714285714285714</v>
      </c>
    </row>
    <row r="32" spans="1:10" x14ac:dyDescent="0.2">
      <c r="A32" s="7" t="s">
        <v>152</v>
      </c>
      <c r="B32" s="65">
        <v>1</v>
      </c>
      <c r="C32" s="66">
        <v>0</v>
      </c>
      <c r="D32" s="65">
        <v>7</v>
      </c>
      <c r="E32" s="66">
        <v>3</v>
      </c>
      <c r="F32" s="67"/>
      <c r="G32" s="65">
        <f t="shared" si="0"/>
        <v>1</v>
      </c>
      <c r="H32" s="66">
        <f t="shared" si="1"/>
        <v>4</v>
      </c>
      <c r="I32" s="20" t="str">
        <f t="shared" si="2"/>
        <v>-</v>
      </c>
      <c r="J32" s="21">
        <f t="shared" si="3"/>
        <v>1.3333333333333333</v>
      </c>
    </row>
    <row r="33" spans="1:10" x14ac:dyDescent="0.2">
      <c r="A33" s="7" t="s">
        <v>151</v>
      </c>
      <c r="B33" s="65">
        <v>3</v>
      </c>
      <c r="C33" s="66">
        <v>3</v>
      </c>
      <c r="D33" s="65">
        <v>9</v>
      </c>
      <c r="E33" s="66">
        <v>12</v>
      </c>
      <c r="F33" s="67"/>
      <c r="G33" s="65">
        <f t="shared" si="0"/>
        <v>0</v>
      </c>
      <c r="H33" s="66">
        <f t="shared" si="1"/>
        <v>-3</v>
      </c>
      <c r="I33" s="20">
        <f t="shared" si="2"/>
        <v>0</v>
      </c>
      <c r="J33" s="21">
        <f t="shared" si="3"/>
        <v>-0.25</v>
      </c>
    </row>
    <row r="34" spans="1:10" x14ac:dyDescent="0.2">
      <c r="A34" s="7" t="s">
        <v>150</v>
      </c>
      <c r="B34" s="65">
        <v>3</v>
      </c>
      <c r="C34" s="66">
        <v>2</v>
      </c>
      <c r="D34" s="65">
        <v>12</v>
      </c>
      <c r="E34" s="66">
        <v>21</v>
      </c>
      <c r="F34" s="67"/>
      <c r="G34" s="65">
        <f t="shared" si="0"/>
        <v>1</v>
      </c>
      <c r="H34" s="66">
        <f t="shared" si="1"/>
        <v>-9</v>
      </c>
      <c r="I34" s="20">
        <f t="shared" si="2"/>
        <v>0.5</v>
      </c>
      <c r="J34" s="21">
        <f t="shared" si="3"/>
        <v>-0.42857142857142855</v>
      </c>
    </row>
    <row r="35" spans="1:10" x14ac:dyDescent="0.2">
      <c r="A35" s="7" t="s">
        <v>149</v>
      </c>
      <c r="B35" s="65">
        <v>0</v>
      </c>
      <c r="C35" s="66">
        <v>0</v>
      </c>
      <c r="D35" s="65">
        <v>1</v>
      </c>
      <c r="E35" s="66">
        <v>0</v>
      </c>
      <c r="F35" s="67"/>
      <c r="G35" s="65">
        <f t="shared" si="0"/>
        <v>0</v>
      </c>
      <c r="H35" s="66">
        <f t="shared" si="1"/>
        <v>1</v>
      </c>
      <c r="I35" s="20" t="str">
        <f t="shared" si="2"/>
        <v>-</v>
      </c>
      <c r="J35" s="21" t="str">
        <f t="shared" si="3"/>
        <v>-</v>
      </c>
    </row>
    <row r="36" spans="1:10" x14ac:dyDescent="0.2">
      <c r="A36" s="7" t="s">
        <v>148</v>
      </c>
      <c r="B36" s="65">
        <v>355</v>
      </c>
      <c r="C36" s="66">
        <v>288</v>
      </c>
      <c r="D36" s="65">
        <v>1709</v>
      </c>
      <c r="E36" s="66">
        <v>1634</v>
      </c>
      <c r="F36" s="67"/>
      <c r="G36" s="65">
        <f t="shared" si="0"/>
        <v>67</v>
      </c>
      <c r="H36" s="66">
        <f t="shared" si="1"/>
        <v>75</v>
      </c>
      <c r="I36" s="20">
        <f t="shared" si="2"/>
        <v>0.2326388888888889</v>
      </c>
      <c r="J36" s="21">
        <f t="shared" si="3"/>
        <v>4.5899632802937573E-2</v>
      </c>
    </row>
    <row r="37" spans="1:10" x14ac:dyDescent="0.2">
      <c r="A37" s="7" t="s">
        <v>147</v>
      </c>
      <c r="B37" s="65">
        <v>1</v>
      </c>
      <c r="C37" s="66">
        <v>8</v>
      </c>
      <c r="D37" s="65">
        <v>6</v>
      </c>
      <c r="E37" s="66">
        <v>18</v>
      </c>
      <c r="F37" s="67"/>
      <c r="G37" s="65">
        <f t="shared" si="0"/>
        <v>-7</v>
      </c>
      <c r="H37" s="66">
        <f t="shared" si="1"/>
        <v>-12</v>
      </c>
      <c r="I37" s="20">
        <f t="shared" si="2"/>
        <v>-0.875</v>
      </c>
      <c r="J37" s="21">
        <f t="shared" si="3"/>
        <v>-0.66666666666666663</v>
      </c>
    </row>
    <row r="38" spans="1:10" x14ac:dyDescent="0.2">
      <c r="A38" s="7" t="s">
        <v>146</v>
      </c>
      <c r="B38" s="65">
        <v>39</v>
      </c>
      <c r="C38" s="66">
        <v>15</v>
      </c>
      <c r="D38" s="65">
        <v>105</v>
      </c>
      <c r="E38" s="66">
        <v>64</v>
      </c>
      <c r="F38" s="67"/>
      <c r="G38" s="65">
        <f t="shared" si="0"/>
        <v>24</v>
      </c>
      <c r="H38" s="66">
        <f t="shared" si="1"/>
        <v>41</v>
      </c>
      <c r="I38" s="20">
        <f t="shared" si="2"/>
        <v>1.6</v>
      </c>
      <c r="J38" s="21">
        <f t="shared" si="3"/>
        <v>0.640625</v>
      </c>
    </row>
    <row r="39" spans="1:10" x14ac:dyDescent="0.2">
      <c r="A39" s="7" t="s">
        <v>156</v>
      </c>
      <c r="B39" s="65">
        <v>32</v>
      </c>
      <c r="C39" s="66">
        <v>27</v>
      </c>
      <c r="D39" s="65">
        <v>152</v>
      </c>
      <c r="E39" s="66">
        <v>123</v>
      </c>
      <c r="F39" s="67"/>
      <c r="G39" s="65">
        <f t="shared" si="0"/>
        <v>5</v>
      </c>
      <c r="H39" s="66">
        <f t="shared" si="1"/>
        <v>29</v>
      </c>
      <c r="I39" s="20">
        <f t="shared" si="2"/>
        <v>0.18518518518518517</v>
      </c>
      <c r="J39" s="21">
        <f t="shared" si="3"/>
        <v>0.23577235772357724</v>
      </c>
    </row>
    <row r="40" spans="1:10" x14ac:dyDescent="0.2">
      <c r="A40" s="7"/>
      <c r="B40" s="65"/>
      <c r="C40" s="66"/>
      <c r="D40" s="65"/>
      <c r="E40" s="66"/>
      <c r="F40" s="67"/>
      <c r="G40" s="65"/>
      <c r="H40" s="66"/>
      <c r="I40" s="20"/>
      <c r="J40" s="21"/>
    </row>
    <row r="41" spans="1:10" s="43" customFormat="1" x14ac:dyDescent="0.2">
      <c r="A41" s="27" t="s">
        <v>28</v>
      </c>
      <c r="B41" s="71">
        <f>SUM(B15:B40)</f>
        <v>1115</v>
      </c>
      <c r="C41" s="72">
        <f>SUM(C15:C40)</f>
        <v>959</v>
      </c>
      <c r="D41" s="71">
        <f>SUM(D15:D40)</f>
        <v>5197</v>
      </c>
      <c r="E41" s="72">
        <f>SUM(E15:E40)</f>
        <v>5197</v>
      </c>
      <c r="F41" s="73"/>
      <c r="G41" s="71">
        <f>B41-C41</f>
        <v>156</v>
      </c>
      <c r="H41" s="72">
        <f>D41-E41</f>
        <v>0</v>
      </c>
      <c r="I41" s="37">
        <f>IF(C41=0, "-", G41/C41)</f>
        <v>0.16266944734098018</v>
      </c>
      <c r="J41" s="38">
        <f>IF(E41=0, "-", H41/E41)</f>
        <v>0</v>
      </c>
    </row>
    <row r="42" spans="1:10" s="43" customFormat="1" x14ac:dyDescent="0.2">
      <c r="A42" s="27" t="s">
        <v>0</v>
      </c>
      <c r="B42" s="71">
        <f>B11+B41</f>
        <v>1115</v>
      </c>
      <c r="C42" s="77">
        <f>C11+C41</f>
        <v>959</v>
      </c>
      <c r="D42" s="71">
        <f>D11+D41</f>
        <v>5197</v>
      </c>
      <c r="E42" s="77">
        <f>E11+E41</f>
        <v>5197</v>
      </c>
      <c r="F42" s="73"/>
      <c r="G42" s="71">
        <f>B42-C42</f>
        <v>156</v>
      </c>
      <c r="H42" s="72">
        <f>D42-E42</f>
        <v>0</v>
      </c>
      <c r="I42" s="37">
        <f>IF(C42=0, "-", G42/C42)</f>
        <v>0.16266944734098018</v>
      </c>
      <c r="J42" s="38">
        <f>IF(E42=0, "-", H42/E42)</f>
        <v>0</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5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164" t="s">
        <v>91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91</v>
      </c>
      <c r="B6" s="61" t="s">
        <v>12</v>
      </c>
      <c r="C6" s="62" t="s">
        <v>13</v>
      </c>
      <c r="D6" s="61" t="s">
        <v>12</v>
      </c>
      <c r="E6" s="63" t="s">
        <v>13</v>
      </c>
      <c r="F6" s="62" t="s">
        <v>12</v>
      </c>
      <c r="G6" s="62" t="s">
        <v>13</v>
      </c>
      <c r="H6" s="61" t="s">
        <v>12</v>
      </c>
      <c r="I6" s="63" t="s">
        <v>13</v>
      </c>
      <c r="J6" s="61"/>
      <c r="K6" s="63"/>
    </row>
    <row r="7" spans="1:11" x14ac:dyDescent="0.2">
      <c r="A7" s="7" t="s">
        <v>171</v>
      </c>
      <c r="B7" s="65">
        <v>8</v>
      </c>
      <c r="C7" s="34">
        <f>IF(B10=0, "-", B7/B10)</f>
        <v>1</v>
      </c>
      <c r="D7" s="65">
        <v>4</v>
      </c>
      <c r="E7" s="9">
        <f>IF(D10=0, "-", D7/D10)</f>
        <v>0.5</v>
      </c>
      <c r="F7" s="81">
        <v>23</v>
      </c>
      <c r="G7" s="34">
        <f>IF(F10=0, "-", F7/F10)</f>
        <v>0.92</v>
      </c>
      <c r="H7" s="65">
        <v>29</v>
      </c>
      <c r="I7" s="9">
        <f>IF(H10=0, "-", H7/H10)</f>
        <v>0.74358974358974361</v>
      </c>
      <c r="J7" s="8">
        <f>IF(D7=0, "-", IF((B7-D7)/D7&lt;10, (B7-D7)/D7, "&gt;999%"))</f>
        <v>1</v>
      </c>
      <c r="K7" s="9">
        <f>IF(H7=0, "-", IF((F7-H7)/H7&lt;10, (F7-H7)/H7, "&gt;999%"))</f>
        <v>-0.20689655172413793</v>
      </c>
    </row>
    <row r="8" spans="1:11" x14ac:dyDescent="0.2">
      <c r="A8" s="7" t="s">
        <v>172</v>
      </c>
      <c r="B8" s="65">
        <v>0</v>
      </c>
      <c r="C8" s="34">
        <f>IF(B10=0, "-", B8/B10)</f>
        <v>0</v>
      </c>
      <c r="D8" s="65">
        <v>4</v>
      </c>
      <c r="E8" s="9">
        <f>IF(D10=0, "-", D8/D10)</f>
        <v>0.5</v>
      </c>
      <c r="F8" s="81">
        <v>2</v>
      </c>
      <c r="G8" s="34">
        <f>IF(F10=0, "-", F8/F10)</f>
        <v>0.08</v>
      </c>
      <c r="H8" s="65">
        <v>10</v>
      </c>
      <c r="I8" s="9">
        <f>IF(H10=0, "-", H8/H10)</f>
        <v>0.25641025641025639</v>
      </c>
      <c r="J8" s="8">
        <f>IF(D8=0, "-", IF((B8-D8)/D8&lt;10, (B8-D8)/D8, "&gt;999%"))</f>
        <v>-1</v>
      </c>
      <c r="K8" s="9">
        <f>IF(H8=0, "-", IF((F8-H8)/H8&lt;10, (F8-H8)/H8, "&gt;999%"))</f>
        <v>-0.8</v>
      </c>
    </row>
    <row r="9" spans="1:11" x14ac:dyDescent="0.2">
      <c r="A9" s="2"/>
      <c r="B9" s="68"/>
      <c r="C9" s="33"/>
      <c r="D9" s="68"/>
      <c r="E9" s="6"/>
      <c r="F9" s="82"/>
      <c r="G9" s="33"/>
      <c r="H9" s="68"/>
      <c r="I9" s="6"/>
      <c r="J9" s="5"/>
      <c r="K9" s="6"/>
    </row>
    <row r="10" spans="1:11" s="43" customFormat="1" x14ac:dyDescent="0.2">
      <c r="A10" s="162" t="s">
        <v>410</v>
      </c>
      <c r="B10" s="71">
        <f>SUM(B7:B9)</f>
        <v>8</v>
      </c>
      <c r="C10" s="40">
        <f>B10/1115</f>
        <v>7.1748878923766817E-3</v>
      </c>
      <c r="D10" s="71">
        <f>SUM(D7:D9)</f>
        <v>8</v>
      </c>
      <c r="E10" s="41">
        <f>D10/959</f>
        <v>8.3420229405630868E-3</v>
      </c>
      <c r="F10" s="77">
        <f>SUM(F7:F9)</f>
        <v>25</v>
      </c>
      <c r="G10" s="42">
        <f>F10/5197</f>
        <v>4.8104675774485279E-3</v>
      </c>
      <c r="H10" s="71">
        <f>SUM(H7:H9)</f>
        <v>39</v>
      </c>
      <c r="I10" s="41">
        <f>H10/5197</f>
        <v>7.5043294208197034E-3</v>
      </c>
      <c r="J10" s="37">
        <f>IF(D10=0, "-", IF((B10-D10)/D10&lt;10, (B10-D10)/D10, "&gt;999%"))</f>
        <v>0</v>
      </c>
      <c r="K10" s="38">
        <f>IF(H10=0, "-", IF((F10-H10)/H10&lt;10, (F10-H10)/H10, "&gt;999%"))</f>
        <v>-0.35897435897435898</v>
      </c>
    </row>
    <row r="11" spans="1:11" x14ac:dyDescent="0.2">
      <c r="B11" s="83"/>
      <c r="D11" s="83"/>
      <c r="F11" s="83"/>
      <c r="H11" s="83"/>
    </row>
    <row r="12" spans="1:11" s="43" customFormat="1" x14ac:dyDescent="0.2">
      <c r="A12" s="162" t="s">
        <v>410</v>
      </c>
      <c r="B12" s="71">
        <v>8</v>
      </c>
      <c r="C12" s="40">
        <f>B12/1115</f>
        <v>7.1748878923766817E-3</v>
      </c>
      <c r="D12" s="71">
        <v>8</v>
      </c>
      <c r="E12" s="41">
        <f>D12/959</f>
        <v>8.3420229405630868E-3</v>
      </c>
      <c r="F12" s="77">
        <v>25</v>
      </c>
      <c r="G12" s="42">
        <f>F12/5197</f>
        <v>4.8104675774485279E-3</v>
      </c>
      <c r="H12" s="71">
        <v>39</v>
      </c>
      <c r="I12" s="41">
        <f>H12/5197</f>
        <v>7.5043294208197034E-3</v>
      </c>
      <c r="J12" s="37">
        <f>IF(D12=0, "-", IF((B12-D12)/D12&lt;10, (B12-D12)/D12, "&gt;999%"))</f>
        <v>0</v>
      </c>
      <c r="K12" s="38">
        <f>IF(H12=0, "-", IF((F12-H12)/H12&lt;10, (F12-H12)/H12, "&gt;999%"))</f>
        <v>-0.35897435897435898</v>
      </c>
    </row>
    <row r="13" spans="1:11" x14ac:dyDescent="0.2">
      <c r="B13" s="83"/>
      <c r="D13" s="83"/>
      <c r="F13" s="83"/>
      <c r="H13" s="83"/>
    </row>
    <row r="14" spans="1:11" ht="15.75" x14ac:dyDescent="0.25">
      <c r="A14" s="164" t="s">
        <v>92</v>
      </c>
      <c r="B14" s="196" t="s">
        <v>1</v>
      </c>
      <c r="C14" s="200"/>
      <c r="D14" s="200"/>
      <c r="E14" s="197"/>
      <c r="F14" s="196" t="s">
        <v>14</v>
      </c>
      <c r="G14" s="200"/>
      <c r="H14" s="200"/>
      <c r="I14" s="197"/>
      <c r="J14" s="196" t="s">
        <v>15</v>
      </c>
      <c r="K14" s="197"/>
    </row>
    <row r="15" spans="1:11" x14ac:dyDescent="0.2">
      <c r="A15" s="22"/>
      <c r="B15" s="196">
        <f>VALUE(RIGHT($B$2, 4))</f>
        <v>2022</v>
      </c>
      <c r="C15" s="197"/>
      <c r="D15" s="196">
        <f>B15-1</f>
        <v>2021</v>
      </c>
      <c r="E15" s="204"/>
      <c r="F15" s="196">
        <f>B15</f>
        <v>2022</v>
      </c>
      <c r="G15" s="204"/>
      <c r="H15" s="196">
        <f>D15</f>
        <v>2021</v>
      </c>
      <c r="I15" s="204"/>
      <c r="J15" s="140" t="s">
        <v>4</v>
      </c>
      <c r="K15" s="141" t="s">
        <v>2</v>
      </c>
    </row>
    <row r="16" spans="1:11" x14ac:dyDescent="0.2">
      <c r="A16" s="163" t="s">
        <v>116</v>
      </c>
      <c r="B16" s="61" t="s">
        <v>12</v>
      </c>
      <c r="C16" s="62" t="s">
        <v>13</v>
      </c>
      <c r="D16" s="61" t="s">
        <v>12</v>
      </c>
      <c r="E16" s="63" t="s">
        <v>13</v>
      </c>
      <c r="F16" s="62" t="s">
        <v>12</v>
      </c>
      <c r="G16" s="62" t="s">
        <v>13</v>
      </c>
      <c r="H16" s="61" t="s">
        <v>12</v>
      </c>
      <c r="I16" s="63" t="s">
        <v>13</v>
      </c>
      <c r="J16" s="61"/>
      <c r="K16" s="63"/>
    </row>
    <row r="17" spans="1:11" x14ac:dyDescent="0.2">
      <c r="A17" s="7" t="s">
        <v>173</v>
      </c>
      <c r="B17" s="65">
        <v>1</v>
      </c>
      <c r="C17" s="34">
        <f>IF(B28=0, "-", B17/B28)</f>
        <v>2.5000000000000001E-2</v>
      </c>
      <c r="D17" s="65">
        <v>0</v>
      </c>
      <c r="E17" s="9">
        <f>IF(D28=0, "-", D17/D28)</f>
        <v>0</v>
      </c>
      <c r="F17" s="81">
        <v>1</v>
      </c>
      <c r="G17" s="34">
        <f>IF(F28=0, "-", F17/F28)</f>
        <v>3.4843205574912892E-3</v>
      </c>
      <c r="H17" s="65">
        <v>1</v>
      </c>
      <c r="I17" s="9">
        <f>IF(H28=0, "-", H17/H28)</f>
        <v>4.329004329004329E-3</v>
      </c>
      <c r="J17" s="8" t="str">
        <f t="shared" ref="J17:J26" si="0">IF(D17=0, "-", IF((B17-D17)/D17&lt;10, (B17-D17)/D17, "&gt;999%"))</f>
        <v>-</v>
      </c>
      <c r="K17" s="9">
        <f t="shared" ref="K17:K26" si="1">IF(H17=0, "-", IF((F17-H17)/H17&lt;10, (F17-H17)/H17, "&gt;999%"))</f>
        <v>0</v>
      </c>
    </row>
    <row r="18" spans="1:11" x14ac:dyDescent="0.2">
      <c r="A18" s="7" t="s">
        <v>174</v>
      </c>
      <c r="B18" s="65">
        <v>0</v>
      </c>
      <c r="C18" s="34">
        <f>IF(B28=0, "-", B18/B28)</f>
        <v>0</v>
      </c>
      <c r="D18" s="65">
        <v>0</v>
      </c>
      <c r="E18" s="9">
        <f>IF(D28=0, "-", D18/D28)</f>
        <v>0</v>
      </c>
      <c r="F18" s="81">
        <v>0</v>
      </c>
      <c r="G18" s="34">
        <f>IF(F28=0, "-", F18/F28)</f>
        <v>0</v>
      </c>
      <c r="H18" s="65">
        <v>2</v>
      </c>
      <c r="I18" s="9">
        <f>IF(H28=0, "-", H18/H28)</f>
        <v>8.658008658008658E-3</v>
      </c>
      <c r="J18" s="8" t="str">
        <f t="shared" si="0"/>
        <v>-</v>
      </c>
      <c r="K18" s="9">
        <f t="shared" si="1"/>
        <v>-1</v>
      </c>
    </row>
    <row r="19" spans="1:11" x14ac:dyDescent="0.2">
      <c r="A19" s="7" t="s">
        <v>175</v>
      </c>
      <c r="B19" s="65">
        <v>1</v>
      </c>
      <c r="C19" s="34">
        <f>IF(B28=0, "-", B19/B28)</f>
        <v>2.5000000000000001E-2</v>
      </c>
      <c r="D19" s="65">
        <v>0</v>
      </c>
      <c r="E19" s="9">
        <f>IF(D28=0, "-", D19/D28)</f>
        <v>0</v>
      </c>
      <c r="F19" s="81">
        <v>4</v>
      </c>
      <c r="G19" s="34">
        <f>IF(F28=0, "-", F19/F28)</f>
        <v>1.3937282229965157E-2</v>
      </c>
      <c r="H19" s="65">
        <v>0</v>
      </c>
      <c r="I19" s="9">
        <f>IF(H28=0, "-", H19/H28)</f>
        <v>0</v>
      </c>
      <c r="J19" s="8" t="str">
        <f t="shared" si="0"/>
        <v>-</v>
      </c>
      <c r="K19" s="9" t="str">
        <f t="shared" si="1"/>
        <v>-</v>
      </c>
    </row>
    <row r="20" spans="1:11" x14ac:dyDescent="0.2">
      <c r="A20" s="7" t="s">
        <v>176</v>
      </c>
      <c r="B20" s="65">
        <v>2</v>
      </c>
      <c r="C20" s="34">
        <f>IF(B28=0, "-", B20/B28)</f>
        <v>0.05</v>
      </c>
      <c r="D20" s="65">
        <v>4</v>
      </c>
      <c r="E20" s="9">
        <f>IF(D28=0, "-", D20/D28)</f>
        <v>0.12121212121212122</v>
      </c>
      <c r="F20" s="81">
        <v>25</v>
      </c>
      <c r="G20" s="34">
        <f>IF(F28=0, "-", F20/F28)</f>
        <v>8.7108013937282236E-2</v>
      </c>
      <c r="H20" s="65">
        <v>37</v>
      </c>
      <c r="I20" s="9">
        <f>IF(H28=0, "-", H20/H28)</f>
        <v>0.16017316017316016</v>
      </c>
      <c r="J20" s="8">
        <f t="shared" si="0"/>
        <v>-0.5</v>
      </c>
      <c r="K20" s="9">
        <f t="shared" si="1"/>
        <v>-0.32432432432432434</v>
      </c>
    </row>
    <row r="21" spans="1:11" x14ac:dyDescent="0.2">
      <c r="A21" s="7" t="s">
        <v>177</v>
      </c>
      <c r="B21" s="65">
        <v>5</v>
      </c>
      <c r="C21" s="34">
        <f>IF(B28=0, "-", B21/B28)</f>
        <v>0.125</v>
      </c>
      <c r="D21" s="65">
        <v>5</v>
      </c>
      <c r="E21" s="9">
        <f>IF(D28=0, "-", D21/D28)</f>
        <v>0.15151515151515152</v>
      </c>
      <c r="F21" s="81">
        <v>24</v>
      </c>
      <c r="G21" s="34">
        <f>IF(F28=0, "-", F21/F28)</f>
        <v>8.3623693379790948E-2</v>
      </c>
      <c r="H21" s="65">
        <v>25</v>
      </c>
      <c r="I21" s="9">
        <f>IF(H28=0, "-", H21/H28)</f>
        <v>0.10822510822510822</v>
      </c>
      <c r="J21" s="8">
        <f t="shared" si="0"/>
        <v>0</v>
      </c>
      <c r="K21" s="9">
        <f t="shared" si="1"/>
        <v>-0.04</v>
      </c>
    </row>
    <row r="22" spans="1:11" x14ac:dyDescent="0.2">
      <c r="A22" s="7" t="s">
        <v>178</v>
      </c>
      <c r="B22" s="65">
        <v>10</v>
      </c>
      <c r="C22" s="34">
        <f>IF(B28=0, "-", B22/B28)</f>
        <v>0.25</v>
      </c>
      <c r="D22" s="65">
        <v>8</v>
      </c>
      <c r="E22" s="9">
        <f>IF(D28=0, "-", D22/D28)</f>
        <v>0.24242424242424243</v>
      </c>
      <c r="F22" s="81">
        <v>113</v>
      </c>
      <c r="G22" s="34">
        <f>IF(F28=0, "-", F22/F28)</f>
        <v>0.39372822299651566</v>
      </c>
      <c r="H22" s="65">
        <v>57</v>
      </c>
      <c r="I22" s="9">
        <f>IF(H28=0, "-", H22/H28)</f>
        <v>0.24675324675324675</v>
      </c>
      <c r="J22" s="8">
        <f t="shared" si="0"/>
        <v>0.25</v>
      </c>
      <c r="K22" s="9">
        <f t="shared" si="1"/>
        <v>0.98245614035087714</v>
      </c>
    </row>
    <row r="23" spans="1:11" x14ac:dyDescent="0.2">
      <c r="A23" s="7" t="s">
        <v>179</v>
      </c>
      <c r="B23" s="65">
        <v>13</v>
      </c>
      <c r="C23" s="34">
        <f>IF(B28=0, "-", B23/B28)</f>
        <v>0.32500000000000001</v>
      </c>
      <c r="D23" s="65">
        <v>3</v>
      </c>
      <c r="E23" s="9">
        <f>IF(D28=0, "-", D23/D28)</f>
        <v>9.0909090909090912E-2</v>
      </c>
      <c r="F23" s="81">
        <v>82</v>
      </c>
      <c r="G23" s="34">
        <f>IF(F28=0, "-", F23/F28)</f>
        <v>0.2857142857142857</v>
      </c>
      <c r="H23" s="65">
        <v>33</v>
      </c>
      <c r="I23" s="9">
        <f>IF(H28=0, "-", H23/H28)</f>
        <v>0.14285714285714285</v>
      </c>
      <c r="J23" s="8">
        <f t="shared" si="0"/>
        <v>3.3333333333333335</v>
      </c>
      <c r="K23" s="9">
        <f t="shared" si="1"/>
        <v>1.4848484848484849</v>
      </c>
    </row>
    <row r="24" spans="1:11" x14ac:dyDescent="0.2">
      <c r="A24" s="7" t="s">
        <v>180</v>
      </c>
      <c r="B24" s="65">
        <v>4</v>
      </c>
      <c r="C24" s="34">
        <f>IF(B28=0, "-", B24/B28)</f>
        <v>0.1</v>
      </c>
      <c r="D24" s="65">
        <v>5</v>
      </c>
      <c r="E24" s="9">
        <f>IF(D28=0, "-", D24/D28)</f>
        <v>0.15151515151515152</v>
      </c>
      <c r="F24" s="81">
        <v>18</v>
      </c>
      <c r="G24" s="34">
        <f>IF(F28=0, "-", F24/F28)</f>
        <v>6.2717770034843204E-2</v>
      </c>
      <c r="H24" s="65">
        <v>27</v>
      </c>
      <c r="I24" s="9">
        <f>IF(H28=0, "-", H24/H28)</f>
        <v>0.11688311688311688</v>
      </c>
      <c r="J24" s="8">
        <f t="shared" si="0"/>
        <v>-0.2</v>
      </c>
      <c r="K24" s="9">
        <f t="shared" si="1"/>
        <v>-0.33333333333333331</v>
      </c>
    </row>
    <row r="25" spans="1:11" x14ac:dyDescent="0.2">
      <c r="A25" s="7" t="s">
        <v>181</v>
      </c>
      <c r="B25" s="65">
        <v>3</v>
      </c>
      <c r="C25" s="34">
        <f>IF(B28=0, "-", B25/B28)</f>
        <v>7.4999999999999997E-2</v>
      </c>
      <c r="D25" s="65">
        <v>7</v>
      </c>
      <c r="E25" s="9">
        <f>IF(D28=0, "-", D25/D28)</f>
        <v>0.21212121212121213</v>
      </c>
      <c r="F25" s="81">
        <v>17</v>
      </c>
      <c r="G25" s="34">
        <f>IF(F28=0, "-", F25/F28)</f>
        <v>5.9233449477351915E-2</v>
      </c>
      <c r="H25" s="65">
        <v>43</v>
      </c>
      <c r="I25" s="9">
        <f>IF(H28=0, "-", H25/H28)</f>
        <v>0.18614718614718614</v>
      </c>
      <c r="J25" s="8">
        <f t="shared" si="0"/>
        <v>-0.5714285714285714</v>
      </c>
      <c r="K25" s="9">
        <f t="shared" si="1"/>
        <v>-0.60465116279069764</v>
      </c>
    </row>
    <row r="26" spans="1:11" x14ac:dyDescent="0.2">
      <c r="A26" s="7" t="s">
        <v>182</v>
      </c>
      <c r="B26" s="65">
        <v>1</v>
      </c>
      <c r="C26" s="34">
        <f>IF(B28=0, "-", B26/B28)</f>
        <v>2.5000000000000001E-2</v>
      </c>
      <c r="D26" s="65">
        <v>1</v>
      </c>
      <c r="E26" s="9">
        <f>IF(D28=0, "-", D26/D28)</f>
        <v>3.0303030303030304E-2</v>
      </c>
      <c r="F26" s="81">
        <v>3</v>
      </c>
      <c r="G26" s="34">
        <f>IF(F28=0, "-", F26/F28)</f>
        <v>1.0452961672473868E-2</v>
      </c>
      <c r="H26" s="65">
        <v>6</v>
      </c>
      <c r="I26" s="9">
        <f>IF(H28=0, "-", H26/H28)</f>
        <v>2.5974025974025976E-2</v>
      </c>
      <c r="J26" s="8">
        <f t="shared" si="0"/>
        <v>0</v>
      </c>
      <c r="K26" s="9">
        <f t="shared" si="1"/>
        <v>-0.5</v>
      </c>
    </row>
    <row r="27" spans="1:11" x14ac:dyDescent="0.2">
      <c r="A27" s="2"/>
      <c r="B27" s="68"/>
      <c r="C27" s="33"/>
      <c r="D27" s="68"/>
      <c r="E27" s="6"/>
      <c r="F27" s="82"/>
      <c r="G27" s="33"/>
      <c r="H27" s="68"/>
      <c r="I27" s="6"/>
      <c r="J27" s="5"/>
      <c r="K27" s="6"/>
    </row>
    <row r="28" spans="1:11" s="43" customFormat="1" x14ac:dyDescent="0.2">
      <c r="A28" s="162" t="s">
        <v>409</v>
      </c>
      <c r="B28" s="71">
        <f>SUM(B17:B27)</f>
        <v>40</v>
      </c>
      <c r="C28" s="40">
        <f>B28/1115</f>
        <v>3.5874439461883408E-2</v>
      </c>
      <c r="D28" s="71">
        <f>SUM(D17:D27)</f>
        <v>33</v>
      </c>
      <c r="E28" s="41">
        <f>D28/959</f>
        <v>3.4410844629822732E-2</v>
      </c>
      <c r="F28" s="77">
        <f>SUM(F17:F27)</f>
        <v>287</v>
      </c>
      <c r="G28" s="42">
        <f>F28/5197</f>
        <v>5.5224167789109102E-2</v>
      </c>
      <c r="H28" s="71">
        <f>SUM(H17:H27)</f>
        <v>231</v>
      </c>
      <c r="I28" s="41">
        <f>H28/5197</f>
        <v>4.44487204156244E-2</v>
      </c>
      <c r="J28" s="37">
        <f>IF(D28=0, "-", IF((B28-D28)/D28&lt;10, (B28-D28)/D28, "&gt;999%"))</f>
        <v>0.21212121212121213</v>
      </c>
      <c r="K28" s="38">
        <f>IF(H28=0, "-", IF((F28-H28)/H28&lt;10, (F28-H28)/H28, "&gt;999%"))</f>
        <v>0.24242424242424243</v>
      </c>
    </row>
    <row r="29" spans="1:11" x14ac:dyDescent="0.2">
      <c r="B29" s="83"/>
      <c r="D29" s="83"/>
      <c r="F29" s="83"/>
      <c r="H29" s="83"/>
    </row>
    <row r="30" spans="1:11" s="43" customFormat="1" x14ac:dyDescent="0.2">
      <c r="A30" s="162" t="s">
        <v>408</v>
      </c>
      <c r="B30" s="71">
        <v>40</v>
      </c>
      <c r="C30" s="40">
        <f>B30/1115</f>
        <v>3.5874439461883408E-2</v>
      </c>
      <c r="D30" s="71">
        <v>33</v>
      </c>
      <c r="E30" s="41">
        <f>D30/959</f>
        <v>3.4410844629822732E-2</v>
      </c>
      <c r="F30" s="77">
        <v>287</v>
      </c>
      <c r="G30" s="42">
        <f>F30/5197</f>
        <v>5.5224167789109102E-2</v>
      </c>
      <c r="H30" s="71">
        <v>231</v>
      </c>
      <c r="I30" s="41">
        <f>H30/5197</f>
        <v>4.44487204156244E-2</v>
      </c>
      <c r="J30" s="37">
        <f>IF(D30=0, "-", IF((B30-D30)/D30&lt;10, (B30-D30)/D30, "&gt;999%"))</f>
        <v>0.21212121212121213</v>
      </c>
      <c r="K30" s="38">
        <f>IF(H30=0, "-", IF((F30-H30)/H30&lt;10, (F30-H30)/H30, "&gt;999%"))</f>
        <v>0.24242424242424243</v>
      </c>
    </row>
    <row r="31" spans="1:11" x14ac:dyDescent="0.2">
      <c r="B31" s="83"/>
      <c r="D31" s="83"/>
      <c r="F31" s="83"/>
      <c r="H31" s="83"/>
    </row>
    <row r="32" spans="1:11" ht="15.75" x14ac:dyDescent="0.25">
      <c r="A32" s="164" t="s">
        <v>93</v>
      </c>
      <c r="B32" s="196" t="s">
        <v>1</v>
      </c>
      <c r="C32" s="200"/>
      <c r="D32" s="200"/>
      <c r="E32" s="197"/>
      <c r="F32" s="196" t="s">
        <v>14</v>
      </c>
      <c r="G32" s="200"/>
      <c r="H32" s="200"/>
      <c r="I32" s="197"/>
      <c r="J32" s="196" t="s">
        <v>15</v>
      </c>
      <c r="K32" s="197"/>
    </row>
    <row r="33" spans="1:11" x14ac:dyDescent="0.2">
      <c r="A33" s="22"/>
      <c r="B33" s="196">
        <f>VALUE(RIGHT($B$2, 4))</f>
        <v>2022</v>
      </c>
      <c r="C33" s="197"/>
      <c r="D33" s="196">
        <f>B33-1</f>
        <v>2021</v>
      </c>
      <c r="E33" s="204"/>
      <c r="F33" s="196">
        <f>B33</f>
        <v>2022</v>
      </c>
      <c r="G33" s="204"/>
      <c r="H33" s="196">
        <f>D33</f>
        <v>2021</v>
      </c>
      <c r="I33" s="204"/>
      <c r="J33" s="140" t="s">
        <v>4</v>
      </c>
      <c r="K33" s="141" t="s">
        <v>2</v>
      </c>
    </row>
    <row r="34" spans="1:11" x14ac:dyDescent="0.2">
      <c r="A34" s="163" t="s">
        <v>117</v>
      </c>
      <c r="B34" s="61" t="s">
        <v>12</v>
      </c>
      <c r="C34" s="62" t="s">
        <v>13</v>
      </c>
      <c r="D34" s="61" t="s">
        <v>12</v>
      </c>
      <c r="E34" s="63" t="s">
        <v>13</v>
      </c>
      <c r="F34" s="62" t="s">
        <v>12</v>
      </c>
      <c r="G34" s="62" t="s">
        <v>13</v>
      </c>
      <c r="H34" s="61" t="s">
        <v>12</v>
      </c>
      <c r="I34" s="63" t="s">
        <v>13</v>
      </c>
      <c r="J34" s="61"/>
      <c r="K34" s="63"/>
    </row>
    <row r="35" spans="1:11" x14ac:dyDescent="0.2">
      <c r="A35" s="7" t="s">
        <v>183</v>
      </c>
      <c r="B35" s="65">
        <v>0</v>
      </c>
      <c r="C35" s="34">
        <f>IF(B46=0, "-", B35/B46)</f>
        <v>0</v>
      </c>
      <c r="D35" s="65">
        <v>0</v>
      </c>
      <c r="E35" s="9">
        <f>IF(D46=0, "-", D35/D46)</f>
        <v>0</v>
      </c>
      <c r="F35" s="81">
        <v>0</v>
      </c>
      <c r="G35" s="34">
        <f>IF(F46=0, "-", F35/F46)</f>
        <v>0</v>
      </c>
      <c r="H35" s="65">
        <v>1</v>
      </c>
      <c r="I35" s="9">
        <f>IF(H46=0, "-", H35/H46)</f>
        <v>2.4390243902439024E-3</v>
      </c>
      <c r="J35" s="8" t="str">
        <f t="shared" ref="J35:J44" si="2">IF(D35=0, "-", IF((B35-D35)/D35&lt;10, (B35-D35)/D35, "&gt;999%"))</f>
        <v>-</v>
      </c>
      <c r="K35" s="9">
        <f t="shared" ref="K35:K44" si="3">IF(H35=0, "-", IF((F35-H35)/H35&lt;10, (F35-H35)/H35, "&gt;999%"))</f>
        <v>-1</v>
      </c>
    </row>
    <row r="36" spans="1:11" x14ac:dyDescent="0.2">
      <c r="A36" s="7" t="s">
        <v>184</v>
      </c>
      <c r="B36" s="65">
        <v>0</v>
      </c>
      <c r="C36" s="34">
        <f>IF(B46=0, "-", B36/B46)</f>
        <v>0</v>
      </c>
      <c r="D36" s="65">
        <v>0</v>
      </c>
      <c r="E36" s="9">
        <f>IF(D46=0, "-", D36/D46)</f>
        <v>0</v>
      </c>
      <c r="F36" s="81">
        <v>1</v>
      </c>
      <c r="G36" s="34">
        <f>IF(F46=0, "-", F36/F46)</f>
        <v>3.0395136778115501E-3</v>
      </c>
      <c r="H36" s="65">
        <v>14</v>
      </c>
      <c r="I36" s="9">
        <f>IF(H46=0, "-", H36/H46)</f>
        <v>3.4146341463414637E-2</v>
      </c>
      <c r="J36" s="8" t="str">
        <f t="shared" si="2"/>
        <v>-</v>
      </c>
      <c r="K36" s="9">
        <f t="shared" si="3"/>
        <v>-0.9285714285714286</v>
      </c>
    </row>
    <row r="37" spans="1:11" x14ac:dyDescent="0.2">
      <c r="A37" s="7" t="s">
        <v>185</v>
      </c>
      <c r="B37" s="65">
        <v>13</v>
      </c>
      <c r="C37" s="34">
        <f>IF(B46=0, "-", B37/B46)</f>
        <v>0.18055555555555555</v>
      </c>
      <c r="D37" s="65">
        <v>3</v>
      </c>
      <c r="E37" s="9">
        <f>IF(D46=0, "-", D37/D46)</f>
        <v>4.1095890410958902E-2</v>
      </c>
      <c r="F37" s="81">
        <v>61</v>
      </c>
      <c r="G37" s="34">
        <f>IF(F46=0, "-", F37/F46)</f>
        <v>0.18541033434650456</v>
      </c>
      <c r="H37" s="65">
        <v>46</v>
      </c>
      <c r="I37" s="9">
        <f>IF(H46=0, "-", H37/H46)</f>
        <v>0.11219512195121951</v>
      </c>
      <c r="J37" s="8">
        <f t="shared" si="2"/>
        <v>3.3333333333333335</v>
      </c>
      <c r="K37" s="9">
        <f t="shared" si="3"/>
        <v>0.32608695652173914</v>
      </c>
    </row>
    <row r="38" spans="1:11" x14ac:dyDescent="0.2">
      <c r="A38" s="7" t="s">
        <v>186</v>
      </c>
      <c r="B38" s="65">
        <v>0</v>
      </c>
      <c r="C38" s="34">
        <f>IF(B46=0, "-", B38/B46)</f>
        <v>0</v>
      </c>
      <c r="D38" s="65">
        <v>0</v>
      </c>
      <c r="E38" s="9">
        <f>IF(D46=0, "-", D38/D46)</f>
        <v>0</v>
      </c>
      <c r="F38" s="81">
        <v>5</v>
      </c>
      <c r="G38" s="34">
        <f>IF(F46=0, "-", F38/F46)</f>
        <v>1.5197568389057751E-2</v>
      </c>
      <c r="H38" s="65">
        <v>0</v>
      </c>
      <c r="I38" s="9">
        <f>IF(H46=0, "-", H38/H46)</f>
        <v>0</v>
      </c>
      <c r="J38" s="8" t="str">
        <f t="shared" si="2"/>
        <v>-</v>
      </c>
      <c r="K38" s="9" t="str">
        <f t="shared" si="3"/>
        <v>-</v>
      </c>
    </row>
    <row r="39" spans="1:11" x14ac:dyDescent="0.2">
      <c r="A39" s="7" t="s">
        <v>187</v>
      </c>
      <c r="B39" s="65">
        <v>7</v>
      </c>
      <c r="C39" s="34">
        <f>IF(B46=0, "-", B39/B46)</f>
        <v>9.7222222222222224E-2</v>
      </c>
      <c r="D39" s="65">
        <v>11</v>
      </c>
      <c r="E39" s="9">
        <f>IF(D46=0, "-", D39/D46)</f>
        <v>0.15068493150684931</v>
      </c>
      <c r="F39" s="81">
        <v>39</v>
      </c>
      <c r="G39" s="34">
        <f>IF(F46=0, "-", F39/F46)</f>
        <v>0.11854103343465046</v>
      </c>
      <c r="H39" s="65">
        <v>66</v>
      </c>
      <c r="I39" s="9">
        <f>IF(H46=0, "-", H39/H46)</f>
        <v>0.16097560975609757</v>
      </c>
      <c r="J39" s="8">
        <f t="shared" si="2"/>
        <v>-0.36363636363636365</v>
      </c>
      <c r="K39" s="9">
        <f t="shared" si="3"/>
        <v>-0.40909090909090912</v>
      </c>
    </row>
    <row r="40" spans="1:11" x14ac:dyDescent="0.2">
      <c r="A40" s="7" t="s">
        <v>188</v>
      </c>
      <c r="B40" s="65">
        <v>1</v>
      </c>
      <c r="C40" s="34">
        <f>IF(B46=0, "-", B40/B46)</f>
        <v>1.3888888888888888E-2</v>
      </c>
      <c r="D40" s="65">
        <v>7</v>
      </c>
      <c r="E40" s="9">
        <f>IF(D46=0, "-", D40/D46)</f>
        <v>9.5890410958904104E-2</v>
      </c>
      <c r="F40" s="81">
        <v>19</v>
      </c>
      <c r="G40" s="34">
        <f>IF(F46=0, "-", F40/F46)</f>
        <v>5.7750759878419454E-2</v>
      </c>
      <c r="H40" s="65">
        <v>49</v>
      </c>
      <c r="I40" s="9">
        <f>IF(H46=0, "-", H40/H46)</f>
        <v>0.11951219512195121</v>
      </c>
      <c r="J40" s="8">
        <f t="shared" si="2"/>
        <v>-0.8571428571428571</v>
      </c>
      <c r="K40" s="9">
        <f t="shared" si="3"/>
        <v>-0.61224489795918369</v>
      </c>
    </row>
    <row r="41" spans="1:11" x14ac:dyDescent="0.2">
      <c r="A41" s="7" t="s">
        <v>189</v>
      </c>
      <c r="B41" s="65">
        <v>0</v>
      </c>
      <c r="C41" s="34">
        <f>IF(B46=0, "-", B41/B46)</f>
        <v>0</v>
      </c>
      <c r="D41" s="65">
        <v>1</v>
      </c>
      <c r="E41" s="9">
        <f>IF(D46=0, "-", D41/D46)</f>
        <v>1.3698630136986301E-2</v>
      </c>
      <c r="F41" s="81">
        <v>4</v>
      </c>
      <c r="G41" s="34">
        <f>IF(F46=0, "-", F41/F46)</f>
        <v>1.2158054711246201E-2</v>
      </c>
      <c r="H41" s="65">
        <v>5</v>
      </c>
      <c r="I41" s="9">
        <f>IF(H46=0, "-", H41/H46)</f>
        <v>1.2195121951219513E-2</v>
      </c>
      <c r="J41" s="8">
        <f t="shared" si="2"/>
        <v>-1</v>
      </c>
      <c r="K41" s="9">
        <f t="shared" si="3"/>
        <v>-0.2</v>
      </c>
    </row>
    <row r="42" spans="1:11" x14ac:dyDescent="0.2">
      <c r="A42" s="7" t="s">
        <v>190</v>
      </c>
      <c r="B42" s="65">
        <v>1</v>
      </c>
      <c r="C42" s="34">
        <f>IF(B46=0, "-", B42/B46)</f>
        <v>1.3888888888888888E-2</v>
      </c>
      <c r="D42" s="65">
        <v>0</v>
      </c>
      <c r="E42" s="9">
        <f>IF(D46=0, "-", D42/D46)</f>
        <v>0</v>
      </c>
      <c r="F42" s="81">
        <v>3</v>
      </c>
      <c r="G42" s="34">
        <f>IF(F46=0, "-", F42/F46)</f>
        <v>9.11854103343465E-3</v>
      </c>
      <c r="H42" s="65">
        <v>4</v>
      </c>
      <c r="I42" s="9">
        <f>IF(H46=0, "-", H42/H46)</f>
        <v>9.7560975609756097E-3</v>
      </c>
      <c r="J42" s="8" t="str">
        <f t="shared" si="2"/>
        <v>-</v>
      </c>
      <c r="K42" s="9">
        <f t="shared" si="3"/>
        <v>-0.25</v>
      </c>
    </row>
    <row r="43" spans="1:11" x14ac:dyDescent="0.2">
      <c r="A43" s="7" t="s">
        <v>191</v>
      </c>
      <c r="B43" s="65">
        <v>50</v>
      </c>
      <c r="C43" s="34">
        <f>IF(B46=0, "-", B43/B46)</f>
        <v>0.69444444444444442</v>
      </c>
      <c r="D43" s="65">
        <v>51</v>
      </c>
      <c r="E43" s="9">
        <f>IF(D46=0, "-", D43/D46)</f>
        <v>0.69863013698630139</v>
      </c>
      <c r="F43" s="81">
        <v>197</v>
      </c>
      <c r="G43" s="34">
        <f>IF(F46=0, "-", F43/F46)</f>
        <v>0.59878419452887544</v>
      </c>
      <c r="H43" s="65">
        <v>224</v>
      </c>
      <c r="I43" s="9">
        <f>IF(H46=0, "-", H43/H46)</f>
        <v>0.54634146341463419</v>
      </c>
      <c r="J43" s="8">
        <f t="shared" si="2"/>
        <v>-1.9607843137254902E-2</v>
      </c>
      <c r="K43" s="9">
        <f t="shared" si="3"/>
        <v>-0.12053571428571429</v>
      </c>
    </row>
    <row r="44" spans="1:11" x14ac:dyDescent="0.2">
      <c r="A44" s="7" t="s">
        <v>192</v>
      </c>
      <c r="B44" s="65">
        <v>0</v>
      </c>
      <c r="C44" s="34">
        <f>IF(B46=0, "-", B44/B46)</f>
        <v>0</v>
      </c>
      <c r="D44" s="65">
        <v>0</v>
      </c>
      <c r="E44" s="9">
        <f>IF(D46=0, "-", D44/D46)</f>
        <v>0</v>
      </c>
      <c r="F44" s="81">
        <v>0</v>
      </c>
      <c r="G44" s="34">
        <f>IF(F46=0, "-", F44/F46)</f>
        <v>0</v>
      </c>
      <c r="H44" s="65">
        <v>1</v>
      </c>
      <c r="I44" s="9">
        <f>IF(H46=0, "-", H44/H46)</f>
        <v>2.4390243902439024E-3</v>
      </c>
      <c r="J44" s="8" t="str">
        <f t="shared" si="2"/>
        <v>-</v>
      </c>
      <c r="K44" s="9">
        <f t="shared" si="3"/>
        <v>-1</v>
      </c>
    </row>
    <row r="45" spans="1:11" x14ac:dyDescent="0.2">
      <c r="A45" s="2"/>
      <c r="B45" s="68"/>
      <c r="C45" s="33"/>
      <c r="D45" s="68"/>
      <c r="E45" s="6"/>
      <c r="F45" s="82"/>
      <c r="G45" s="33"/>
      <c r="H45" s="68"/>
      <c r="I45" s="6"/>
      <c r="J45" s="5"/>
      <c r="K45" s="6"/>
    </row>
    <row r="46" spans="1:11" s="43" customFormat="1" x14ac:dyDescent="0.2">
      <c r="A46" s="162" t="s">
        <v>407</v>
      </c>
      <c r="B46" s="71">
        <f>SUM(B35:B45)</f>
        <v>72</v>
      </c>
      <c r="C46" s="40">
        <f>B46/1115</f>
        <v>6.4573991031390138E-2</v>
      </c>
      <c r="D46" s="71">
        <f>SUM(D35:D45)</f>
        <v>73</v>
      </c>
      <c r="E46" s="41">
        <f>D46/959</f>
        <v>7.6120959332638169E-2</v>
      </c>
      <c r="F46" s="77">
        <f>SUM(F35:F45)</f>
        <v>329</v>
      </c>
      <c r="G46" s="42">
        <f>F46/5197</f>
        <v>6.3305753319222627E-2</v>
      </c>
      <c r="H46" s="71">
        <f>SUM(H35:H45)</f>
        <v>410</v>
      </c>
      <c r="I46" s="41">
        <f>H46/5197</f>
        <v>7.8891668270155854E-2</v>
      </c>
      <c r="J46" s="37">
        <f>IF(D46=0, "-", IF((B46-D46)/D46&lt;10, (B46-D46)/D46, "&gt;999%"))</f>
        <v>-1.3698630136986301E-2</v>
      </c>
      <c r="K46" s="38">
        <f>IF(H46=0, "-", IF((F46-H46)/H46&lt;10, (F46-H46)/H46, "&gt;999%"))</f>
        <v>-0.19756097560975611</v>
      </c>
    </row>
    <row r="47" spans="1:11" x14ac:dyDescent="0.2">
      <c r="B47" s="83"/>
      <c r="D47" s="83"/>
      <c r="F47" s="83"/>
      <c r="H47" s="83"/>
    </row>
    <row r="48" spans="1:11" x14ac:dyDescent="0.2">
      <c r="A48" s="163" t="s">
        <v>118</v>
      </c>
      <c r="B48" s="61" t="s">
        <v>12</v>
      </c>
      <c r="C48" s="62" t="s">
        <v>13</v>
      </c>
      <c r="D48" s="61" t="s">
        <v>12</v>
      </c>
      <c r="E48" s="63" t="s">
        <v>13</v>
      </c>
      <c r="F48" s="62" t="s">
        <v>12</v>
      </c>
      <c r="G48" s="62" t="s">
        <v>13</v>
      </c>
      <c r="H48" s="61" t="s">
        <v>12</v>
      </c>
      <c r="I48" s="63" t="s">
        <v>13</v>
      </c>
      <c r="J48" s="61"/>
      <c r="K48" s="63"/>
    </row>
    <row r="49" spans="1:11" x14ac:dyDescent="0.2">
      <c r="A49" s="7" t="s">
        <v>193</v>
      </c>
      <c r="B49" s="65">
        <v>0</v>
      </c>
      <c r="C49" s="34">
        <f>IF(B54=0, "-", B49/B54)</f>
        <v>0</v>
      </c>
      <c r="D49" s="65">
        <v>0</v>
      </c>
      <c r="E49" s="9">
        <f>IF(D54=0, "-", D49/D54)</f>
        <v>0</v>
      </c>
      <c r="F49" s="81">
        <v>2</v>
      </c>
      <c r="G49" s="34">
        <f>IF(F54=0, "-", F49/F54)</f>
        <v>0.22222222222222221</v>
      </c>
      <c r="H49" s="65">
        <v>1</v>
      </c>
      <c r="I49" s="9">
        <f>IF(H54=0, "-", H49/H54)</f>
        <v>0.1111111111111111</v>
      </c>
      <c r="J49" s="8" t="str">
        <f>IF(D49=0, "-", IF((B49-D49)/D49&lt;10, (B49-D49)/D49, "&gt;999%"))</f>
        <v>-</v>
      </c>
      <c r="K49" s="9">
        <f>IF(H49=0, "-", IF((F49-H49)/H49&lt;10, (F49-H49)/H49, "&gt;999%"))</f>
        <v>1</v>
      </c>
    </row>
    <row r="50" spans="1:11" x14ac:dyDescent="0.2">
      <c r="A50" s="7" t="s">
        <v>194</v>
      </c>
      <c r="B50" s="65">
        <v>0</v>
      </c>
      <c r="C50" s="34">
        <f>IF(B54=0, "-", B50/B54)</f>
        <v>0</v>
      </c>
      <c r="D50" s="65">
        <v>0</v>
      </c>
      <c r="E50" s="9">
        <f>IF(D54=0, "-", D50/D54)</f>
        <v>0</v>
      </c>
      <c r="F50" s="81">
        <v>2</v>
      </c>
      <c r="G50" s="34">
        <f>IF(F54=0, "-", F50/F54)</f>
        <v>0.22222222222222221</v>
      </c>
      <c r="H50" s="65">
        <v>4</v>
      </c>
      <c r="I50" s="9">
        <f>IF(H54=0, "-", H50/H54)</f>
        <v>0.44444444444444442</v>
      </c>
      <c r="J50" s="8" t="str">
        <f>IF(D50=0, "-", IF((B50-D50)/D50&lt;10, (B50-D50)/D50, "&gt;999%"))</f>
        <v>-</v>
      </c>
      <c r="K50" s="9">
        <f>IF(H50=0, "-", IF((F50-H50)/H50&lt;10, (F50-H50)/H50, "&gt;999%"))</f>
        <v>-0.5</v>
      </c>
    </row>
    <row r="51" spans="1:11" x14ac:dyDescent="0.2">
      <c r="A51" s="7" t="s">
        <v>195</v>
      </c>
      <c r="B51" s="65">
        <v>2</v>
      </c>
      <c r="C51" s="34">
        <f>IF(B54=0, "-", B51/B54)</f>
        <v>1</v>
      </c>
      <c r="D51" s="65">
        <v>1</v>
      </c>
      <c r="E51" s="9">
        <f>IF(D54=0, "-", D51/D54)</f>
        <v>1</v>
      </c>
      <c r="F51" s="81">
        <v>2</v>
      </c>
      <c r="G51" s="34">
        <f>IF(F54=0, "-", F51/F54)</f>
        <v>0.22222222222222221</v>
      </c>
      <c r="H51" s="65">
        <v>2</v>
      </c>
      <c r="I51" s="9">
        <f>IF(H54=0, "-", H51/H54)</f>
        <v>0.22222222222222221</v>
      </c>
      <c r="J51" s="8">
        <f>IF(D51=0, "-", IF((B51-D51)/D51&lt;10, (B51-D51)/D51, "&gt;999%"))</f>
        <v>1</v>
      </c>
      <c r="K51" s="9">
        <f>IF(H51=0, "-", IF((F51-H51)/H51&lt;10, (F51-H51)/H51, "&gt;999%"))</f>
        <v>0</v>
      </c>
    </row>
    <row r="52" spans="1:11" x14ac:dyDescent="0.2">
      <c r="A52" s="7" t="s">
        <v>196</v>
      </c>
      <c r="B52" s="65">
        <v>0</v>
      </c>
      <c r="C52" s="34">
        <f>IF(B54=0, "-", B52/B54)</f>
        <v>0</v>
      </c>
      <c r="D52" s="65">
        <v>0</v>
      </c>
      <c r="E52" s="9">
        <f>IF(D54=0, "-", D52/D54)</f>
        <v>0</v>
      </c>
      <c r="F52" s="81">
        <v>3</v>
      </c>
      <c r="G52" s="34">
        <f>IF(F54=0, "-", F52/F54)</f>
        <v>0.33333333333333331</v>
      </c>
      <c r="H52" s="65">
        <v>2</v>
      </c>
      <c r="I52" s="9">
        <f>IF(H54=0, "-", H52/H54)</f>
        <v>0.22222222222222221</v>
      </c>
      <c r="J52" s="8" t="str">
        <f>IF(D52=0, "-", IF((B52-D52)/D52&lt;10, (B52-D52)/D52, "&gt;999%"))</f>
        <v>-</v>
      </c>
      <c r="K52" s="9">
        <f>IF(H52=0, "-", IF((F52-H52)/H52&lt;10, (F52-H52)/H52, "&gt;999%"))</f>
        <v>0.5</v>
      </c>
    </row>
    <row r="53" spans="1:11" x14ac:dyDescent="0.2">
      <c r="A53" s="2"/>
      <c r="B53" s="68"/>
      <c r="C53" s="33"/>
      <c r="D53" s="68"/>
      <c r="E53" s="6"/>
      <c r="F53" s="82"/>
      <c r="G53" s="33"/>
      <c r="H53" s="68"/>
      <c r="I53" s="6"/>
      <c r="J53" s="5"/>
      <c r="K53" s="6"/>
    </row>
    <row r="54" spans="1:11" s="43" customFormat="1" x14ac:dyDescent="0.2">
      <c r="A54" s="162" t="s">
        <v>406</v>
      </c>
      <c r="B54" s="71">
        <f>SUM(B49:B53)</f>
        <v>2</v>
      </c>
      <c r="C54" s="40">
        <f>B54/1115</f>
        <v>1.7937219730941704E-3</v>
      </c>
      <c r="D54" s="71">
        <f>SUM(D49:D53)</f>
        <v>1</v>
      </c>
      <c r="E54" s="41">
        <f>D54/959</f>
        <v>1.0427528675703858E-3</v>
      </c>
      <c r="F54" s="77">
        <f>SUM(F49:F53)</f>
        <v>9</v>
      </c>
      <c r="G54" s="42">
        <f>F54/5197</f>
        <v>1.7317683278814701E-3</v>
      </c>
      <c r="H54" s="71">
        <f>SUM(H49:H53)</f>
        <v>9</v>
      </c>
      <c r="I54" s="41">
        <f>H54/5197</f>
        <v>1.7317683278814701E-3</v>
      </c>
      <c r="J54" s="37">
        <f>IF(D54=0, "-", IF((B54-D54)/D54&lt;10, (B54-D54)/D54, "&gt;999%"))</f>
        <v>1</v>
      </c>
      <c r="K54" s="38">
        <f>IF(H54=0, "-", IF((F54-H54)/H54&lt;10, (F54-H54)/H54, "&gt;999%"))</f>
        <v>0</v>
      </c>
    </row>
    <row r="55" spans="1:11" x14ac:dyDescent="0.2">
      <c r="B55" s="83"/>
      <c r="D55" s="83"/>
      <c r="F55" s="83"/>
      <c r="H55" s="83"/>
    </row>
    <row r="56" spans="1:11" s="43" customFormat="1" x14ac:dyDescent="0.2">
      <c r="A56" s="162" t="s">
        <v>405</v>
      </c>
      <c r="B56" s="71">
        <v>74</v>
      </c>
      <c r="C56" s="40">
        <f>B56/1115</f>
        <v>6.6367713004484311E-2</v>
      </c>
      <c r="D56" s="71">
        <v>74</v>
      </c>
      <c r="E56" s="41">
        <f>D56/959</f>
        <v>7.7163712200208553E-2</v>
      </c>
      <c r="F56" s="77">
        <v>338</v>
      </c>
      <c r="G56" s="42">
        <f>F56/5197</f>
        <v>6.5037521647104093E-2</v>
      </c>
      <c r="H56" s="71">
        <v>419</v>
      </c>
      <c r="I56" s="41">
        <f>H56/5197</f>
        <v>8.0623436598037335E-2</v>
      </c>
      <c r="J56" s="37">
        <f>IF(D56=0, "-", IF((B56-D56)/D56&lt;10, (B56-D56)/D56, "&gt;999%"))</f>
        <v>0</v>
      </c>
      <c r="K56" s="38">
        <f>IF(H56=0, "-", IF((F56-H56)/H56&lt;10, (F56-H56)/H56, "&gt;999%"))</f>
        <v>-0.19331742243436753</v>
      </c>
    </row>
    <row r="57" spans="1:11" x14ac:dyDescent="0.2">
      <c r="B57" s="83"/>
      <c r="D57" s="83"/>
      <c r="F57" s="83"/>
      <c r="H57" s="83"/>
    </row>
    <row r="58" spans="1:11" ht="15.75" x14ac:dyDescent="0.25">
      <c r="A58" s="164" t="s">
        <v>94</v>
      </c>
      <c r="B58" s="196" t="s">
        <v>1</v>
      </c>
      <c r="C58" s="200"/>
      <c r="D58" s="200"/>
      <c r="E58" s="197"/>
      <c r="F58" s="196" t="s">
        <v>14</v>
      </c>
      <c r="G58" s="200"/>
      <c r="H58" s="200"/>
      <c r="I58" s="197"/>
      <c r="J58" s="196" t="s">
        <v>15</v>
      </c>
      <c r="K58" s="197"/>
    </row>
    <row r="59" spans="1:11" x14ac:dyDescent="0.2">
      <c r="A59" s="22"/>
      <c r="B59" s="196">
        <f>VALUE(RIGHT($B$2, 4))</f>
        <v>2022</v>
      </c>
      <c r="C59" s="197"/>
      <c r="D59" s="196">
        <f>B59-1</f>
        <v>2021</v>
      </c>
      <c r="E59" s="204"/>
      <c r="F59" s="196">
        <f>B59</f>
        <v>2022</v>
      </c>
      <c r="G59" s="204"/>
      <c r="H59" s="196">
        <f>D59</f>
        <v>2021</v>
      </c>
      <c r="I59" s="204"/>
      <c r="J59" s="140" t="s">
        <v>4</v>
      </c>
      <c r="K59" s="141" t="s">
        <v>2</v>
      </c>
    </row>
    <row r="60" spans="1:11" x14ac:dyDescent="0.2">
      <c r="A60" s="163" t="s">
        <v>119</v>
      </c>
      <c r="B60" s="61" t="s">
        <v>12</v>
      </c>
      <c r="C60" s="62" t="s">
        <v>13</v>
      </c>
      <c r="D60" s="61" t="s">
        <v>12</v>
      </c>
      <c r="E60" s="63" t="s">
        <v>13</v>
      </c>
      <c r="F60" s="62" t="s">
        <v>12</v>
      </c>
      <c r="G60" s="62" t="s">
        <v>13</v>
      </c>
      <c r="H60" s="61" t="s">
        <v>12</v>
      </c>
      <c r="I60" s="63" t="s">
        <v>13</v>
      </c>
      <c r="J60" s="61"/>
      <c r="K60" s="63"/>
    </row>
    <row r="61" spans="1:11" x14ac:dyDescent="0.2">
      <c r="A61" s="7" t="s">
        <v>197</v>
      </c>
      <c r="B61" s="65">
        <v>1</v>
      </c>
      <c r="C61" s="34">
        <f>IF(B66=0, "-", B61/B66)</f>
        <v>0.1</v>
      </c>
      <c r="D61" s="65">
        <v>1</v>
      </c>
      <c r="E61" s="9">
        <f>IF(D66=0, "-", D61/D66)</f>
        <v>7.1428571428571425E-2</v>
      </c>
      <c r="F61" s="81">
        <v>1</v>
      </c>
      <c r="G61" s="34">
        <f>IF(F66=0, "-", F61/F66)</f>
        <v>1.6129032258064516E-2</v>
      </c>
      <c r="H61" s="65">
        <v>1</v>
      </c>
      <c r="I61" s="9">
        <f>IF(H66=0, "-", H61/H66)</f>
        <v>1.4084507042253521E-2</v>
      </c>
      <c r="J61" s="8">
        <f>IF(D61=0, "-", IF((B61-D61)/D61&lt;10, (B61-D61)/D61, "&gt;999%"))</f>
        <v>0</v>
      </c>
      <c r="K61" s="9">
        <f>IF(H61=0, "-", IF((F61-H61)/H61&lt;10, (F61-H61)/H61, "&gt;999%"))</f>
        <v>0</v>
      </c>
    </row>
    <row r="62" spans="1:11" x14ac:dyDescent="0.2">
      <c r="A62" s="7" t="s">
        <v>198</v>
      </c>
      <c r="B62" s="65">
        <v>1</v>
      </c>
      <c r="C62" s="34">
        <f>IF(B66=0, "-", B62/B66)</f>
        <v>0.1</v>
      </c>
      <c r="D62" s="65">
        <v>2</v>
      </c>
      <c r="E62" s="9">
        <f>IF(D66=0, "-", D62/D66)</f>
        <v>0.14285714285714285</v>
      </c>
      <c r="F62" s="81">
        <v>11</v>
      </c>
      <c r="G62" s="34">
        <f>IF(F66=0, "-", F62/F66)</f>
        <v>0.17741935483870969</v>
      </c>
      <c r="H62" s="65">
        <v>7</v>
      </c>
      <c r="I62" s="9">
        <f>IF(H66=0, "-", H62/H66)</f>
        <v>9.8591549295774641E-2</v>
      </c>
      <c r="J62" s="8">
        <f>IF(D62=0, "-", IF((B62-D62)/D62&lt;10, (B62-D62)/D62, "&gt;999%"))</f>
        <v>-0.5</v>
      </c>
      <c r="K62" s="9">
        <f>IF(H62=0, "-", IF((F62-H62)/H62&lt;10, (F62-H62)/H62, "&gt;999%"))</f>
        <v>0.5714285714285714</v>
      </c>
    </row>
    <row r="63" spans="1:11" x14ac:dyDescent="0.2">
      <c r="A63" s="7" t="s">
        <v>199</v>
      </c>
      <c r="B63" s="65">
        <v>0</v>
      </c>
      <c r="C63" s="34">
        <f>IF(B66=0, "-", B63/B66)</f>
        <v>0</v>
      </c>
      <c r="D63" s="65">
        <v>0</v>
      </c>
      <c r="E63" s="9">
        <f>IF(D66=0, "-", D63/D66)</f>
        <v>0</v>
      </c>
      <c r="F63" s="81">
        <v>1</v>
      </c>
      <c r="G63" s="34">
        <f>IF(F66=0, "-", F63/F66)</f>
        <v>1.6129032258064516E-2</v>
      </c>
      <c r="H63" s="65">
        <v>0</v>
      </c>
      <c r="I63" s="9">
        <f>IF(H66=0, "-", H63/H66)</f>
        <v>0</v>
      </c>
      <c r="J63" s="8" t="str">
        <f>IF(D63=0, "-", IF((B63-D63)/D63&lt;10, (B63-D63)/D63, "&gt;999%"))</f>
        <v>-</v>
      </c>
      <c r="K63" s="9" t="str">
        <f>IF(H63=0, "-", IF((F63-H63)/H63&lt;10, (F63-H63)/H63, "&gt;999%"))</f>
        <v>-</v>
      </c>
    </row>
    <row r="64" spans="1:11" x14ac:dyDescent="0.2">
      <c r="A64" s="7" t="s">
        <v>200</v>
      </c>
      <c r="B64" s="65">
        <v>8</v>
      </c>
      <c r="C64" s="34">
        <f>IF(B66=0, "-", B64/B66)</f>
        <v>0.8</v>
      </c>
      <c r="D64" s="65">
        <v>11</v>
      </c>
      <c r="E64" s="9">
        <f>IF(D66=0, "-", D64/D66)</f>
        <v>0.7857142857142857</v>
      </c>
      <c r="F64" s="81">
        <v>49</v>
      </c>
      <c r="G64" s="34">
        <f>IF(F66=0, "-", F64/F66)</f>
        <v>0.79032258064516125</v>
      </c>
      <c r="H64" s="65">
        <v>63</v>
      </c>
      <c r="I64" s="9">
        <f>IF(H66=0, "-", H64/H66)</f>
        <v>0.88732394366197187</v>
      </c>
      <c r="J64" s="8">
        <f>IF(D64=0, "-", IF((B64-D64)/D64&lt;10, (B64-D64)/D64, "&gt;999%"))</f>
        <v>-0.27272727272727271</v>
      </c>
      <c r="K64" s="9">
        <f>IF(H64=0, "-", IF((F64-H64)/H64&lt;10, (F64-H64)/H64, "&gt;999%"))</f>
        <v>-0.22222222222222221</v>
      </c>
    </row>
    <row r="65" spans="1:11" x14ac:dyDescent="0.2">
      <c r="A65" s="2"/>
      <c r="B65" s="68"/>
      <c r="C65" s="33"/>
      <c r="D65" s="68"/>
      <c r="E65" s="6"/>
      <c r="F65" s="82"/>
      <c r="G65" s="33"/>
      <c r="H65" s="68"/>
      <c r="I65" s="6"/>
      <c r="J65" s="5"/>
      <c r="K65" s="6"/>
    </row>
    <row r="66" spans="1:11" s="43" customFormat="1" x14ac:dyDescent="0.2">
      <c r="A66" s="162" t="s">
        <v>404</v>
      </c>
      <c r="B66" s="71">
        <f>SUM(B61:B65)</f>
        <v>10</v>
      </c>
      <c r="C66" s="40">
        <f>B66/1115</f>
        <v>8.9686098654708519E-3</v>
      </c>
      <c r="D66" s="71">
        <f>SUM(D61:D65)</f>
        <v>14</v>
      </c>
      <c r="E66" s="41">
        <f>D66/959</f>
        <v>1.4598540145985401E-2</v>
      </c>
      <c r="F66" s="77">
        <f>SUM(F61:F65)</f>
        <v>62</v>
      </c>
      <c r="G66" s="42">
        <f>F66/5197</f>
        <v>1.192995959207235E-2</v>
      </c>
      <c r="H66" s="71">
        <f>SUM(H61:H65)</f>
        <v>71</v>
      </c>
      <c r="I66" s="41">
        <f>H66/5197</f>
        <v>1.366172791995382E-2</v>
      </c>
      <c r="J66" s="37">
        <f>IF(D66=0, "-", IF((B66-D66)/D66&lt;10, (B66-D66)/D66, "&gt;999%"))</f>
        <v>-0.2857142857142857</v>
      </c>
      <c r="K66" s="38">
        <f>IF(H66=0, "-", IF((F66-H66)/H66&lt;10, (F66-H66)/H66, "&gt;999%"))</f>
        <v>-0.12676056338028169</v>
      </c>
    </row>
    <row r="67" spans="1:11" x14ac:dyDescent="0.2">
      <c r="B67" s="83"/>
      <c r="D67" s="83"/>
      <c r="F67" s="83"/>
      <c r="H67" s="83"/>
    </row>
    <row r="68" spans="1:11" x14ac:dyDescent="0.2">
      <c r="A68" s="163" t="s">
        <v>120</v>
      </c>
      <c r="B68" s="61" t="s">
        <v>12</v>
      </c>
      <c r="C68" s="62" t="s">
        <v>13</v>
      </c>
      <c r="D68" s="61" t="s">
        <v>12</v>
      </c>
      <c r="E68" s="63" t="s">
        <v>13</v>
      </c>
      <c r="F68" s="62" t="s">
        <v>12</v>
      </c>
      <c r="G68" s="62" t="s">
        <v>13</v>
      </c>
      <c r="H68" s="61" t="s">
        <v>12</v>
      </c>
      <c r="I68" s="63" t="s">
        <v>13</v>
      </c>
      <c r="J68" s="61"/>
      <c r="K68" s="63"/>
    </row>
    <row r="69" spans="1:11" x14ac:dyDescent="0.2">
      <c r="A69" s="7" t="s">
        <v>201</v>
      </c>
      <c r="B69" s="65">
        <v>1</v>
      </c>
      <c r="C69" s="34">
        <f>IF(B77=0, "-", B69/B77)</f>
        <v>0.2</v>
      </c>
      <c r="D69" s="65">
        <v>1</v>
      </c>
      <c r="E69" s="9">
        <f>IF(D77=0, "-", D69/D77)</f>
        <v>1</v>
      </c>
      <c r="F69" s="81">
        <v>2</v>
      </c>
      <c r="G69" s="34">
        <f>IF(F77=0, "-", F69/F77)</f>
        <v>0.11764705882352941</v>
      </c>
      <c r="H69" s="65">
        <v>3</v>
      </c>
      <c r="I69" s="9">
        <f>IF(H77=0, "-", H69/H77)</f>
        <v>0.5</v>
      </c>
      <c r="J69" s="8">
        <f t="shared" ref="J69:J75" si="4">IF(D69=0, "-", IF((B69-D69)/D69&lt;10, (B69-D69)/D69, "&gt;999%"))</f>
        <v>0</v>
      </c>
      <c r="K69" s="9">
        <f t="shared" ref="K69:K75" si="5">IF(H69=0, "-", IF((F69-H69)/H69&lt;10, (F69-H69)/H69, "&gt;999%"))</f>
        <v>-0.33333333333333331</v>
      </c>
    </row>
    <row r="70" spans="1:11" x14ac:dyDescent="0.2">
      <c r="A70" s="7" t="s">
        <v>202</v>
      </c>
      <c r="B70" s="65">
        <v>0</v>
      </c>
      <c r="C70" s="34">
        <f>IF(B77=0, "-", B70/B77)</f>
        <v>0</v>
      </c>
      <c r="D70" s="65">
        <v>0</v>
      </c>
      <c r="E70" s="9">
        <f>IF(D77=0, "-", D70/D77)</f>
        <v>0</v>
      </c>
      <c r="F70" s="81">
        <v>2</v>
      </c>
      <c r="G70" s="34">
        <f>IF(F77=0, "-", F70/F77)</f>
        <v>0.11764705882352941</v>
      </c>
      <c r="H70" s="65">
        <v>0</v>
      </c>
      <c r="I70" s="9">
        <f>IF(H77=0, "-", H70/H77)</f>
        <v>0</v>
      </c>
      <c r="J70" s="8" t="str">
        <f t="shared" si="4"/>
        <v>-</v>
      </c>
      <c r="K70" s="9" t="str">
        <f t="shared" si="5"/>
        <v>-</v>
      </c>
    </row>
    <row r="71" spans="1:11" x14ac:dyDescent="0.2">
      <c r="A71" s="7" t="s">
        <v>203</v>
      </c>
      <c r="B71" s="65">
        <v>0</v>
      </c>
      <c r="C71" s="34">
        <f>IF(B77=0, "-", B71/B77)</f>
        <v>0</v>
      </c>
      <c r="D71" s="65">
        <v>0</v>
      </c>
      <c r="E71" s="9">
        <f>IF(D77=0, "-", D71/D77)</f>
        <v>0</v>
      </c>
      <c r="F71" s="81">
        <v>1</v>
      </c>
      <c r="G71" s="34">
        <f>IF(F77=0, "-", F71/F77)</f>
        <v>5.8823529411764705E-2</v>
      </c>
      <c r="H71" s="65">
        <v>0</v>
      </c>
      <c r="I71" s="9">
        <f>IF(H77=0, "-", H71/H77)</f>
        <v>0</v>
      </c>
      <c r="J71" s="8" t="str">
        <f t="shared" si="4"/>
        <v>-</v>
      </c>
      <c r="K71" s="9" t="str">
        <f t="shared" si="5"/>
        <v>-</v>
      </c>
    </row>
    <row r="72" spans="1:11" x14ac:dyDescent="0.2">
      <c r="A72" s="7" t="s">
        <v>204</v>
      </c>
      <c r="B72" s="65">
        <v>2</v>
      </c>
      <c r="C72" s="34">
        <f>IF(B77=0, "-", B72/B77)</f>
        <v>0.4</v>
      </c>
      <c r="D72" s="65">
        <v>0</v>
      </c>
      <c r="E72" s="9">
        <f>IF(D77=0, "-", D72/D77)</f>
        <v>0</v>
      </c>
      <c r="F72" s="81">
        <v>3</v>
      </c>
      <c r="G72" s="34">
        <f>IF(F77=0, "-", F72/F77)</f>
        <v>0.17647058823529413</v>
      </c>
      <c r="H72" s="65">
        <v>1</v>
      </c>
      <c r="I72" s="9">
        <f>IF(H77=0, "-", H72/H77)</f>
        <v>0.16666666666666666</v>
      </c>
      <c r="J72" s="8" t="str">
        <f t="shared" si="4"/>
        <v>-</v>
      </c>
      <c r="K72" s="9">
        <f t="shared" si="5"/>
        <v>2</v>
      </c>
    </row>
    <row r="73" spans="1:11" x14ac:dyDescent="0.2">
      <c r="A73" s="7" t="s">
        <v>205</v>
      </c>
      <c r="B73" s="65">
        <v>1</v>
      </c>
      <c r="C73" s="34">
        <f>IF(B77=0, "-", B73/B77)</f>
        <v>0.2</v>
      </c>
      <c r="D73" s="65">
        <v>0</v>
      </c>
      <c r="E73" s="9">
        <f>IF(D77=0, "-", D73/D77)</f>
        <v>0</v>
      </c>
      <c r="F73" s="81">
        <v>3</v>
      </c>
      <c r="G73" s="34">
        <f>IF(F77=0, "-", F73/F77)</f>
        <v>0.17647058823529413</v>
      </c>
      <c r="H73" s="65">
        <v>2</v>
      </c>
      <c r="I73" s="9">
        <f>IF(H77=0, "-", H73/H77)</f>
        <v>0.33333333333333331</v>
      </c>
      <c r="J73" s="8" t="str">
        <f t="shared" si="4"/>
        <v>-</v>
      </c>
      <c r="K73" s="9">
        <f t="shared" si="5"/>
        <v>0.5</v>
      </c>
    </row>
    <row r="74" spans="1:11" x14ac:dyDescent="0.2">
      <c r="A74" s="7" t="s">
        <v>206</v>
      </c>
      <c r="B74" s="65">
        <v>1</v>
      </c>
      <c r="C74" s="34">
        <f>IF(B77=0, "-", B74/B77)</f>
        <v>0.2</v>
      </c>
      <c r="D74" s="65">
        <v>0</v>
      </c>
      <c r="E74" s="9">
        <f>IF(D77=0, "-", D74/D77)</f>
        <v>0</v>
      </c>
      <c r="F74" s="81">
        <v>1</v>
      </c>
      <c r="G74" s="34">
        <f>IF(F77=0, "-", F74/F77)</f>
        <v>5.8823529411764705E-2</v>
      </c>
      <c r="H74" s="65">
        <v>0</v>
      </c>
      <c r="I74" s="9">
        <f>IF(H77=0, "-", H74/H77)</f>
        <v>0</v>
      </c>
      <c r="J74" s="8" t="str">
        <f t="shared" si="4"/>
        <v>-</v>
      </c>
      <c r="K74" s="9" t="str">
        <f t="shared" si="5"/>
        <v>-</v>
      </c>
    </row>
    <row r="75" spans="1:11" x14ac:dyDescent="0.2">
      <c r="A75" s="7" t="s">
        <v>207</v>
      </c>
      <c r="B75" s="65">
        <v>0</v>
      </c>
      <c r="C75" s="34">
        <f>IF(B77=0, "-", B75/B77)</f>
        <v>0</v>
      </c>
      <c r="D75" s="65">
        <v>0</v>
      </c>
      <c r="E75" s="9">
        <f>IF(D77=0, "-", D75/D77)</f>
        <v>0</v>
      </c>
      <c r="F75" s="81">
        <v>5</v>
      </c>
      <c r="G75" s="34">
        <f>IF(F77=0, "-", F75/F77)</f>
        <v>0.29411764705882354</v>
      </c>
      <c r="H75" s="65">
        <v>0</v>
      </c>
      <c r="I75" s="9">
        <f>IF(H77=0, "-", H75/H77)</f>
        <v>0</v>
      </c>
      <c r="J75" s="8" t="str">
        <f t="shared" si="4"/>
        <v>-</v>
      </c>
      <c r="K75" s="9" t="str">
        <f t="shared" si="5"/>
        <v>-</v>
      </c>
    </row>
    <row r="76" spans="1:11" x14ac:dyDescent="0.2">
      <c r="A76" s="2"/>
      <c r="B76" s="68"/>
      <c r="C76" s="33"/>
      <c r="D76" s="68"/>
      <c r="E76" s="6"/>
      <c r="F76" s="82"/>
      <c r="G76" s="33"/>
      <c r="H76" s="68"/>
      <c r="I76" s="6"/>
      <c r="J76" s="5"/>
      <c r="K76" s="6"/>
    </row>
    <row r="77" spans="1:11" s="43" customFormat="1" x14ac:dyDescent="0.2">
      <c r="A77" s="162" t="s">
        <v>403</v>
      </c>
      <c r="B77" s="71">
        <f>SUM(B69:B76)</f>
        <v>5</v>
      </c>
      <c r="C77" s="40">
        <f>B77/1115</f>
        <v>4.4843049327354259E-3</v>
      </c>
      <c r="D77" s="71">
        <f>SUM(D69:D76)</f>
        <v>1</v>
      </c>
      <c r="E77" s="41">
        <f>D77/959</f>
        <v>1.0427528675703858E-3</v>
      </c>
      <c r="F77" s="77">
        <f>SUM(F69:F76)</f>
        <v>17</v>
      </c>
      <c r="G77" s="42">
        <f>F77/5197</f>
        <v>3.271117952664999E-3</v>
      </c>
      <c r="H77" s="71">
        <f>SUM(H69:H76)</f>
        <v>6</v>
      </c>
      <c r="I77" s="41">
        <f>H77/5197</f>
        <v>1.1545122185876468E-3</v>
      </c>
      <c r="J77" s="37">
        <f>IF(D77=0, "-", IF((B77-D77)/D77&lt;10, (B77-D77)/D77, "&gt;999%"))</f>
        <v>4</v>
      </c>
      <c r="K77" s="38">
        <f>IF(H77=0, "-", IF((F77-H77)/H77&lt;10, (F77-H77)/H77, "&gt;999%"))</f>
        <v>1.8333333333333333</v>
      </c>
    </row>
    <row r="78" spans="1:11" x14ac:dyDescent="0.2">
      <c r="B78" s="83"/>
      <c r="D78" s="83"/>
      <c r="F78" s="83"/>
      <c r="H78" s="83"/>
    </row>
    <row r="79" spans="1:11" s="43" customFormat="1" x14ac:dyDescent="0.2">
      <c r="A79" s="162" t="s">
        <v>402</v>
      </c>
      <c r="B79" s="71">
        <v>15</v>
      </c>
      <c r="C79" s="40">
        <f>B79/1115</f>
        <v>1.3452914798206279E-2</v>
      </c>
      <c r="D79" s="71">
        <v>15</v>
      </c>
      <c r="E79" s="41">
        <f>D79/959</f>
        <v>1.5641293013555789E-2</v>
      </c>
      <c r="F79" s="77">
        <v>79</v>
      </c>
      <c r="G79" s="42">
        <f>F79/5197</f>
        <v>1.5201077544737349E-2</v>
      </c>
      <c r="H79" s="71">
        <v>77</v>
      </c>
      <c r="I79" s="41">
        <f>H79/5197</f>
        <v>1.4816240138541466E-2</v>
      </c>
      <c r="J79" s="37">
        <f>IF(D79=0, "-", IF((B79-D79)/D79&lt;10, (B79-D79)/D79, "&gt;999%"))</f>
        <v>0</v>
      </c>
      <c r="K79" s="38">
        <f>IF(H79=0, "-", IF((F79-H79)/H79&lt;10, (F79-H79)/H79, "&gt;999%"))</f>
        <v>2.5974025974025976E-2</v>
      </c>
    </row>
    <row r="80" spans="1:11" x14ac:dyDescent="0.2">
      <c r="B80" s="83"/>
      <c r="D80" s="83"/>
      <c r="F80" s="83"/>
      <c r="H80" s="83"/>
    </row>
    <row r="81" spans="1:11" ht="15.75" x14ac:dyDescent="0.25">
      <c r="A81" s="164" t="s">
        <v>95</v>
      </c>
      <c r="B81" s="196" t="s">
        <v>1</v>
      </c>
      <c r="C81" s="200"/>
      <c r="D81" s="200"/>
      <c r="E81" s="197"/>
      <c r="F81" s="196" t="s">
        <v>14</v>
      </c>
      <c r="G81" s="200"/>
      <c r="H81" s="200"/>
      <c r="I81" s="197"/>
      <c r="J81" s="196" t="s">
        <v>15</v>
      </c>
      <c r="K81" s="197"/>
    </row>
    <row r="82" spans="1:11" x14ac:dyDescent="0.2">
      <c r="A82" s="22"/>
      <c r="B82" s="196">
        <f>VALUE(RIGHT($B$2, 4))</f>
        <v>2022</v>
      </c>
      <c r="C82" s="197"/>
      <c r="D82" s="196">
        <f>B82-1</f>
        <v>2021</v>
      </c>
      <c r="E82" s="204"/>
      <c r="F82" s="196">
        <f>B82</f>
        <v>2022</v>
      </c>
      <c r="G82" s="204"/>
      <c r="H82" s="196">
        <f>D82</f>
        <v>2021</v>
      </c>
      <c r="I82" s="204"/>
      <c r="J82" s="140" t="s">
        <v>4</v>
      </c>
      <c r="K82" s="141" t="s">
        <v>2</v>
      </c>
    </row>
    <row r="83" spans="1:11" x14ac:dyDescent="0.2">
      <c r="A83" s="163" t="s">
        <v>121</v>
      </c>
      <c r="B83" s="61" t="s">
        <v>12</v>
      </c>
      <c r="C83" s="62" t="s">
        <v>13</v>
      </c>
      <c r="D83" s="61" t="s">
        <v>12</v>
      </c>
      <c r="E83" s="63" t="s">
        <v>13</v>
      </c>
      <c r="F83" s="62" t="s">
        <v>12</v>
      </c>
      <c r="G83" s="62" t="s">
        <v>13</v>
      </c>
      <c r="H83" s="61" t="s">
        <v>12</v>
      </c>
      <c r="I83" s="63" t="s">
        <v>13</v>
      </c>
      <c r="J83" s="61"/>
      <c r="K83" s="63"/>
    </row>
    <row r="84" spans="1:11" x14ac:dyDescent="0.2">
      <c r="A84" s="7" t="s">
        <v>208</v>
      </c>
      <c r="B84" s="65">
        <v>3</v>
      </c>
      <c r="C84" s="34">
        <f>IF(B86=0, "-", B84/B86)</f>
        <v>1</v>
      </c>
      <c r="D84" s="65">
        <v>1</v>
      </c>
      <c r="E84" s="9">
        <f>IF(D86=0, "-", D84/D86)</f>
        <v>1</v>
      </c>
      <c r="F84" s="81">
        <v>15</v>
      </c>
      <c r="G84" s="34">
        <f>IF(F86=0, "-", F84/F86)</f>
        <v>1</v>
      </c>
      <c r="H84" s="65">
        <v>6</v>
      </c>
      <c r="I84" s="9">
        <f>IF(H86=0, "-", H84/H86)</f>
        <v>1</v>
      </c>
      <c r="J84" s="8">
        <f>IF(D84=0, "-", IF((B84-D84)/D84&lt;10, (B84-D84)/D84, "&gt;999%"))</f>
        <v>2</v>
      </c>
      <c r="K84" s="9">
        <f>IF(H84=0, "-", IF((F84-H84)/H84&lt;10, (F84-H84)/H84, "&gt;999%"))</f>
        <v>1.5</v>
      </c>
    </row>
    <row r="85" spans="1:11" x14ac:dyDescent="0.2">
      <c r="A85" s="2"/>
      <c r="B85" s="68"/>
      <c r="C85" s="33"/>
      <c r="D85" s="68"/>
      <c r="E85" s="6"/>
      <c r="F85" s="82"/>
      <c r="G85" s="33"/>
      <c r="H85" s="68"/>
      <c r="I85" s="6"/>
      <c r="J85" s="5"/>
      <c r="K85" s="6"/>
    </row>
    <row r="86" spans="1:11" s="43" customFormat="1" x14ac:dyDescent="0.2">
      <c r="A86" s="162" t="s">
        <v>401</v>
      </c>
      <c r="B86" s="71">
        <f>SUM(B84:B85)</f>
        <v>3</v>
      </c>
      <c r="C86" s="40">
        <f>B86/1115</f>
        <v>2.6905829596412557E-3</v>
      </c>
      <c r="D86" s="71">
        <f>SUM(D84:D85)</f>
        <v>1</v>
      </c>
      <c r="E86" s="41">
        <f>D86/959</f>
        <v>1.0427528675703858E-3</v>
      </c>
      <c r="F86" s="77">
        <f>SUM(F84:F85)</f>
        <v>15</v>
      </c>
      <c r="G86" s="42">
        <f>F86/5197</f>
        <v>2.8862805464691167E-3</v>
      </c>
      <c r="H86" s="71">
        <f>SUM(H84:H85)</f>
        <v>6</v>
      </c>
      <c r="I86" s="41">
        <f>H86/5197</f>
        <v>1.1545122185876468E-3</v>
      </c>
      <c r="J86" s="37">
        <f>IF(D86=0, "-", IF((B86-D86)/D86&lt;10, (B86-D86)/D86, "&gt;999%"))</f>
        <v>2</v>
      </c>
      <c r="K86" s="38">
        <f>IF(H86=0, "-", IF((F86-H86)/H86&lt;10, (F86-H86)/H86, "&gt;999%"))</f>
        <v>1.5</v>
      </c>
    </row>
    <row r="87" spans="1:11" x14ac:dyDescent="0.2">
      <c r="B87" s="83"/>
      <c r="D87" s="83"/>
      <c r="F87" s="83"/>
      <c r="H87" s="83"/>
    </row>
    <row r="88" spans="1:11" x14ac:dyDescent="0.2">
      <c r="A88" s="163" t="s">
        <v>122</v>
      </c>
      <c r="B88" s="61" t="s">
        <v>12</v>
      </c>
      <c r="C88" s="62" t="s">
        <v>13</v>
      </c>
      <c r="D88" s="61" t="s">
        <v>12</v>
      </c>
      <c r="E88" s="63" t="s">
        <v>13</v>
      </c>
      <c r="F88" s="62" t="s">
        <v>12</v>
      </c>
      <c r="G88" s="62" t="s">
        <v>13</v>
      </c>
      <c r="H88" s="61" t="s">
        <v>12</v>
      </c>
      <c r="I88" s="63" t="s">
        <v>13</v>
      </c>
      <c r="J88" s="61"/>
      <c r="K88" s="63"/>
    </row>
    <row r="89" spans="1:11" x14ac:dyDescent="0.2">
      <c r="A89" s="7" t="s">
        <v>209</v>
      </c>
      <c r="B89" s="65">
        <v>0</v>
      </c>
      <c r="C89" s="34" t="str">
        <f>IF(B93=0, "-", B89/B93)</f>
        <v>-</v>
      </c>
      <c r="D89" s="65">
        <v>0</v>
      </c>
      <c r="E89" s="9" t="str">
        <f>IF(D93=0, "-", D89/D93)</f>
        <v>-</v>
      </c>
      <c r="F89" s="81">
        <v>0</v>
      </c>
      <c r="G89" s="34">
        <f>IF(F93=0, "-", F89/F93)</f>
        <v>0</v>
      </c>
      <c r="H89" s="65">
        <v>1</v>
      </c>
      <c r="I89" s="9">
        <f>IF(H93=0, "-", H89/H93)</f>
        <v>0.5</v>
      </c>
      <c r="J89" s="8" t="str">
        <f>IF(D89=0, "-", IF((B89-D89)/D89&lt;10, (B89-D89)/D89, "&gt;999%"))</f>
        <v>-</v>
      </c>
      <c r="K89" s="9">
        <f>IF(H89=0, "-", IF((F89-H89)/H89&lt;10, (F89-H89)/H89, "&gt;999%"))</f>
        <v>-1</v>
      </c>
    </row>
    <row r="90" spans="1:11" x14ac:dyDescent="0.2">
      <c r="A90" s="7" t="s">
        <v>210</v>
      </c>
      <c r="B90" s="65">
        <v>0</v>
      </c>
      <c r="C90" s="34" t="str">
        <f>IF(B93=0, "-", B90/B93)</f>
        <v>-</v>
      </c>
      <c r="D90" s="65">
        <v>0</v>
      </c>
      <c r="E90" s="9" t="str">
        <f>IF(D93=0, "-", D90/D93)</f>
        <v>-</v>
      </c>
      <c r="F90" s="81">
        <v>1</v>
      </c>
      <c r="G90" s="34">
        <f>IF(F93=0, "-", F90/F93)</f>
        <v>1</v>
      </c>
      <c r="H90" s="65">
        <v>0</v>
      </c>
      <c r="I90" s="9">
        <f>IF(H93=0, "-", H90/H93)</f>
        <v>0</v>
      </c>
      <c r="J90" s="8" t="str">
        <f>IF(D90=0, "-", IF((B90-D90)/D90&lt;10, (B90-D90)/D90, "&gt;999%"))</f>
        <v>-</v>
      </c>
      <c r="K90" s="9" t="str">
        <f>IF(H90=0, "-", IF((F90-H90)/H90&lt;10, (F90-H90)/H90, "&gt;999%"))</f>
        <v>-</v>
      </c>
    </row>
    <row r="91" spans="1:11" x14ac:dyDescent="0.2">
      <c r="A91" s="7" t="s">
        <v>211</v>
      </c>
      <c r="B91" s="65">
        <v>0</v>
      </c>
      <c r="C91" s="34" t="str">
        <f>IF(B93=0, "-", B91/B93)</f>
        <v>-</v>
      </c>
      <c r="D91" s="65">
        <v>0</v>
      </c>
      <c r="E91" s="9" t="str">
        <f>IF(D93=0, "-", D91/D93)</f>
        <v>-</v>
      </c>
      <c r="F91" s="81">
        <v>0</v>
      </c>
      <c r="G91" s="34">
        <f>IF(F93=0, "-", F91/F93)</f>
        <v>0</v>
      </c>
      <c r="H91" s="65">
        <v>1</v>
      </c>
      <c r="I91" s="9">
        <f>IF(H93=0, "-", H91/H93)</f>
        <v>0.5</v>
      </c>
      <c r="J91" s="8" t="str">
        <f>IF(D91=0, "-", IF((B91-D91)/D91&lt;10, (B91-D91)/D91, "&gt;999%"))</f>
        <v>-</v>
      </c>
      <c r="K91" s="9">
        <f>IF(H91=0, "-", IF((F91-H91)/H91&lt;10, (F91-H91)/H91, "&gt;999%"))</f>
        <v>-1</v>
      </c>
    </row>
    <row r="92" spans="1:11" x14ac:dyDescent="0.2">
      <c r="A92" s="2"/>
      <c r="B92" s="68"/>
      <c r="C92" s="33"/>
      <c r="D92" s="68"/>
      <c r="E92" s="6"/>
      <c r="F92" s="82"/>
      <c r="G92" s="33"/>
      <c r="H92" s="68"/>
      <c r="I92" s="6"/>
      <c r="J92" s="5"/>
      <c r="K92" s="6"/>
    </row>
    <row r="93" spans="1:11" s="43" customFormat="1" x14ac:dyDescent="0.2">
      <c r="A93" s="162" t="s">
        <v>400</v>
      </c>
      <c r="B93" s="71">
        <f>SUM(B89:B92)</f>
        <v>0</v>
      </c>
      <c r="C93" s="40">
        <f>B93/1115</f>
        <v>0</v>
      </c>
      <c r="D93" s="71">
        <f>SUM(D89:D92)</f>
        <v>0</v>
      </c>
      <c r="E93" s="41">
        <f>D93/959</f>
        <v>0</v>
      </c>
      <c r="F93" s="77">
        <f>SUM(F89:F92)</f>
        <v>1</v>
      </c>
      <c r="G93" s="42">
        <f>F93/5197</f>
        <v>1.9241870309794111E-4</v>
      </c>
      <c r="H93" s="71">
        <f>SUM(H89:H92)</f>
        <v>2</v>
      </c>
      <c r="I93" s="41">
        <f>H93/5197</f>
        <v>3.8483740619588223E-4</v>
      </c>
      <c r="J93" s="37" t="str">
        <f>IF(D93=0, "-", IF((B93-D93)/D93&lt;10, (B93-D93)/D93, "&gt;999%"))</f>
        <v>-</v>
      </c>
      <c r="K93" s="38">
        <f>IF(H93=0, "-", IF((F93-H93)/H93&lt;10, (F93-H93)/H93, "&gt;999%"))</f>
        <v>-0.5</v>
      </c>
    </row>
    <row r="94" spans="1:11" x14ac:dyDescent="0.2">
      <c r="B94" s="83"/>
      <c r="D94" s="83"/>
      <c r="F94" s="83"/>
      <c r="H94" s="83"/>
    </row>
    <row r="95" spans="1:11" s="43" customFormat="1" x14ac:dyDescent="0.2">
      <c r="A95" s="162" t="s">
        <v>399</v>
      </c>
      <c r="B95" s="71">
        <v>3</v>
      </c>
      <c r="C95" s="40">
        <f>B95/1115</f>
        <v>2.6905829596412557E-3</v>
      </c>
      <c r="D95" s="71">
        <v>1</v>
      </c>
      <c r="E95" s="41">
        <f>D95/959</f>
        <v>1.0427528675703858E-3</v>
      </c>
      <c r="F95" s="77">
        <v>16</v>
      </c>
      <c r="G95" s="42">
        <f>F95/5197</f>
        <v>3.0786992495670578E-3</v>
      </c>
      <c r="H95" s="71">
        <v>8</v>
      </c>
      <c r="I95" s="41">
        <f>H95/5197</f>
        <v>1.5393496247835289E-3</v>
      </c>
      <c r="J95" s="37">
        <f>IF(D95=0, "-", IF((B95-D95)/D95&lt;10, (B95-D95)/D95, "&gt;999%"))</f>
        <v>2</v>
      </c>
      <c r="K95" s="38">
        <f>IF(H95=0, "-", IF((F95-H95)/H95&lt;10, (F95-H95)/H95, "&gt;999%"))</f>
        <v>1</v>
      </c>
    </row>
    <row r="96" spans="1:11" x14ac:dyDescent="0.2">
      <c r="B96" s="83"/>
      <c r="D96" s="83"/>
      <c r="F96" s="83"/>
      <c r="H96" s="83"/>
    </row>
    <row r="97" spans="1:11" ht="15.75" x14ac:dyDescent="0.25">
      <c r="A97" s="164" t="s">
        <v>96</v>
      </c>
      <c r="B97" s="196" t="s">
        <v>1</v>
      </c>
      <c r="C97" s="200"/>
      <c r="D97" s="200"/>
      <c r="E97" s="197"/>
      <c r="F97" s="196" t="s">
        <v>14</v>
      </c>
      <c r="G97" s="200"/>
      <c r="H97" s="200"/>
      <c r="I97" s="197"/>
      <c r="J97" s="196" t="s">
        <v>15</v>
      </c>
      <c r="K97" s="197"/>
    </row>
    <row r="98" spans="1:11" x14ac:dyDescent="0.2">
      <c r="A98" s="22"/>
      <c r="B98" s="196">
        <f>VALUE(RIGHT($B$2, 4))</f>
        <v>2022</v>
      </c>
      <c r="C98" s="197"/>
      <c r="D98" s="196">
        <f>B98-1</f>
        <v>2021</v>
      </c>
      <c r="E98" s="204"/>
      <c r="F98" s="196">
        <f>B98</f>
        <v>2022</v>
      </c>
      <c r="G98" s="204"/>
      <c r="H98" s="196">
        <f>D98</f>
        <v>2021</v>
      </c>
      <c r="I98" s="204"/>
      <c r="J98" s="140" t="s">
        <v>4</v>
      </c>
      <c r="K98" s="141" t="s">
        <v>2</v>
      </c>
    </row>
    <row r="99" spans="1:11" x14ac:dyDescent="0.2">
      <c r="A99" s="163" t="s">
        <v>123</v>
      </c>
      <c r="B99" s="61" t="s">
        <v>12</v>
      </c>
      <c r="C99" s="62" t="s">
        <v>13</v>
      </c>
      <c r="D99" s="61" t="s">
        <v>12</v>
      </c>
      <c r="E99" s="63" t="s">
        <v>13</v>
      </c>
      <c r="F99" s="62" t="s">
        <v>12</v>
      </c>
      <c r="G99" s="62" t="s">
        <v>13</v>
      </c>
      <c r="H99" s="61" t="s">
        <v>12</v>
      </c>
      <c r="I99" s="63" t="s">
        <v>13</v>
      </c>
      <c r="J99" s="61"/>
      <c r="K99" s="63"/>
    </row>
    <row r="100" spans="1:11" x14ac:dyDescent="0.2">
      <c r="A100" s="7" t="s">
        <v>212</v>
      </c>
      <c r="B100" s="65">
        <v>0</v>
      </c>
      <c r="C100" s="34" t="str">
        <f>IF(B102=0, "-", B100/B102)</f>
        <v>-</v>
      </c>
      <c r="D100" s="65">
        <v>0</v>
      </c>
      <c r="E100" s="9" t="str">
        <f>IF(D102=0, "-", D100/D102)</f>
        <v>-</v>
      </c>
      <c r="F100" s="81">
        <v>1</v>
      </c>
      <c r="G100" s="34">
        <f>IF(F102=0, "-", F100/F102)</f>
        <v>1</v>
      </c>
      <c r="H100" s="65">
        <v>0</v>
      </c>
      <c r="I100" s="9" t="str">
        <f>IF(H102=0, "-", H100/H102)</f>
        <v>-</v>
      </c>
      <c r="J100" s="8" t="str">
        <f>IF(D100=0, "-", IF((B100-D100)/D100&lt;10, (B100-D100)/D100, "&gt;999%"))</f>
        <v>-</v>
      </c>
      <c r="K100" s="9" t="str">
        <f>IF(H100=0, "-", IF((F100-H100)/H100&lt;10, (F100-H100)/H100, "&gt;999%"))</f>
        <v>-</v>
      </c>
    </row>
    <row r="101" spans="1:11" x14ac:dyDescent="0.2">
      <c r="A101" s="2"/>
      <c r="B101" s="68"/>
      <c r="C101" s="33"/>
      <c r="D101" s="68"/>
      <c r="E101" s="6"/>
      <c r="F101" s="82"/>
      <c r="G101" s="33"/>
      <c r="H101" s="68"/>
      <c r="I101" s="6"/>
      <c r="J101" s="5"/>
      <c r="K101" s="6"/>
    </row>
    <row r="102" spans="1:11" s="43" customFormat="1" x14ac:dyDescent="0.2">
      <c r="A102" s="162" t="s">
        <v>398</v>
      </c>
      <c r="B102" s="71">
        <f>SUM(B100:B101)</f>
        <v>0</v>
      </c>
      <c r="C102" s="40">
        <f>B102/1115</f>
        <v>0</v>
      </c>
      <c r="D102" s="71">
        <f>SUM(D100:D101)</f>
        <v>0</v>
      </c>
      <c r="E102" s="41">
        <f>D102/959</f>
        <v>0</v>
      </c>
      <c r="F102" s="77">
        <f>SUM(F100:F101)</f>
        <v>1</v>
      </c>
      <c r="G102" s="42">
        <f>F102/5197</f>
        <v>1.9241870309794111E-4</v>
      </c>
      <c r="H102" s="71">
        <f>SUM(H100:H101)</f>
        <v>0</v>
      </c>
      <c r="I102" s="41">
        <f>H102/5197</f>
        <v>0</v>
      </c>
      <c r="J102" s="37" t="str">
        <f>IF(D102=0, "-", IF((B102-D102)/D102&lt;10, (B102-D102)/D102, "&gt;999%"))</f>
        <v>-</v>
      </c>
      <c r="K102" s="38" t="str">
        <f>IF(H102=0, "-", IF((F102-H102)/H102&lt;10, (F102-H102)/H102, "&gt;999%"))</f>
        <v>-</v>
      </c>
    </row>
    <row r="103" spans="1:11" x14ac:dyDescent="0.2">
      <c r="B103" s="83"/>
      <c r="D103" s="83"/>
      <c r="F103" s="83"/>
      <c r="H103" s="83"/>
    </row>
    <row r="104" spans="1:11" s="43" customFormat="1" x14ac:dyDescent="0.2">
      <c r="A104" s="162" t="s">
        <v>397</v>
      </c>
      <c r="B104" s="71">
        <v>0</v>
      </c>
      <c r="C104" s="40">
        <f>B104/1115</f>
        <v>0</v>
      </c>
      <c r="D104" s="71">
        <v>0</v>
      </c>
      <c r="E104" s="41">
        <f>D104/959</f>
        <v>0</v>
      </c>
      <c r="F104" s="77">
        <v>1</v>
      </c>
      <c r="G104" s="42">
        <f>F104/5197</f>
        <v>1.9241870309794111E-4</v>
      </c>
      <c r="H104" s="71">
        <v>0</v>
      </c>
      <c r="I104" s="41">
        <f>H104/5197</f>
        <v>0</v>
      </c>
      <c r="J104" s="37" t="str">
        <f>IF(D104=0, "-", IF((B104-D104)/D104&lt;10, (B104-D104)/D104, "&gt;999%"))</f>
        <v>-</v>
      </c>
      <c r="K104" s="38" t="str">
        <f>IF(H104=0, "-", IF((F104-H104)/H104&lt;10, (F104-H104)/H104, "&gt;999%"))</f>
        <v>-</v>
      </c>
    </row>
    <row r="105" spans="1:11" x14ac:dyDescent="0.2">
      <c r="B105" s="83"/>
      <c r="D105" s="83"/>
      <c r="F105" s="83"/>
      <c r="H105" s="83"/>
    </row>
    <row r="106" spans="1:11" ht="15.75" x14ac:dyDescent="0.25">
      <c r="A106" s="164" t="s">
        <v>97</v>
      </c>
      <c r="B106" s="196" t="s">
        <v>1</v>
      </c>
      <c r="C106" s="200"/>
      <c r="D106" s="200"/>
      <c r="E106" s="197"/>
      <c r="F106" s="196" t="s">
        <v>14</v>
      </c>
      <c r="G106" s="200"/>
      <c r="H106" s="200"/>
      <c r="I106" s="197"/>
      <c r="J106" s="196" t="s">
        <v>15</v>
      </c>
      <c r="K106" s="197"/>
    </row>
    <row r="107" spans="1:11" x14ac:dyDescent="0.2">
      <c r="A107" s="22"/>
      <c r="B107" s="196">
        <f>VALUE(RIGHT($B$2, 4))</f>
        <v>2022</v>
      </c>
      <c r="C107" s="197"/>
      <c r="D107" s="196">
        <f>B107-1</f>
        <v>2021</v>
      </c>
      <c r="E107" s="204"/>
      <c r="F107" s="196">
        <f>B107</f>
        <v>2022</v>
      </c>
      <c r="G107" s="204"/>
      <c r="H107" s="196">
        <f>D107</f>
        <v>2021</v>
      </c>
      <c r="I107" s="204"/>
      <c r="J107" s="140" t="s">
        <v>4</v>
      </c>
      <c r="K107" s="141" t="s">
        <v>2</v>
      </c>
    </row>
    <row r="108" spans="1:11" x14ac:dyDescent="0.2">
      <c r="A108" s="163" t="s">
        <v>124</v>
      </c>
      <c r="B108" s="61" t="s">
        <v>12</v>
      </c>
      <c r="C108" s="62" t="s">
        <v>13</v>
      </c>
      <c r="D108" s="61" t="s">
        <v>12</v>
      </c>
      <c r="E108" s="63" t="s">
        <v>13</v>
      </c>
      <c r="F108" s="62" t="s">
        <v>12</v>
      </c>
      <c r="G108" s="62" t="s">
        <v>13</v>
      </c>
      <c r="H108" s="61" t="s">
        <v>12</v>
      </c>
      <c r="I108" s="63" t="s">
        <v>13</v>
      </c>
      <c r="J108" s="61"/>
      <c r="K108" s="63"/>
    </row>
    <row r="109" spans="1:11" x14ac:dyDescent="0.2">
      <c r="A109" s="7" t="s">
        <v>213</v>
      </c>
      <c r="B109" s="65">
        <v>0</v>
      </c>
      <c r="C109" s="34">
        <f>IF(B116=0, "-", B109/B116)</f>
        <v>0</v>
      </c>
      <c r="D109" s="65">
        <v>0</v>
      </c>
      <c r="E109" s="9">
        <f>IF(D116=0, "-", D109/D116)</f>
        <v>0</v>
      </c>
      <c r="F109" s="81">
        <v>2</v>
      </c>
      <c r="G109" s="34">
        <f>IF(F116=0, "-", F109/F116)</f>
        <v>3.5714285714285712E-2</v>
      </c>
      <c r="H109" s="65">
        <v>2</v>
      </c>
      <c r="I109" s="9">
        <f>IF(H116=0, "-", H109/H116)</f>
        <v>3.5087719298245612E-2</v>
      </c>
      <c r="J109" s="8" t="str">
        <f t="shared" ref="J109:J114" si="6">IF(D109=0, "-", IF((B109-D109)/D109&lt;10, (B109-D109)/D109, "&gt;999%"))</f>
        <v>-</v>
      </c>
      <c r="K109" s="9">
        <f t="shared" ref="K109:K114" si="7">IF(H109=0, "-", IF((F109-H109)/H109&lt;10, (F109-H109)/H109, "&gt;999%"))</f>
        <v>0</v>
      </c>
    </row>
    <row r="110" spans="1:11" x14ac:dyDescent="0.2">
      <c r="A110" s="7" t="s">
        <v>214</v>
      </c>
      <c r="B110" s="65">
        <v>0</v>
      </c>
      <c r="C110" s="34">
        <f>IF(B116=0, "-", B110/B116)</f>
        <v>0</v>
      </c>
      <c r="D110" s="65">
        <v>1</v>
      </c>
      <c r="E110" s="9">
        <f>IF(D116=0, "-", D110/D116)</f>
        <v>9.0909090909090912E-2</v>
      </c>
      <c r="F110" s="81">
        <v>0</v>
      </c>
      <c r="G110" s="34">
        <f>IF(F116=0, "-", F110/F116)</f>
        <v>0</v>
      </c>
      <c r="H110" s="65">
        <v>7</v>
      </c>
      <c r="I110" s="9">
        <f>IF(H116=0, "-", H110/H116)</f>
        <v>0.12280701754385964</v>
      </c>
      <c r="J110" s="8">
        <f t="shared" si="6"/>
        <v>-1</v>
      </c>
      <c r="K110" s="9">
        <f t="shared" si="7"/>
        <v>-1</v>
      </c>
    </row>
    <row r="111" spans="1:11" x14ac:dyDescent="0.2">
      <c r="A111" s="7" t="s">
        <v>215</v>
      </c>
      <c r="B111" s="65">
        <v>0</v>
      </c>
      <c r="C111" s="34">
        <f>IF(B116=0, "-", B111/B116)</f>
        <v>0</v>
      </c>
      <c r="D111" s="65">
        <v>0</v>
      </c>
      <c r="E111" s="9">
        <f>IF(D116=0, "-", D111/D116)</f>
        <v>0</v>
      </c>
      <c r="F111" s="81">
        <v>4</v>
      </c>
      <c r="G111" s="34">
        <f>IF(F116=0, "-", F111/F116)</f>
        <v>7.1428571428571425E-2</v>
      </c>
      <c r="H111" s="65">
        <v>0</v>
      </c>
      <c r="I111" s="9">
        <f>IF(H116=0, "-", H111/H116)</f>
        <v>0</v>
      </c>
      <c r="J111" s="8" t="str">
        <f t="shared" si="6"/>
        <v>-</v>
      </c>
      <c r="K111" s="9" t="str">
        <f t="shared" si="7"/>
        <v>-</v>
      </c>
    </row>
    <row r="112" spans="1:11" x14ac:dyDescent="0.2">
      <c r="A112" s="7" t="s">
        <v>216</v>
      </c>
      <c r="B112" s="65">
        <v>26</v>
      </c>
      <c r="C112" s="34">
        <f>IF(B116=0, "-", B112/B116)</f>
        <v>1</v>
      </c>
      <c r="D112" s="65">
        <v>9</v>
      </c>
      <c r="E112" s="9">
        <f>IF(D116=0, "-", D112/D116)</f>
        <v>0.81818181818181823</v>
      </c>
      <c r="F112" s="81">
        <v>48</v>
      </c>
      <c r="G112" s="34">
        <f>IF(F116=0, "-", F112/F116)</f>
        <v>0.8571428571428571</v>
      </c>
      <c r="H112" s="65">
        <v>44</v>
      </c>
      <c r="I112" s="9">
        <f>IF(H116=0, "-", H112/H116)</f>
        <v>0.77192982456140347</v>
      </c>
      <c r="J112" s="8">
        <f t="shared" si="6"/>
        <v>1.8888888888888888</v>
      </c>
      <c r="K112" s="9">
        <f t="shared" si="7"/>
        <v>9.0909090909090912E-2</v>
      </c>
    </row>
    <row r="113" spans="1:11" x14ac:dyDescent="0.2">
      <c r="A113" s="7" t="s">
        <v>217</v>
      </c>
      <c r="B113" s="65">
        <v>0</v>
      </c>
      <c r="C113" s="34">
        <f>IF(B116=0, "-", B113/B116)</f>
        <v>0</v>
      </c>
      <c r="D113" s="65">
        <v>1</v>
      </c>
      <c r="E113" s="9">
        <f>IF(D116=0, "-", D113/D116)</f>
        <v>9.0909090909090912E-2</v>
      </c>
      <c r="F113" s="81">
        <v>0</v>
      </c>
      <c r="G113" s="34">
        <f>IF(F116=0, "-", F113/F116)</f>
        <v>0</v>
      </c>
      <c r="H113" s="65">
        <v>4</v>
      </c>
      <c r="I113" s="9">
        <f>IF(H116=0, "-", H113/H116)</f>
        <v>7.0175438596491224E-2</v>
      </c>
      <c r="J113" s="8">
        <f t="shared" si="6"/>
        <v>-1</v>
      </c>
      <c r="K113" s="9">
        <f t="shared" si="7"/>
        <v>-1</v>
      </c>
    </row>
    <row r="114" spans="1:11" x14ac:dyDescent="0.2">
      <c r="A114" s="7" t="s">
        <v>218</v>
      </c>
      <c r="B114" s="65">
        <v>0</v>
      </c>
      <c r="C114" s="34">
        <f>IF(B116=0, "-", B114/B116)</f>
        <v>0</v>
      </c>
      <c r="D114" s="65">
        <v>0</v>
      </c>
      <c r="E114" s="9">
        <f>IF(D116=0, "-", D114/D116)</f>
        <v>0</v>
      </c>
      <c r="F114" s="81">
        <v>2</v>
      </c>
      <c r="G114" s="34">
        <f>IF(F116=0, "-", F114/F116)</f>
        <v>3.5714285714285712E-2</v>
      </c>
      <c r="H114" s="65">
        <v>0</v>
      </c>
      <c r="I114" s="9">
        <f>IF(H116=0, "-", H114/H116)</f>
        <v>0</v>
      </c>
      <c r="J114" s="8" t="str">
        <f t="shared" si="6"/>
        <v>-</v>
      </c>
      <c r="K114" s="9" t="str">
        <f t="shared" si="7"/>
        <v>-</v>
      </c>
    </row>
    <row r="115" spans="1:11" x14ac:dyDescent="0.2">
      <c r="A115" s="2"/>
      <c r="B115" s="68"/>
      <c r="C115" s="33"/>
      <c r="D115" s="68"/>
      <c r="E115" s="6"/>
      <c r="F115" s="82"/>
      <c r="G115" s="33"/>
      <c r="H115" s="68"/>
      <c r="I115" s="6"/>
      <c r="J115" s="5"/>
      <c r="K115" s="6"/>
    </row>
    <row r="116" spans="1:11" s="43" customFormat="1" x14ac:dyDescent="0.2">
      <c r="A116" s="162" t="s">
        <v>396</v>
      </c>
      <c r="B116" s="71">
        <f>SUM(B109:B115)</f>
        <v>26</v>
      </c>
      <c r="C116" s="40">
        <f>B116/1115</f>
        <v>2.3318385650224215E-2</v>
      </c>
      <c r="D116" s="71">
        <f>SUM(D109:D115)</f>
        <v>11</v>
      </c>
      <c r="E116" s="41">
        <f>D116/959</f>
        <v>1.1470281543274244E-2</v>
      </c>
      <c r="F116" s="77">
        <f>SUM(F109:F115)</f>
        <v>56</v>
      </c>
      <c r="G116" s="42">
        <f>F116/5197</f>
        <v>1.0775447373484702E-2</v>
      </c>
      <c r="H116" s="71">
        <f>SUM(H109:H115)</f>
        <v>57</v>
      </c>
      <c r="I116" s="41">
        <f>H116/5197</f>
        <v>1.0967866076582644E-2</v>
      </c>
      <c r="J116" s="37">
        <f>IF(D116=0, "-", IF((B116-D116)/D116&lt;10, (B116-D116)/D116, "&gt;999%"))</f>
        <v>1.3636363636363635</v>
      </c>
      <c r="K116" s="38">
        <f>IF(H116=0, "-", IF((F116-H116)/H116&lt;10, (F116-H116)/H116, "&gt;999%"))</f>
        <v>-1.7543859649122806E-2</v>
      </c>
    </row>
    <row r="117" spans="1:11" x14ac:dyDescent="0.2">
      <c r="B117" s="83"/>
      <c r="D117" s="83"/>
      <c r="F117" s="83"/>
      <c r="H117" s="83"/>
    </row>
    <row r="118" spans="1:11" x14ac:dyDescent="0.2">
      <c r="A118" s="163" t="s">
        <v>125</v>
      </c>
      <c r="B118" s="61" t="s">
        <v>12</v>
      </c>
      <c r="C118" s="62" t="s">
        <v>13</v>
      </c>
      <c r="D118" s="61" t="s">
        <v>12</v>
      </c>
      <c r="E118" s="63" t="s">
        <v>13</v>
      </c>
      <c r="F118" s="62" t="s">
        <v>12</v>
      </c>
      <c r="G118" s="62" t="s">
        <v>13</v>
      </c>
      <c r="H118" s="61" t="s">
        <v>12</v>
      </c>
      <c r="I118" s="63" t="s">
        <v>13</v>
      </c>
      <c r="J118" s="61"/>
      <c r="K118" s="63"/>
    </row>
    <row r="119" spans="1:11" x14ac:dyDescent="0.2">
      <c r="A119" s="7" t="s">
        <v>219</v>
      </c>
      <c r="B119" s="65">
        <v>0</v>
      </c>
      <c r="C119" s="34" t="str">
        <f>IF(B121=0, "-", B119/B121)</f>
        <v>-</v>
      </c>
      <c r="D119" s="65">
        <v>0</v>
      </c>
      <c r="E119" s="9" t="str">
        <f>IF(D121=0, "-", D119/D121)</f>
        <v>-</v>
      </c>
      <c r="F119" s="81">
        <v>1</v>
      </c>
      <c r="G119" s="34">
        <f>IF(F121=0, "-", F119/F121)</f>
        <v>1</v>
      </c>
      <c r="H119" s="65">
        <v>2</v>
      </c>
      <c r="I119" s="9">
        <f>IF(H121=0, "-", H119/H121)</f>
        <v>1</v>
      </c>
      <c r="J119" s="8" t="str">
        <f>IF(D119=0, "-", IF((B119-D119)/D119&lt;10, (B119-D119)/D119, "&gt;999%"))</f>
        <v>-</v>
      </c>
      <c r="K119" s="9">
        <f>IF(H119=0, "-", IF((F119-H119)/H119&lt;10, (F119-H119)/H119, "&gt;999%"))</f>
        <v>-0.5</v>
      </c>
    </row>
    <row r="120" spans="1:11" x14ac:dyDescent="0.2">
      <c r="A120" s="2"/>
      <c r="B120" s="68"/>
      <c r="C120" s="33"/>
      <c r="D120" s="68"/>
      <c r="E120" s="6"/>
      <c r="F120" s="82"/>
      <c r="G120" s="33"/>
      <c r="H120" s="68"/>
      <c r="I120" s="6"/>
      <c r="J120" s="5"/>
      <c r="K120" s="6"/>
    </row>
    <row r="121" spans="1:11" s="43" customFormat="1" x14ac:dyDescent="0.2">
      <c r="A121" s="162" t="s">
        <v>395</v>
      </c>
      <c r="B121" s="71">
        <f>SUM(B119:B120)</f>
        <v>0</v>
      </c>
      <c r="C121" s="40">
        <f>B121/1115</f>
        <v>0</v>
      </c>
      <c r="D121" s="71">
        <f>SUM(D119:D120)</f>
        <v>0</v>
      </c>
      <c r="E121" s="41">
        <f>D121/959</f>
        <v>0</v>
      </c>
      <c r="F121" s="77">
        <f>SUM(F119:F120)</f>
        <v>1</v>
      </c>
      <c r="G121" s="42">
        <f>F121/5197</f>
        <v>1.9241870309794111E-4</v>
      </c>
      <c r="H121" s="71">
        <f>SUM(H119:H120)</f>
        <v>2</v>
      </c>
      <c r="I121" s="41">
        <f>H121/5197</f>
        <v>3.8483740619588223E-4</v>
      </c>
      <c r="J121" s="37" t="str">
        <f>IF(D121=0, "-", IF((B121-D121)/D121&lt;10, (B121-D121)/D121, "&gt;999%"))</f>
        <v>-</v>
      </c>
      <c r="K121" s="38">
        <f>IF(H121=0, "-", IF((F121-H121)/H121&lt;10, (F121-H121)/H121, "&gt;999%"))</f>
        <v>-0.5</v>
      </c>
    </row>
    <row r="122" spans="1:11" x14ac:dyDescent="0.2">
      <c r="B122" s="83"/>
      <c r="D122" s="83"/>
      <c r="F122" s="83"/>
      <c r="H122" s="83"/>
    </row>
    <row r="123" spans="1:11" s="43" customFormat="1" x14ac:dyDescent="0.2">
      <c r="A123" s="162" t="s">
        <v>394</v>
      </c>
      <c r="B123" s="71">
        <v>26</v>
      </c>
      <c r="C123" s="40">
        <f>B123/1115</f>
        <v>2.3318385650224215E-2</v>
      </c>
      <c r="D123" s="71">
        <v>11</v>
      </c>
      <c r="E123" s="41">
        <f>D123/959</f>
        <v>1.1470281543274244E-2</v>
      </c>
      <c r="F123" s="77">
        <v>57</v>
      </c>
      <c r="G123" s="42">
        <f>F123/5197</f>
        <v>1.0967866076582644E-2</v>
      </c>
      <c r="H123" s="71">
        <v>59</v>
      </c>
      <c r="I123" s="41">
        <f>H123/5197</f>
        <v>1.1352703482778526E-2</v>
      </c>
      <c r="J123" s="37">
        <f>IF(D123=0, "-", IF((B123-D123)/D123&lt;10, (B123-D123)/D123, "&gt;999%"))</f>
        <v>1.3636363636363635</v>
      </c>
      <c r="K123" s="38">
        <f>IF(H123=0, "-", IF((F123-H123)/H123&lt;10, (F123-H123)/H123, "&gt;999%"))</f>
        <v>-3.3898305084745763E-2</v>
      </c>
    </row>
    <row r="124" spans="1:11" x14ac:dyDescent="0.2">
      <c r="B124" s="83"/>
      <c r="D124" s="83"/>
      <c r="F124" s="83"/>
      <c r="H124" s="83"/>
    </row>
    <row r="125" spans="1:11" ht="15.75" x14ac:dyDescent="0.25">
      <c r="A125" s="164" t="s">
        <v>98</v>
      </c>
      <c r="B125" s="196" t="s">
        <v>1</v>
      </c>
      <c r="C125" s="200"/>
      <c r="D125" s="200"/>
      <c r="E125" s="197"/>
      <c r="F125" s="196" t="s">
        <v>14</v>
      </c>
      <c r="G125" s="200"/>
      <c r="H125" s="200"/>
      <c r="I125" s="197"/>
      <c r="J125" s="196" t="s">
        <v>15</v>
      </c>
      <c r="K125" s="197"/>
    </row>
    <row r="126" spans="1:11" x14ac:dyDescent="0.2">
      <c r="A126" s="22"/>
      <c r="B126" s="196">
        <f>VALUE(RIGHT($B$2, 4))</f>
        <v>2022</v>
      </c>
      <c r="C126" s="197"/>
      <c r="D126" s="196">
        <f>B126-1</f>
        <v>2021</v>
      </c>
      <c r="E126" s="204"/>
      <c r="F126" s="196">
        <f>B126</f>
        <v>2022</v>
      </c>
      <c r="G126" s="204"/>
      <c r="H126" s="196">
        <f>D126</f>
        <v>2021</v>
      </c>
      <c r="I126" s="204"/>
      <c r="J126" s="140" t="s">
        <v>4</v>
      </c>
      <c r="K126" s="141" t="s">
        <v>2</v>
      </c>
    </row>
    <row r="127" spans="1:11" x14ac:dyDescent="0.2">
      <c r="A127" s="163" t="s">
        <v>126</v>
      </c>
      <c r="B127" s="61" t="s">
        <v>12</v>
      </c>
      <c r="C127" s="62" t="s">
        <v>13</v>
      </c>
      <c r="D127" s="61" t="s">
        <v>12</v>
      </c>
      <c r="E127" s="63" t="s">
        <v>13</v>
      </c>
      <c r="F127" s="62" t="s">
        <v>12</v>
      </c>
      <c r="G127" s="62" t="s">
        <v>13</v>
      </c>
      <c r="H127" s="61" t="s">
        <v>12</v>
      </c>
      <c r="I127" s="63" t="s">
        <v>13</v>
      </c>
      <c r="J127" s="61"/>
      <c r="K127" s="63"/>
    </row>
    <row r="128" spans="1:11" x14ac:dyDescent="0.2">
      <c r="A128" s="7" t="s">
        <v>220</v>
      </c>
      <c r="B128" s="65">
        <v>0</v>
      </c>
      <c r="C128" s="34">
        <f>IF(B135=0, "-", B128/B135)</f>
        <v>0</v>
      </c>
      <c r="D128" s="65">
        <v>0</v>
      </c>
      <c r="E128" s="9">
        <f>IF(D135=0, "-", D128/D135)</f>
        <v>0</v>
      </c>
      <c r="F128" s="81">
        <v>1</v>
      </c>
      <c r="G128" s="34">
        <f>IF(F135=0, "-", F128/F135)</f>
        <v>9.0909090909090912E-2</v>
      </c>
      <c r="H128" s="65">
        <v>0</v>
      </c>
      <c r="I128" s="9">
        <f>IF(H135=0, "-", H128/H135)</f>
        <v>0</v>
      </c>
      <c r="J128" s="8" t="str">
        <f t="shared" ref="J128:J133" si="8">IF(D128=0, "-", IF((B128-D128)/D128&lt;10, (B128-D128)/D128, "&gt;999%"))</f>
        <v>-</v>
      </c>
      <c r="K128" s="9" t="str">
        <f t="shared" ref="K128:K133" si="9">IF(H128=0, "-", IF((F128-H128)/H128&lt;10, (F128-H128)/H128, "&gt;999%"))</f>
        <v>-</v>
      </c>
    </row>
    <row r="129" spans="1:11" x14ac:dyDescent="0.2">
      <c r="A129" s="7" t="s">
        <v>221</v>
      </c>
      <c r="B129" s="65">
        <v>1</v>
      </c>
      <c r="C129" s="34">
        <f>IF(B135=0, "-", B129/B135)</f>
        <v>0.5</v>
      </c>
      <c r="D129" s="65">
        <v>3</v>
      </c>
      <c r="E129" s="9">
        <f>IF(D135=0, "-", D129/D135)</f>
        <v>0.6</v>
      </c>
      <c r="F129" s="81">
        <v>3</v>
      </c>
      <c r="G129" s="34">
        <f>IF(F135=0, "-", F129/F135)</f>
        <v>0.27272727272727271</v>
      </c>
      <c r="H129" s="65">
        <v>12</v>
      </c>
      <c r="I129" s="9">
        <f>IF(H135=0, "-", H129/H135)</f>
        <v>0.5</v>
      </c>
      <c r="J129" s="8">
        <f t="shared" si="8"/>
        <v>-0.66666666666666663</v>
      </c>
      <c r="K129" s="9">
        <f t="shared" si="9"/>
        <v>-0.75</v>
      </c>
    </row>
    <row r="130" spans="1:11" x14ac:dyDescent="0.2">
      <c r="A130" s="7" t="s">
        <v>222</v>
      </c>
      <c r="B130" s="65">
        <v>0</v>
      </c>
      <c r="C130" s="34">
        <f>IF(B135=0, "-", B130/B135)</f>
        <v>0</v>
      </c>
      <c r="D130" s="65">
        <v>0</v>
      </c>
      <c r="E130" s="9">
        <f>IF(D135=0, "-", D130/D135)</f>
        <v>0</v>
      </c>
      <c r="F130" s="81">
        <v>0</v>
      </c>
      <c r="G130" s="34">
        <f>IF(F135=0, "-", F130/F135)</f>
        <v>0</v>
      </c>
      <c r="H130" s="65">
        <v>1</v>
      </c>
      <c r="I130" s="9">
        <f>IF(H135=0, "-", H130/H135)</f>
        <v>4.1666666666666664E-2</v>
      </c>
      <c r="J130" s="8" t="str">
        <f t="shared" si="8"/>
        <v>-</v>
      </c>
      <c r="K130" s="9">
        <f t="shared" si="9"/>
        <v>-1</v>
      </c>
    </row>
    <row r="131" spans="1:11" x14ac:dyDescent="0.2">
      <c r="A131" s="7" t="s">
        <v>223</v>
      </c>
      <c r="B131" s="65">
        <v>0</v>
      </c>
      <c r="C131" s="34">
        <f>IF(B135=0, "-", B131/B135)</f>
        <v>0</v>
      </c>
      <c r="D131" s="65">
        <v>2</v>
      </c>
      <c r="E131" s="9">
        <f>IF(D135=0, "-", D131/D135)</f>
        <v>0.4</v>
      </c>
      <c r="F131" s="81">
        <v>2</v>
      </c>
      <c r="G131" s="34">
        <f>IF(F135=0, "-", F131/F135)</f>
        <v>0.18181818181818182</v>
      </c>
      <c r="H131" s="65">
        <v>6</v>
      </c>
      <c r="I131" s="9">
        <f>IF(H135=0, "-", H131/H135)</f>
        <v>0.25</v>
      </c>
      <c r="J131" s="8">
        <f t="shared" si="8"/>
        <v>-1</v>
      </c>
      <c r="K131" s="9">
        <f t="shared" si="9"/>
        <v>-0.66666666666666663</v>
      </c>
    </row>
    <row r="132" spans="1:11" x14ac:dyDescent="0.2">
      <c r="A132" s="7" t="s">
        <v>224</v>
      </c>
      <c r="B132" s="65">
        <v>1</v>
      </c>
      <c r="C132" s="34">
        <f>IF(B135=0, "-", B132/B135)</f>
        <v>0.5</v>
      </c>
      <c r="D132" s="65">
        <v>0</v>
      </c>
      <c r="E132" s="9">
        <f>IF(D135=0, "-", D132/D135)</f>
        <v>0</v>
      </c>
      <c r="F132" s="81">
        <v>5</v>
      </c>
      <c r="G132" s="34">
        <f>IF(F135=0, "-", F132/F135)</f>
        <v>0.45454545454545453</v>
      </c>
      <c r="H132" s="65">
        <v>0</v>
      </c>
      <c r="I132" s="9">
        <f>IF(H135=0, "-", H132/H135)</f>
        <v>0</v>
      </c>
      <c r="J132" s="8" t="str">
        <f t="shared" si="8"/>
        <v>-</v>
      </c>
      <c r="K132" s="9" t="str">
        <f t="shared" si="9"/>
        <v>-</v>
      </c>
    </row>
    <row r="133" spans="1:11" x14ac:dyDescent="0.2">
      <c r="A133" s="7" t="s">
        <v>225</v>
      </c>
      <c r="B133" s="65">
        <v>0</v>
      </c>
      <c r="C133" s="34">
        <f>IF(B135=0, "-", B133/B135)</f>
        <v>0</v>
      </c>
      <c r="D133" s="65">
        <v>0</v>
      </c>
      <c r="E133" s="9">
        <f>IF(D135=0, "-", D133/D135)</f>
        <v>0</v>
      </c>
      <c r="F133" s="81">
        <v>0</v>
      </c>
      <c r="G133" s="34">
        <f>IF(F135=0, "-", F133/F135)</f>
        <v>0</v>
      </c>
      <c r="H133" s="65">
        <v>5</v>
      </c>
      <c r="I133" s="9">
        <f>IF(H135=0, "-", H133/H135)</f>
        <v>0.20833333333333334</v>
      </c>
      <c r="J133" s="8" t="str">
        <f t="shared" si="8"/>
        <v>-</v>
      </c>
      <c r="K133" s="9">
        <f t="shared" si="9"/>
        <v>-1</v>
      </c>
    </row>
    <row r="134" spans="1:11" x14ac:dyDescent="0.2">
      <c r="A134" s="2"/>
      <c r="B134" s="68"/>
      <c r="C134" s="33"/>
      <c r="D134" s="68"/>
      <c r="E134" s="6"/>
      <c r="F134" s="82"/>
      <c r="G134" s="33"/>
      <c r="H134" s="68"/>
      <c r="I134" s="6"/>
      <c r="J134" s="5"/>
      <c r="K134" s="6"/>
    </row>
    <row r="135" spans="1:11" s="43" customFormat="1" x14ac:dyDescent="0.2">
      <c r="A135" s="162" t="s">
        <v>393</v>
      </c>
      <c r="B135" s="71">
        <f>SUM(B128:B134)</f>
        <v>2</v>
      </c>
      <c r="C135" s="40">
        <f>B135/1115</f>
        <v>1.7937219730941704E-3</v>
      </c>
      <c r="D135" s="71">
        <f>SUM(D128:D134)</f>
        <v>5</v>
      </c>
      <c r="E135" s="41">
        <f>D135/959</f>
        <v>5.2137643378519288E-3</v>
      </c>
      <c r="F135" s="77">
        <f>SUM(F128:F134)</f>
        <v>11</v>
      </c>
      <c r="G135" s="42">
        <f>F135/5197</f>
        <v>2.1166057340773524E-3</v>
      </c>
      <c r="H135" s="71">
        <f>SUM(H128:H134)</f>
        <v>24</v>
      </c>
      <c r="I135" s="41">
        <f>H135/5197</f>
        <v>4.6180488743505872E-3</v>
      </c>
      <c r="J135" s="37">
        <f>IF(D135=0, "-", IF((B135-D135)/D135&lt;10, (B135-D135)/D135, "&gt;999%"))</f>
        <v>-0.6</v>
      </c>
      <c r="K135" s="38">
        <f>IF(H135=0, "-", IF((F135-H135)/H135&lt;10, (F135-H135)/H135, "&gt;999%"))</f>
        <v>-0.54166666666666663</v>
      </c>
    </row>
    <row r="136" spans="1:11" x14ac:dyDescent="0.2">
      <c r="B136" s="83"/>
      <c r="D136" s="83"/>
      <c r="F136" s="83"/>
      <c r="H136" s="83"/>
    </row>
    <row r="137" spans="1:11" x14ac:dyDescent="0.2">
      <c r="A137" s="163" t="s">
        <v>127</v>
      </c>
      <c r="B137" s="61" t="s">
        <v>12</v>
      </c>
      <c r="C137" s="62" t="s">
        <v>13</v>
      </c>
      <c r="D137" s="61" t="s">
        <v>12</v>
      </c>
      <c r="E137" s="63" t="s">
        <v>13</v>
      </c>
      <c r="F137" s="62" t="s">
        <v>12</v>
      </c>
      <c r="G137" s="62" t="s">
        <v>13</v>
      </c>
      <c r="H137" s="61" t="s">
        <v>12</v>
      </c>
      <c r="I137" s="63" t="s">
        <v>13</v>
      </c>
      <c r="J137" s="61"/>
      <c r="K137" s="63"/>
    </row>
    <row r="138" spans="1:11" x14ac:dyDescent="0.2">
      <c r="A138" s="7" t="s">
        <v>226</v>
      </c>
      <c r="B138" s="65">
        <v>0</v>
      </c>
      <c r="C138" s="34" t="str">
        <f>IF(B143=0, "-", B138/B143)</f>
        <v>-</v>
      </c>
      <c r="D138" s="65">
        <v>0</v>
      </c>
      <c r="E138" s="9" t="str">
        <f>IF(D143=0, "-", D138/D143)</f>
        <v>-</v>
      </c>
      <c r="F138" s="81">
        <v>0</v>
      </c>
      <c r="G138" s="34">
        <f>IF(F143=0, "-", F138/F143)</f>
        <v>0</v>
      </c>
      <c r="H138" s="65">
        <v>3</v>
      </c>
      <c r="I138" s="9">
        <f>IF(H143=0, "-", H138/H143)</f>
        <v>0.42857142857142855</v>
      </c>
      <c r="J138" s="8" t="str">
        <f>IF(D138=0, "-", IF((B138-D138)/D138&lt;10, (B138-D138)/D138, "&gt;999%"))</f>
        <v>-</v>
      </c>
      <c r="K138" s="9">
        <f>IF(H138=0, "-", IF((F138-H138)/H138&lt;10, (F138-H138)/H138, "&gt;999%"))</f>
        <v>-1</v>
      </c>
    </row>
    <row r="139" spans="1:11" x14ac:dyDescent="0.2">
      <c r="A139" s="7" t="s">
        <v>227</v>
      </c>
      <c r="B139" s="65">
        <v>0</v>
      </c>
      <c r="C139" s="34" t="str">
        <f>IF(B143=0, "-", B139/B143)</f>
        <v>-</v>
      </c>
      <c r="D139" s="65">
        <v>0</v>
      </c>
      <c r="E139" s="9" t="str">
        <f>IF(D143=0, "-", D139/D143)</f>
        <v>-</v>
      </c>
      <c r="F139" s="81">
        <v>0</v>
      </c>
      <c r="G139" s="34">
        <f>IF(F143=0, "-", F139/F143)</f>
        <v>0</v>
      </c>
      <c r="H139" s="65">
        <v>1</v>
      </c>
      <c r="I139" s="9">
        <f>IF(H143=0, "-", H139/H143)</f>
        <v>0.14285714285714285</v>
      </c>
      <c r="J139" s="8" t="str">
        <f>IF(D139=0, "-", IF((B139-D139)/D139&lt;10, (B139-D139)/D139, "&gt;999%"))</f>
        <v>-</v>
      </c>
      <c r="K139" s="9">
        <f>IF(H139=0, "-", IF((F139-H139)/H139&lt;10, (F139-H139)/H139, "&gt;999%"))</f>
        <v>-1</v>
      </c>
    </row>
    <row r="140" spans="1:11" x14ac:dyDescent="0.2">
      <c r="A140" s="7" t="s">
        <v>228</v>
      </c>
      <c r="B140" s="65">
        <v>0</v>
      </c>
      <c r="C140" s="34" t="str">
        <f>IF(B143=0, "-", B140/B143)</f>
        <v>-</v>
      </c>
      <c r="D140" s="65">
        <v>0</v>
      </c>
      <c r="E140" s="9" t="str">
        <f>IF(D143=0, "-", D140/D143)</f>
        <v>-</v>
      </c>
      <c r="F140" s="81">
        <v>0</v>
      </c>
      <c r="G140" s="34">
        <f>IF(F143=0, "-", F140/F143)</f>
        <v>0</v>
      </c>
      <c r="H140" s="65">
        <v>1</v>
      </c>
      <c r="I140" s="9">
        <f>IF(H143=0, "-", H140/H143)</f>
        <v>0.14285714285714285</v>
      </c>
      <c r="J140" s="8" t="str">
        <f>IF(D140=0, "-", IF((B140-D140)/D140&lt;10, (B140-D140)/D140, "&gt;999%"))</f>
        <v>-</v>
      </c>
      <c r="K140" s="9">
        <f>IF(H140=0, "-", IF((F140-H140)/H140&lt;10, (F140-H140)/H140, "&gt;999%"))</f>
        <v>-1</v>
      </c>
    </row>
    <row r="141" spans="1:11" x14ac:dyDescent="0.2">
      <c r="A141" s="7" t="s">
        <v>229</v>
      </c>
      <c r="B141" s="65">
        <v>0</v>
      </c>
      <c r="C141" s="34" t="str">
        <f>IF(B143=0, "-", B141/B143)</f>
        <v>-</v>
      </c>
      <c r="D141" s="65">
        <v>0</v>
      </c>
      <c r="E141" s="9" t="str">
        <f>IF(D143=0, "-", D141/D143)</f>
        <v>-</v>
      </c>
      <c r="F141" s="81">
        <v>1</v>
      </c>
      <c r="G141" s="34">
        <f>IF(F143=0, "-", F141/F143)</f>
        <v>1</v>
      </c>
      <c r="H141" s="65">
        <v>2</v>
      </c>
      <c r="I141" s="9">
        <f>IF(H143=0, "-", H141/H143)</f>
        <v>0.2857142857142857</v>
      </c>
      <c r="J141" s="8" t="str">
        <f>IF(D141=0, "-", IF((B141-D141)/D141&lt;10, (B141-D141)/D141, "&gt;999%"))</f>
        <v>-</v>
      </c>
      <c r="K141" s="9">
        <f>IF(H141=0, "-", IF((F141-H141)/H141&lt;10, (F141-H141)/H141, "&gt;999%"))</f>
        <v>-0.5</v>
      </c>
    </row>
    <row r="142" spans="1:11" x14ac:dyDescent="0.2">
      <c r="A142" s="2"/>
      <c r="B142" s="68"/>
      <c r="C142" s="33"/>
      <c r="D142" s="68"/>
      <c r="E142" s="6"/>
      <c r="F142" s="82"/>
      <c r="G142" s="33"/>
      <c r="H142" s="68"/>
      <c r="I142" s="6"/>
      <c r="J142" s="5"/>
      <c r="K142" s="6"/>
    </row>
    <row r="143" spans="1:11" s="43" customFormat="1" x14ac:dyDescent="0.2">
      <c r="A143" s="162" t="s">
        <v>392</v>
      </c>
      <c r="B143" s="71">
        <f>SUM(B138:B142)</f>
        <v>0</v>
      </c>
      <c r="C143" s="40">
        <f>B143/1115</f>
        <v>0</v>
      </c>
      <c r="D143" s="71">
        <f>SUM(D138:D142)</f>
        <v>0</v>
      </c>
      <c r="E143" s="41">
        <f>D143/959</f>
        <v>0</v>
      </c>
      <c r="F143" s="77">
        <f>SUM(F138:F142)</f>
        <v>1</v>
      </c>
      <c r="G143" s="42">
        <f>F143/5197</f>
        <v>1.9241870309794111E-4</v>
      </c>
      <c r="H143" s="71">
        <f>SUM(H138:H142)</f>
        <v>7</v>
      </c>
      <c r="I143" s="41">
        <f>H143/5197</f>
        <v>1.3469309216855877E-3</v>
      </c>
      <c r="J143" s="37" t="str">
        <f>IF(D143=0, "-", IF((B143-D143)/D143&lt;10, (B143-D143)/D143, "&gt;999%"))</f>
        <v>-</v>
      </c>
      <c r="K143" s="38">
        <f>IF(H143=0, "-", IF((F143-H143)/H143&lt;10, (F143-H143)/H143, "&gt;999%"))</f>
        <v>-0.8571428571428571</v>
      </c>
    </row>
    <row r="144" spans="1:11" x14ac:dyDescent="0.2">
      <c r="B144" s="83"/>
      <c r="D144" s="83"/>
      <c r="F144" s="83"/>
      <c r="H144" s="83"/>
    </row>
    <row r="145" spans="1:11" s="43" customFormat="1" x14ac:dyDescent="0.2">
      <c r="A145" s="162" t="s">
        <v>391</v>
      </c>
      <c r="B145" s="71">
        <v>2</v>
      </c>
      <c r="C145" s="40">
        <f>B145/1115</f>
        <v>1.7937219730941704E-3</v>
      </c>
      <c r="D145" s="71">
        <v>5</v>
      </c>
      <c r="E145" s="41">
        <f>D145/959</f>
        <v>5.2137643378519288E-3</v>
      </c>
      <c r="F145" s="77">
        <v>12</v>
      </c>
      <c r="G145" s="42">
        <f>F145/5197</f>
        <v>2.3090244371752936E-3</v>
      </c>
      <c r="H145" s="71">
        <v>31</v>
      </c>
      <c r="I145" s="41">
        <f>H145/5197</f>
        <v>5.9649797960361749E-3</v>
      </c>
      <c r="J145" s="37">
        <f>IF(D145=0, "-", IF((B145-D145)/D145&lt;10, (B145-D145)/D145, "&gt;999%"))</f>
        <v>-0.6</v>
      </c>
      <c r="K145" s="38">
        <f>IF(H145=0, "-", IF((F145-H145)/H145&lt;10, (F145-H145)/H145, "&gt;999%"))</f>
        <v>-0.61290322580645162</v>
      </c>
    </row>
    <row r="146" spans="1:11" x14ac:dyDescent="0.2">
      <c r="B146" s="83"/>
      <c r="D146" s="83"/>
      <c r="F146" s="83"/>
      <c r="H146" s="83"/>
    </row>
    <row r="147" spans="1:11" x14ac:dyDescent="0.2">
      <c r="A147" s="27" t="s">
        <v>389</v>
      </c>
      <c r="B147" s="71">
        <f>B151-B149</f>
        <v>161</v>
      </c>
      <c r="C147" s="40">
        <f>B147/1115</f>
        <v>0.14439461883408072</v>
      </c>
      <c r="D147" s="71">
        <f>D151-D149</f>
        <v>145</v>
      </c>
      <c r="E147" s="41">
        <f>D147/959</f>
        <v>0.15119916579770595</v>
      </c>
      <c r="F147" s="77">
        <f>F151-F149</f>
        <v>785</v>
      </c>
      <c r="G147" s="42">
        <f>F147/5197</f>
        <v>0.15104868193188378</v>
      </c>
      <c r="H147" s="71">
        <f>H151-H149</f>
        <v>838</v>
      </c>
      <c r="I147" s="41">
        <f>H147/5197</f>
        <v>0.16124687319607467</v>
      </c>
      <c r="J147" s="37">
        <f>IF(D147=0, "-", IF((B147-D147)/D147&lt;10, (B147-D147)/D147, "&gt;999%"))</f>
        <v>0.1103448275862069</v>
      </c>
      <c r="K147" s="38">
        <f>IF(H147=0, "-", IF((F147-H147)/H147&lt;10, (F147-H147)/H147, "&gt;999%"))</f>
        <v>-6.3245823389021474E-2</v>
      </c>
    </row>
    <row r="148" spans="1:11" x14ac:dyDescent="0.2">
      <c r="A148" s="27"/>
      <c r="B148" s="71"/>
      <c r="C148" s="40"/>
      <c r="D148" s="71"/>
      <c r="E148" s="41"/>
      <c r="F148" s="77"/>
      <c r="G148" s="42"/>
      <c r="H148" s="71"/>
      <c r="I148" s="41"/>
      <c r="J148" s="37"/>
      <c r="K148" s="38"/>
    </row>
    <row r="149" spans="1:11" x14ac:dyDescent="0.2">
      <c r="A149" s="27" t="s">
        <v>390</v>
      </c>
      <c r="B149" s="71">
        <v>7</v>
      </c>
      <c r="C149" s="40">
        <f>B149/1115</f>
        <v>6.2780269058295961E-3</v>
      </c>
      <c r="D149" s="71">
        <v>2</v>
      </c>
      <c r="E149" s="41">
        <f>D149/959</f>
        <v>2.0855057351407717E-3</v>
      </c>
      <c r="F149" s="77">
        <v>30</v>
      </c>
      <c r="G149" s="42">
        <f>F149/5197</f>
        <v>5.7725610929382333E-3</v>
      </c>
      <c r="H149" s="71">
        <v>26</v>
      </c>
      <c r="I149" s="41">
        <f>H149/5197</f>
        <v>5.0028862805464695E-3</v>
      </c>
      <c r="J149" s="37">
        <f>IF(D149=0, "-", IF((B149-D149)/D149&lt;10, (B149-D149)/D149, "&gt;999%"))</f>
        <v>2.5</v>
      </c>
      <c r="K149" s="38">
        <f>IF(H149=0, "-", IF((F149-H149)/H149&lt;10, (F149-H149)/H149, "&gt;999%"))</f>
        <v>0.15384615384615385</v>
      </c>
    </row>
    <row r="150" spans="1:11" x14ac:dyDescent="0.2">
      <c r="A150" s="27"/>
      <c r="B150" s="71"/>
      <c r="C150" s="40"/>
      <c r="D150" s="71"/>
      <c r="E150" s="41"/>
      <c r="F150" s="77"/>
      <c r="G150" s="42"/>
      <c r="H150" s="71"/>
      <c r="I150" s="41"/>
      <c r="J150" s="37"/>
      <c r="K150" s="38"/>
    </row>
    <row r="151" spans="1:11" x14ac:dyDescent="0.2">
      <c r="A151" s="27" t="s">
        <v>388</v>
      </c>
      <c r="B151" s="71">
        <v>168</v>
      </c>
      <c r="C151" s="40">
        <f>B151/1115</f>
        <v>0.15067264573991032</v>
      </c>
      <c r="D151" s="71">
        <v>147</v>
      </c>
      <c r="E151" s="41">
        <f>D151/959</f>
        <v>0.15328467153284672</v>
      </c>
      <c r="F151" s="77">
        <v>815</v>
      </c>
      <c r="G151" s="42">
        <f>F151/5197</f>
        <v>0.156821243024822</v>
      </c>
      <c r="H151" s="71">
        <v>864</v>
      </c>
      <c r="I151" s="41">
        <f>H151/5197</f>
        <v>0.16624975947662113</v>
      </c>
      <c r="J151" s="37">
        <f>IF(D151=0, "-", IF((B151-D151)/D151&lt;10, (B151-D151)/D151, "&gt;999%"))</f>
        <v>0.14285714285714285</v>
      </c>
      <c r="K151" s="38">
        <f>IF(H151=0, "-", IF((F151-H151)/H151&lt;10, (F151-H151)/H151, "&gt;999%"))</f>
        <v>-5.6712962962962965E-2</v>
      </c>
    </row>
  </sheetData>
  <mergeCells count="58">
    <mergeCell ref="B1:K1"/>
    <mergeCell ref="B2:K2"/>
    <mergeCell ref="B125:E125"/>
    <mergeCell ref="F125:I125"/>
    <mergeCell ref="J125:K125"/>
    <mergeCell ref="B126:C126"/>
    <mergeCell ref="D126:E126"/>
    <mergeCell ref="F126:G126"/>
    <mergeCell ref="H126:I126"/>
    <mergeCell ref="B106:E106"/>
    <mergeCell ref="F106:I106"/>
    <mergeCell ref="J106:K106"/>
    <mergeCell ref="B107:C107"/>
    <mergeCell ref="D107:E107"/>
    <mergeCell ref="F107:G107"/>
    <mergeCell ref="H107:I107"/>
    <mergeCell ref="B97:E97"/>
    <mergeCell ref="F97:I97"/>
    <mergeCell ref="J97:K97"/>
    <mergeCell ref="B98:C98"/>
    <mergeCell ref="D98:E98"/>
    <mergeCell ref="F98:G98"/>
    <mergeCell ref="H98:I98"/>
    <mergeCell ref="B81:E81"/>
    <mergeCell ref="F81:I81"/>
    <mergeCell ref="J81:K81"/>
    <mergeCell ref="B82:C82"/>
    <mergeCell ref="D82:E82"/>
    <mergeCell ref="F82:G82"/>
    <mergeCell ref="H82:I82"/>
    <mergeCell ref="B58:E58"/>
    <mergeCell ref="F58:I58"/>
    <mergeCell ref="J58:K58"/>
    <mergeCell ref="B59:C59"/>
    <mergeCell ref="D59:E59"/>
    <mergeCell ref="F59:G59"/>
    <mergeCell ref="H59:I59"/>
    <mergeCell ref="B32:E32"/>
    <mergeCell ref="F32:I32"/>
    <mergeCell ref="J32:K32"/>
    <mergeCell ref="B33:C33"/>
    <mergeCell ref="D33:E33"/>
    <mergeCell ref="F33:G33"/>
    <mergeCell ref="H33:I33"/>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6" max="16383" man="1"/>
    <brk id="12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438</v>
      </c>
      <c r="C1" s="198"/>
      <c r="D1" s="198"/>
      <c r="E1" s="199"/>
      <c r="F1" s="199"/>
      <c r="G1" s="199"/>
      <c r="H1" s="199"/>
      <c r="I1" s="199"/>
      <c r="J1" s="199"/>
      <c r="K1" s="199"/>
    </row>
    <row r="2" spans="1:11" s="52" customFormat="1" ht="20.25" x14ac:dyDescent="0.3">
      <c r="A2" s="4" t="s">
        <v>89</v>
      </c>
      <c r="B2" s="202" t="s">
        <v>80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IF(B28=0, "-", B7/B28)</f>
        <v>0</v>
      </c>
      <c r="D7" s="65">
        <v>0</v>
      </c>
      <c r="E7" s="21">
        <f>IF(D28=0, "-", D7/D28)</f>
        <v>0</v>
      </c>
      <c r="F7" s="81">
        <v>0</v>
      </c>
      <c r="G7" s="39">
        <f>IF(F28=0, "-", F7/F28)</f>
        <v>0</v>
      </c>
      <c r="H7" s="65">
        <v>1</v>
      </c>
      <c r="I7" s="21">
        <f>IF(H28=0, "-", H7/H28)</f>
        <v>1.1574074074074073E-3</v>
      </c>
      <c r="J7" s="20" t="str">
        <f t="shared" ref="J7:J26" si="0">IF(D7=0, "-", IF((B7-D7)/D7&lt;10, (B7-D7)/D7, "&gt;999%"))</f>
        <v>-</v>
      </c>
      <c r="K7" s="21">
        <f t="shared" ref="K7:K26" si="1">IF(H7=0, "-", IF((F7-H7)/H7&lt;10, (F7-H7)/H7, "&gt;999%"))</f>
        <v>-1</v>
      </c>
    </row>
    <row r="8" spans="1:11" x14ac:dyDescent="0.2">
      <c r="A8" s="7" t="s">
        <v>32</v>
      </c>
      <c r="B8" s="65">
        <v>1</v>
      </c>
      <c r="C8" s="39">
        <f>IF(B28=0, "-", B8/B28)</f>
        <v>5.9523809523809521E-3</v>
      </c>
      <c r="D8" s="65">
        <v>1</v>
      </c>
      <c r="E8" s="21">
        <f>IF(D28=0, "-", D8/D28)</f>
        <v>6.8027210884353739E-3</v>
      </c>
      <c r="F8" s="81">
        <v>10</v>
      </c>
      <c r="G8" s="39">
        <f>IF(F28=0, "-", F8/F28)</f>
        <v>1.2269938650306749E-2</v>
      </c>
      <c r="H8" s="65">
        <v>11</v>
      </c>
      <c r="I8" s="21">
        <f>IF(H28=0, "-", H8/H28)</f>
        <v>1.2731481481481481E-2</v>
      </c>
      <c r="J8" s="20">
        <f t="shared" si="0"/>
        <v>0</v>
      </c>
      <c r="K8" s="21">
        <f t="shared" si="1"/>
        <v>-9.0909090909090912E-2</v>
      </c>
    </row>
    <row r="9" spans="1:11" x14ac:dyDescent="0.2">
      <c r="A9" s="7" t="s">
        <v>34</v>
      </c>
      <c r="B9" s="65">
        <v>2</v>
      </c>
      <c r="C9" s="39">
        <f>IF(B28=0, "-", B9/B28)</f>
        <v>1.1904761904761904E-2</v>
      </c>
      <c r="D9" s="65">
        <v>3</v>
      </c>
      <c r="E9" s="21">
        <f>IF(D28=0, "-", D9/D28)</f>
        <v>2.0408163265306121E-2</v>
      </c>
      <c r="F9" s="81">
        <v>4</v>
      </c>
      <c r="G9" s="39">
        <f>IF(F28=0, "-", F9/F28)</f>
        <v>4.9079754601226997E-3</v>
      </c>
      <c r="H9" s="65">
        <v>14</v>
      </c>
      <c r="I9" s="21">
        <f>IF(H28=0, "-", H9/H28)</f>
        <v>1.6203703703703703E-2</v>
      </c>
      <c r="J9" s="20">
        <f t="shared" si="0"/>
        <v>-0.33333333333333331</v>
      </c>
      <c r="K9" s="21">
        <f t="shared" si="1"/>
        <v>-0.7142857142857143</v>
      </c>
    </row>
    <row r="10" spans="1:11" x14ac:dyDescent="0.2">
      <c r="A10" s="7" t="s">
        <v>40</v>
      </c>
      <c r="B10" s="65">
        <v>0</v>
      </c>
      <c r="C10" s="39">
        <f>IF(B28=0, "-", B10/B28)</f>
        <v>0</v>
      </c>
      <c r="D10" s="65">
        <v>0</v>
      </c>
      <c r="E10" s="21">
        <f>IF(D28=0, "-", D10/D28)</f>
        <v>0</v>
      </c>
      <c r="F10" s="81">
        <v>3</v>
      </c>
      <c r="G10" s="39">
        <f>IF(F28=0, "-", F10/F28)</f>
        <v>3.6809815950920245E-3</v>
      </c>
      <c r="H10" s="65">
        <v>18</v>
      </c>
      <c r="I10" s="21">
        <f>IF(H28=0, "-", H10/H28)</f>
        <v>2.0833333333333332E-2</v>
      </c>
      <c r="J10" s="20" t="str">
        <f t="shared" si="0"/>
        <v>-</v>
      </c>
      <c r="K10" s="21">
        <f t="shared" si="1"/>
        <v>-0.83333333333333337</v>
      </c>
    </row>
    <row r="11" spans="1:11" x14ac:dyDescent="0.2">
      <c r="A11" s="7" t="s">
        <v>41</v>
      </c>
      <c r="B11" s="65">
        <v>15</v>
      </c>
      <c r="C11" s="39">
        <f>IF(B28=0, "-", B11/B28)</f>
        <v>8.9285714285714288E-2</v>
      </c>
      <c r="D11" s="65">
        <v>5</v>
      </c>
      <c r="E11" s="21">
        <f>IF(D28=0, "-", D11/D28)</f>
        <v>3.4013605442176874E-2</v>
      </c>
      <c r="F11" s="81">
        <v>75</v>
      </c>
      <c r="G11" s="39">
        <f>IF(F28=0, "-", F11/F28)</f>
        <v>9.202453987730061E-2</v>
      </c>
      <c r="H11" s="65">
        <v>55</v>
      </c>
      <c r="I11" s="21">
        <f>IF(H28=0, "-", H11/H28)</f>
        <v>6.3657407407407413E-2</v>
      </c>
      <c r="J11" s="20">
        <f t="shared" si="0"/>
        <v>2</v>
      </c>
      <c r="K11" s="21">
        <f t="shared" si="1"/>
        <v>0.36363636363636365</v>
      </c>
    </row>
    <row r="12" spans="1:11" x14ac:dyDescent="0.2">
      <c r="A12" s="7" t="s">
        <v>46</v>
      </c>
      <c r="B12" s="65">
        <v>0</v>
      </c>
      <c r="C12" s="39">
        <f>IF(B28=0, "-", B12/B28)</f>
        <v>0</v>
      </c>
      <c r="D12" s="65">
        <v>0</v>
      </c>
      <c r="E12" s="21">
        <f>IF(D28=0, "-", D12/D28)</f>
        <v>0</v>
      </c>
      <c r="F12" s="81">
        <v>1</v>
      </c>
      <c r="G12" s="39">
        <f>IF(F28=0, "-", F12/F28)</f>
        <v>1.2269938650306749E-3</v>
      </c>
      <c r="H12" s="65">
        <v>0</v>
      </c>
      <c r="I12" s="21">
        <f>IF(H28=0, "-", H12/H28)</f>
        <v>0</v>
      </c>
      <c r="J12" s="20" t="str">
        <f t="shared" si="0"/>
        <v>-</v>
      </c>
      <c r="K12" s="21" t="str">
        <f t="shared" si="1"/>
        <v>-</v>
      </c>
    </row>
    <row r="13" spans="1:11" x14ac:dyDescent="0.2">
      <c r="A13" s="7" t="s">
        <v>49</v>
      </c>
      <c r="B13" s="65">
        <v>46</v>
      </c>
      <c r="C13" s="39">
        <f>IF(B28=0, "-", B13/B28)</f>
        <v>0.27380952380952384</v>
      </c>
      <c r="D13" s="65">
        <v>29</v>
      </c>
      <c r="E13" s="21">
        <f>IF(D28=0, "-", D13/D28)</f>
        <v>0.19727891156462585</v>
      </c>
      <c r="F13" s="81">
        <v>150</v>
      </c>
      <c r="G13" s="39">
        <f>IF(F28=0, "-", F13/F28)</f>
        <v>0.18404907975460122</v>
      </c>
      <c r="H13" s="65">
        <v>182</v>
      </c>
      <c r="I13" s="21">
        <f>IF(H28=0, "-", H13/H28)</f>
        <v>0.21064814814814814</v>
      </c>
      <c r="J13" s="20">
        <f t="shared" si="0"/>
        <v>0.58620689655172409</v>
      </c>
      <c r="K13" s="21">
        <f t="shared" si="1"/>
        <v>-0.17582417582417584</v>
      </c>
    </row>
    <row r="14" spans="1:11" x14ac:dyDescent="0.2">
      <c r="A14" s="7" t="s">
        <v>51</v>
      </c>
      <c r="B14" s="65">
        <v>0</v>
      </c>
      <c r="C14" s="39">
        <f>IF(B28=0, "-", B14/B28)</f>
        <v>0</v>
      </c>
      <c r="D14" s="65">
        <v>1</v>
      </c>
      <c r="E14" s="21">
        <f>IF(D28=0, "-", D14/D28)</f>
        <v>6.8027210884353739E-3</v>
      </c>
      <c r="F14" s="81">
        <v>0</v>
      </c>
      <c r="G14" s="39">
        <f>IF(F28=0, "-", F14/F28)</f>
        <v>0</v>
      </c>
      <c r="H14" s="65">
        <v>4</v>
      </c>
      <c r="I14" s="21">
        <f>IF(H28=0, "-", H14/H28)</f>
        <v>4.6296296296296294E-3</v>
      </c>
      <c r="J14" s="20">
        <f t="shared" si="0"/>
        <v>-1</v>
      </c>
      <c r="K14" s="21">
        <f t="shared" si="1"/>
        <v>-1</v>
      </c>
    </row>
    <row r="15" spans="1:11" x14ac:dyDescent="0.2">
      <c r="A15" s="7" t="s">
        <v>52</v>
      </c>
      <c r="B15" s="65">
        <v>2</v>
      </c>
      <c r="C15" s="39">
        <f>IF(B28=0, "-", B15/B28)</f>
        <v>1.1904761904761904E-2</v>
      </c>
      <c r="D15" s="65">
        <v>0</v>
      </c>
      <c r="E15" s="21">
        <f>IF(D28=0, "-", D15/D28)</f>
        <v>0</v>
      </c>
      <c r="F15" s="81">
        <v>4</v>
      </c>
      <c r="G15" s="39">
        <f>IF(F28=0, "-", F15/F28)</f>
        <v>4.9079754601226997E-3</v>
      </c>
      <c r="H15" s="65">
        <v>2</v>
      </c>
      <c r="I15" s="21">
        <f>IF(H28=0, "-", H15/H28)</f>
        <v>2.3148148148148147E-3</v>
      </c>
      <c r="J15" s="20" t="str">
        <f t="shared" si="0"/>
        <v>-</v>
      </c>
      <c r="K15" s="21">
        <f t="shared" si="1"/>
        <v>1</v>
      </c>
    </row>
    <row r="16" spans="1:11" x14ac:dyDescent="0.2">
      <c r="A16" s="7" t="s">
        <v>56</v>
      </c>
      <c r="B16" s="65">
        <v>7</v>
      </c>
      <c r="C16" s="39">
        <f>IF(B28=0, "-", B16/B28)</f>
        <v>4.1666666666666664E-2</v>
      </c>
      <c r="D16" s="65">
        <v>16</v>
      </c>
      <c r="E16" s="21">
        <f>IF(D28=0, "-", D16/D28)</f>
        <v>0.10884353741496598</v>
      </c>
      <c r="F16" s="81">
        <v>56</v>
      </c>
      <c r="G16" s="39">
        <f>IF(F28=0, "-", F16/F28)</f>
        <v>6.8711656441717797E-2</v>
      </c>
      <c r="H16" s="65">
        <v>87</v>
      </c>
      <c r="I16" s="21">
        <f>IF(H28=0, "-", H16/H28)</f>
        <v>0.10069444444444445</v>
      </c>
      <c r="J16" s="20">
        <f t="shared" si="0"/>
        <v>-0.5625</v>
      </c>
      <c r="K16" s="21">
        <f t="shared" si="1"/>
        <v>-0.35632183908045978</v>
      </c>
    </row>
    <row r="17" spans="1:11" x14ac:dyDescent="0.2">
      <c r="A17" s="7" t="s">
        <v>57</v>
      </c>
      <c r="B17" s="65">
        <v>4</v>
      </c>
      <c r="C17" s="39">
        <f>IF(B28=0, "-", B17/B28)</f>
        <v>2.3809523809523808E-2</v>
      </c>
      <c r="D17" s="65">
        <v>1</v>
      </c>
      <c r="E17" s="21">
        <f>IF(D28=0, "-", D17/D28)</f>
        <v>6.8027210884353739E-3</v>
      </c>
      <c r="F17" s="81">
        <v>6</v>
      </c>
      <c r="G17" s="39">
        <f>IF(F28=0, "-", F17/F28)</f>
        <v>7.3619631901840491E-3</v>
      </c>
      <c r="H17" s="65">
        <v>6</v>
      </c>
      <c r="I17" s="21">
        <f>IF(H28=0, "-", H17/H28)</f>
        <v>6.9444444444444441E-3</v>
      </c>
      <c r="J17" s="20">
        <f t="shared" si="0"/>
        <v>3</v>
      </c>
      <c r="K17" s="21">
        <f t="shared" si="1"/>
        <v>0</v>
      </c>
    </row>
    <row r="18" spans="1:11" x14ac:dyDescent="0.2">
      <c r="A18" s="7" t="s">
        <v>59</v>
      </c>
      <c r="B18" s="65">
        <v>10</v>
      </c>
      <c r="C18" s="39">
        <f>IF(B28=0, "-", B18/B28)</f>
        <v>5.9523809523809521E-2</v>
      </c>
      <c r="D18" s="65">
        <v>8</v>
      </c>
      <c r="E18" s="21">
        <f>IF(D28=0, "-", D18/D28)</f>
        <v>5.4421768707482991E-2</v>
      </c>
      <c r="F18" s="81">
        <v>113</v>
      </c>
      <c r="G18" s="39">
        <f>IF(F28=0, "-", F18/F28)</f>
        <v>0.13865030674846626</v>
      </c>
      <c r="H18" s="65">
        <v>57</v>
      </c>
      <c r="I18" s="21">
        <f>IF(H28=0, "-", H18/H28)</f>
        <v>6.5972222222222224E-2</v>
      </c>
      <c r="J18" s="20">
        <f t="shared" si="0"/>
        <v>0.25</v>
      </c>
      <c r="K18" s="21">
        <f t="shared" si="1"/>
        <v>0.98245614035087714</v>
      </c>
    </row>
    <row r="19" spans="1:11" x14ac:dyDescent="0.2">
      <c r="A19" s="7" t="s">
        <v>61</v>
      </c>
      <c r="B19" s="65">
        <v>0</v>
      </c>
      <c r="C19" s="39">
        <f>IF(B28=0, "-", B19/B28)</f>
        <v>0</v>
      </c>
      <c r="D19" s="65">
        <v>4</v>
      </c>
      <c r="E19" s="21">
        <f>IF(D28=0, "-", D19/D28)</f>
        <v>2.7210884353741496E-2</v>
      </c>
      <c r="F19" s="81">
        <v>2</v>
      </c>
      <c r="G19" s="39">
        <f>IF(F28=0, "-", F19/F28)</f>
        <v>2.4539877300613498E-3</v>
      </c>
      <c r="H19" s="65">
        <v>10</v>
      </c>
      <c r="I19" s="21">
        <f>IF(H28=0, "-", H19/H28)</f>
        <v>1.1574074074074073E-2</v>
      </c>
      <c r="J19" s="20">
        <f t="shared" si="0"/>
        <v>-1</v>
      </c>
      <c r="K19" s="21">
        <f t="shared" si="1"/>
        <v>-0.8</v>
      </c>
    </row>
    <row r="20" spans="1:11" x14ac:dyDescent="0.2">
      <c r="A20" s="7" t="s">
        <v>62</v>
      </c>
      <c r="B20" s="65">
        <v>0</v>
      </c>
      <c r="C20" s="39">
        <f>IF(B28=0, "-", B20/B28)</f>
        <v>0</v>
      </c>
      <c r="D20" s="65">
        <v>0</v>
      </c>
      <c r="E20" s="21">
        <f>IF(D28=0, "-", D20/D28)</f>
        <v>0</v>
      </c>
      <c r="F20" s="81">
        <v>3</v>
      </c>
      <c r="G20" s="39">
        <f>IF(F28=0, "-", F20/F28)</f>
        <v>3.6809815950920245E-3</v>
      </c>
      <c r="H20" s="65">
        <v>2</v>
      </c>
      <c r="I20" s="21">
        <f>IF(H28=0, "-", H20/H28)</f>
        <v>2.3148148148148147E-3</v>
      </c>
      <c r="J20" s="20" t="str">
        <f t="shared" si="0"/>
        <v>-</v>
      </c>
      <c r="K20" s="21">
        <f t="shared" si="1"/>
        <v>0.5</v>
      </c>
    </row>
    <row r="21" spans="1:11" x14ac:dyDescent="0.2">
      <c r="A21" s="7" t="s">
        <v>68</v>
      </c>
      <c r="B21" s="65">
        <v>0</v>
      </c>
      <c r="C21" s="39">
        <f>IF(B28=0, "-", B21/B28)</f>
        <v>0</v>
      </c>
      <c r="D21" s="65">
        <v>0</v>
      </c>
      <c r="E21" s="21">
        <f>IF(D28=0, "-", D21/D28)</f>
        <v>0</v>
      </c>
      <c r="F21" s="81">
        <v>1</v>
      </c>
      <c r="G21" s="39">
        <f>IF(F28=0, "-", F21/F28)</f>
        <v>1.2269938650306749E-3</v>
      </c>
      <c r="H21" s="65">
        <v>0</v>
      </c>
      <c r="I21" s="21">
        <f>IF(H28=0, "-", H21/H28)</f>
        <v>0</v>
      </c>
      <c r="J21" s="20" t="str">
        <f t="shared" si="0"/>
        <v>-</v>
      </c>
      <c r="K21" s="21" t="str">
        <f t="shared" si="1"/>
        <v>-</v>
      </c>
    </row>
    <row r="22" spans="1:11" x14ac:dyDescent="0.2">
      <c r="A22" s="7" t="s">
        <v>70</v>
      </c>
      <c r="B22" s="65">
        <v>2</v>
      </c>
      <c r="C22" s="39">
        <f>IF(B28=0, "-", B22/B28)</f>
        <v>1.1904761904761904E-2</v>
      </c>
      <c r="D22" s="65">
        <v>1</v>
      </c>
      <c r="E22" s="21">
        <f>IF(D28=0, "-", D22/D28)</f>
        <v>6.8027210884353739E-3</v>
      </c>
      <c r="F22" s="81">
        <v>12</v>
      </c>
      <c r="G22" s="39">
        <f>IF(F28=0, "-", F22/F28)</f>
        <v>1.4723926380368098E-2</v>
      </c>
      <c r="H22" s="65">
        <v>9</v>
      </c>
      <c r="I22" s="21">
        <f>IF(H28=0, "-", H22/H28)</f>
        <v>1.0416666666666666E-2</v>
      </c>
      <c r="J22" s="20">
        <f t="shared" si="0"/>
        <v>1</v>
      </c>
      <c r="K22" s="21">
        <f t="shared" si="1"/>
        <v>0.33333333333333331</v>
      </c>
    </row>
    <row r="23" spans="1:11" x14ac:dyDescent="0.2">
      <c r="A23" s="7" t="s">
        <v>71</v>
      </c>
      <c r="B23" s="65">
        <v>17</v>
      </c>
      <c r="C23" s="39">
        <f>IF(B28=0, "-", B23/B28)</f>
        <v>0.10119047619047619</v>
      </c>
      <c r="D23" s="65">
        <v>8</v>
      </c>
      <c r="E23" s="21">
        <f>IF(D28=0, "-", D23/D28)</f>
        <v>5.4421768707482991E-2</v>
      </c>
      <c r="F23" s="81">
        <v>100</v>
      </c>
      <c r="G23" s="39">
        <f>IF(F28=0, "-", F23/F28)</f>
        <v>0.12269938650306748</v>
      </c>
      <c r="H23" s="65">
        <v>60</v>
      </c>
      <c r="I23" s="21">
        <f>IF(H28=0, "-", H23/H28)</f>
        <v>6.9444444444444448E-2</v>
      </c>
      <c r="J23" s="20">
        <f t="shared" si="0"/>
        <v>1.125</v>
      </c>
      <c r="K23" s="21">
        <f t="shared" si="1"/>
        <v>0.66666666666666663</v>
      </c>
    </row>
    <row r="24" spans="1:11" x14ac:dyDescent="0.2">
      <c r="A24" s="7" t="s">
        <v>72</v>
      </c>
      <c r="B24" s="65">
        <v>0</v>
      </c>
      <c r="C24" s="39">
        <f>IF(B28=0, "-", B24/B28)</f>
        <v>0</v>
      </c>
      <c r="D24" s="65">
        <v>0</v>
      </c>
      <c r="E24" s="21">
        <f>IF(D28=0, "-", D24/D28)</f>
        <v>0</v>
      </c>
      <c r="F24" s="81">
        <v>5</v>
      </c>
      <c r="G24" s="39">
        <f>IF(F28=0, "-", F24/F28)</f>
        <v>6.1349693251533744E-3</v>
      </c>
      <c r="H24" s="65">
        <v>0</v>
      </c>
      <c r="I24" s="21">
        <f>IF(H28=0, "-", H24/H28)</f>
        <v>0</v>
      </c>
      <c r="J24" s="20" t="str">
        <f t="shared" si="0"/>
        <v>-</v>
      </c>
      <c r="K24" s="21" t="str">
        <f t="shared" si="1"/>
        <v>-</v>
      </c>
    </row>
    <row r="25" spans="1:11" x14ac:dyDescent="0.2">
      <c r="A25" s="7" t="s">
        <v>73</v>
      </c>
      <c r="B25" s="65">
        <v>61</v>
      </c>
      <c r="C25" s="39">
        <f>IF(B28=0, "-", B25/B28)</f>
        <v>0.36309523809523808</v>
      </c>
      <c r="D25" s="65">
        <v>69</v>
      </c>
      <c r="E25" s="21">
        <f>IF(D28=0, "-", D25/D28)</f>
        <v>0.46938775510204084</v>
      </c>
      <c r="F25" s="81">
        <v>265</v>
      </c>
      <c r="G25" s="39">
        <f>IF(F28=0, "-", F25/F28)</f>
        <v>0.32515337423312884</v>
      </c>
      <c r="H25" s="65">
        <v>340</v>
      </c>
      <c r="I25" s="21">
        <f>IF(H28=0, "-", H25/H28)</f>
        <v>0.39351851851851855</v>
      </c>
      <c r="J25" s="20">
        <f t="shared" si="0"/>
        <v>-0.11594202898550725</v>
      </c>
      <c r="K25" s="21">
        <f t="shared" si="1"/>
        <v>-0.22058823529411764</v>
      </c>
    </row>
    <row r="26" spans="1:11" x14ac:dyDescent="0.2">
      <c r="A26" s="7" t="s">
        <v>75</v>
      </c>
      <c r="B26" s="65">
        <v>1</v>
      </c>
      <c r="C26" s="39">
        <f>IF(B28=0, "-", B26/B28)</f>
        <v>5.9523809523809521E-3</v>
      </c>
      <c r="D26" s="65">
        <v>1</v>
      </c>
      <c r="E26" s="21">
        <f>IF(D28=0, "-", D26/D28)</f>
        <v>6.8027210884353739E-3</v>
      </c>
      <c r="F26" s="81">
        <v>5</v>
      </c>
      <c r="G26" s="39">
        <f>IF(F28=0, "-", F26/F28)</f>
        <v>6.1349693251533744E-3</v>
      </c>
      <c r="H26" s="65">
        <v>6</v>
      </c>
      <c r="I26" s="21">
        <f>IF(H28=0, "-", H26/H28)</f>
        <v>6.9444444444444441E-3</v>
      </c>
      <c r="J26" s="20">
        <f t="shared" si="0"/>
        <v>0</v>
      </c>
      <c r="K26" s="21">
        <f t="shared" si="1"/>
        <v>-0.16666666666666666</v>
      </c>
    </row>
    <row r="27" spans="1:11" x14ac:dyDescent="0.2">
      <c r="A27" s="2"/>
      <c r="B27" s="68"/>
      <c r="C27" s="33"/>
      <c r="D27" s="68"/>
      <c r="E27" s="6"/>
      <c r="F27" s="82"/>
      <c r="G27" s="33"/>
      <c r="H27" s="68"/>
      <c r="I27" s="6"/>
      <c r="J27" s="5"/>
      <c r="K27" s="6"/>
    </row>
    <row r="28" spans="1:11" s="43" customFormat="1" x14ac:dyDescent="0.2">
      <c r="A28" s="162" t="s">
        <v>388</v>
      </c>
      <c r="B28" s="71">
        <f>SUM(B7:B27)</f>
        <v>168</v>
      </c>
      <c r="C28" s="40">
        <v>1</v>
      </c>
      <c r="D28" s="71">
        <f>SUM(D7:D27)</f>
        <v>147</v>
      </c>
      <c r="E28" s="41">
        <v>1</v>
      </c>
      <c r="F28" s="77">
        <f>SUM(F7:F27)</f>
        <v>815</v>
      </c>
      <c r="G28" s="42">
        <v>1</v>
      </c>
      <c r="H28" s="71">
        <f>SUM(H7:H27)</f>
        <v>864</v>
      </c>
      <c r="I28" s="41">
        <v>1</v>
      </c>
      <c r="J28" s="37">
        <f>IF(D28=0, "-", (B28-D28)/D28)</f>
        <v>0.14285714285714285</v>
      </c>
      <c r="K28" s="38">
        <f>IF(H28=0, "-", (F28-H28)/H28)</f>
        <v>-5.6712962962962965E-2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2022-07-04T20:08:23Z</dcterms:modified>
</cp:coreProperties>
</file>