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infocorp365-my.sharepoint.com/personal/adam_poole_ihsmarkit_com/Documents/Documents/7. Production/VFACTs National Reports/March/"/>
    </mc:Choice>
  </mc:AlternateContent>
  <xr:revisionPtr revIDLastSave="0" documentId="8_{AF96A386-D2F9-4B05-B2B3-6836FD88A94D}" xr6:coauthVersionLast="44" xr6:coauthVersionMax="44" xr10:uidLastSave="{00000000-0000-0000-0000-000000000000}"/>
  <bookViews>
    <workbookView xWindow="20" yWindow="620" windowWidth="19180" windowHeight="10180" xr2:uid="{146B275E-163F-4F57-9EEF-27B31E094850}"/>
  </bookViews>
  <sheets>
    <sheet name="Retail Sales By State" sheetId="1" r:id="rId1"/>
    <sheet name="Total Market Segmentation" sheetId="2" r:id="rId2"/>
    <sheet name="Retail Sales By Marque" sheetId="3" r:id="rId3"/>
    <sheet name="Retail Share By Marque" sheetId="4" r:id="rId4"/>
    <sheet name="Retail Sales By Buyer Type" sheetId="5" r:id="rId5"/>
    <sheet name="Retail Sales By Buyer Type Fuel" sheetId="6" r:id="rId6"/>
    <sheet name="Retail Sales By Country Of Orig" sheetId="7" r:id="rId7"/>
    <sheet name="Segment Model Passenger" sheetId="8" r:id="rId8"/>
    <sheet name="Marque Passenger" sheetId="9" r:id="rId9"/>
    <sheet name="Segment Model SUV" sheetId="10" r:id="rId10"/>
    <sheet name="Marque SUV" sheetId="11" r:id="rId11"/>
    <sheet name="Segment Model Light Commercial" sheetId="12" r:id="rId12"/>
    <sheet name="Marque Light Commercial" sheetId="13" r:id="rId13"/>
    <sheet name="Segment Model Heavy Commercial" sheetId="14" r:id="rId14"/>
    <sheet name="Marque Heavy Commercial" sheetId="15" r:id="rId15"/>
    <sheet name="Retail Sales By Marque &amp; Model" sheetId="16" r:id="rId16"/>
  </sheets>
  <externalReferences>
    <externalReference r:id="rId17"/>
  </externalReferences>
  <definedNames>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06" i="16" l="1"/>
  <c r="D306" i="16"/>
  <c r="H306" i="16" s="1"/>
  <c r="C306" i="16"/>
  <c r="B306" i="16"/>
  <c r="I304" i="16"/>
  <c r="H304" i="16"/>
  <c r="J304" i="16" s="1"/>
  <c r="G304" i="16"/>
  <c r="I303" i="16"/>
  <c r="H303" i="16"/>
  <c r="J303" i="16" s="1"/>
  <c r="G303" i="16"/>
  <c r="J300" i="16"/>
  <c r="I300" i="16"/>
  <c r="H300" i="16"/>
  <c r="G300" i="16"/>
  <c r="I299" i="16"/>
  <c r="H299" i="16"/>
  <c r="J299" i="16" s="1"/>
  <c r="G299" i="16"/>
  <c r="J298" i="16"/>
  <c r="I298" i="16"/>
  <c r="H298" i="16"/>
  <c r="G298" i="16"/>
  <c r="I297" i="16"/>
  <c r="H297" i="16"/>
  <c r="J297" i="16" s="1"/>
  <c r="G297" i="16"/>
  <c r="J296" i="16"/>
  <c r="I296" i="16"/>
  <c r="H296" i="16"/>
  <c r="G296" i="16"/>
  <c r="H295" i="16"/>
  <c r="J295" i="16" s="1"/>
  <c r="G295" i="16"/>
  <c r="I295" i="16" s="1"/>
  <c r="J294" i="16"/>
  <c r="I294" i="16"/>
  <c r="H294" i="16"/>
  <c r="G294" i="16"/>
  <c r="I293" i="16"/>
  <c r="H293" i="16"/>
  <c r="J293" i="16" s="1"/>
  <c r="G293" i="16"/>
  <c r="J292" i="16"/>
  <c r="I292" i="16"/>
  <c r="H292" i="16"/>
  <c r="G292" i="16"/>
  <c r="I291" i="16"/>
  <c r="H291" i="16"/>
  <c r="J291" i="16" s="1"/>
  <c r="G291" i="16"/>
  <c r="J290" i="16"/>
  <c r="I290" i="16"/>
  <c r="H290" i="16"/>
  <c r="G290" i="16"/>
  <c r="J289" i="16"/>
  <c r="I289" i="16"/>
  <c r="H289" i="16"/>
  <c r="G289" i="16"/>
  <c r="J288" i="16"/>
  <c r="I288" i="16"/>
  <c r="H288" i="16"/>
  <c r="G288" i="16"/>
  <c r="H287" i="16"/>
  <c r="J287" i="16" s="1"/>
  <c r="G287" i="16"/>
  <c r="I287" i="16" s="1"/>
  <c r="J284" i="16"/>
  <c r="I284" i="16"/>
  <c r="H284" i="16"/>
  <c r="G284" i="16"/>
  <c r="H283" i="16"/>
  <c r="J283" i="16" s="1"/>
  <c r="G283" i="16"/>
  <c r="I283" i="16" s="1"/>
  <c r="J280" i="16"/>
  <c r="I280" i="16"/>
  <c r="H280" i="16"/>
  <c r="G280" i="16"/>
  <c r="I279" i="16"/>
  <c r="H279" i="16"/>
  <c r="J279" i="16" s="1"/>
  <c r="G279" i="16"/>
  <c r="J278" i="16"/>
  <c r="I278" i="16"/>
  <c r="H278" i="16"/>
  <c r="G278" i="16"/>
  <c r="I277" i="16"/>
  <c r="H277" i="16"/>
  <c r="J277" i="16" s="1"/>
  <c r="G277" i="16"/>
  <c r="J276" i="16"/>
  <c r="I276" i="16"/>
  <c r="H276" i="16"/>
  <c r="G276" i="16"/>
  <c r="H275" i="16"/>
  <c r="J275" i="16" s="1"/>
  <c r="G275" i="16"/>
  <c r="I275" i="16" s="1"/>
  <c r="J274" i="16"/>
  <c r="I274" i="16"/>
  <c r="H274" i="16"/>
  <c r="G274" i="16"/>
  <c r="H273" i="16"/>
  <c r="J273" i="16" s="1"/>
  <c r="G273" i="16"/>
  <c r="I273" i="16" s="1"/>
  <c r="J272" i="16"/>
  <c r="I272" i="16"/>
  <c r="H272" i="16"/>
  <c r="G272" i="16"/>
  <c r="I271" i="16"/>
  <c r="H271" i="16"/>
  <c r="J271" i="16" s="1"/>
  <c r="G271" i="16"/>
  <c r="J270" i="16"/>
  <c r="I270" i="16"/>
  <c r="H270" i="16"/>
  <c r="G270" i="16"/>
  <c r="I269" i="16"/>
  <c r="H269" i="16"/>
  <c r="J269" i="16" s="1"/>
  <c r="G269" i="16"/>
  <c r="J268" i="16"/>
  <c r="I268" i="16"/>
  <c r="H268" i="16"/>
  <c r="G268" i="16"/>
  <c r="J267" i="16"/>
  <c r="I267" i="16"/>
  <c r="H267" i="16"/>
  <c r="G267" i="16"/>
  <c r="J266" i="16"/>
  <c r="I266" i="16"/>
  <c r="H266" i="16"/>
  <c r="G266" i="16"/>
  <c r="H265" i="16"/>
  <c r="J265" i="16" s="1"/>
  <c r="G265" i="16"/>
  <c r="I265" i="16" s="1"/>
  <c r="J264" i="16"/>
  <c r="I264" i="16"/>
  <c r="H264" i="16"/>
  <c r="G264" i="16"/>
  <c r="H263" i="16"/>
  <c r="J263" i="16" s="1"/>
  <c r="G263" i="16"/>
  <c r="I263" i="16" s="1"/>
  <c r="J262" i="16"/>
  <c r="I262" i="16"/>
  <c r="H262" i="16"/>
  <c r="G262" i="16"/>
  <c r="I261" i="16"/>
  <c r="H261" i="16"/>
  <c r="J261" i="16" s="1"/>
  <c r="G261" i="16"/>
  <c r="J258" i="16"/>
  <c r="I258" i="16"/>
  <c r="H258" i="16"/>
  <c r="G258" i="16"/>
  <c r="I257" i="16"/>
  <c r="H257" i="16"/>
  <c r="J257" i="16" s="1"/>
  <c r="G257" i="16"/>
  <c r="J256" i="16"/>
  <c r="I256" i="16"/>
  <c r="H256" i="16"/>
  <c r="G256" i="16"/>
  <c r="H255" i="16"/>
  <c r="J255" i="16" s="1"/>
  <c r="G255" i="16"/>
  <c r="I255" i="16" s="1"/>
  <c r="J254" i="16"/>
  <c r="I254" i="16"/>
  <c r="H254" i="16"/>
  <c r="G254" i="16"/>
  <c r="H253" i="16"/>
  <c r="J253" i="16" s="1"/>
  <c r="G253" i="16"/>
  <c r="I253" i="16" s="1"/>
  <c r="J252" i="16"/>
  <c r="I252" i="16"/>
  <c r="H252" i="16"/>
  <c r="G252" i="16"/>
  <c r="I249" i="16"/>
  <c r="H249" i="16"/>
  <c r="J249" i="16" s="1"/>
  <c r="G249" i="16"/>
  <c r="J248" i="16"/>
  <c r="I248" i="16"/>
  <c r="H248" i="16"/>
  <c r="G248" i="16"/>
  <c r="I247" i="16"/>
  <c r="H247" i="16"/>
  <c r="J247" i="16" s="1"/>
  <c r="G247" i="16"/>
  <c r="J246" i="16"/>
  <c r="I246" i="16"/>
  <c r="H246" i="16"/>
  <c r="G246" i="16"/>
  <c r="I245" i="16"/>
  <c r="H245" i="16"/>
  <c r="J245" i="16" s="1"/>
  <c r="G245" i="16"/>
  <c r="J244" i="16"/>
  <c r="I244" i="16"/>
  <c r="H244" i="16"/>
  <c r="G244" i="16"/>
  <c r="I243" i="16"/>
  <c r="H243" i="16"/>
  <c r="J243" i="16" s="1"/>
  <c r="G243" i="16"/>
  <c r="J242" i="16"/>
  <c r="I242" i="16"/>
  <c r="H242" i="16"/>
  <c r="G242" i="16"/>
  <c r="I241" i="16"/>
  <c r="H241" i="16"/>
  <c r="J241" i="16" s="1"/>
  <c r="G241" i="16"/>
  <c r="J238" i="16"/>
  <c r="I238" i="16"/>
  <c r="H238" i="16"/>
  <c r="G238" i="16"/>
  <c r="I237" i="16"/>
  <c r="H237" i="16"/>
  <c r="J237" i="16" s="1"/>
  <c r="G237" i="16"/>
  <c r="J236" i="16"/>
  <c r="I236" i="16"/>
  <c r="H236" i="16"/>
  <c r="G236" i="16"/>
  <c r="I233" i="16"/>
  <c r="H233" i="16"/>
  <c r="J233" i="16" s="1"/>
  <c r="G233" i="16"/>
  <c r="J232" i="16"/>
  <c r="I232" i="16"/>
  <c r="H232" i="16"/>
  <c r="G232" i="16"/>
  <c r="I231" i="16"/>
  <c r="H231" i="16"/>
  <c r="J231" i="16" s="1"/>
  <c r="G231" i="16"/>
  <c r="J230" i="16"/>
  <c r="I230" i="16"/>
  <c r="H230" i="16"/>
  <c r="G230" i="16"/>
  <c r="I227" i="16"/>
  <c r="H227" i="16"/>
  <c r="J227" i="16" s="1"/>
  <c r="G227" i="16"/>
  <c r="J226" i="16"/>
  <c r="I226" i="16"/>
  <c r="H226" i="16"/>
  <c r="G226" i="16"/>
  <c r="I225" i="16"/>
  <c r="H225" i="16"/>
  <c r="J225" i="16" s="1"/>
  <c r="G225" i="16"/>
  <c r="J222" i="16"/>
  <c r="I222" i="16"/>
  <c r="H222" i="16"/>
  <c r="G222" i="16"/>
  <c r="H221" i="16"/>
  <c r="J221" i="16" s="1"/>
  <c r="G221" i="16"/>
  <c r="I221" i="16" s="1"/>
  <c r="J220" i="16"/>
  <c r="I220" i="16"/>
  <c r="H220" i="16"/>
  <c r="G220" i="16"/>
  <c r="H219" i="16"/>
  <c r="J219" i="16" s="1"/>
  <c r="G219" i="16"/>
  <c r="I219" i="16" s="1"/>
  <c r="J218" i="16"/>
  <c r="I218" i="16"/>
  <c r="H218" i="16"/>
  <c r="G218" i="16"/>
  <c r="I217" i="16"/>
  <c r="H217" i="16"/>
  <c r="J217" i="16" s="1"/>
  <c r="G217" i="16"/>
  <c r="J216" i="16"/>
  <c r="I216" i="16"/>
  <c r="H216" i="16"/>
  <c r="G216" i="16"/>
  <c r="J215" i="16"/>
  <c r="I215" i="16"/>
  <c r="H215" i="16"/>
  <c r="G215" i="16"/>
  <c r="J214" i="16"/>
  <c r="I214" i="16"/>
  <c r="H214" i="16"/>
  <c r="G214" i="16"/>
  <c r="I211" i="16"/>
  <c r="H211" i="16"/>
  <c r="J211" i="16" s="1"/>
  <c r="G211" i="16"/>
  <c r="J210" i="16"/>
  <c r="I210" i="16"/>
  <c r="H210" i="16"/>
  <c r="G210" i="16"/>
  <c r="H209" i="16"/>
  <c r="J209" i="16" s="1"/>
  <c r="G209" i="16"/>
  <c r="I209" i="16" s="1"/>
  <c r="J208" i="16"/>
  <c r="I208" i="16"/>
  <c r="H208" i="16"/>
  <c r="G208" i="16"/>
  <c r="H207" i="16"/>
  <c r="J207" i="16" s="1"/>
  <c r="G207" i="16"/>
  <c r="I207" i="16" s="1"/>
  <c r="J206" i="16"/>
  <c r="I206" i="16"/>
  <c r="H206" i="16"/>
  <c r="G206" i="16"/>
  <c r="I205" i="16"/>
  <c r="H205" i="16"/>
  <c r="J205" i="16" s="1"/>
  <c r="G205" i="16"/>
  <c r="J204" i="16"/>
  <c r="I204" i="16"/>
  <c r="H204" i="16"/>
  <c r="G204" i="16"/>
  <c r="I203" i="16"/>
  <c r="H203" i="16"/>
  <c r="J203" i="16" s="1"/>
  <c r="G203" i="16"/>
  <c r="J200" i="16"/>
  <c r="I200" i="16"/>
  <c r="H200" i="16"/>
  <c r="G200" i="16"/>
  <c r="H199" i="16"/>
  <c r="J199" i="16" s="1"/>
  <c r="G199" i="16"/>
  <c r="I199" i="16" s="1"/>
  <c r="J196" i="16"/>
  <c r="I196" i="16"/>
  <c r="H196" i="16"/>
  <c r="G196" i="16"/>
  <c r="J195" i="16"/>
  <c r="I195" i="16"/>
  <c r="H195" i="16"/>
  <c r="G195" i="16"/>
  <c r="J194" i="16"/>
  <c r="I194" i="16"/>
  <c r="H194" i="16"/>
  <c r="G194" i="16"/>
  <c r="H191" i="16"/>
  <c r="J191" i="16" s="1"/>
  <c r="G191" i="16"/>
  <c r="I191" i="16" s="1"/>
  <c r="J190" i="16"/>
  <c r="I190" i="16"/>
  <c r="H190" i="16"/>
  <c r="G190" i="16"/>
  <c r="J189" i="16"/>
  <c r="I189" i="16"/>
  <c r="H189" i="16"/>
  <c r="G189" i="16"/>
  <c r="J188" i="16"/>
  <c r="I188" i="16"/>
  <c r="H188" i="16"/>
  <c r="G188" i="16"/>
  <c r="I187" i="16"/>
  <c r="H187" i="16"/>
  <c r="J187" i="16" s="1"/>
  <c r="G187" i="16"/>
  <c r="J184" i="16"/>
  <c r="I184" i="16"/>
  <c r="H184" i="16"/>
  <c r="G184" i="16"/>
  <c r="J183" i="16"/>
  <c r="I183" i="16"/>
  <c r="H183" i="16"/>
  <c r="G183" i="16"/>
  <c r="J180" i="16"/>
  <c r="I180" i="16"/>
  <c r="H180" i="16"/>
  <c r="G180" i="16"/>
  <c r="I179" i="16"/>
  <c r="H179" i="16"/>
  <c r="J179" i="16" s="1"/>
  <c r="G179" i="16"/>
  <c r="J178" i="16"/>
  <c r="I178" i="16"/>
  <c r="H178" i="16"/>
  <c r="G178" i="16"/>
  <c r="J177" i="16"/>
  <c r="I177" i="16"/>
  <c r="H177" i="16"/>
  <c r="G177" i="16"/>
  <c r="J176" i="16"/>
  <c r="I176" i="16"/>
  <c r="H176" i="16"/>
  <c r="G176" i="16"/>
  <c r="H175" i="16"/>
  <c r="J175" i="16" s="1"/>
  <c r="G175" i="16"/>
  <c r="I175" i="16" s="1"/>
  <c r="J174" i="16"/>
  <c r="I174" i="16"/>
  <c r="H174" i="16"/>
  <c r="G174" i="16"/>
  <c r="J173" i="16"/>
  <c r="I173" i="16"/>
  <c r="H173" i="16"/>
  <c r="G173" i="16"/>
  <c r="J172" i="16"/>
  <c r="I172" i="16"/>
  <c r="H172" i="16"/>
  <c r="G172" i="16"/>
  <c r="H169" i="16"/>
  <c r="J169" i="16" s="1"/>
  <c r="G169" i="16"/>
  <c r="I169" i="16" s="1"/>
  <c r="J168" i="16"/>
  <c r="I168" i="16"/>
  <c r="H168" i="16"/>
  <c r="G168" i="16"/>
  <c r="I167" i="16"/>
  <c r="H167" i="16"/>
  <c r="J167" i="16" s="1"/>
  <c r="G167" i="16"/>
  <c r="J166" i="16"/>
  <c r="I166" i="16"/>
  <c r="H166" i="16"/>
  <c r="G166" i="16"/>
  <c r="I165" i="16"/>
  <c r="H165" i="16"/>
  <c r="J165" i="16" s="1"/>
  <c r="G165" i="16"/>
  <c r="J164" i="16"/>
  <c r="I164" i="16"/>
  <c r="H164" i="16"/>
  <c r="G164" i="16"/>
  <c r="H163" i="16"/>
  <c r="J163" i="16" s="1"/>
  <c r="G163" i="16"/>
  <c r="I163" i="16" s="1"/>
  <c r="J162" i="16"/>
  <c r="I162" i="16"/>
  <c r="H162" i="16"/>
  <c r="G162" i="16"/>
  <c r="J161" i="16"/>
  <c r="I161" i="16"/>
  <c r="H161" i="16"/>
  <c r="G161" i="16"/>
  <c r="J160" i="16"/>
  <c r="I160" i="16"/>
  <c r="H160" i="16"/>
  <c r="G160" i="16"/>
  <c r="H159" i="16"/>
  <c r="J159" i="16" s="1"/>
  <c r="G159" i="16"/>
  <c r="I159" i="16" s="1"/>
  <c r="J158" i="16"/>
  <c r="I158" i="16"/>
  <c r="H158" i="16"/>
  <c r="G158" i="16"/>
  <c r="I155" i="16"/>
  <c r="H155" i="16"/>
  <c r="J155" i="16" s="1"/>
  <c r="G155" i="16"/>
  <c r="J154" i="16"/>
  <c r="I154" i="16"/>
  <c r="H154" i="16"/>
  <c r="G154" i="16"/>
  <c r="I151" i="16"/>
  <c r="H151" i="16"/>
  <c r="J151" i="16" s="1"/>
  <c r="G151" i="16"/>
  <c r="J150" i="16"/>
  <c r="I150" i="16"/>
  <c r="H150" i="16"/>
  <c r="G150" i="16"/>
  <c r="I149" i="16"/>
  <c r="H149" i="16"/>
  <c r="J149" i="16" s="1"/>
  <c r="G149" i="16"/>
  <c r="J148" i="16"/>
  <c r="I148" i="16"/>
  <c r="H148" i="16"/>
  <c r="G148" i="16"/>
  <c r="H147" i="16"/>
  <c r="J147" i="16" s="1"/>
  <c r="G147" i="16"/>
  <c r="I147" i="16" s="1"/>
  <c r="J146" i="16"/>
  <c r="I146" i="16"/>
  <c r="H146" i="16"/>
  <c r="G146" i="16"/>
  <c r="J145" i="16"/>
  <c r="I145" i="16"/>
  <c r="H145" i="16"/>
  <c r="G145" i="16"/>
  <c r="J144" i="16"/>
  <c r="I144" i="16"/>
  <c r="H144" i="16"/>
  <c r="G144" i="16"/>
  <c r="I141" i="16"/>
  <c r="H141" i="16"/>
  <c r="J141" i="16" s="1"/>
  <c r="G141" i="16"/>
  <c r="J140" i="16"/>
  <c r="I140" i="16"/>
  <c r="H140" i="16"/>
  <c r="G140" i="16"/>
  <c r="I139" i="16"/>
  <c r="H139" i="16"/>
  <c r="J139" i="16" s="1"/>
  <c r="G139" i="16"/>
  <c r="J138" i="16"/>
  <c r="I138" i="16"/>
  <c r="H138" i="16"/>
  <c r="G138" i="16"/>
  <c r="J137" i="16"/>
  <c r="I137" i="16"/>
  <c r="H137" i="16"/>
  <c r="G137" i="16"/>
  <c r="J134" i="16"/>
  <c r="I134" i="16"/>
  <c r="H134" i="16"/>
  <c r="G134" i="16"/>
  <c r="H133" i="16"/>
  <c r="J133" i="16" s="1"/>
  <c r="G133" i="16"/>
  <c r="I133" i="16" s="1"/>
  <c r="J132" i="16"/>
  <c r="I132" i="16"/>
  <c r="H132" i="16"/>
  <c r="G132" i="16"/>
  <c r="I131" i="16"/>
  <c r="H131" i="16"/>
  <c r="J131" i="16" s="1"/>
  <c r="G131" i="16"/>
  <c r="J128" i="16"/>
  <c r="I128" i="16"/>
  <c r="H128" i="16"/>
  <c r="G128" i="16"/>
  <c r="I127" i="16"/>
  <c r="H127" i="16"/>
  <c r="J127" i="16" s="1"/>
  <c r="G127" i="16"/>
  <c r="J126" i="16"/>
  <c r="I126" i="16"/>
  <c r="H126" i="16"/>
  <c r="G126" i="16"/>
  <c r="I125" i="16"/>
  <c r="H125" i="16"/>
  <c r="J125" i="16" s="1"/>
  <c r="G125" i="16"/>
  <c r="J124" i="16"/>
  <c r="I124" i="16"/>
  <c r="H124" i="16"/>
  <c r="G124" i="16"/>
  <c r="J123" i="16"/>
  <c r="I123" i="16"/>
  <c r="H123" i="16"/>
  <c r="G123" i="16"/>
  <c r="J122" i="16"/>
  <c r="I122" i="16"/>
  <c r="H122" i="16"/>
  <c r="G122" i="16"/>
  <c r="H121" i="16"/>
  <c r="J121" i="16" s="1"/>
  <c r="G121" i="16"/>
  <c r="I121" i="16" s="1"/>
  <c r="J120" i="16"/>
  <c r="I120" i="16"/>
  <c r="H120" i="16"/>
  <c r="G120" i="16"/>
  <c r="H119" i="16"/>
  <c r="J119" i="16" s="1"/>
  <c r="G119" i="16"/>
  <c r="I119" i="16" s="1"/>
  <c r="J116" i="16"/>
  <c r="I116" i="16"/>
  <c r="H116" i="16"/>
  <c r="G116" i="16"/>
  <c r="I115" i="16"/>
  <c r="H115" i="16"/>
  <c r="J115" i="16" s="1"/>
  <c r="G115" i="16"/>
  <c r="J112" i="16"/>
  <c r="I112" i="16"/>
  <c r="H112" i="16"/>
  <c r="G112" i="16"/>
  <c r="I111" i="16"/>
  <c r="H111" i="16"/>
  <c r="J111" i="16" s="1"/>
  <c r="G111" i="16"/>
  <c r="J110" i="16"/>
  <c r="I110" i="16"/>
  <c r="H110" i="16"/>
  <c r="G110" i="16"/>
  <c r="H109" i="16"/>
  <c r="J109" i="16" s="1"/>
  <c r="G109" i="16"/>
  <c r="I109" i="16" s="1"/>
  <c r="J108" i="16"/>
  <c r="I108" i="16"/>
  <c r="H108" i="16"/>
  <c r="G108" i="16"/>
  <c r="H105" i="16"/>
  <c r="J105" i="16" s="1"/>
  <c r="G105" i="16"/>
  <c r="I105" i="16" s="1"/>
  <c r="J104" i="16"/>
  <c r="I104" i="16"/>
  <c r="H104" i="16"/>
  <c r="G104" i="16"/>
  <c r="I103" i="16"/>
  <c r="H103" i="16"/>
  <c r="J103" i="16" s="1"/>
  <c r="G103" i="16"/>
  <c r="J102" i="16"/>
  <c r="I102" i="16"/>
  <c r="H102" i="16"/>
  <c r="G102" i="16"/>
  <c r="I99" i="16"/>
  <c r="H99" i="16"/>
  <c r="J99" i="16" s="1"/>
  <c r="G99" i="16"/>
  <c r="J98" i="16"/>
  <c r="I98" i="16"/>
  <c r="H98" i="16"/>
  <c r="G98" i="16"/>
  <c r="H97" i="16"/>
  <c r="J97" i="16" s="1"/>
  <c r="G97" i="16"/>
  <c r="I97" i="16" s="1"/>
  <c r="J96" i="16"/>
  <c r="I96" i="16"/>
  <c r="H96" i="16"/>
  <c r="G96" i="16"/>
  <c r="H93" i="16"/>
  <c r="J93" i="16" s="1"/>
  <c r="G93" i="16"/>
  <c r="I93" i="16" s="1"/>
  <c r="J92" i="16"/>
  <c r="I92" i="16"/>
  <c r="H92" i="16"/>
  <c r="G92" i="16"/>
  <c r="I91" i="16"/>
  <c r="H91" i="16"/>
  <c r="J91" i="16" s="1"/>
  <c r="G91" i="16"/>
  <c r="J90" i="16"/>
  <c r="I90" i="16"/>
  <c r="H90" i="16"/>
  <c r="G90" i="16"/>
  <c r="I89" i="16"/>
  <c r="H89" i="16"/>
  <c r="J89" i="16" s="1"/>
  <c r="G89" i="16"/>
  <c r="J88" i="16"/>
  <c r="I88" i="16"/>
  <c r="H88" i="16"/>
  <c r="G88" i="16"/>
  <c r="I87" i="16"/>
  <c r="H87" i="16"/>
  <c r="J87" i="16" s="1"/>
  <c r="G87" i="16"/>
  <c r="J86" i="16"/>
  <c r="I86" i="16"/>
  <c r="H86" i="16"/>
  <c r="G86" i="16"/>
  <c r="H85" i="16"/>
  <c r="J85" i="16" s="1"/>
  <c r="G85" i="16"/>
  <c r="I85" i="16" s="1"/>
  <c r="J84" i="16"/>
  <c r="I84" i="16"/>
  <c r="H84" i="16"/>
  <c r="G84" i="16"/>
  <c r="I83" i="16"/>
  <c r="H83" i="16"/>
  <c r="J83" i="16" s="1"/>
  <c r="G83" i="16"/>
  <c r="J80" i="16"/>
  <c r="I80" i="16"/>
  <c r="H80" i="16"/>
  <c r="G80" i="16"/>
  <c r="J79" i="16"/>
  <c r="I79" i="16"/>
  <c r="H79" i="16"/>
  <c r="G79" i="16"/>
  <c r="J78" i="16"/>
  <c r="I78" i="16"/>
  <c r="H78" i="16"/>
  <c r="G78" i="16"/>
  <c r="I77" i="16"/>
  <c r="H77" i="16"/>
  <c r="J77" i="16" s="1"/>
  <c r="G77" i="16"/>
  <c r="J76" i="16"/>
  <c r="I76" i="16"/>
  <c r="H76" i="16"/>
  <c r="G76" i="16"/>
  <c r="H75" i="16"/>
  <c r="J75" i="16" s="1"/>
  <c r="G75" i="16"/>
  <c r="I75" i="16" s="1"/>
  <c r="J74" i="16"/>
  <c r="I74" i="16"/>
  <c r="H74" i="16"/>
  <c r="G74" i="16"/>
  <c r="H71" i="16"/>
  <c r="J71" i="16" s="1"/>
  <c r="G71" i="16"/>
  <c r="I71" i="16" s="1"/>
  <c r="J70" i="16"/>
  <c r="I70" i="16"/>
  <c r="H70" i="16"/>
  <c r="G70" i="16"/>
  <c r="I69" i="16"/>
  <c r="H69" i="16"/>
  <c r="J69" i="16" s="1"/>
  <c r="G69" i="16"/>
  <c r="J68" i="16"/>
  <c r="I68" i="16"/>
  <c r="H68" i="16"/>
  <c r="G68" i="16"/>
  <c r="I67" i="16"/>
  <c r="H67" i="16"/>
  <c r="J67" i="16" s="1"/>
  <c r="G67" i="16"/>
  <c r="J66" i="16"/>
  <c r="I66" i="16"/>
  <c r="H66" i="16"/>
  <c r="G66" i="16"/>
  <c r="J65" i="16"/>
  <c r="I65" i="16"/>
  <c r="H65" i="16"/>
  <c r="G65" i="16"/>
  <c r="J64" i="16"/>
  <c r="I64" i="16"/>
  <c r="H64" i="16"/>
  <c r="G64" i="16"/>
  <c r="H63" i="16"/>
  <c r="J63" i="16" s="1"/>
  <c r="G63" i="16"/>
  <c r="I63" i="16" s="1"/>
  <c r="J62" i="16"/>
  <c r="I62" i="16"/>
  <c r="H62" i="16"/>
  <c r="G62" i="16"/>
  <c r="H59" i="16"/>
  <c r="J59" i="16" s="1"/>
  <c r="G59" i="16"/>
  <c r="I59" i="16" s="1"/>
  <c r="J58" i="16"/>
  <c r="I58" i="16"/>
  <c r="H58" i="16"/>
  <c r="G58" i="16"/>
  <c r="I57" i="16"/>
  <c r="H57" i="16"/>
  <c r="J57" i="16" s="1"/>
  <c r="G57" i="16"/>
  <c r="J54" i="16"/>
  <c r="I54" i="16"/>
  <c r="H54" i="16"/>
  <c r="G54" i="16"/>
  <c r="I53" i="16"/>
  <c r="H53" i="16"/>
  <c r="J53" i="16" s="1"/>
  <c r="G53" i="16"/>
  <c r="J52" i="16"/>
  <c r="I52" i="16"/>
  <c r="H52" i="16"/>
  <c r="G52" i="16"/>
  <c r="I49" i="16"/>
  <c r="H49" i="16"/>
  <c r="J49" i="16" s="1"/>
  <c r="G49" i="16"/>
  <c r="J48" i="16"/>
  <c r="I48" i="16"/>
  <c r="H48" i="16"/>
  <c r="G48" i="16"/>
  <c r="I47" i="16"/>
  <c r="H47" i="16"/>
  <c r="J47" i="16" s="1"/>
  <c r="G47" i="16"/>
  <c r="J44" i="16"/>
  <c r="I44" i="16"/>
  <c r="H44" i="16"/>
  <c r="G44" i="16"/>
  <c r="J43" i="16"/>
  <c r="I43" i="16"/>
  <c r="H43" i="16"/>
  <c r="G43" i="16"/>
  <c r="J42" i="16"/>
  <c r="I42" i="16"/>
  <c r="H42" i="16"/>
  <c r="G42" i="16"/>
  <c r="I41" i="16"/>
  <c r="H41" i="16"/>
  <c r="J41" i="16" s="1"/>
  <c r="G41" i="16"/>
  <c r="J40" i="16"/>
  <c r="I40" i="16"/>
  <c r="H40" i="16"/>
  <c r="G40" i="16"/>
  <c r="J39" i="16"/>
  <c r="I39" i="16"/>
  <c r="H39" i="16"/>
  <c r="G39" i="16"/>
  <c r="J38" i="16"/>
  <c r="I38" i="16"/>
  <c r="H38" i="16"/>
  <c r="G38" i="16"/>
  <c r="J37" i="16"/>
  <c r="I37" i="16"/>
  <c r="H37" i="16"/>
  <c r="G37" i="16"/>
  <c r="J36" i="16"/>
  <c r="I36" i="16"/>
  <c r="H36" i="16"/>
  <c r="G36" i="16"/>
  <c r="J35" i="16"/>
  <c r="I35" i="16"/>
  <c r="H35" i="16"/>
  <c r="G35" i="16"/>
  <c r="J34" i="16"/>
  <c r="I34" i="16"/>
  <c r="H34" i="16"/>
  <c r="G34" i="16"/>
  <c r="J31" i="16"/>
  <c r="I31" i="16"/>
  <c r="H31" i="16"/>
  <c r="G31" i="16"/>
  <c r="J30" i="16"/>
  <c r="I30" i="16"/>
  <c r="H30" i="16"/>
  <c r="G30" i="16"/>
  <c r="J27" i="16"/>
  <c r="I27" i="16"/>
  <c r="H27" i="16"/>
  <c r="G27" i="16"/>
  <c r="J26" i="16"/>
  <c r="I26" i="16"/>
  <c r="H26" i="16"/>
  <c r="G26" i="16"/>
  <c r="J23" i="16"/>
  <c r="I23" i="16"/>
  <c r="H23" i="16"/>
  <c r="G23" i="16"/>
  <c r="J22" i="16"/>
  <c r="I22" i="16"/>
  <c r="H22" i="16"/>
  <c r="G22" i="16"/>
  <c r="J21" i="16"/>
  <c r="I21" i="16"/>
  <c r="H21" i="16"/>
  <c r="G21" i="16"/>
  <c r="J20" i="16"/>
  <c r="I20" i="16"/>
  <c r="H20" i="16"/>
  <c r="G20" i="16"/>
  <c r="J19" i="16"/>
  <c r="I19" i="16"/>
  <c r="H19" i="16"/>
  <c r="G19" i="16"/>
  <c r="J18" i="16"/>
  <c r="I18" i="16"/>
  <c r="H18" i="16"/>
  <c r="G18" i="16"/>
  <c r="J17" i="16"/>
  <c r="I17" i="16"/>
  <c r="H17" i="16"/>
  <c r="G17" i="16"/>
  <c r="J16" i="16"/>
  <c r="I16" i="16"/>
  <c r="H16" i="16"/>
  <c r="G16" i="16"/>
  <c r="J15" i="16"/>
  <c r="I15" i="16"/>
  <c r="H15" i="16"/>
  <c r="G15" i="16"/>
  <c r="J12" i="16"/>
  <c r="I12" i="16"/>
  <c r="H12" i="16"/>
  <c r="G12" i="16"/>
  <c r="J11" i="16"/>
  <c r="I11" i="16"/>
  <c r="H11" i="16"/>
  <c r="G11" i="16"/>
  <c r="J10" i="16"/>
  <c r="I10" i="16"/>
  <c r="H10" i="16"/>
  <c r="G10" i="16"/>
  <c r="J9" i="16"/>
  <c r="I9" i="16"/>
  <c r="H9" i="16"/>
  <c r="G9" i="16"/>
  <c r="J8" i="16"/>
  <c r="I8" i="16"/>
  <c r="H8" i="16"/>
  <c r="G8" i="16"/>
  <c r="B5" i="16"/>
  <c r="D5" i="16" s="1"/>
  <c r="K20" i="15"/>
  <c r="J20" i="15"/>
  <c r="H20" i="15"/>
  <c r="F20" i="15"/>
  <c r="D20" i="15"/>
  <c r="E17" i="15" s="1"/>
  <c r="B20" i="15"/>
  <c r="K18" i="15"/>
  <c r="J18" i="15"/>
  <c r="I18" i="15"/>
  <c r="G18" i="15"/>
  <c r="K17" i="15"/>
  <c r="J17" i="15"/>
  <c r="I17" i="15"/>
  <c r="G17" i="15"/>
  <c r="C17" i="15"/>
  <c r="K16" i="15"/>
  <c r="J16" i="15"/>
  <c r="I16" i="15"/>
  <c r="G16" i="15"/>
  <c r="E16" i="15"/>
  <c r="C16" i="15"/>
  <c r="K15" i="15"/>
  <c r="J15" i="15"/>
  <c r="I15" i="15"/>
  <c r="G15" i="15"/>
  <c r="K14" i="15"/>
  <c r="J14" i="15"/>
  <c r="I14" i="15"/>
  <c r="G14" i="15"/>
  <c r="K13" i="15"/>
  <c r="J13" i="15"/>
  <c r="I13" i="15"/>
  <c r="G13" i="15"/>
  <c r="E13" i="15"/>
  <c r="C13" i="15"/>
  <c r="K12" i="15"/>
  <c r="J12" i="15"/>
  <c r="I12" i="15"/>
  <c r="G12" i="15"/>
  <c r="K11" i="15"/>
  <c r="J11" i="15"/>
  <c r="I11" i="15"/>
  <c r="G11" i="15"/>
  <c r="E11" i="15"/>
  <c r="C11" i="15"/>
  <c r="K10" i="15"/>
  <c r="J10" i="15"/>
  <c r="I10" i="15"/>
  <c r="G10" i="15"/>
  <c r="K9" i="15"/>
  <c r="J9" i="15"/>
  <c r="I9" i="15"/>
  <c r="G9" i="15"/>
  <c r="K8" i="15"/>
  <c r="J8" i="15"/>
  <c r="I8" i="15"/>
  <c r="G8" i="15"/>
  <c r="E8" i="15"/>
  <c r="C8" i="15"/>
  <c r="K7" i="15"/>
  <c r="J7" i="15"/>
  <c r="I7" i="15"/>
  <c r="G7" i="15"/>
  <c r="C7" i="15"/>
  <c r="F5" i="15"/>
  <c r="B5" i="15"/>
  <c r="D5" i="15" s="1"/>
  <c r="H5" i="15" s="1"/>
  <c r="K34" i="14"/>
  <c r="J34" i="14"/>
  <c r="I34" i="14"/>
  <c r="G34" i="14"/>
  <c r="E34" i="14"/>
  <c r="C34" i="14"/>
  <c r="I32" i="14"/>
  <c r="H32" i="14"/>
  <c r="K32" i="14" s="1"/>
  <c r="F32" i="14"/>
  <c r="G28" i="14" s="1"/>
  <c r="E32" i="14"/>
  <c r="D32" i="14"/>
  <c r="B32" i="14"/>
  <c r="C32" i="14" s="1"/>
  <c r="K30" i="14"/>
  <c r="J30" i="14"/>
  <c r="G30" i="14"/>
  <c r="E30" i="14"/>
  <c r="C30" i="14"/>
  <c r="K29" i="14"/>
  <c r="J29" i="14"/>
  <c r="I29" i="14"/>
  <c r="C29" i="14"/>
  <c r="K28" i="14"/>
  <c r="J28" i="14"/>
  <c r="K27" i="14"/>
  <c r="J27" i="14"/>
  <c r="I27" i="14"/>
  <c r="G27" i="14"/>
  <c r="C27" i="14"/>
  <c r="K26" i="14"/>
  <c r="J26" i="14"/>
  <c r="G26" i="14"/>
  <c r="E26" i="14"/>
  <c r="C26" i="14"/>
  <c r="K25" i="14"/>
  <c r="J25" i="14"/>
  <c r="I25" i="14"/>
  <c r="C25" i="14"/>
  <c r="K22" i="14"/>
  <c r="H22" i="14"/>
  <c r="I22" i="14" s="1"/>
  <c r="G22" i="14"/>
  <c r="F22" i="14"/>
  <c r="D22" i="14"/>
  <c r="E18" i="14" s="1"/>
  <c r="B22" i="14"/>
  <c r="J22" i="14" s="1"/>
  <c r="K20" i="14"/>
  <c r="J20" i="14"/>
  <c r="I20" i="14"/>
  <c r="G20" i="14"/>
  <c r="K19" i="14"/>
  <c r="J19" i="14"/>
  <c r="G19" i="14"/>
  <c r="K18" i="14"/>
  <c r="J18" i="14"/>
  <c r="I18" i="14"/>
  <c r="G18" i="14"/>
  <c r="H15" i="14"/>
  <c r="I10" i="14" s="1"/>
  <c r="G15" i="14"/>
  <c r="F15" i="14"/>
  <c r="D15" i="14"/>
  <c r="E15" i="14" s="1"/>
  <c r="C15" i="14"/>
  <c r="B15" i="14"/>
  <c r="K13" i="14"/>
  <c r="J13" i="14"/>
  <c r="I13" i="14"/>
  <c r="G13" i="14"/>
  <c r="C13" i="14"/>
  <c r="K12" i="14"/>
  <c r="J12" i="14"/>
  <c r="E12" i="14"/>
  <c r="C12" i="14"/>
  <c r="K11" i="14"/>
  <c r="J11" i="14"/>
  <c r="C11" i="14"/>
  <c r="K10" i="14"/>
  <c r="J10" i="14"/>
  <c r="E10" i="14"/>
  <c r="C10" i="14"/>
  <c r="K9" i="14"/>
  <c r="J9" i="14"/>
  <c r="I9" i="14"/>
  <c r="G9" i="14"/>
  <c r="C9" i="14"/>
  <c r="K8" i="14"/>
  <c r="J8" i="14"/>
  <c r="E8" i="14"/>
  <c r="C8" i="14"/>
  <c r="K7" i="14"/>
  <c r="J7" i="14"/>
  <c r="I7" i="14"/>
  <c r="C7" i="14"/>
  <c r="H5" i="14"/>
  <c r="F5" i="14"/>
  <c r="B5" i="14"/>
  <c r="D5" i="14" s="1"/>
  <c r="H23" i="13"/>
  <c r="F23" i="13"/>
  <c r="G20" i="13" s="1"/>
  <c r="D23" i="13"/>
  <c r="B23" i="13"/>
  <c r="K21" i="13"/>
  <c r="J21" i="13"/>
  <c r="I21" i="13"/>
  <c r="K20" i="13"/>
  <c r="J20" i="13"/>
  <c r="I20" i="13"/>
  <c r="K19" i="13"/>
  <c r="J19" i="13"/>
  <c r="I19" i="13"/>
  <c r="G19" i="13"/>
  <c r="K18" i="13"/>
  <c r="J18" i="13"/>
  <c r="I18" i="13"/>
  <c r="G18" i="13"/>
  <c r="E18" i="13"/>
  <c r="C18" i="13"/>
  <c r="K17" i="13"/>
  <c r="J17" i="13"/>
  <c r="I17" i="13"/>
  <c r="K16" i="13"/>
  <c r="J16" i="13"/>
  <c r="I16" i="13"/>
  <c r="K15" i="13"/>
  <c r="J15" i="13"/>
  <c r="I15" i="13"/>
  <c r="G15" i="13"/>
  <c r="K14" i="13"/>
  <c r="J14" i="13"/>
  <c r="I14" i="13"/>
  <c r="G14" i="13"/>
  <c r="E14" i="13"/>
  <c r="C14" i="13"/>
  <c r="K13" i="13"/>
  <c r="J13" i="13"/>
  <c r="I13" i="13"/>
  <c r="K12" i="13"/>
  <c r="J12" i="13"/>
  <c r="I12" i="13"/>
  <c r="G12" i="13"/>
  <c r="K11" i="13"/>
  <c r="J11" i="13"/>
  <c r="I11" i="13"/>
  <c r="G11" i="13"/>
  <c r="K10" i="13"/>
  <c r="J10" i="13"/>
  <c r="I10" i="13"/>
  <c r="G10" i="13"/>
  <c r="K9" i="13"/>
  <c r="J9" i="13"/>
  <c r="I9" i="13"/>
  <c r="C9" i="13"/>
  <c r="K8" i="13"/>
  <c r="J8" i="13"/>
  <c r="I8" i="13"/>
  <c r="G8" i="13"/>
  <c r="K7" i="13"/>
  <c r="J7" i="13"/>
  <c r="I7" i="13"/>
  <c r="G7" i="13"/>
  <c r="B5" i="13"/>
  <c r="K63" i="12"/>
  <c r="J63" i="12"/>
  <c r="I63" i="12"/>
  <c r="G63" i="12"/>
  <c r="E63" i="12"/>
  <c r="C63" i="12"/>
  <c r="J61" i="12"/>
  <c r="H61" i="12"/>
  <c r="F61" i="12"/>
  <c r="G61" i="12" s="1"/>
  <c r="E61" i="12"/>
  <c r="D61" i="12"/>
  <c r="E58" i="12" s="1"/>
  <c r="B61" i="12"/>
  <c r="K59" i="12"/>
  <c r="J59" i="12"/>
  <c r="G59" i="12"/>
  <c r="E59" i="12"/>
  <c r="K58" i="12"/>
  <c r="J58" i="12"/>
  <c r="G58" i="12"/>
  <c r="K57" i="12"/>
  <c r="J57" i="12"/>
  <c r="G57" i="12"/>
  <c r="E57" i="12"/>
  <c r="K56" i="12"/>
  <c r="J56" i="12"/>
  <c r="C56" i="12"/>
  <c r="K55" i="12"/>
  <c r="J55" i="12"/>
  <c r="G55" i="12"/>
  <c r="E55" i="12"/>
  <c r="K54" i="12"/>
  <c r="J54" i="12"/>
  <c r="G54" i="12"/>
  <c r="K53" i="12"/>
  <c r="J53" i="12"/>
  <c r="G53" i="12"/>
  <c r="E53" i="12"/>
  <c r="K52" i="12"/>
  <c r="J52" i="12"/>
  <c r="C52" i="12"/>
  <c r="K51" i="12"/>
  <c r="J51" i="12"/>
  <c r="G51" i="12"/>
  <c r="E51" i="12"/>
  <c r="K50" i="12"/>
  <c r="J50" i="12"/>
  <c r="G50" i="12"/>
  <c r="E50" i="12"/>
  <c r="K49" i="12"/>
  <c r="J49" i="12"/>
  <c r="G49" i="12"/>
  <c r="E49" i="12"/>
  <c r="C49" i="12"/>
  <c r="K48" i="12"/>
  <c r="J48" i="12"/>
  <c r="E48" i="12"/>
  <c r="C48" i="12"/>
  <c r="K47" i="12"/>
  <c r="J47" i="12"/>
  <c r="G47" i="12"/>
  <c r="E47" i="12"/>
  <c r="K46" i="12"/>
  <c r="J46" i="12"/>
  <c r="G46" i="12"/>
  <c r="E46" i="12"/>
  <c r="H43" i="12"/>
  <c r="F43" i="12"/>
  <c r="G40" i="12" s="1"/>
  <c r="D43" i="12"/>
  <c r="E43" i="12" s="1"/>
  <c r="C43" i="12"/>
  <c r="B43" i="12"/>
  <c r="K41" i="12"/>
  <c r="J41" i="12"/>
  <c r="C41" i="12"/>
  <c r="K40" i="12"/>
  <c r="J40" i="12"/>
  <c r="E40" i="12"/>
  <c r="C40" i="12"/>
  <c r="K39" i="12"/>
  <c r="J39" i="12"/>
  <c r="C39" i="12"/>
  <c r="K38" i="12"/>
  <c r="J38" i="12"/>
  <c r="E38" i="12"/>
  <c r="C38" i="12"/>
  <c r="K37" i="12"/>
  <c r="J37" i="12"/>
  <c r="G37" i="12"/>
  <c r="C37" i="12"/>
  <c r="K36" i="12"/>
  <c r="J36" i="12"/>
  <c r="G36" i="12"/>
  <c r="E36" i="12"/>
  <c r="C36" i="12"/>
  <c r="K35" i="12"/>
  <c r="J35" i="12"/>
  <c r="C35" i="12"/>
  <c r="K34" i="12"/>
  <c r="J34" i="12"/>
  <c r="E34" i="12"/>
  <c r="C34" i="12"/>
  <c r="J31" i="12"/>
  <c r="H31" i="12"/>
  <c r="I28" i="12" s="1"/>
  <c r="F31" i="12"/>
  <c r="G31" i="12" s="1"/>
  <c r="E31" i="12"/>
  <c r="D31" i="12"/>
  <c r="E28" i="12" s="1"/>
  <c r="B31" i="12"/>
  <c r="K29" i="12"/>
  <c r="J29" i="12"/>
  <c r="G29" i="12"/>
  <c r="E29" i="12"/>
  <c r="K28" i="12"/>
  <c r="J28" i="12"/>
  <c r="G28" i="12"/>
  <c r="K27" i="12"/>
  <c r="J27" i="12"/>
  <c r="G27" i="12"/>
  <c r="E27" i="12"/>
  <c r="K26" i="12"/>
  <c r="J26" i="12"/>
  <c r="K25" i="12"/>
  <c r="J25" i="12"/>
  <c r="G25" i="12"/>
  <c r="E25" i="12"/>
  <c r="K24" i="12"/>
  <c r="J24" i="12"/>
  <c r="G24" i="12"/>
  <c r="E24" i="12"/>
  <c r="K23" i="12"/>
  <c r="J23" i="12"/>
  <c r="G23" i="12"/>
  <c r="E23" i="12"/>
  <c r="I20" i="12"/>
  <c r="H20" i="12"/>
  <c r="K20" i="12" s="1"/>
  <c r="F20" i="12"/>
  <c r="E20" i="12"/>
  <c r="D20" i="12"/>
  <c r="B20" i="12"/>
  <c r="C20" i="12" s="1"/>
  <c r="K18" i="12"/>
  <c r="J18" i="12"/>
  <c r="E18" i="12"/>
  <c r="C18" i="12"/>
  <c r="K17" i="12"/>
  <c r="J17" i="12"/>
  <c r="I17" i="12"/>
  <c r="C17" i="12"/>
  <c r="K14" i="12"/>
  <c r="J14" i="12"/>
  <c r="H14" i="12"/>
  <c r="I14" i="12" s="1"/>
  <c r="G14" i="12"/>
  <c r="F14" i="12"/>
  <c r="D14" i="12"/>
  <c r="B14" i="12"/>
  <c r="C14" i="12" s="1"/>
  <c r="K12" i="12"/>
  <c r="J12" i="12"/>
  <c r="I12" i="12"/>
  <c r="G12" i="12"/>
  <c r="K9" i="12"/>
  <c r="H9" i="12"/>
  <c r="I9" i="12" s="1"/>
  <c r="G9" i="12"/>
  <c r="F9" i="12"/>
  <c r="D9" i="12"/>
  <c r="C9" i="12"/>
  <c r="B9" i="12"/>
  <c r="C7" i="12" s="1"/>
  <c r="K7" i="12"/>
  <c r="J7" i="12"/>
  <c r="G7" i="12"/>
  <c r="F5" i="12"/>
  <c r="B5" i="12"/>
  <c r="D5" i="12" s="1"/>
  <c r="H5" i="12" s="1"/>
  <c r="H31" i="11"/>
  <c r="F31" i="11"/>
  <c r="D31" i="11"/>
  <c r="E22" i="11" s="1"/>
  <c r="B31" i="11"/>
  <c r="K29" i="11"/>
  <c r="J29" i="11"/>
  <c r="I29" i="11"/>
  <c r="C29" i="11"/>
  <c r="K28" i="11"/>
  <c r="J28" i="11"/>
  <c r="I28" i="11"/>
  <c r="K27" i="11"/>
  <c r="J27" i="11"/>
  <c r="I27" i="11"/>
  <c r="G27" i="11"/>
  <c r="K26" i="11"/>
  <c r="J26" i="11"/>
  <c r="I26" i="11"/>
  <c r="G26" i="11"/>
  <c r="E26" i="11"/>
  <c r="K25" i="11"/>
  <c r="J25" i="11"/>
  <c r="I25" i="11"/>
  <c r="C25" i="11"/>
  <c r="K24" i="11"/>
  <c r="J24" i="11"/>
  <c r="I24" i="11"/>
  <c r="K23" i="11"/>
  <c r="J23" i="11"/>
  <c r="I23" i="11"/>
  <c r="G23" i="11"/>
  <c r="K22" i="11"/>
  <c r="J22" i="11"/>
  <c r="I22" i="11"/>
  <c r="G22" i="11"/>
  <c r="K21" i="11"/>
  <c r="J21" i="11"/>
  <c r="I21" i="11"/>
  <c r="K20" i="11"/>
  <c r="J20" i="11"/>
  <c r="I20" i="11"/>
  <c r="K19" i="11"/>
  <c r="J19" i="11"/>
  <c r="I19" i="11"/>
  <c r="G19" i="11"/>
  <c r="K18" i="11"/>
  <c r="J18" i="11"/>
  <c r="I18" i="11"/>
  <c r="G18" i="11"/>
  <c r="C18" i="11"/>
  <c r="K17" i="11"/>
  <c r="J17" i="11"/>
  <c r="I17" i="11"/>
  <c r="K16" i="11"/>
  <c r="J16" i="11"/>
  <c r="I16" i="11"/>
  <c r="K15" i="11"/>
  <c r="J15" i="11"/>
  <c r="I15" i="11"/>
  <c r="G15" i="11"/>
  <c r="K14" i="11"/>
  <c r="J14" i="11"/>
  <c r="I14" i="11"/>
  <c r="G14" i="11"/>
  <c r="E14" i="11"/>
  <c r="C14" i="11"/>
  <c r="K13" i="11"/>
  <c r="J13" i="11"/>
  <c r="I13" i="11"/>
  <c r="C13" i="11"/>
  <c r="K12" i="11"/>
  <c r="J12" i="11"/>
  <c r="I12" i="11"/>
  <c r="K11" i="11"/>
  <c r="J11" i="11"/>
  <c r="I11" i="11"/>
  <c r="G11" i="11"/>
  <c r="K10" i="11"/>
  <c r="J10" i="11"/>
  <c r="I10" i="11"/>
  <c r="G10" i="11"/>
  <c r="E10" i="11"/>
  <c r="C10" i="11"/>
  <c r="K9" i="11"/>
  <c r="J9" i="11"/>
  <c r="I9" i="11"/>
  <c r="K8" i="11"/>
  <c r="J8" i="11"/>
  <c r="I8" i="11"/>
  <c r="K7" i="11"/>
  <c r="J7" i="11"/>
  <c r="I7" i="11"/>
  <c r="G7" i="11"/>
  <c r="B5" i="11"/>
  <c r="K142" i="10"/>
  <c r="J142" i="10"/>
  <c r="I142" i="10"/>
  <c r="G142" i="10"/>
  <c r="E142" i="10"/>
  <c r="C142" i="10"/>
  <c r="K140" i="10"/>
  <c r="J140" i="10"/>
  <c r="I140" i="10"/>
  <c r="G140" i="10"/>
  <c r="E140" i="10"/>
  <c r="C140" i="10"/>
  <c r="H138" i="10"/>
  <c r="F138" i="10"/>
  <c r="G138" i="10" s="1"/>
  <c r="D138" i="10"/>
  <c r="E138" i="10" s="1"/>
  <c r="C138" i="10"/>
  <c r="B138" i="10"/>
  <c r="K136" i="10"/>
  <c r="J136" i="10"/>
  <c r="I136" i="10"/>
  <c r="G136" i="10"/>
  <c r="E136" i="10"/>
  <c r="C136" i="10"/>
  <c r="H134" i="10"/>
  <c r="F134" i="10"/>
  <c r="G134" i="10" s="1"/>
  <c r="D134" i="10"/>
  <c r="E134" i="10" s="1"/>
  <c r="C134" i="10"/>
  <c r="B134" i="10"/>
  <c r="K132" i="10"/>
  <c r="J132" i="10"/>
  <c r="I132" i="10"/>
  <c r="C132" i="10"/>
  <c r="K131" i="10"/>
  <c r="J131" i="10"/>
  <c r="E131" i="10"/>
  <c r="C131" i="10"/>
  <c r="K130" i="10"/>
  <c r="J130" i="10"/>
  <c r="C130" i="10"/>
  <c r="K129" i="10"/>
  <c r="J129" i="10"/>
  <c r="C129" i="10"/>
  <c r="J126" i="10"/>
  <c r="I126" i="10"/>
  <c r="H126" i="10"/>
  <c r="F126" i="10"/>
  <c r="G126" i="10" s="1"/>
  <c r="E126" i="10"/>
  <c r="D126" i="10"/>
  <c r="B126" i="10"/>
  <c r="K124" i="10"/>
  <c r="J124" i="10"/>
  <c r="G124" i="10"/>
  <c r="E124" i="10"/>
  <c r="K123" i="10"/>
  <c r="J123" i="10"/>
  <c r="I123" i="10"/>
  <c r="G123" i="10"/>
  <c r="E123" i="10"/>
  <c r="B121" i="10"/>
  <c r="K118" i="10"/>
  <c r="J118" i="10"/>
  <c r="I118" i="10"/>
  <c r="G118" i="10"/>
  <c r="E118" i="10"/>
  <c r="C118" i="10"/>
  <c r="I116" i="10"/>
  <c r="H116" i="10"/>
  <c r="F116" i="10"/>
  <c r="G116" i="10" s="1"/>
  <c r="E116" i="10"/>
  <c r="D116" i="10"/>
  <c r="B116" i="10"/>
  <c r="K114" i="10"/>
  <c r="J114" i="10"/>
  <c r="G114" i="10"/>
  <c r="E114" i="10"/>
  <c r="K113" i="10"/>
  <c r="J113" i="10"/>
  <c r="I113" i="10"/>
  <c r="G113" i="10"/>
  <c r="E113" i="10"/>
  <c r="K112" i="10"/>
  <c r="J112" i="10"/>
  <c r="G112" i="10"/>
  <c r="E112" i="10"/>
  <c r="K111" i="10"/>
  <c r="J111" i="10"/>
  <c r="E111" i="10"/>
  <c r="K108" i="10"/>
  <c r="H108" i="10"/>
  <c r="I108" i="10" s="1"/>
  <c r="G108" i="10"/>
  <c r="F108" i="10"/>
  <c r="D108" i="10"/>
  <c r="B108" i="10"/>
  <c r="K106" i="10"/>
  <c r="J106" i="10"/>
  <c r="G106" i="10"/>
  <c r="C106" i="10"/>
  <c r="K105" i="10"/>
  <c r="J105" i="10"/>
  <c r="G105" i="10"/>
  <c r="K104" i="10"/>
  <c r="J104" i="10"/>
  <c r="I104" i="10"/>
  <c r="G104" i="10"/>
  <c r="K103" i="10"/>
  <c r="J103" i="10"/>
  <c r="G103" i="10"/>
  <c r="C103" i="10"/>
  <c r="K102" i="10"/>
  <c r="J102" i="10"/>
  <c r="G102" i="10"/>
  <c r="C102" i="10"/>
  <c r="K101" i="10"/>
  <c r="J101" i="10"/>
  <c r="G101" i="10"/>
  <c r="K100" i="10"/>
  <c r="J100" i="10"/>
  <c r="I100" i="10"/>
  <c r="G100" i="10"/>
  <c r="K99" i="10"/>
  <c r="J99" i="10"/>
  <c r="G99" i="10"/>
  <c r="C99" i="10"/>
  <c r="K98" i="10"/>
  <c r="J98" i="10"/>
  <c r="G98" i="10"/>
  <c r="C98" i="10"/>
  <c r="K97" i="10"/>
  <c r="J97" i="10"/>
  <c r="G97" i="10"/>
  <c r="K96" i="10"/>
  <c r="J96" i="10"/>
  <c r="I96" i="10"/>
  <c r="G96" i="10"/>
  <c r="K95" i="10"/>
  <c r="J95" i="10"/>
  <c r="G95" i="10"/>
  <c r="C95" i="10"/>
  <c r="K94" i="10"/>
  <c r="J94" i="10"/>
  <c r="G94" i="10"/>
  <c r="C94" i="10"/>
  <c r="K93" i="10"/>
  <c r="J93" i="10"/>
  <c r="G93" i="10"/>
  <c r="K92" i="10"/>
  <c r="J92" i="10"/>
  <c r="I92" i="10"/>
  <c r="G92" i="10"/>
  <c r="K91" i="10"/>
  <c r="J91" i="10"/>
  <c r="G91" i="10"/>
  <c r="C91" i="10"/>
  <c r="K90" i="10"/>
  <c r="J90" i="10"/>
  <c r="G90" i="10"/>
  <c r="C90" i="10"/>
  <c r="K89" i="10"/>
  <c r="J89" i="10"/>
  <c r="G89" i="10"/>
  <c r="K88" i="10"/>
  <c r="J88" i="10"/>
  <c r="I88" i="10"/>
  <c r="G88" i="10"/>
  <c r="K87" i="10"/>
  <c r="J87" i="10"/>
  <c r="G87" i="10"/>
  <c r="C87" i="10"/>
  <c r="K86" i="10"/>
  <c r="J86" i="10"/>
  <c r="I86" i="10"/>
  <c r="G86" i="10"/>
  <c r="C86" i="10"/>
  <c r="K85" i="10"/>
  <c r="J85" i="10"/>
  <c r="I85" i="10"/>
  <c r="G85" i="10"/>
  <c r="K84" i="10"/>
  <c r="J84" i="10"/>
  <c r="I84" i="10"/>
  <c r="G84" i="10"/>
  <c r="C84" i="10"/>
  <c r="B82" i="10"/>
  <c r="K79" i="10"/>
  <c r="J79" i="10"/>
  <c r="I79" i="10"/>
  <c r="G79" i="10"/>
  <c r="E79" i="10"/>
  <c r="C79" i="10"/>
  <c r="J77" i="10"/>
  <c r="H77" i="10"/>
  <c r="I74" i="10" s="1"/>
  <c r="F77" i="10"/>
  <c r="G73" i="10" s="1"/>
  <c r="E77" i="10"/>
  <c r="D77" i="10"/>
  <c r="B77" i="10"/>
  <c r="K75" i="10"/>
  <c r="J75" i="10"/>
  <c r="E75" i="10"/>
  <c r="K74" i="10"/>
  <c r="J74" i="10"/>
  <c r="G74" i="10"/>
  <c r="E74" i="10"/>
  <c r="C74" i="10"/>
  <c r="K73" i="10"/>
  <c r="J73" i="10"/>
  <c r="E73" i="10"/>
  <c r="K72" i="10"/>
  <c r="J72" i="10"/>
  <c r="E72" i="10"/>
  <c r="K71" i="10"/>
  <c r="J71" i="10"/>
  <c r="E71" i="10"/>
  <c r="K70" i="10"/>
  <c r="J70" i="10"/>
  <c r="I70" i="10"/>
  <c r="E70" i="10"/>
  <c r="C70" i="10"/>
  <c r="H67" i="10"/>
  <c r="I61" i="10" s="1"/>
  <c r="F67" i="10"/>
  <c r="D67" i="10"/>
  <c r="C67" i="10"/>
  <c r="B67" i="10"/>
  <c r="K65" i="10"/>
  <c r="J65" i="10"/>
  <c r="I65" i="10"/>
  <c r="C65" i="10"/>
  <c r="K64" i="10"/>
  <c r="J64" i="10"/>
  <c r="C64" i="10"/>
  <c r="K63" i="10"/>
  <c r="J63" i="10"/>
  <c r="C63" i="10"/>
  <c r="K62" i="10"/>
  <c r="J62" i="10"/>
  <c r="C62" i="10"/>
  <c r="K61" i="10"/>
  <c r="J61" i="10"/>
  <c r="G61" i="10"/>
  <c r="C61" i="10"/>
  <c r="K60" i="10"/>
  <c r="J60" i="10"/>
  <c r="C60" i="10"/>
  <c r="K59" i="10"/>
  <c r="J59" i="10"/>
  <c r="C59" i="10"/>
  <c r="K58" i="10"/>
  <c r="J58" i="10"/>
  <c r="C58" i="10"/>
  <c r="K57" i="10"/>
  <c r="J57" i="10"/>
  <c r="I57" i="10"/>
  <c r="G57" i="10"/>
  <c r="C57" i="10"/>
  <c r="K56" i="10"/>
  <c r="J56" i="10"/>
  <c r="G56" i="10"/>
  <c r="C56" i="10"/>
  <c r="K55" i="10"/>
  <c r="J55" i="10"/>
  <c r="C55" i="10"/>
  <c r="K54" i="10"/>
  <c r="J54" i="10"/>
  <c r="I54" i="10"/>
  <c r="C54" i="10"/>
  <c r="K53" i="10"/>
  <c r="J53" i="10"/>
  <c r="I53" i="10"/>
  <c r="C53" i="10"/>
  <c r="K52" i="10"/>
  <c r="J52" i="10"/>
  <c r="G52" i="10"/>
  <c r="E52" i="10"/>
  <c r="C52" i="10"/>
  <c r="H50" i="10"/>
  <c r="F50" i="10"/>
  <c r="D50" i="10"/>
  <c r="B50" i="10"/>
  <c r="K47" i="10"/>
  <c r="J47" i="10"/>
  <c r="I47" i="10"/>
  <c r="G47" i="10"/>
  <c r="E47" i="10"/>
  <c r="C47" i="10"/>
  <c r="H45" i="10"/>
  <c r="I43" i="10" s="1"/>
  <c r="F45" i="10"/>
  <c r="K45" i="10" s="1"/>
  <c r="E45" i="10"/>
  <c r="D45" i="10"/>
  <c r="C45" i="10"/>
  <c r="B45" i="10"/>
  <c r="K43" i="10"/>
  <c r="J43" i="10"/>
  <c r="E43" i="10"/>
  <c r="C43" i="10"/>
  <c r="K42" i="10"/>
  <c r="J42" i="10"/>
  <c r="C42" i="10"/>
  <c r="K41" i="10"/>
  <c r="J41" i="10"/>
  <c r="I41" i="10"/>
  <c r="C41" i="10"/>
  <c r="K40" i="10"/>
  <c r="J40" i="10"/>
  <c r="I40" i="10"/>
  <c r="E40" i="10"/>
  <c r="C40" i="10"/>
  <c r="K39" i="10"/>
  <c r="J39" i="10"/>
  <c r="I39" i="10"/>
  <c r="C39" i="10"/>
  <c r="K38" i="10"/>
  <c r="J38" i="10"/>
  <c r="C38" i="10"/>
  <c r="K35" i="10"/>
  <c r="I35" i="10"/>
  <c r="H35" i="10"/>
  <c r="I33" i="10" s="1"/>
  <c r="F35" i="10"/>
  <c r="G27" i="10" s="1"/>
  <c r="E35" i="10"/>
  <c r="D35" i="10"/>
  <c r="E29" i="10" s="1"/>
  <c r="B35" i="10"/>
  <c r="K33" i="10"/>
  <c r="J33" i="10"/>
  <c r="G33" i="10"/>
  <c r="E33" i="10"/>
  <c r="K32" i="10"/>
  <c r="J32" i="10"/>
  <c r="I32" i="10"/>
  <c r="K31" i="10"/>
  <c r="J31" i="10"/>
  <c r="I31" i="10"/>
  <c r="E31" i="10"/>
  <c r="K30" i="10"/>
  <c r="J30" i="10"/>
  <c r="I30" i="10"/>
  <c r="G30" i="10"/>
  <c r="E30" i="10"/>
  <c r="K29" i="10"/>
  <c r="J29" i="10"/>
  <c r="K28" i="10"/>
  <c r="J28" i="10"/>
  <c r="I28" i="10"/>
  <c r="G28" i="10"/>
  <c r="C28" i="10"/>
  <c r="K27" i="10"/>
  <c r="J27" i="10"/>
  <c r="I27" i="10"/>
  <c r="E27" i="10"/>
  <c r="K26" i="10"/>
  <c r="J26" i="10"/>
  <c r="I26" i="10"/>
  <c r="E26" i="10"/>
  <c r="K25" i="10"/>
  <c r="J25" i="10"/>
  <c r="G25" i="10"/>
  <c r="E25" i="10"/>
  <c r="K24" i="10"/>
  <c r="J24" i="10"/>
  <c r="I24" i="10"/>
  <c r="G24" i="10"/>
  <c r="K23" i="10"/>
  <c r="J23" i="10"/>
  <c r="I23" i="10"/>
  <c r="E23" i="10"/>
  <c r="C23" i="10"/>
  <c r="K22" i="10"/>
  <c r="J22" i="10"/>
  <c r="I22" i="10"/>
  <c r="G22" i="10"/>
  <c r="E22" i="10"/>
  <c r="B20" i="10"/>
  <c r="D20" i="10" s="1"/>
  <c r="H20" i="10" s="1"/>
  <c r="K17" i="10"/>
  <c r="J17" i="10"/>
  <c r="I17" i="10"/>
  <c r="G17" i="10"/>
  <c r="E17" i="10"/>
  <c r="C17" i="10"/>
  <c r="J15" i="10"/>
  <c r="I15" i="10"/>
  <c r="H15" i="10"/>
  <c r="G15" i="10"/>
  <c r="F15" i="10"/>
  <c r="E15" i="10"/>
  <c r="D15" i="10"/>
  <c r="B15" i="10"/>
  <c r="K13" i="10"/>
  <c r="J13" i="10"/>
  <c r="I13" i="10"/>
  <c r="G13" i="10"/>
  <c r="E13" i="10"/>
  <c r="K12" i="10"/>
  <c r="J12" i="10"/>
  <c r="I12" i="10"/>
  <c r="G12" i="10"/>
  <c r="E12" i="10"/>
  <c r="C12" i="10"/>
  <c r="K11" i="10"/>
  <c r="J11" i="10"/>
  <c r="E11" i="10"/>
  <c r="K10" i="10"/>
  <c r="J10" i="10"/>
  <c r="I10" i="10"/>
  <c r="G10" i="10"/>
  <c r="E10" i="10"/>
  <c r="K9" i="10"/>
  <c r="J9" i="10"/>
  <c r="I9" i="10"/>
  <c r="E9" i="10"/>
  <c r="C9" i="10"/>
  <c r="K8" i="10"/>
  <c r="J8" i="10"/>
  <c r="I8" i="10"/>
  <c r="G8" i="10"/>
  <c r="E8" i="10"/>
  <c r="K7" i="10"/>
  <c r="J7" i="10"/>
  <c r="I7" i="10"/>
  <c r="E7" i="10"/>
  <c r="C7" i="10"/>
  <c r="B5" i="10"/>
  <c r="F5" i="10" s="1"/>
  <c r="H30" i="9"/>
  <c r="F30" i="9"/>
  <c r="D30" i="9"/>
  <c r="B30" i="9"/>
  <c r="C27" i="9" s="1"/>
  <c r="K28" i="9"/>
  <c r="J28" i="9"/>
  <c r="C28" i="9"/>
  <c r="K27" i="9"/>
  <c r="J27" i="9"/>
  <c r="I27" i="9"/>
  <c r="G27" i="9"/>
  <c r="K26" i="9"/>
  <c r="J26" i="9"/>
  <c r="I26" i="9"/>
  <c r="C26" i="9"/>
  <c r="K25" i="9"/>
  <c r="J25" i="9"/>
  <c r="I25" i="9"/>
  <c r="G25" i="9"/>
  <c r="E25" i="9"/>
  <c r="C25" i="9"/>
  <c r="K24" i="9"/>
  <c r="J24" i="9"/>
  <c r="C24" i="9"/>
  <c r="K23" i="9"/>
  <c r="J23" i="9"/>
  <c r="I23" i="9"/>
  <c r="G23" i="9"/>
  <c r="K22" i="9"/>
  <c r="J22" i="9"/>
  <c r="I22" i="9"/>
  <c r="E22" i="9"/>
  <c r="C22" i="9"/>
  <c r="K21" i="9"/>
  <c r="J21" i="9"/>
  <c r="I21" i="9"/>
  <c r="G21" i="9"/>
  <c r="C21" i="9"/>
  <c r="K20" i="9"/>
  <c r="J20" i="9"/>
  <c r="E20" i="9"/>
  <c r="C20" i="9"/>
  <c r="K19" i="9"/>
  <c r="J19" i="9"/>
  <c r="I19" i="9"/>
  <c r="G19" i="9"/>
  <c r="K18" i="9"/>
  <c r="J18" i="9"/>
  <c r="I18" i="9"/>
  <c r="E18" i="9"/>
  <c r="C18" i="9"/>
  <c r="K17" i="9"/>
  <c r="J17" i="9"/>
  <c r="I17" i="9"/>
  <c r="G17" i="9"/>
  <c r="E17" i="9"/>
  <c r="C17" i="9"/>
  <c r="K16" i="9"/>
  <c r="J16" i="9"/>
  <c r="C16" i="9"/>
  <c r="K15" i="9"/>
  <c r="J15" i="9"/>
  <c r="I15" i="9"/>
  <c r="G15" i="9"/>
  <c r="C15" i="9"/>
  <c r="K14" i="9"/>
  <c r="J14" i="9"/>
  <c r="I14" i="9"/>
  <c r="C14" i="9"/>
  <c r="K13" i="9"/>
  <c r="J13" i="9"/>
  <c r="I13" i="9"/>
  <c r="G13" i="9"/>
  <c r="C13" i="9"/>
  <c r="K12" i="9"/>
  <c r="J12" i="9"/>
  <c r="E12" i="9"/>
  <c r="C12" i="9"/>
  <c r="K11" i="9"/>
  <c r="J11" i="9"/>
  <c r="I11" i="9"/>
  <c r="C11" i="9"/>
  <c r="K10" i="9"/>
  <c r="J10" i="9"/>
  <c r="I10" i="9"/>
  <c r="E10" i="9"/>
  <c r="C10" i="9"/>
  <c r="K9" i="9"/>
  <c r="J9" i="9"/>
  <c r="I9" i="9"/>
  <c r="G9" i="9"/>
  <c r="E9" i="9"/>
  <c r="C9" i="9"/>
  <c r="K8" i="9"/>
  <c r="J8" i="9"/>
  <c r="C8" i="9"/>
  <c r="K7" i="9"/>
  <c r="J7" i="9"/>
  <c r="I7" i="9"/>
  <c r="G7" i="9"/>
  <c r="C7" i="9"/>
  <c r="H5" i="9"/>
  <c r="F5" i="9"/>
  <c r="D5" i="9"/>
  <c r="B5" i="9"/>
  <c r="K145" i="8"/>
  <c r="J145" i="8"/>
  <c r="I145" i="8"/>
  <c r="G145" i="8"/>
  <c r="E145" i="8"/>
  <c r="C145" i="8"/>
  <c r="K143" i="8"/>
  <c r="J143" i="8"/>
  <c r="I143" i="8"/>
  <c r="G143" i="8"/>
  <c r="E143" i="8"/>
  <c r="C143" i="8"/>
  <c r="I141" i="8"/>
  <c r="H141" i="8"/>
  <c r="F141" i="8"/>
  <c r="K141" i="8" s="1"/>
  <c r="E141" i="8"/>
  <c r="D141" i="8"/>
  <c r="B141" i="8"/>
  <c r="C141" i="8" s="1"/>
  <c r="K139" i="8"/>
  <c r="J139" i="8"/>
  <c r="I139" i="8"/>
  <c r="G139" i="8"/>
  <c r="E139" i="8"/>
  <c r="C139" i="8"/>
  <c r="J137" i="8"/>
  <c r="I137" i="8"/>
  <c r="H137" i="8"/>
  <c r="F137" i="8"/>
  <c r="K137" i="8" s="1"/>
  <c r="E137" i="8"/>
  <c r="D137" i="8"/>
  <c r="B137" i="8"/>
  <c r="C135" i="8" s="1"/>
  <c r="K135" i="8"/>
  <c r="J135" i="8"/>
  <c r="I135" i="8"/>
  <c r="E135" i="8"/>
  <c r="K132" i="8"/>
  <c r="I132" i="8"/>
  <c r="H132" i="8"/>
  <c r="F132" i="8"/>
  <c r="E132" i="8"/>
  <c r="D132" i="8"/>
  <c r="C132" i="8"/>
  <c r="B132" i="8"/>
  <c r="C129" i="8" s="1"/>
  <c r="K130" i="8"/>
  <c r="J130" i="8"/>
  <c r="I130" i="8"/>
  <c r="G130" i="8"/>
  <c r="E130" i="8"/>
  <c r="K129" i="8"/>
  <c r="J129" i="8"/>
  <c r="I129" i="8"/>
  <c r="E129" i="8"/>
  <c r="K128" i="8"/>
  <c r="J128" i="8"/>
  <c r="I128" i="8"/>
  <c r="G128" i="8"/>
  <c r="E128" i="8"/>
  <c r="K127" i="8"/>
  <c r="J127" i="8"/>
  <c r="I127" i="8"/>
  <c r="E127" i="8"/>
  <c r="C127" i="8"/>
  <c r="B125" i="8"/>
  <c r="F125" i="8" s="1"/>
  <c r="K122" i="8"/>
  <c r="J122" i="8"/>
  <c r="I122" i="8"/>
  <c r="G122" i="8"/>
  <c r="E122" i="8"/>
  <c r="C122" i="8"/>
  <c r="K120" i="8"/>
  <c r="J120" i="8"/>
  <c r="I120" i="8"/>
  <c r="H120" i="8"/>
  <c r="F120" i="8"/>
  <c r="G117" i="8" s="1"/>
  <c r="E120" i="8"/>
  <c r="D120" i="8"/>
  <c r="B120" i="8"/>
  <c r="C118" i="8" s="1"/>
  <c r="K118" i="8"/>
  <c r="J118" i="8"/>
  <c r="I118" i="8"/>
  <c r="G118" i="8"/>
  <c r="E118" i="8"/>
  <c r="K117" i="8"/>
  <c r="J117" i="8"/>
  <c r="I117" i="8"/>
  <c r="E117" i="8"/>
  <c r="H114" i="8"/>
  <c r="G114" i="8"/>
  <c r="F114" i="8"/>
  <c r="E114" i="8"/>
  <c r="D114" i="8"/>
  <c r="C114" i="8"/>
  <c r="B114" i="8"/>
  <c r="C111" i="8" s="1"/>
  <c r="K112" i="8"/>
  <c r="J112" i="8"/>
  <c r="G112" i="8"/>
  <c r="E112" i="8"/>
  <c r="C112" i="8"/>
  <c r="K111" i="8"/>
  <c r="J111" i="8"/>
  <c r="G111" i="8"/>
  <c r="K110" i="8"/>
  <c r="J110" i="8"/>
  <c r="I110" i="8"/>
  <c r="G110" i="8"/>
  <c r="E110" i="8"/>
  <c r="C110" i="8"/>
  <c r="K109" i="8"/>
  <c r="J109" i="8"/>
  <c r="I109" i="8"/>
  <c r="G109" i="8"/>
  <c r="E109" i="8"/>
  <c r="C109" i="8"/>
  <c r="K108" i="8"/>
  <c r="J108" i="8"/>
  <c r="G108" i="8"/>
  <c r="E108" i="8"/>
  <c r="C108" i="8"/>
  <c r="K107" i="8"/>
  <c r="J107" i="8"/>
  <c r="I107" i="8"/>
  <c r="G107" i="8"/>
  <c r="C107" i="8"/>
  <c r="K106" i="8"/>
  <c r="J106" i="8"/>
  <c r="I106" i="8"/>
  <c r="G106" i="8"/>
  <c r="E106" i="8"/>
  <c r="C106" i="8"/>
  <c r="K105" i="8"/>
  <c r="J105" i="8"/>
  <c r="G105" i="8"/>
  <c r="E105" i="8"/>
  <c r="C105" i="8"/>
  <c r="H103" i="8"/>
  <c r="F103" i="8"/>
  <c r="D103" i="8"/>
  <c r="B103" i="8"/>
  <c r="K100" i="8"/>
  <c r="J100" i="8"/>
  <c r="I100" i="8"/>
  <c r="G100" i="8"/>
  <c r="E100" i="8"/>
  <c r="C100" i="8"/>
  <c r="H98" i="8"/>
  <c r="K98" i="8" s="1"/>
  <c r="G98" i="8"/>
  <c r="F98" i="8"/>
  <c r="D98" i="8"/>
  <c r="J98" i="8" s="1"/>
  <c r="C98" i="8"/>
  <c r="B98" i="8"/>
  <c r="C95" i="8" s="1"/>
  <c r="K96" i="8"/>
  <c r="J96" i="8"/>
  <c r="G96" i="8"/>
  <c r="C96" i="8"/>
  <c r="K95" i="8"/>
  <c r="J95" i="8"/>
  <c r="G95" i="8"/>
  <c r="H93" i="8"/>
  <c r="F93" i="8"/>
  <c r="D93" i="8"/>
  <c r="B93" i="8"/>
  <c r="K90" i="8"/>
  <c r="J90" i="8"/>
  <c r="I90" i="8"/>
  <c r="G90" i="8"/>
  <c r="E90" i="8"/>
  <c r="C90" i="8"/>
  <c r="H88" i="8"/>
  <c r="I81" i="8" s="1"/>
  <c r="G88" i="8"/>
  <c r="F88" i="8"/>
  <c r="E88" i="8"/>
  <c r="D88" i="8"/>
  <c r="C88" i="8"/>
  <c r="B88" i="8"/>
  <c r="C85" i="8" s="1"/>
  <c r="K86" i="8"/>
  <c r="J86" i="8"/>
  <c r="I86" i="8"/>
  <c r="G86" i="8"/>
  <c r="E86" i="8"/>
  <c r="C86" i="8"/>
  <c r="K85" i="8"/>
  <c r="J85" i="8"/>
  <c r="G85" i="8"/>
  <c r="E85" i="8"/>
  <c r="K84" i="8"/>
  <c r="J84" i="8"/>
  <c r="G84" i="8"/>
  <c r="E84" i="8"/>
  <c r="C84" i="8"/>
  <c r="K83" i="8"/>
  <c r="J83" i="8"/>
  <c r="I83" i="8"/>
  <c r="G83" i="8"/>
  <c r="C83" i="8"/>
  <c r="K82" i="8"/>
  <c r="J82" i="8"/>
  <c r="G82" i="8"/>
  <c r="E82" i="8"/>
  <c r="C82" i="8"/>
  <c r="K81" i="8"/>
  <c r="J81" i="8"/>
  <c r="G81" i="8"/>
  <c r="E81" i="8"/>
  <c r="C81" i="8"/>
  <c r="K78" i="8"/>
  <c r="I78" i="8"/>
  <c r="H78" i="8"/>
  <c r="F78" i="8"/>
  <c r="E78" i="8"/>
  <c r="D78" i="8"/>
  <c r="B78" i="8"/>
  <c r="K76" i="8"/>
  <c r="J76" i="8"/>
  <c r="I76" i="8"/>
  <c r="G76" i="8"/>
  <c r="E76" i="8"/>
  <c r="K75" i="8"/>
  <c r="J75" i="8"/>
  <c r="I75" i="8"/>
  <c r="E75" i="8"/>
  <c r="K74" i="8"/>
  <c r="J74" i="8"/>
  <c r="I74" i="8"/>
  <c r="G74" i="8"/>
  <c r="E74" i="8"/>
  <c r="K73" i="8"/>
  <c r="J73" i="8"/>
  <c r="I73" i="8"/>
  <c r="E73" i="8"/>
  <c r="B71" i="8"/>
  <c r="F71" i="8" s="1"/>
  <c r="K68" i="8"/>
  <c r="J68" i="8"/>
  <c r="I68" i="8"/>
  <c r="G68" i="8"/>
  <c r="E68" i="8"/>
  <c r="C68" i="8"/>
  <c r="K66" i="8"/>
  <c r="I66" i="8"/>
  <c r="H66" i="8"/>
  <c r="F66" i="8"/>
  <c r="G62" i="8" s="1"/>
  <c r="E66" i="8"/>
  <c r="D66" i="8"/>
  <c r="B66" i="8"/>
  <c r="K64" i="8"/>
  <c r="J64" i="8"/>
  <c r="I64" i="8"/>
  <c r="G64" i="8"/>
  <c r="E64" i="8"/>
  <c r="K63" i="8"/>
  <c r="J63" i="8"/>
  <c r="I63" i="8"/>
  <c r="E63" i="8"/>
  <c r="C63" i="8"/>
  <c r="K62" i="8"/>
  <c r="J62" i="8"/>
  <c r="I62" i="8"/>
  <c r="E62" i="8"/>
  <c r="K61" i="8"/>
  <c r="J61" i="8"/>
  <c r="I61" i="8"/>
  <c r="E61" i="8"/>
  <c r="K60" i="8"/>
  <c r="J60" i="8"/>
  <c r="I60" i="8"/>
  <c r="G60" i="8"/>
  <c r="E60" i="8"/>
  <c r="K57" i="8"/>
  <c r="I57" i="8"/>
  <c r="H57" i="8"/>
  <c r="F57" i="8"/>
  <c r="E57" i="8"/>
  <c r="D57" i="8"/>
  <c r="C57" i="8"/>
  <c r="B57" i="8"/>
  <c r="C54" i="8" s="1"/>
  <c r="K55" i="8"/>
  <c r="J55" i="8"/>
  <c r="I55" i="8"/>
  <c r="G55" i="8"/>
  <c r="E55" i="8"/>
  <c r="K54" i="8"/>
  <c r="J54" i="8"/>
  <c r="I54" i="8"/>
  <c r="E54" i="8"/>
  <c r="K53" i="8"/>
  <c r="J53" i="8"/>
  <c r="I53" i="8"/>
  <c r="G53" i="8"/>
  <c r="E53" i="8"/>
  <c r="K52" i="8"/>
  <c r="J52" i="8"/>
  <c r="I52" i="8"/>
  <c r="E52" i="8"/>
  <c r="C52" i="8"/>
  <c r="K51" i="8"/>
  <c r="J51" i="8"/>
  <c r="I51" i="8"/>
  <c r="E51" i="8"/>
  <c r="K50" i="8"/>
  <c r="J50" i="8"/>
  <c r="I50" i="8"/>
  <c r="E50" i="8"/>
  <c r="C50" i="8"/>
  <c r="K49" i="8"/>
  <c r="J49" i="8"/>
  <c r="I49" i="8"/>
  <c r="E49" i="8"/>
  <c r="K48" i="8"/>
  <c r="J48" i="8"/>
  <c r="I48" i="8"/>
  <c r="E48" i="8"/>
  <c r="C48" i="8"/>
  <c r="K47" i="8"/>
  <c r="J47" i="8"/>
  <c r="I47" i="8"/>
  <c r="G47" i="8"/>
  <c r="E47" i="8"/>
  <c r="K46" i="8"/>
  <c r="J46" i="8"/>
  <c r="I46" i="8"/>
  <c r="E46" i="8"/>
  <c r="K45" i="8"/>
  <c r="J45" i="8"/>
  <c r="I45" i="8"/>
  <c r="G45" i="8"/>
  <c r="E45" i="8"/>
  <c r="K44" i="8"/>
  <c r="J44" i="8"/>
  <c r="I44" i="8"/>
  <c r="E44" i="8"/>
  <c r="C44" i="8"/>
  <c r="K43" i="8"/>
  <c r="J43" i="8"/>
  <c r="I43" i="8"/>
  <c r="E43" i="8"/>
  <c r="K42" i="8"/>
  <c r="J42" i="8"/>
  <c r="I42" i="8"/>
  <c r="E42" i="8"/>
  <c r="C42" i="8"/>
  <c r="D40" i="8"/>
  <c r="H40" i="8" s="1"/>
  <c r="B40" i="8"/>
  <c r="F40" i="8" s="1"/>
  <c r="K37" i="8"/>
  <c r="J37" i="8"/>
  <c r="I37" i="8"/>
  <c r="G37" i="8"/>
  <c r="E37" i="8"/>
  <c r="C37" i="8"/>
  <c r="K35" i="8"/>
  <c r="I35" i="8"/>
  <c r="H35" i="8"/>
  <c r="F35" i="8"/>
  <c r="G35" i="8" s="1"/>
  <c r="E35" i="8"/>
  <c r="D35" i="8"/>
  <c r="C35" i="8"/>
  <c r="B35" i="8"/>
  <c r="C33" i="8" s="1"/>
  <c r="K33" i="8"/>
  <c r="J33" i="8"/>
  <c r="I33" i="8"/>
  <c r="G33" i="8"/>
  <c r="E33" i="8"/>
  <c r="K30" i="8"/>
  <c r="I30" i="8"/>
  <c r="H30" i="8"/>
  <c r="F30" i="8"/>
  <c r="E30" i="8"/>
  <c r="D30" i="8"/>
  <c r="B30" i="8"/>
  <c r="C25" i="8" s="1"/>
  <c r="K28" i="8"/>
  <c r="J28" i="8"/>
  <c r="I28" i="8"/>
  <c r="G28" i="8"/>
  <c r="E28" i="8"/>
  <c r="K27" i="8"/>
  <c r="J27" i="8"/>
  <c r="I27" i="8"/>
  <c r="E27" i="8"/>
  <c r="K26" i="8"/>
  <c r="J26" i="8"/>
  <c r="I26" i="8"/>
  <c r="G26" i="8"/>
  <c r="E26" i="8"/>
  <c r="K25" i="8"/>
  <c r="J25" i="8"/>
  <c r="I25" i="8"/>
  <c r="E25" i="8"/>
  <c r="K24" i="8"/>
  <c r="J24" i="8"/>
  <c r="I24" i="8"/>
  <c r="G24" i="8"/>
  <c r="E24" i="8"/>
  <c r="K23" i="8"/>
  <c r="J23" i="8"/>
  <c r="I23" i="8"/>
  <c r="E23" i="8"/>
  <c r="K22" i="8"/>
  <c r="J22" i="8"/>
  <c r="I22" i="8"/>
  <c r="G22" i="8"/>
  <c r="E22" i="8"/>
  <c r="K21" i="8"/>
  <c r="J21" i="8"/>
  <c r="I21" i="8"/>
  <c r="E21" i="8"/>
  <c r="C21" i="8"/>
  <c r="K20" i="8"/>
  <c r="J20" i="8"/>
  <c r="I20" i="8"/>
  <c r="G20" i="8"/>
  <c r="E20" i="8"/>
  <c r="K19" i="8"/>
  <c r="J19" i="8"/>
  <c r="I19" i="8"/>
  <c r="E19" i="8"/>
  <c r="K18" i="8"/>
  <c r="J18" i="8"/>
  <c r="I18" i="8"/>
  <c r="G18" i="8"/>
  <c r="E18" i="8"/>
  <c r="K17" i="8"/>
  <c r="J17" i="8"/>
  <c r="I17" i="8"/>
  <c r="E17" i="8"/>
  <c r="K16" i="8"/>
  <c r="J16" i="8"/>
  <c r="I16" i="8"/>
  <c r="G16" i="8"/>
  <c r="E16" i="8"/>
  <c r="H14" i="8"/>
  <c r="F14" i="8"/>
  <c r="D14" i="8"/>
  <c r="B14" i="8"/>
  <c r="K11" i="8"/>
  <c r="J11" i="8"/>
  <c r="I11" i="8"/>
  <c r="G11" i="8"/>
  <c r="E11" i="8"/>
  <c r="C11" i="8"/>
  <c r="H9" i="8"/>
  <c r="I7" i="8" s="1"/>
  <c r="G9" i="8"/>
  <c r="F9" i="8"/>
  <c r="D9" i="8"/>
  <c r="J9" i="8" s="1"/>
  <c r="C9" i="8"/>
  <c r="B9" i="8"/>
  <c r="K7" i="8"/>
  <c r="J7" i="8"/>
  <c r="G7" i="8"/>
  <c r="E7" i="8"/>
  <c r="C7" i="8"/>
  <c r="B5" i="8"/>
  <c r="F5" i="8" s="1"/>
  <c r="C39" i="7"/>
  <c r="H38" i="7"/>
  <c r="E38" i="7"/>
  <c r="D38" i="7"/>
  <c r="C38" i="7"/>
  <c r="B38" i="7"/>
  <c r="B39" i="7" s="1"/>
  <c r="G39" i="7" s="1"/>
  <c r="H36" i="7"/>
  <c r="J36" i="7" s="1"/>
  <c r="G36" i="7"/>
  <c r="I36" i="7" s="1"/>
  <c r="J35" i="7"/>
  <c r="H35" i="7"/>
  <c r="G35" i="7"/>
  <c r="I35" i="7" s="1"/>
  <c r="I34" i="7"/>
  <c r="H34" i="7"/>
  <c r="J34" i="7" s="1"/>
  <c r="G34" i="7"/>
  <c r="J33" i="7"/>
  <c r="H33" i="7"/>
  <c r="G33" i="7"/>
  <c r="I33" i="7" s="1"/>
  <c r="H32" i="7"/>
  <c r="J32" i="7" s="1"/>
  <c r="G32" i="7"/>
  <c r="I32" i="7" s="1"/>
  <c r="H31" i="7"/>
  <c r="J31" i="7" s="1"/>
  <c r="G31" i="7"/>
  <c r="I31" i="7" s="1"/>
  <c r="J30" i="7"/>
  <c r="I30" i="7"/>
  <c r="H30" i="7"/>
  <c r="G30" i="7"/>
  <c r="H29" i="7"/>
  <c r="J29" i="7" s="1"/>
  <c r="G29" i="7"/>
  <c r="I29" i="7" s="1"/>
  <c r="H28" i="7"/>
  <c r="J28" i="7" s="1"/>
  <c r="G28" i="7"/>
  <c r="I28" i="7" s="1"/>
  <c r="H27" i="7"/>
  <c r="J27" i="7" s="1"/>
  <c r="G27" i="7"/>
  <c r="I27" i="7" s="1"/>
  <c r="H26" i="7"/>
  <c r="J26" i="7" s="1"/>
  <c r="G26" i="7"/>
  <c r="I26" i="7" s="1"/>
  <c r="J25" i="7"/>
  <c r="I25" i="7"/>
  <c r="H25" i="7"/>
  <c r="G25" i="7"/>
  <c r="H24" i="7"/>
  <c r="J24" i="7" s="1"/>
  <c r="G24" i="7"/>
  <c r="I24" i="7" s="1"/>
  <c r="H23" i="7"/>
  <c r="J23" i="7" s="1"/>
  <c r="G23" i="7"/>
  <c r="I23" i="7" s="1"/>
  <c r="H22" i="7"/>
  <c r="J22" i="7" s="1"/>
  <c r="G22" i="7"/>
  <c r="I22" i="7" s="1"/>
  <c r="J21" i="7"/>
  <c r="I21" i="7"/>
  <c r="H21" i="7"/>
  <c r="G21" i="7"/>
  <c r="J20" i="7"/>
  <c r="I20" i="7"/>
  <c r="H20" i="7"/>
  <c r="G20" i="7"/>
  <c r="H19" i="7"/>
  <c r="J19" i="7" s="1"/>
  <c r="G19" i="7"/>
  <c r="I19" i="7" s="1"/>
  <c r="H18" i="7"/>
  <c r="J18" i="7" s="1"/>
  <c r="G18" i="7"/>
  <c r="I18" i="7" s="1"/>
  <c r="H17" i="7"/>
  <c r="J17" i="7" s="1"/>
  <c r="G17" i="7"/>
  <c r="I17" i="7" s="1"/>
  <c r="H16" i="7"/>
  <c r="J16" i="7" s="1"/>
  <c r="G16" i="7"/>
  <c r="I16" i="7" s="1"/>
  <c r="H15" i="7"/>
  <c r="J15" i="7" s="1"/>
  <c r="G15" i="7"/>
  <c r="I15" i="7" s="1"/>
  <c r="G11" i="7"/>
  <c r="E11" i="7"/>
  <c r="J11" i="7" s="1"/>
  <c r="D11" i="7"/>
  <c r="D39" i="7" s="1"/>
  <c r="C11" i="7"/>
  <c r="I11" i="7" s="1"/>
  <c r="B11" i="7"/>
  <c r="J9" i="7"/>
  <c r="I9" i="7"/>
  <c r="H9" i="7"/>
  <c r="G9" i="7"/>
  <c r="B5" i="7"/>
  <c r="D5" i="7" s="1"/>
  <c r="E38" i="6"/>
  <c r="D38" i="6"/>
  <c r="C38" i="6"/>
  <c r="B38" i="6"/>
  <c r="G38" i="6" s="1"/>
  <c r="H36" i="6"/>
  <c r="J36" i="6" s="1"/>
  <c r="G36" i="6"/>
  <c r="I36" i="6" s="1"/>
  <c r="H34" i="6"/>
  <c r="J34" i="6" s="1"/>
  <c r="G34" i="6"/>
  <c r="I34" i="6" s="1"/>
  <c r="H33" i="6"/>
  <c r="J33" i="6" s="1"/>
  <c r="G33" i="6"/>
  <c r="I33" i="6" s="1"/>
  <c r="J30" i="6"/>
  <c r="H30" i="6"/>
  <c r="G30" i="6"/>
  <c r="I30" i="6" s="1"/>
  <c r="H29" i="6"/>
  <c r="J29" i="6" s="1"/>
  <c r="G29" i="6"/>
  <c r="I29" i="6" s="1"/>
  <c r="H26" i="6"/>
  <c r="J26" i="6" s="1"/>
  <c r="G26" i="6"/>
  <c r="I26" i="6" s="1"/>
  <c r="I25" i="6"/>
  <c r="H25" i="6"/>
  <c r="J25" i="6" s="1"/>
  <c r="G25" i="6"/>
  <c r="H24" i="6"/>
  <c r="J24" i="6" s="1"/>
  <c r="G24" i="6"/>
  <c r="I24" i="6" s="1"/>
  <c r="H21" i="6"/>
  <c r="J21" i="6" s="1"/>
  <c r="G21" i="6"/>
  <c r="I21" i="6" s="1"/>
  <c r="J20" i="6"/>
  <c r="I20" i="6"/>
  <c r="H20" i="6"/>
  <c r="G20" i="6"/>
  <c r="H19" i="6"/>
  <c r="J19" i="6" s="1"/>
  <c r="G19" i="6"/>
  <c r="I19" i="6" s="1"/>
  <c r="H16" i="6"/>
  <c r="J16" i="6" s="1"/>
  <c r="G16" i="6"/>
  <c r="I16" i="6" s="1"/>
  <c r="H15" i="6"/>
  <c r="J15" i="6" s="1"/>
  <c r="G15" i="6"/>
  <c r="I15" i="6" s="1"/>
  <c r="I14" i="6"/>
  <c r="H14" i="6"/>
  <c r="J14" i="6" s="1"/>
  <c r="G14" i="6"/>
  <c r="H13" i="6"/>
  <c r="J13" i="6" s="1"/>
  <c r="G13" i="6"/>
  <c r="I13" i="6" s="1"/>
  <c r="H10" i="6"/>
  <c r="J10" i="6" s="1"/>
  <c r="G10" i="6"/>
  <c r="I10" i="6" s="1"/>
  <c r="H9" i="6"/>
  <c r="J9" i="6" s="1"/>
  <c r="G9" i="6"/>
  <c r="I9" i="6" s="1"/>
  <c r="H8" i="6"/>
  <c r="J8" i="6" s="1"/>
  <c r="G8" i="6"/>
  <c r="I8" i="6" s="1"/>
  <c r="B5" i="6"/>
  <c r="D5" i="6" s="1"/>
  <c r="H33" i="5"/>
  <c r="J33" i="5" s="1"/>
  <c r="E33" i="5"/>
  <c r="D33" i="5"/>
  <c r="C33" i="5"/>
  <c r="G33" i="5" s="1"/>
  <c r="B33" i="5"/>
  <c r="J31" i="5"/>
  <c r="H31" i="5"/>
  <c r="G31" i="5"/>
  <c r="I31" i="5" s="1"/>
  <c r="H29" i="5"/>
  <c r="J29" i="5" s="1"/>
  <c r="G29" i="5"/>
  <c r="I29" i="5" s="1"/>
  <c r="H28" i="5"/>
  <c r="J28" i="5" s="1"/>
  <c r="G28" i="5"/>
  <c r="I28" i="5" s="1"/>
  <c r="H27" i="5"/>
  <c r="J27" i="5" s="1"/>
  <c r="G27" i="5"/>
  <c r="I27" i="5" s="1"/>
  <c r="H26" i="5"/>
  <c r="J26" i="5" s="1"/>
  <c r="G26" i="5"/>
  <c r="I26" i="5" s="1"/>
  <c r="H25" i="5"/>
  <c r="G25" i="5"/>
  <c r="E25" i="5"/>
  <c r="D25" i="5"/>
  <c r="C25" i="5"/>
  <c r="B25" i="5"/>
  <c r="H23" i="5"/>
  <c r="J23" i="5" s="1"/>
  <c r="G23" i="5"/>
  <c r="I23" i="5" s="1"/>
  <c r="H22" i="5"/>
  <c r="J22" i="5" s="1"/>
  <c r="G22" i="5"/>
  <c r="I22" i="5" s="1"/>
  <c r="H21" i="5"/>
  <c r="J21" i="5" s="1"/>
  <c r="G21" i="5"/>
  <c r="I21" i="5" s="1"/>
  <c r="H20" i="5"/>
  <c r="J20" i="5" s="1"/>
  <c r="G20" i="5"/>
  <c r="I20" i="5" s="1"/>
  <c r="H19" i="5"/>
  <c r="G19" i="5"/>
  <c r="E19" i="5"/>
  <c r="D19" i="5"/>
  <c r="C19" i="5"/>
  <c r="B19" i="5"/>
  <c r="H17" i="5"/>
  <c r="J17" i="5" s="1"/>
  <c r="G17" i="5"/>
  <c r="I17" i="5" s="1"/>
  <c r="H16" i="5"/>
  <c r="J16" i="5" s="1"/>
  <c r="G16" i="5"/>
  <c r="I16" i="5" s="1"/>
  <c r="H15" i="5"/>
  <c r="J15" i="5" s="1"/>
  <c r="G15" i="5"/>
  <c r="I15" i="5" s="1"/>
  <c r="H14" i="5"/>
  <c r="J14" i="5" s="1"/>
  <c r="G14" i="5"/>
  <c r="I14" i="5" s="1"/>
  <c r="H13" i="5"/>
  <c r="G13" i="5"/>
  <c r="E13" i="5"/>
  <c r="D13" i="5"/>
  <c r="C13" i="5"/>
  <c r="B13" i="5"/>
  <c r="H11" i="5"/>
  <c r="J11" i="5" s="1"/>
  <c r="G11" i="5"/>
  <c r="I11" i="5" s="1"/>
  <c r="H10" i="5"/>
  <c r="J10" i="5" s="1"/>
  <c r="G10" i="5"/>
  <c r="I10" i="5" s="1"/>
  <c r="H9" i="5"/>
  <c r="J9" i="5" s="1"/>
  <c r="G9" i="5"/>
  <c r="I9" i="5" s="1"/>
  <c r="H8" i="5"/>
  <c r="J8" i="5" s="1"/>
  <c r="G8" i="5"/>
  <c r="I8" i="5" s="1"/>
  <c r="H7" i="5"/>
  <c r="G7" i="5"/>
  <c r="E7" i="5"/>
  <c r="D7" i="5"/>
  <c r="C7" i="5"/>
  <c r="B7" i="5"/>
  <c r="B5" i="5"/>
  <c r="D5" i="5" s="1"/>
  <c r="E44" i="4"/>
  <c r="D44" i="4"/>
  <c r="C44" i="4"/>
  <c r="B44"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H44" i="4" s="1"/>
  <c r="G8" i="4"/>
  <c r="H7" i="4"/>
  <c r="G7" i="4"/>
  <c r="H6" i="4"/>
  <c r="G6" i="4"/>
  <c r="G44" i="4" s="1"/>
  <c r="B5" i="4"/>
  <c r="D5" i="4" s="1"/>
  <c r="E44" i="3"/>
  <c r="D44" i="3"/>
  <c r="C44" i="3"/>
  <c r="B44" i="3"/>
  <c r="I42" i="3"/>
  <c r="H42" i="3"/>
  <c r="J42" i="3" s="1"/>
  <c r="G42" i="3"/>
  <c r="J41" i="3"/>
  <c r="H41" i="3"/>
  <c r="G41" i="3"/>
  <c r="I41" i="3" s="1"/>
  <c r="J40" i="3"/>
  <c r="I40" i="3"/>
  <c r="H40" i="3"/>
  <c r="G40" i="3"/>
  <c r="H39" i="3"/>
  <c r="J39" i="3" s="1"/>
  <c r="G39" i="3"/>
  <c r="I39" i="3" s="1"/>
  <c r="I38" i="3"/>
  <c r="H38" i="3"/>
  <c r="J38" i="3" s="1"/>
  <c r="G38" i="3"/>
  <c r="H37" i="3"/>
  <c r="J37" i="3" s="1"/>
  <c r="G37" i="3"/>
  <c r="I37" i="3" s="1"/>
  <c r="H36" i="3"/>
  <c r="J36" i="3" s="1"/>
  <c r="G36" i="3"/>
  <c r="I36" i="3" s="1"/>
  <c r="I35" i="3"/>
  <c r="H35" i="3"/>
  <c r="J35" i="3" s="1"/>
  <c r="G35" i="3"/>
  <c r="H34" i="3"/>
  <c r="J34" i="3" s="1"/>
  <c r="G34" i="3"/>
  <c r="I34" i="3" s="1"/>
  <c r="J33" i="3"/>
  <c r="H33" i="3"/>
  <c r="G33" i="3"/>
  <c r="I33" i="3" s="1"/>
  <c r="H32" i="3"/>
  <c r="J32" i="3" s="1"/>
  <c r="G32" i="3"/>
  <c r="I32" i="3" s="1"/>
  <c r="J31" i="3"/>
  <c r="H31" i="3"/>
  <c r="G31" i="3"/>
  <c r="I31" i="3" s="1"/>
  <c r="H30" i="3"/>
  <c r="J30" i="3" s="1"/>
  <c r="G30" i="3"/>
  <c r="I30" i="3" s="1"/>
  <c r="I29" i="3"/>
  <c r="H29" i="3"/>
  <c r="J29" i="3" s="1"/>
  <c r="G29" i="3"/>
  <c r="J28" i="3"/>
  <c r="H28" i="3"/>
  <c r="G28" i="3"/>
  <c r="I28" i="3" s="1"/>
  <c r="H27" i="3"/>
  <c r="J27" i="3" s="1"/>
  <c r="G27" i="3"/>
  <c r="I27" i="3" s="1"/>
  <c r="J26" i="3"/>
  <c r="H26" i="3"/>
  <c r="G26" i="3"/>
  <c r="I26" i="3" s="1"/>
  <c r="H25" i="3"/>
  <c r="J25" i="3" s="1"/>
  <c r="G25" i="3"/>
  <c r="I25" i="3" s="1"/>
  <c r="J24" i="3"/>
  <c r="I24" i="3"/>
  <c r="H24" i="3"/>
  <c r="G24" i="3"/>
  <c r="J23" i="3"/>
  <c r="H23" i="3"/>
  <c r="G23" i="3"/>
  <c r="I23" i="3" s="1"/>
  <c r="H22" i="3"/>
  <c r="J22" i="3" s="1"/>
  <c r="G22" i="3"/>
  <c r="I22" i="3" s="1"/>
  <c r="J21" i="3"/>
  <c r="H21" i="3"/>
  <c r="G21" i="3"/>
  <c r="I21" i="3" s="1"/>
  <c r="H20" i="3"/>
  <c r="J20" i="3" s="1"/>
  <c r="G20" i="3"/>
  <c r="I20" i="3" s="1"/>
  <c r="H19" i="3"/>
  <c r="J19" i="3" s="1"/>
  <c r="G19" i="3"/>
  <c r="I19" i="3" s="1"/>
  <c r="H18" i="3"/>
  <c r="J18" i="3" s="1"/>
  <c r="G18" i="3"/>
  <c r="I18" i="3" s="1"/>
  <c r="H17" i="3"/>
  <c r="J17" i="3" s="1"/>
  <c r="G17" i="3"/>
  <c r="I17" i="3" s="1"/>
  <c r="H16" i="3"/>
  <c r="J16" i="3" s="1"/>
  <c r="G16" i="3"/>
  <c r="I16" i="3" s="1"/>
  <c r="J15" i="3"/>
  <c r="H15" i="3"/>
  <c r="G15" i="3"/>
  <c r="I15" i="3" s="1"/>
  <c r="H14" i="3"/>
  <c r="J14" i="3" s="1"/>
  <c r="G14" i="3"/>
  <c r="I14" i="3" s="1"/>
  <c r="J13" i="3"/>
  <c r="H13" i="3"/>
  <c r="G13" i="3"/>
  <c r="I13" i="3" s="1"/>
  <c r="H12" i="3"/>
  <c r="J12" i="3" s="1"/>
  <c r="G12" i="3"/>
  <c r="I12" i="3" s="1"/>
  <c r="H11" i="3"/>
  <c r="J11" i="3" s="1"/>
  <c r="G11" i="3"/>
  <c r="I11" i="3" s="1"/>
  <c r="H10" i="3"/>
  <c r="J10" i="3" s="1"/>
  <c r="G10" i="3"/>
  <c r="I10" i="3" s="1"/>
  <c r="J9" i="3"/>
  <c r="I9" i="3"/>
  <c r="H9" i="3"/>
  <c r="G9" i="3"/>
  <c r="J8" i="3"/>
  <c r="I8" i="3"/>
  <c r="H8" i="3"/>
  <c r="G8" i="3"/>
  <c r="H7" i="3"/>
  <c r="J7" i="3" s="1"/>
  <c r="G7" i="3"/>
  <c r="I7" i="3" s="1"/>
  <c r="H6" i="3"/>
  <c r="H44" i="3" s="1"/>
  <c r="G6" i="3"/>
  <c r="I6" i="3" s="1"/>
  <c r="B5" i="3"/>
  <c r="D5" i="3" s="1"/>
  <c r="B63" i="2"/>
  <c r="E62" i="2"/>
  <c r="D62" i="2"/>
  <c r="H62" i="2" s="1"/>
  <c r="E61" i="2"/>
  <c r="B61" i="2"/>
  <c r="E60" i="2"/>
  <c r="E59" i="2"/>
  <c r="C59" i="2"/>
  <c r="B59" i="2"/>
  <c r="G59" i="2" s="1"/>
  <c r="H58" i="2"/>
  <c r="E58" i="2"/>
  <c r="D58" i="2"/>
  <c r="E57" i="2"/>
  <c r="C57" i="2"/>
  <c r="B57" i="2"/>
  <c r="G57" i="2" s="1"/>
  <c r="E56" i="2"/>
  <c r="E55" i="2"/>
  <c r="C55" i="2"/>
  <c r="G55" i="2" s="1"/>
  <c r="B55" i="2"/>
  <c r="E53" i="2"/>
  <c r="B53" i="2"/>
  <c r="E52" i="2"/>
  <c r="D52" i="2"/>
  <c r="H52" i="2" s="1"/>
  <c r="C52" i="2"/>
  <c r="E51" i="2"/>
  <c r="B51" i="2"/>
  <c r="E50" i="2"/>
  <c r="D50" i="2"/>
  <c r="H50" i="2" s="1"/>
  <c r="C50" i="2"/>
  <c r="E49" i="2"/>
  <c r="B49" i="2"/>
  <c r="E48" i="2"/>
  <c r="D48" i="2"/>
  <c r="H48" i="2" s="1"/>
  <c r="C48" i="2"/>
  <c r="B47" i="2"/>
  <c r="E46" i="2"/>
  <c r="D46" i="2"/>
  <c r="H46" i="2" s="1"/>
  <c r="E45" i="2"/>
  <c r="B45" i="2"/>
  <c r="B41" i="2"/>
  <c r="B39" i="2"/>
  <c r="E37" i="2"/>
  <c r="D37" i="2"/>
  <c r="C37" i="2"/>
  <c r="J33" i="2"/>
  <c r="H33" i="2"/>
  <c r="E33" i="2"/>
  <c r="E63" i="2" s="1"/>
  <c r="D33" i="2"/>
  <c r="C33" i="2"/>
  <c r="C62" i="2" s="1"/>
  <c r="B33" i="2"/>
  <c r="B60" i="2" s="1"/>
  <c r="J32" i="2"/>
  <c r="I32" i="2"/>
  <c r="H32" i="2"/>
  <c r="G32" i="2"/>
  <c r="I31" i="2"/>
  <c r="H31" i="2"/>
  <c r="J31" i="2" s="1"/>
  <c r="G31" i="2"/>
  <c r="J30" i="2"/>
  <c r="I30" i="2"/>
  <c r="H30" i="2"/>
  <c r="G30" i="2"/>
  <c r="I29" i="2"/>
  <c r="H29" i="2"/>
  <c r="J29" i="2" s="1"/>
  <c r="G29" i="2"/>
  <c r="J28" i="2"/>
  <c r="I28" i="2"/>
  <c r="H28" i="2"/>
  <c r="G28" i="2"/>
  <c r="I27" i="2"/>
  <c r="H27" i="2"/>
  <c r="J27" i="2" s="1"/>
  <c r="G27" i="2"/>
  <c r="J26" i="2"/>
  <c r="I26" i="2"/>
  <c r="H26" i="2"/>
  <c r="G26" i="2"/>
  <c r="I25" i="2"/>
  <c r="H25" i="2"/>
  <c r="J25" i="2" s="1"/>
  <c r="G25" i="2"/>
  <c r="J24" i="2"/>
  <c r="I24" i="2"/>
  <c r="H24" i="2"/>
  <c r="G24" i="2"/>
  <c r="I23" i="2"/>
  <c r="H23" i="2"/>
  <c r="J23" i="2" s="1"/>
  <c r="G23" i="2"/>
  <c r="J22" i="2"/>
  <c r="I22" i="2"/>
  <c r="H22" i="2"/>
  <c r="G22" i="2"/>
  <c r="I21" i="2"/>
  <c r="H21" i="2"/>
  <c r="J21" i="2" s="1"/>
  <c r="G21" i="2"/>
  <c r="J20" i="2"/>
  <c r="I20" i="2"/>
  <c r="H20" i="2"/>
  <c r="G20" i="2"/>
  <c r="I19" i="2"/>
  <c r="H19" i="2"/>
  <c r="J19" i="2" s="1"/>
  <c r="G19" i="2"/>
  <c r="J18" i="2"/>
  <c r="I18" i="2"/>
  <c r="H18" i="2"/>
  <c r="G18" i="2"/>
  <c r="I17" i="2"/>
  <c r="H17" i="2"/>
  <c r="J17" i="2" s="1"/>
  <c r="G17" i="2"/>
  <c r="J16" i="2"/>
  <c r="I16" i="2"/>
  <c r="H16" i="2"/>
  <c r="G16" i="2"/>
  <c r="I15" i="2"/>
  <c r="H15" i="2"/>
  <c r="J15" i="2" s="1"/>
  <c r="G15" i="2"/>
  <c r="J14" i="2"/>
  <c r="I14" i="2"/>
  <c r="H14" i="2"/>
  <c r="G14" i="2"/>
  <c r="E11" i="2"/>
  <c r="E40" i="2" s="1"/>
  <c r="D11" i="2"/>
  <c r="D38" i="2" s="1"/>
  <c r="C11" i="2"/>
  <c r="C41" i="2" s="1"/>
  <c r="B11" i="2"/>
  <c r="B38" i="2" s="1"/>
  <c r="J10" i="2"/>
  <c r="I10" i="2"/>
  <c r="H10" i="2"/>
  <c r="G10" i="2"/>
  <c r="I9" i="2"/>
  <c r="H9" i="2"/>
  <c r="J9" i="2" s="1"/>
  <c r="G9" i="2"/>
  <c r="J8" i="2"/>
  <c r="I8" i="2"/>
  <c r="H8" i="2"/>
  <c r="G8" i="2"/>
  <c r="I7" i="2"/>
  <c r="H7" i="2"/>
  <c r="J7" i="2" s="1"/>
  <c r="G7" i="2"/>
  <c r="E6" i="2"/>
  <c r="D6" i="2"/>
  <c r="C6" i="2"/>
  <c r="B6" i="2"/>
  <c r="B37" i="2" s="1"/>
  <c r="J24" i="1"/>
  <c r="I24" i="1"/>
  <c r="K24" i="1" s="1"/>
  <c r="F24" i="1"/>
  <c r="E24" i="1"/>
  <c r="D24" i="1"/>
  <c r="C24" i="1"/>
  <c r="J22" i="1"/>
  <c r="I22" i="1"/>
  <c r="K22" i="1" s="1"/>
  <c r="H22" i="1"/>
  <c r="K21" i="1"/>
  <c r="J21" i="1"/>
  <c r="I21" i="1"/>
  <c r="H21" i="1"/>
  <c r="J20" i="1"/>
  <c r="I20" i="1"/>
  <c r="K20" i="1" s="1"/>
  <c r="H20" i="1"/>
  <c r="K19" i="1"/>
  <c r="J19" i="1"/>
  <c r="I19" i="1"/>
  <c r="H19" i="1"/>
  <c r="J18" i="1"/>
  <c r="I18" i="1"/>
  <c r="K18" i="1" s="1"/>
  <c r="H18" i="1"/>
  <c r="K17" i="1"/>
  <c r="J17" i="1"/>
  <c r="I17" i="1"/>
  <c r="H17" i="1"/>
  <c r="J16" i="1"/>
  <c r="I16" i="1"/>
  <c r="K16" i="1" s="1"/>
  <c r="H16" i="1"/>
  <c r="K15" i="1"/>
  <c r="J15" i="1"/>
  <c r="I15" i="1"/>
  <c r="H15" i="1"/>
  <c r="H24" i="1" s="1"/>
  <c r="E13" i="1"/>
  <c r="D13" i="1"/>
  <c r="F13" i="1" s="1"/>
  <c r="C13" i="1"/>
  <c r="G41" i="2" l="1"/>
  <c r="H38" i="2"/>
  <c r="G49" i="2"/>
  <c r="C62" i="8"/>
  <c r="C64" i="8"/>
  <c r="C60" i="8"/>
  <c r="H11" i="2"/>
  <c r="E41" i="2"/>
  <c r="C45" i="2"/>
  <c r="C54" i="2"/>
  <c r="C61" i="2"/>
  <c r="G61" i="2" s="1"/>
  <c r="C5" i="5"/>
  <c r="E5" i="5" s="1"/>
  <c r="I9" i="8"/>
  <c r="G54" i="8"/>
  <c r="G50" i="8"/>
  <c r="G46" i="8"/>
  <c r="G42" i="8"/>
  <c r="G52" i="8"/>
  <c r="G48" i="8"/>
  <c r="G44" i="8"/>
  <c r="C66" i="8"/>
  <c r="D71" i="8"/>
  <c r="H71" i="8" s="1"/>
  <c r="I82" i="8"/>
  <c r="E96" i="8"/>
  <c r="E98" i="8"/>
  <c r="I112" i="8"/>
  <c r="I108" i="8"/>
  <c r="G129" i="8"/>
  <c r="G127" i="8"/>
  <c r="G137" i="8"/>
  <c r="G141" i="8"/>
  <c r="E27" i="9"/>
  <c r="E23" i="9"/>
  <c r="E19" i="9"/>
  <c r="E15" i="9"/>
  <c r="E11" i="9"/>
  <c r="E7" i="9"/>
  <c r="J30" i="9"/>
  <c r="F20" i="10"/>
  <c r="C30" i="10"/>
  <c r="C27" i="10"/>
  <c r="C24" i="10"/>
  <c r="C35" i="10"/>
  <c r="J35" i="10"/>
  <c r="C25" i="10"/>
  <c r="C32" i="10"/>
  <c r="C22" i="10"/>
  <c r="G38" i="10"/>
  <c r="C113" i="10"/>
  <c r="C114" i="10"/>
  <c r="C116" i="10"/>
  <c r="J116" i="10"/>
  <c r="C111" i="10"/>
  <c r="G132" i="10"/>
  <c r="C28" i="12"/>
  <c r="C24" i="12"/>
  <c r="C29" i="12"/>
  <c r="C25" i="12"/>
  <c r="C31" i="12"/>
  <c r="C23" i="12"/>
  <c r="C19" i="13"/>
  <c r="C15" i="13"/>
  <c r="C11" i="13"/>
  <c r="C7" i="13"/>
  <c r="C20" i="13"/>
  <c r="C16" i="13"/>
  <c r="C12" i="13"/>
  <c r="C8" i="13"/>
  <c r="C21" i="13"/>
  <c r="C17" i="13"/>
  <c r="C10" i="13"/>
  <c r="C13" i="13"/>
  <c r="C76" i="8"/>
  <c r="C74" i="8"/>
  <c r="E39" i="7"/>
  <c r="C30" i="8"/>
  <c r="C78" i="8"/>
  <c r="G41" i="10"/>
  <c r="G45" i="10"/>
  <c r="G40" i="10"/>
  <c r="E39" i="2"/>
  <c r="H11" i="7"/>
  <c r="C23" i="8"/>
  <c r="I85" i="8"/>
  <c r="I88" i="8"/>
  <c r="G135" i="8"/>
  <c r="G43" i="10"/>
  <c r="G129" i="10"/>
  <c r="G130" i="10"/>
  <c r="G131" i="10"/>
  <c r="D61" i="2"/>
  <c r="H61" i="2" s="1"/>
  <c r="D57" i="2"/>
  <c r="H57" i="2" s="1"/>
  <c r="D53" i="2"/>
  <c r="H53" i="2" s="1"/>
  <c r="D49" i="2"/>
  <c r="H49" i="2" s="1"/>
  <c r="D45" i="2"/>
  <c r="D63" i="2"/>
  <c r="H63" i="2" s="1"/>
  <c r="D59" i="2"/>
  <c r="H59" i="2" s="1"/>
  <c r="D55" i="2"/>
  <c r="H55" i="2" s="1"/>
  <c r="D51" i="2"/>
  <c r="H51" i="2" s="1"/>
  <c r="D47" i="2"/>
  <c r="H47" i="2" s="1"/>
  <c r="C38" i="2"/>
  <c r="C47" i="2"/>
  <c r="G47" i="2" s="1"/>
  <c r="D54" i="2"/>
  <c r="H54" i="2" s="1"/>
  <c r="C56" i="2"/>
  <c r="C63" i="2"/>
  <c r="G63" i="2" s="1"/>
  <c r="J38" i="7"/>
  <c r="K9" i="8"/>
  <c r="C17" i="8"/>
  <c r="G27" i="8"/>
  <c r="G23" i="8"/>
  <c r="G19" i="8"/>
  <c r="G25" i="8"/>
  <c r="G21" i="8"/>
  <c r="G17" i="8"/>
  <c r="G57" i="8"/>
  <c r="C73" i="8"/>
  <c r="G73" i="8"/>
  <c r="G75" i="8"/>
  <c r="I114" i="8"/>
  <c r="G132" i="8"/>
  <c r="E14" i="9"/>
  <c r="E24" i="9"/>
  <c r="G26" i="9"/>
  <c r="G22" i="9"/>
  <c r="G18" i="9"/>
  <c r="G14" i="9"/>
  <c r="G10" i="9"/>
  <c r="G28" i="9"/>
  <c r="G24" i="9"/>
  <c r="G20" i="9"/>
  <c r="G16" i="9"/>
  <c r="G12" i="9"/>
  <c r="G8" i="9"/>
  <c r="C15" i="10"/>
  <c r="C8" i="10"/>
  <c r="C13" i="10"/>
  <c r="C10" i="10"/>
  <c r="E67" i="10"/>
  <c r="E65" i="10"/>
  <c r="E61" i="10"/>
  <c r="E57" i="10"/>
  <c r="E62" i="10"/>
  <c r="E58" i="10"/>
  <c r="E54" i="10"/>
  <c r="J67" i="10"/>
  <c r="E63" i="10"/>
  <c r="E59" i="10"/>
  <c r="E55" i="10"/>
  <c r="E64" i="10"/>
  <c r="E53" i="10"/>
  <c r="E56" i="10"/>
  <c r="C26" i="12"/>
  <c r="I38" i="12"/>
  <c r="I34" i="12"/>
  <c r="K43" i="12"/>
  <c r="I39" i="12"/>
  <c r="I35" i="12"/>
  <c r="I43" i="12"/>
  <c r="I40" i="12"/>
  <c r="I36" i="12"/>
  <c r="I37" i="12"/>
  <c r="E19" i="13"/>
  <c r="E15" i="13"/>
  <c r="E11" i="13"/>
  <c r="E7" i="13"/>
  <c r="E20" i="13"/>
  <c r="E16" i="13"/>
  <c r="E12" i="13"/>
  <c r="E8" i="13"/>
  <c r="J23" i="13"/>
  <c r="E21" i="13"/>
  <c r="E17" i="13"/>
  <c r="E13" i="13"/>
  <c r="E9" i="13"/>
  <c r="E10" i="13"/>
  <c r="I33" i="5"/>
  <c r="C120" i="8"/>
  <c r="J66" i="8"/>
  <c r="J11" i="2"/>
  <c r="C40" i="2"/>
  <c r="E47" i="2"/>
  <c r="E64" i="2" s="1"/>
  <c r="C49" i="2"/>
  <c r="E54" i="2"/>
  <c r="D56" i="2"/>
  <c r="H56" i="2" s="1"/>
  <c r="C58" i="2"/>
  <c r="C5" i="3"/>
  <c r="E5" i="3" s="1"/>
  <c r="J44" i="3"/>
  <c r="I7" i="5"/>
  <c r="I13" i="5"/>
  <c r="I19" i="5"/>
  <c r="I25" i="5"/>
  <c r="H38" i="6"/>
  <c r="J38" i="6" s="1"/>
  <c r="G38" i="7"/>
  <c r="I38" i="7" s="1"/>
  <c r="D5" i="8"/>
  <c r="H5" i="8" s="1"/>
  <c r="G30" i="8"/>
  <c r="C46" i="8"/>
  <c r="G49" i="8"/>
  <c r="G78" i="8"/>
  <c r="E83" i="8"/>
  <c r="J88" i="8"/>
  <c r="E95" i="8"/>
  <c r="I96" i="8"/>
  <c r="I105" i="8"/>
  <c r="I111" i="8"/>
  <c r="K114" i="8"/>
  <c r="G120" i="8"/>
  <c r="G11" i="9"/>
  <c r="E21" i="9"/>
  <c r="K30" i="9"/>
  <c r="I28" i="9"/>
  <c r="I24" i="9"/>
  <c r="I20" i="9"/>
  <c r="I16" i="9"/>
  <c r="I12" i="9"/>
  <c r="I8" i="9"/>
  <c r="C11" i="10"/>
  <c r="G42" i="10"/>
  <c r="G63" i="10"/>
  <c r="G59" i="10"/>
  <c r="G55" i="10"/>
  <c r="G64" i="10"/>
  <c r="G62" i="10"/>
  <c r="G53" i="10"/>
  <c r="G60" i="10"/>
  <c r="G58" i="10"/>
  <c r="G54" i="10"/>
  <c r="G67" i="10"/>
  <c r="G65" i="10"/>
  <c r="E104" i="10"/>
  <c r="E100" i="10"/>
  <c r="E96" i="10"/>
  <c r="E92" i="10"/>
  <c r="E88" i="10"/>
  <c r="E84" i="10"/>
  <c r="E105" i="10"/>
  <c r="E101" i="10"/>
  <c r="E97" i="10"/>
  <c r="E93" i="10"/>
  <c r="E89" i="10"/>
  <c r="E85" i="10"/>
  <c r="E108" i="10"/>
  <c r="E106" i="10"/>
  <c r="E102" i="10"/>
  <c r="E98" i="10"/>
  <c r="E94" i="10"/>
  <c r="E90" i="10"/>
  <c r="E86" i="10"/>
  <c r="E103" i="10"/>
  <c r="E99" i="10"/>
  <c r="E95" i="10"/>
  <c r="E91" i="10"/>
  <c r="E87" i="10"/>
  <c r="J108" i="10"/>
  <c r="C112" i="10"/>
  <c r="G17" i="12"/>
  <c r="G20" i="12"/>
  <c r="G18" i="12"/>
  <c r="I41" i="12"/>
  <c r="C26" i="8"/>
  <c r="C22" i="8"/>
  <c r="C18" i="8"/>
  <c r="C28" i="8"/>
  <c r="C24" i="8"/>
  <c r="C20" i="8"/>
  <c r="C16" i="8"/>
  <c r="D39" i="2"/>
  <c r="H39" i="2" s="1"/>
  <c r="D41" i="2"/>
  <c r="I38" i="6"/>
  <c r="E38" i="2"/>
  <c r="D40" i="2"/>
  <c r="H40" i="2" s="1"/>
  <c r="C51" i="2"/>
  <c r="G51" i="2" s="1"/>
  <c r="C60" i="2"/>
  <c r="G60" i="2" s="1"/>
  <c r="G44" i="3"/>
  <c r="I44" i="3" s="1"/>
  <c r="C19" i="8"/>
  <c r="C27" i="8"/>
  <c r="C61" i="8"/>
  <c r="G63" i="8"/>
  <c r="G61" i="8"/>
  <c r="C75" i="8"/>
  <c r="C117" i="8"/>
  <c r="J141" i="8"/>
  <c r="E8" i="9"/>
  <c r="E13" i="9"/>
  <c r="E16" i="9"/>
  <c r="E26" i="9"/>
  <c r="C29" i="10"/>
  <c r="C31" i="10"/>
  <c r="C33" i="10"/>
  <c r="G35" i="10"/>
  <c r="G31" i="10"/>
  <c r="G32" i="10"/>
  <c r="G29" i="10"/>
  <c r="G26" i="10"/>
  <c r="G23" i="10"/>
  <c r="E60" i="10"/>
  <c r="C75" i="10"/>
  <c r="C71" i="10"/>
  <c r="C77" i="10"/>
  <c r="C72" i="10"/>
  <c r="C73" i="10"/>
  <c r="C27" i="11"/>
  <c r="C23" i="11"/>
  <c r="C19" i="11"/>
  <c r="C15" i="11"/>
  <c r="C11" i="11"/>
  <c r="C7" i="11"/>
  <c r="C28" i="11"/>
  <c r="C24" i="11"/>
  <c r="C20" i="11"/>
  <c r="C16" i="11"/>
  <c r="C12" i="11"/>
  <c r="C8" i="11"/>
  <c r="C21" i="11"/>
  <c r="C17" i="11"/>
  <c r="C26" i="11"/>
  <c r="C9" i="11"/>
  <c r="C22" i="11"/>
  <c r="C12" i="12"/>
  <c r="I59" i="12"/>
  <c r="I55" i="12"/>
  <c r="I51" i="12"/>
  <c r="I47" i="12"/>
  <c r="I56" i="12"/>
  <c r="I52" i="12"/>
  <c r="I48" i="12"/>
  <c r="K61" i="12"/>
  <c r="I57" i="12"/>
  <c r="I53" i="12"/>
  <c r="I49" i="12"/>
  <c r="I58" i="12"/>
  <c r="I54" i="12"/>
  <c r="I50" i="12"/>
  <c r="I46" i="12"/>
  <c r="I39" i="7"/>
  <c r="J30" i="8"/>
  <c r="J78" i="8"/>
  <c r="C39" i="2"/>
  <c r="G39" i="2" s="1"/>
  <c r="J6" i="3"/>
  <c r="C5" i="4"/>
  <c r="E5" i="4" s="1"/>
  <c r="K88" i="8"/>
  <c r="I84" i="8"/>
  <c r="D125" i="8"/>
  <c r="H125" i="8" s="1"/>
  <c r="G77" i="10"/>
  <c r="G72" i="10"/>
  <c r="G75" i="10"/>
  <c r="G70" i="10"/>
  <c r="G71" i="10"/>
  <c r="E9" i="12"/>
  <c r="E7" i="12"/>
  <c r="J9" i="12"/>
  <c r="G38" i="2"/>
  <c r="I33" i="2"/>
  <c r="C46" i="2"/>
  <c r="C53" i="2"/>
  <c r="G53" i="2" s="1"/>
  <c r="D60" i="2"/>
  <c r="H60" i="2" s="1"/>
  <c r="J7" i="5"/>
  <c r="J13" i="5"/>
  <c r="J19" i="5"/>
  <c r="J25" i="5"/>
  <c r="C5" i="6"/>
  <c r="E5" i="6" s="1"/>
  <c r="C5" i="7"/>
  <c r="E5" i="7" s="1"/>
  <c r="E9" i="8"/>
  <c r="J35" i="8"/>
  <c r="G43" i="8"/>
  <c r="G51" i="8"/>
  <c r="C53" i="8"/>
  <c r="C49" i="8"/>
  <c r="C45" i="8"/>
  <c r="C55" i="8"/>
  <c r="C51" i="8"/>
  <c r="C47" i="8"/>
  <c r="C43" i="8"/>
  <c r="J57" i="8"/>
  <c r="G66" i="8"/>
  <c r="I95" i="8"/>
  <c r="I98" i="8"/>
  <c r="J114" i="8"/>
  <c r="E111" i="8"/>
  <c r="E107" i="8"/>
  <c r="C128" i="8"/>
  <c r="C130" i="8"/>
  <c r="J132" i="8"/>
  <c r="C137" i="8"/>
  <c r="E28" i="9"/>
  <c r="D5" i="10"/>
  <c r="H5" i="10" s="1"/>
  <c r="G9" i="10"/>
  <c r="G11" i="10"/>
  <c r="G7" i="10"/>
  <c r="C26" i="10"/>
  <c r="G39" i="10"/>
  <c r="J45" i="10"/>
  <c r="E41" i="10"/>
  <c r="E38" i="10"/>
  <c r="E42" i="10"/>
  <c r="E39" i="10"/>
  <c r="F121" i="10"/>
  <c r="D121" i="10"/>
  <c r="H121" i="10" s="1"/>
  <c r="C27" i="12"/>
  <c r="I61" i="12"/>
  <c r="F5" i="13"/>
  <c r="D5" i="13"/>
  <c r="H5" i="13" s="1"/>
  <c r="G11" i="2"/>
  <c r="I11" i="2" s="1"/>
  <c r="B40" i="2"/>
  <c r="G40" i="2" s="1"/>
  <c r="B46" i="2"/>
  <c r="B64" i="2" s="1"/>
  <c r="B50" i="2"/>
  <c r="G50" i="2" s="1"/>
  <c r="B54" i="2"/>
  <c r="G54" i="2" s="1"/>
  <c r="B58" i="2"/>
  <c r="B62" i="2"/>
  <c r="G62" i="2" s="1"/>
  <c r="C19" i="9"/>
  <c r="C23" i="9"/>
  <c r="I124" i="10"/>
  <c r="K126" i="10"/>
  <c r="I129" i="10"/>
  <c r="K134" i="10"/>
  <c r="I130" i="10"/>
  <c r="I134" i="10"/>
  <c r="I131" i="10"/>
  <c r="E18" i="11"/>
  <c r="I24" i="12"/>
  <c r="I45" i="10"/>
  <c r="I42" i="10"/>
  <c r="I38" i="10"/>
  <c r="I62" i="10"/>
  <c r="I58" i="10"/>
  <c r="K67" i="10"/>
  <c r="I63" i="10"/>
  <c r="I59" i="10"/>
  <c r="I55" i="10"/>
  <c r="I67" i="10"/>
  <c r="I64" i="10"/>
  <c r="I60" i="10"/>
  <c r="I56" i="10"/>
  <c r="I52" i="10"/>
  <c r="I114" i="10"/>
  <c r="I111" i="10"/>
  <c r="K116" i="10"/>
  <c r="I112" i="10"/>
  <c r="F5" i="11"/>
  <c r="D5" i="11"/>
  <c r="H5" i="11" s="1"/>
  <c r="C58" i="12"/>
  <c r="C54" i="12"/>
  <c r="C50" i="12"/>
  <c r="C46" i="12"/>
  <c r="C59" i="12"/>
  <c r="C55" i="12"/>
  <c r="C51" i="12"/>
  <c r="C47" i="12"/>
  <c r="C61" i="12"/>
  <c r="C18" i="14"/>
  <c r="C19" i="14"/>
  <c r="C20" i="14"/>
  <c r="I75" i="10"/>
  <c r="I71" i="10"/>
  <c r="I72" i="10"/>
  <c r="K77" i="10"/>
  <c r="I73" i="10"/>
  <c r="C104" i="10"/>
  <c r="C100" i="10"/>
  <c r="C96" i="10"/>
  <c r="C92" i="10"/>
  <c r="C88" i="10"/>
  <c r="C105" i="10"/>
  <c r="C101" i="10"/>
  <c r="C97" i="10"/>
  <c r="C93" i="10"/>
  <c r="C89" i="10"/>
  <c r="C85" i="10"/>
  <c r="E27" i="11"/>
  <c r="E23" i="11"/>
  <c r="E19" i="11"/>
  <c r="E15" i="11"/>
  <c r="E11" i="11"/>
  <c r="E7" i="11"/>
  <c r="E28" i="11"/>
  <c r="E24" i="11"/>
  <c r="E20" i="11"/>
  <c r="E16" i="11"/>
  <c r="E12" i="11"/>
  <c r="E8" i="11"/>
  <c r="J31" i="11"/>
  <c r="E29" i="11"/>
  <c r="E25" i="11"/>
  <c r="E21" i="11"/>
  <c r="E17" i="11"/>
  <c r="E13" i="11"/>
  <c r="E9" i="11"/>
  <c r="I29" i="12"/>
  <c r="I25" i="12"/>
  <c r="I26" i="12"/>
  <c r="K31" i="12"/>
  <c r="I27" i="12"/>
  <c r="I23" i="12"/>
  <c r="G38" i="12"/>
  <c r="G34" i="12"/>
  <c r="G39" i="12"/>
  <c r="G35" i="12"/>
  <c r="C22" i="14"/>
  <c r="G33" i="2"/>
  <c r="B48" i="2"/>
  <c r="G48" i="2" s="1"/>
  <c r="B52" i="2"/>
  <c r="G52" i="2" s="1"/>
  <c r="B56" i="2"/>
  <c r="G56" i="2" s="1"/>
  <c r="K15" i="10"/>
  <c r="I11" i="10"/>
  <c r="E32" i="10"/>
  <c r="E28" i="10"/>
  <c r="E24" i="10"/>
  <c r="I77" i="10"/>
  <c r="F82" i="10"/>
  <c r="D82" i="10"/>
  <c r="H82" i="10" s="1"/>
  <c r="C108" i="10"/>
  <c r="C123" i="10"/>
  <c r="C124" i="10"/>
  <c r="C126" i="10"/>
  <c r="K138" i="10"/>
  <c r="I138" i="10"/>
  <c r="G28" i="11"/>
  <c r="G24" i="11"/>
  <c r="G20" i="11"/>
  <c r="G16" i="11"/>
  <c r="G12" i="11"/>
  <c r="G8" i="11"/>
  <c r="K31" i="11"/>
  <c r="G29" i="11"/>
  <c r="G25" i="11"/>
  <c r="G21" i="11"/>
  <c r="G17" i="11"/>
  <c r="G13" i="11"/>
  <c r="G9" i="11"/>
  <c r="E14" i="12"/>
  <c r="E12" i="12"/>
  <c r="J20" i="12"/>
  <c r="E17" i="12"/>
  <c r="I31" i="12"/>
  <c r="G41" i="12"/>
  <c r="G43" i="12"/>
  <c r="C53" i="12"/>
  <c r="C57" i="12"/>
  <c r="G10" i="14"/>
  <c r="G11" i="14"/>
  <c r="G7" i="14"/>
  <c r="G12" i="14"/>
  <c r="G8" i="14"/>
  <c r="E27" i="14"/>
  <c r="J32" i="14"/>
  <c r="E28" i="14"/>
  <c r="E29" i="14"/>
  <c r="E25" i="14"/>
  <c r="I25" i="10"/>
  <c r="I29" i="10"/>
  <c r="I87" i="10"/>
  <c r="I91" i="10"/>
  <c r="I95" i="10"/>
  <c r="I99" i="10"/>
  <c r="I103" i="10"/>
  <c r="E130" i="10"/>
  <c r="I18" i="12"/>
  <c r="E26" i="12"/>
  <c r="E35" i="12"/>
  <c r="E39" i="12"/>
  <c r="E52" i="12"/>
  <c r="E56" i="12"/>
  <c r="E7" i="14"/>
  <c r="I8" i="14"/>
  <c r="E11" i="14"/>
  <c r="I12" i="14"/>
  <c r="I15" i="14"/>
  <c r="E20" i="14"/>
  <c r="E22" i="14"/>
  <c r="I26" i="14"/>
  <c r="I30" i="14"/>
  <c r="G32" i="14"/>
  <c r="E7" i="15"/>
  <c r="C5" i="16"/>
  <c r="E5" i="16" s="1"/>
  <c r="G111" i="10"/>
  <c r="J134" i="10"/>
  <c r="J138" i="10"/>
  <c r="G26" i="12"/>
  <c r="J43" i="12"/>
  <c r="G48" i="12"/>
  <c r="G52" i="12"/>
  <c r="G56" i="12"/>
  <c r="G9" i="13"/>
  <c r="G13" i="13"/>
  <c r="G17" i="13"/>
  <c r="G21" i="13"/>
  <c r="J15" i="14"/>
  <c r="G25" i="14"/>
  <c r="C28" i="14"/>
  <c r="G29" i="14"/>
  <c r="C18" i="15"/>
  <c r="C14" i="15"/>
  <c r="C10" i="15"/>
  <c r="G306" i="16"/>
  <c r="I306" i="16" s="1"/>
  <c r="I90" i="10"/>
  <c r="I94" i="10"/>
  <c r="I98" i="10"/>
  <c r="I102" i="10"/>
  <c r="I106" i="10"/>
  <c r="E129" i="10"/>
  <c r="I7" i="12"/>
  <c r="K23" i="13"/>
  <c r="I11" i="14"/>
  <c r="K15" i="14"/>
  <c r="E19" i="14"/>
  <c r="E18" i="15"/>
  <c r="E14" i="15"/>
  <c r="E10" i="15"/>
  <c r="G16" i="13"/>
  <c r="C9" i="15"/>
  <c r="C12" i="15"/>
  <c r="C15" i="15"/>
  <c r="I89" i="10"/>
  <c r="I93" i="10"/>
  <c r="I97" i="10"/>
  <c r="I101" i="10"/>
  <c r="I105" i="10"/>
  <c r="E132" i="10"/>
  <c r="E37" i="12"/>
  <c r="E41" i="12"/>
  <c r="E54" i="12"/>
  <c r="E9" i="14"/>
  <c r="E13" i="14"/>
  <c r="I19" i="14"/>
  <c r="I28" i="14"/>
  <c r="E9" i="15"/>
  <c r="E12" i="15"/>
  <c r="E15" i="15"/>
  <c r="J306" i="16"/>
  <c r="H41" i="2" l="1"/>
  <c r="C42" i="2"/>
  <c r="G58" i="2"/>
  <c r="D42" i="2"/>
  <c r="H42" i="2" s="1"/>
  <c r="B42" i="2"/>
  <c r="G42" i="2" s="1"/>
  <c r="H39" i="7"/>
  <c r="J39" i="7" s="1"/>
  <c r="C64" i="2"/>
  <c r="G64" i="2" s="1"/>
  <c r="G46" i="2"/>
  <c r="E42" i="2"/>
  <c r="H45" i="2"/>
  <c r="D64" i="2"/>
  <c r="H64" i="2" s="1"/>
  <c r="G45" i="2"/>
</calcChain>
</file>

<file path=xl/sharedStrings.xml><?xml version="1.0" encoding="utf-8"?>
<sst xmlns="http://schemas.openxmlformats.org/spreadsheetml/2006/main" count="1329" uniqueCount="436">
  <si>
    <t>VFACTS NT REPORT</t>
  </si>
  <si>
    <t>FEDERAL CHAMBER OF AUTOMOTIVE INDUSTRIES</t>
  </si>
  <si>
    <t>NEW VEHICLE SALES</t>
  </si>
  <si>
    <t>MARCH 2020</t>
  </si>
  <si>
    <t>Month</t>
  </si>
  <si>
    <t>YTD</t>
  </si>
  <si>
    <t>Variance +/- Vol. &amp; %</t>
  </si>
  <si>
    <t>Total Market</t>
  </si>
  <si>
    <t>MTH</t>
  </si>
  <si>
    <t>AUSTRALIAN CAPITAL TERRITORY</t>
  </si>
  <si>
    <t>NEW SOUTH WALES</t>
  </si>
  <si>
    <t>NORTHERN TERRITORY</t>
  </si>
  <si>
    <t>QUEENSLAND</t>
  </si>
  <si>
    <t>SOUTH AUSTRALIA</t>
  </si>
  <si>
    <t>TASMANIA</t>
  </si>
  <si>
    <t>VICTORIA</t>
  </si>
  <si>
    <t>WESTERN AUSTRALIA</t>
  </si>
  <si>
    <t>Total</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</si>
  <si>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Friday, 3 April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</si>
  <si>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VFACTS</t>
  </si>
  <si>
    <t>TOTAL MARKET SEGMENTATION</t>
  </si>
  <si>
    <t>NT</t>
  </si>
  <si>
    <t>Volumes</t>
  </si>
  <si>
    <t>Passenger</t>
  </si>
  <si>
    <t>SUV</t>
  </si>
  <si>
    <t>Light Commercial</t>
  </si>
  <si>
    <t>Heavy Commercial</t>
  </si>
  <si>
    <t>Micro</t>
  </si>
  <si>
    <t>Light</t>
  </si>
  <si>
    <t>Small</t>
  </si>
  <si>
    <t>Medium</t>
  </si>
  <si>
    <t>Large</t>
  </si>
  <si>
    <t>People Movers</t>
  </si>
  <si>
    <t>Sports</t>
  </si>
  <si>
    <t>SUV Light</t>
  </si>
  <si>
    <t>SUV Small</t>
  </si>
  <si>
    <t>SUV Medium</t>
  </si>
  <si>
    <t>SUV Large</t>
  </si>
  <si>
    <t>SUV Upper Large</t>
  </si>
  <si>
    <t>Light Buses &lt; 20 Seats</t>
  </si>
  <si>
    <t>Light Buses =&gt; 20 Seats</t>
  </si>
  <si>
    <t>Vans/CC &lt;= 2.5t</t>
  </si>
  <si>
    <t>Vans/CC 2.5-3.5t</t>
  </si>
  <si>
    <t>PU/CC 4X2</t>
  </si>
  <si>
    <t>PU/CC 4X4</t>
  </si>
  <si>
    <t>Percentage Mix</t>
  </si>
  <si>
    <t>Yr to Yr change +/-</t>
  </si>
  <si>
    <t>NEW VEHICLE SALES BY MARQUE</t>
  </si>
  <si>
    <t>Audi</t>
  </si>
  <si>
    <t>BMW</t>
  </si>
  <si>
    <t>Citroen</t>
  </si>
  <si>
    <t>Fiat Professional</t>
  </si>
  <si>
    <t>Ford</t>
  </si>
  <si>
    <t>Great Wall</t>
  </si>
  <si>
    <t>Holden</t>
  </si>
  <si>
    <t>Honda</t>
  </si>
  <si>
    <t>Hyundai</t>
  </si>
  <si>
    <t>Isuzu Ute</t>
  </si>
  <si>
    <t>Jeep</t>
  </si>
  <si>
    <t>Kia</t>
  </si>
  <si>
    <t>Land Rover</t>
  </si>
  <si>
    <t>LDV</t>
  </si>
  <si>
    <t>Lexus</t>
  </si>
  <si>
    <t>Mazda</t>
  </si>
  <si>
    <t>Mercedes-Benz Cars</t>
  </si>
  <si>
    <t>Mercedes-Benz Vans</t>
  </si>
  <si>
    <t>MG</t>
  </si>
  <si>
    <t>MINI</t>
  </si>
  <si>
    <t>Mitsubishi</t>
  </si>
  <si>
    <t>Nissan</t>
  </si>
  <si>
    <t>RAM</t>
  </si>
  <si>
    <t>Renault</t>
  </si>
  <si>
    <t>Skoda</t>
  </si>
  <si>
    <t>Subaru</t>
  </si>
  <si>
    <t>Suzuki</t>
  </si>
  <si>
    <t>Toyota</t>
  </si>
  <si>
    <t>Volkswagen</t>
  </si>
  <si>
    <t>Fuso</t>
  </si>
  <si>
    <t>Hino</t>
  </si>
  <si>
    <t>Isuzu</t>
  </si>
  <si>
    <t>Kenworth</t>
  </si>
  <si>
    <t>Mack</t>
  </si>
  <si>
    <t>Mercedes-Benz Trucks</t>
  </si>
  <si>
    <t>UD Trucks</t>
  </si>
  <si>
    <t>Volvo Commercial</t>
  </si>
  <si>
    <t>NEW VEHICLE SALES SHARE BY MARQUE</t>
  </si>
  <si>
    <t>Variance +/- ppts.</t>
  </si>
  <si>
    <t>NEW VEHICLE SALES BY BUYER TYPE</t>
  </si>
  <si>
    <t>Private</t>
  </si>
  <si>
    <t>Business</t>
  </si>
  <si>
    <t>Gov't</t>
  </si>
  <si>
    <t>Rental</t>
  </si>
  <si>
    <t>Sub Total</t>
  </si>
  <si>
    <t>NEW VEHICLE SALES BY BUYER TYPE AND FUEL TYPE</t>
  </si>
  <si>
    <t>Passenger Private</t>
  </si>
  <si>
    <t>Diesel</t>
  </si>
  <si>
    <t>Hybrid</t>
  </si>
  <si>
    <t>Petrol</t>
  </si>
  <si>
    <t>Passenger Non-Private</t>
  </si>
  <si>
    <t>Electric/PHEV</t>
  </si>
  <si>
    <t>SUV Private</t>
  </si>
  <si>
    <t>SUV Non-Private</t>
  </si>
  <si>
    <t>Light Commercial Private</t>
  </si>
  <si>
    <t>Light Commercial Non-Private</t>
  </si>
  <si>
    <t>NEW VEHICLE SALES BY COUNTRY OF ORIGIN</t>
  </si>
  <si>
    <t>Locally Manufactured</t>
  </si>
  <si>
    <t>Total Locally Manufactured</t>
  </si>
  <si>
    <t>Imported</t>
  </si>
  <si>
    <t>Argentina</t>
  </si>
  <si>
    <t>Canada</t>
  </si>
  <si>
    <t>China</t>
  </si>
  <si>
    <t>Czech Republic</t>
  </si>
  <si>
    <t>England</t>
  </si>
  <si>
    <t>Finland</t>
  </si>
  <si>
    <t>France</t>
  </si>
  <si>
    <t>Germany</t>
  </si>
  <si>
    <t>Hungary</t>
  </si>
  <si>
    <t>India</t>
  </si>
  <si>
    <t>Italy</t>
  </si>
  <si>
    <t>Japan</t>
  </si>
  <si>
    <t>Korea</t>
  </si>
  <si>
    <t>Mexico</t>
  </si>
  <si>
    <t>Poland</t>
  </si>
  <si>
    <t xml:space="preserve">Slovak Republic </t>
  </si>
  <si>
    <t>South Africa</t>
  </si>
  <si>
    <t>Spain</t>
  </si>
  <si>
    <t>Thailand</t>
  </si>
  <si>
    <t>Turkey</t>
  </si>
  <si>
    <t>USA</t>
  </si>
  <si>
    <t>Other</t>
  </si>
  <si>
    <t>Total Imported</t>
  </si>
  <si>
    <t>NEW VEHICLE SALES BY SEGMENT AND MODEL</t>
  </si>
  <si>
    <t>Year to Date</t>
  </si>
  <si>
    <t>Variance +/- %</t>
  </si>
  <si>
    <t>Volume</t>
  </si>
  <si>
    <t>Share</t>
  </si>
  <si>
    <t>Kia Picanto</t>
  </si>
  <si>
    <t>Total Micro</t>
  </si>
  <si>
    <t>Light &lt; $25K</t>
  </si>
  <si>
    <t>Honda City</t>
  </si>
  <si>
    <t>Honda Jazz</t>
  </si>
  <si>
    <t>Hyundai Accent</t>
  </si>
  <si>
    <t>Kia Rio</t>
  </si>
  <si>
    <t>Mazda2</t>
  </si>
  <si>
    <t>MG MG3</t>
  </si>
  <si>
    <t>Renault Clio</t>
  </si>
  <si>
    <t>Skoda Fabia</t>
  </si>
  <si>
    <t>Suzuki Baleno</t>
  </si>
  <si>
    <t>Suzuki Swift</t>
  </si>
  <si>
    <t>Toyota Prius C</t>
  </si>
  <si>
    <t>Toyota Yaris</t>
  </si>
  <si>
    <t>Volkswagen Polo</t>
  </si>
  <si>
    <t>Total Light &lt; $25K</t>
  </si>
  <si>
    <t>Light &gt; $25K</t>
  </si>
  <si>
    <t>MINI Hatch</t>
  </si>
  <si>
    <t>Total Light &gt; $25K</t>
  </si>
  <si>
    <t>Total Light</t>
  </si>
  <si>
    <t>Small &lt; $40K</t>
  </si>
  <si>
    <t>Ford Focus</t>
  </si>
  <si>
    <t>Holden Astra</t>
  </si>
  <si>
    <t>Honda Civic</t>
  </si>
  <si>
    <t>Hyundai Elantra</t>
  </si>
  <si>
    <t>Hyundai i30</t>
  </si>
  <si>
    <t>Hyundai Ioniq</t>
  </si>
  <si>
    <t>Kia Cerato</t>
  </si>
  <si>
    <t>Kia Soul</t>
  </si>
  <si>
    <t>Mazda3</t>
  </si>
  <si>
    <t>Mitsubishi Lancer</t>
  </si>
  <si>
    <t>Subaru Impreza</t>
  </si>
  <si>
    <t>Subaru WRX</t>
  </si>
  <si>
    <t>Toyota Corolla</t>
  </si>
  <si>
    <t>Volkswagen Golf</t>
  </si>
  <si>
    <t>Total Small &lt; $40K</t>
  </si>
  <si>
    <t>Small &gt; $40K</t>
  </si>
  <si>
    <t>Audi A3</t>
  </si>
  <si>
    <t>BMW 1 Series</t>
  </si>
  <si>
    <t>Mercedes-Benz A-Class</t>
  </si>
  <si>
    <t>Mercedes-Benz B-Class</t>
  </si>
  <si>
    <t>Nissan Leaf</t>
  </si>
  <si>
    <t>Total Small &gt; $40K</t>
  </si>
  <si>
    <t>Total Small</t>
  </si>
  <si>
    <t>Medium &lt; $60K</t>
  </si>
  <si>
    <t>Mazda6</t>
  </si>
  <si>
    <t>Subaru Levorg</t>
  </si>
  <si>
    <t>Subaru Liberty</t>
  </si>
  <si>
    <t>Toyota Camry</t>
  </si>
  <si>
    <t>Total Medium &lt; $60K</t>
  </si>
  <si>
    <t>Medium &gt; $60K</t>
  </si>
  <si>
    <t>BMW 3 Series</t>
  </si>
  <si>
    <t>BMW 4 Series Gran Coupe</t>
  </si>
  <si>
    <t>Lexus ES</t>
  </si>
  <si>
    <t>Lexus IS</t>
  </si>
  <si>
    <t>Mercedes-Benz C-Class</t>
  </si>
  <si>
    <t>Mercedes-Benz CLA-Class</t>
  </si>
  <si>
    <t>Total Medium &gt; $60K</t>
  </si>
  <si>
    <t>Total Medium</t>
  </si>
  <si>
    <t>Large &lt; $70K</t>
  </si>
  <si>
    <t>Holden Commodore</t>
  </si>
  <si>
    <t>Kia Stinger</t>
  </si>
  <si>
    <t>Total Large &lt; $70K</t>
  </si>
  <si>
    <t>Total Large</t>
  </si>
  <si>
    <t>People Movers &lt; $60K</t>
  </si>
  <si>
    <t>Honda Odyssey</t>
  </si>
  <si>
    <t>Hyundai iMAX</t>
  </si>
  <si>
    <t>Kia Carnival</t>
  </si>
  <si>
    <t>LDV G10 Wagon</t>
  </si>
  <si>
    <t>Toyota Tarago</t>
  </si>
  <si>
    <t>Volkswagen Caddy</t>
  </si>
  <si>
    <t>Volkswagen Caravelle</t>
  </si>
  <si>
    <t>Volkswagen Multivan</t>
  </si>
  <si>
    <t>Total People Movers &lt; $60K</t>
  </si>
  <si>
    <t>People Movers &gt; $60K</t>
  </si>
  <si>
    <t>Mercedes-Benz V-Class</t>
  </si>
  <si>
    <t>Toyota Granvia</t>
  </si>
  <si>
    <t>Total People Movers &gt; $60K</t>
  </si>
  <si>
    <t>Total People Movers</t>
  </si>
  <si>
    <t>Sports &lt; $80K</t>
  </si>
  <si>
    <t>Ford Mustang</t>
  </si>
  <si>
    <t>Mazda MX5</t>
  </si>
  <si>
    <t>Subaru BRZ</t>
  </si>
  <si>
    <t>Toyota 86</t>
  </si>
  <si>
    <t>Total Sports &lt; $80K</t>
  </si>
  <si>
    <t>Sports &gt; $80K</t>
  </si>
  <si>
    <t>Lexus RC</t>
  </si>
  <si>
    <t>Total Sports &gt; $80K</t>
  </si>
  <si>
    <t>Total Sports</t>
  </si>
  <si>
    <t>Total Passenger &lt; $</t>
  </si>
  <si>
    <t>Total Passenger &gt; $</t>
  </si>
  <si>
    <t>Total Passenger</t>
  </si>
  <si>
    <t>NEW VEHICLE SALES BY MARQUE - PASSENGER</t>
  </si>
  <si>
    <t>Ford EcoSport</t>
  </si>
  <si>
    <t>Holden Trax</t>
  </si>
  <si>
    <t>Hyundai Venue</t>
  </si>
  <si>
    <t>Mazda CX-3</t>
  </si>
  <si>
    <t>Nissan Juke</t>
  </si>
  <si>
    <t>Suzuki Ignis</t>
  </si>
  <si>
    <t>Suzuki Jimny</t>
  </si>
  <si>
    <t>Total SUV Light</t>
  </si>
  <si>
    <t>SUV Small &lt; $40K</t>
  </si>
  <si>
    <t>Honda HR-V</t>
  </si>
  <si>
    <t>Hyundai Kona</t>
  </si>
  <si>
    <t>Jeep Compass</t>
  </si>
  <si>
    <t>Kia Seltos</t>
  </si>
  <si>
    <t>Mazda CX-30</t>
  </si>
  <si>
    <t>MG ZS</t>
  </si>
  <si>
    <t>Mitsubishi ASX</t>
  </si>
  <si>
    <t>Mitsubishi Eclipse Cross</t>
  </si>
  <si>
    <t>Nissan Qashqai</t>
  </si>
  <si>
    <t>Subaru XV</t>
  </si>
  <si>
    <t>Suzuki Vitara</t>
  </si>
  <si>
    <t>Toyota C-HR</t>
  </si>
  <si>
    <t>Total SUV Small &lt; $40K</t>
  </si>
  <si>
    <t>SUV Small &gt; $40K</t>
  </si>
  <si>
    <t>Audi Q2</t>
  </si>
  <si>
    <t>Audi Q3</t>
  </si>
  <si>
    <t>BMW X1</t>
  </si>
  <si>
    <t>BMW X2</t>
  </si>
  <si>
    <t>Lexus UX</t>
  </si>
  <si>
    <t>Mercedes-Benz GLA-Class</t>
  </si>
  <si>
    <t>Total SUV Small &gt; $40K</t>
  </si>
  <si>
    <t>Total SUV Small</t>
  </si>
  <si>
    <t>SUV Medium &lt; $60K</t>
  </si>
  <si>
    <t>Ford Escape</t>
  </si>
  <si>
    <t>Holden Equinox</t>
  </si>
  <si>
    <t>Honda CR-V</t>
  </si>
  <si>
    <t>Hyundai Tucson</t>
  </si>
  <si>
    <t>Jeep Cherokee</t>
  </si>
  <si>
    <t>Kia Sportage</t>
  </si>
  <si>
    <t>Mazda CX-5</t>
  </si>
  <si>
    <t>Mitsubishi Outlander</t>
  </si>
  <si>
    <t>Nissan X-Trail</t>
  </si>
  <si>
    <t>Renault Koleos</t>
  </si>
  <si>
    <t>Subaru Forester</t>
  </si>
  <si>
    <t>Suzuki Grand Vitara</t>
  </si>
  <si>
    <t>Toyota RAV4</t>
  </si>
  <si>
    <t>Volkswagen Tiguan</t>
  </si>
  <si>
    <t>Total SUV Medium &lt; $60K</t>
  </si>
  <si>
    <t>SUV Medium &gt; $60K</t>
  </si>
  <si>
    <t>BMW X3</t>
  </si>
  <si>
    <t>BMW X4</t>
  </si>
  <si>
    <t>Land Rover Discovery Sport</t>
  </si>
  <si>
    <t>Lexus NX</t>
  </si>
  <si>
    <t>Mercedes-Benz GLC-Class</t>
  </si>
  <si>
    <t>Mercedes-Benz GLC-Class Coupe</t>
  </si>
  <si>
    <t>Total SUV Medium &gt; $60K</t>
  </si>
  <si>
    <t>Total SUV Medium</t>
  </si>
  <si>
    <t>SUV Large &lt; $70K</t>
  </si>
  <si>
    <t>Ford Endura</t>
  </si>
  <si>
    <t>Ford Everest</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</si>
  <si>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</si>
  <si>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</si>
  <si>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</si>
  <si>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</si>
  <si>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</si>
  <si>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</si>
  <si>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</si>
  <si>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</si>
  <si>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</si>
  <si>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</si>
  <si>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</si>
  <si>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</si>
  <si>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</si>
  <si>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</si>
  <si>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</si>
  <si>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Subaru Outback</t>
  </si>
  <si>
    <t>Toyota Fortuner</t>
  </si>
  <si>
    <t>Toyota Kluger</t>
  </si>
  <si>
    <t>Toyota Prado</t>
  </si>
  <si>
    <t>Volkswagen Passat Alltrack</t>
  </si>
  <si>
    <t>Volkswagen Tiguan Allspace</t>
  </si>
  <si>
    <t>Total SUV Large &lt; $70K</t>
  </si>
  <si>
    <t>SUV Large &gt; $70K</t>
  </si>
  <si>
    <t>Land Rover Range Rover Velar</t>
  </si>
  <si>
    <t>Lexus RX</t>
  </si>
  <si>
    <t>Mercedes-Benz GLE-Class Coupe</t>
  </si>
  <si>
    <t>Volkswagen Touareg</t>
  </si>
  <si>
    <t>Total SUV Large &gt; $70K</t>
  </si>
  <si>
    <t>Total SUV Large</t>
  </si>
  <si>
    <t>SUV Upper Large &lt; $100K</t>
  </si>
  <si>
    <t>Nissan Patrol Wagon</t>
  </si>
  <si>
    <t>Toyota Landcruiser Wagon</t>
  </si>
  <si>
    <t>Total SUV Upper Large &lt; $100K</t>
  </si>
  <si>
    <t>SUV Upper Large &gt; $100K</t>
  </si>
  <si>
    <t>Audi Q8</t>
  </si>
  <si>
    <t>BMW X7</t>
  </si>
  <si>
    <t>Land Rover Range Rover</t>
  </si>
  <si>
    <t>Lexus LX</t>
  </si>
  <si>
    <t>Total SUV Upper Large &gt; $100K</t>
  </si>
  <si>
    <t>Total SUV Upper Large</t>
  </si>
  <si>
    <t>Total SUV &lt; $</t>
  </si>
  <si>
    <t>Total SUV &gt; $</t>
  </si>
  <si>
    <t>Total SUV</t>
  </si>
  <si>
    <t>NEW VEHICLE SALES BY MARQUE - SUV</t>
  </si>
  <si>
    <t>Toyota Hiace Bus</t>
  </si>
  <si>
    <t>Total Light Buses &lt; 20 Seats</t>
  </si>
  <si>
    <t>Toyota Coaster</t>
  </si>
  <si>
    <t>Total Light Buses =&gt; 20 Seats</t>
  </si>
  <si>
    <t>Citroen Berlingo</t>
  </si>
  <si>
    <t>Volkswagen Caddy Van</t>
  </si>
  <si>
    <t>Total Vans/CC &lt;= 2.5t</t>
  </si>
  <si>
    <t>Ford Transit Custom</t>
  </si>
  <si>
    <t>Hyundai iLOAD</t>
  </si>
  <si>
    <t>LDV G10</t>
  </si>
  <si>
    <t>Mercedes-Benz Vito</t>
  </si>
  <si>
    <t>Renault Trafic</t>
  </si>
  <si>
    <t>Toyota Hiace Van</t>
  </si>
  <si>
    <t>Volkswagen Transporter</t>
  </si>
  <si>
    <t>Total Vans/CC 2.5-3.5t</t>
  </si>
  <si>
    <t>Ford Ranger 4X2</t>
  </si>
  <si>
    <t>Great Wall Steed 4X2</t>
  </si>
  <si>
    <t>Holden Colorado 4X2</t>
  </si>
  <si>
    <t>Isuzu Ute D-Max 4X2</t>
  </si>
  <si>
    <t>Mazda BT-50 4X2</t>
  </si>
  <si>
    <t>Mitsubishi Triton 4X2</t>
  </si>
  <si>
    <t>Nissan Navara 4X2</t>
  </si>
  <si>
    <t>Toyota Hilux 4X2</t>
  </si>
  <si>
    <t>Total PU/CC 4X2</t>
  </si>
  <si>
    <t>Ford Ranger 4X4</t>
  </si>
  <si>
    <t>Great Wall Steed 4X4</t>
  </si>
  <si>
    <t>Holden Colorado 4X4</t>
  </si>
  <si>
    <t>Isuzu Ute D-Max 4X4</t>
  </si>
  <si>
    <t>LDV T60 4X4</t>
  </si>
  <si>
    <t>Mazda BT-50 4X4</t>
  </si>
  <si>
    <t>Mercedes-Benz X-Class 4X4</t>
  </si>
  <si>
    <t>Mitsubishi Triton 4X4</t>
  </si>
  <si>
    <t>Nissan Navara 4X4</t>
  </si>
  <si>
    <t>RAM 1500 Express</t>
  </si>
  <si>
    <t>RAM 1500 Laramie</t>
  </si>
  <si>
    <t>Toyota Hilux 4X4</t>
  </si>
  <si>
    <t>Toyota Landcruiser PU/CC</t>
  </si>
  <si>
    <t>Volkswagen Amarok 4X4</t>
  </si>
  <si>
    <t>Total PU/CC 4X4</t>
  </si>
  <si>
    <t>Total Light Commercial</t>
  </si>
  <si>
    <t>NEW VEHICLE SALES BY MARQUE - LIGHT COMMERCIAL</t>
  </si>
  <si>
    <t>LD 3501-8000 kgs GVM</t>
  </si>
  <si>
    <t>Fiat Ducato</t>
  </si>
  <si>
    <t>Ford Transit Heavy</t>
  </si>
  <si>
    <t>Fuso Canter (LD)</t>
  </si>
  <si>
    <t>Hino (LD)</t>
  </si>
  <si>
    <t>Isuzu N-Series (LD)</t>
  </si>
  <si>
    <t>Mercedes-Benz Sprinter</t>
  </si>
  <si>
    <t>Volkswagen Crafter</t>
  </si>
  <si>
    <t>Total LD 3501-8000 kgs GVM</t>
  </si>
  <si>
    <t>MD =&gt; 8001 GVM &amp; GCM &lt; 39001</t>
  </si>
  <si>
    <t>Fuso Fighter (MD)</t>
  </si>
  <si>
    <t>Hino (MD)</t>
  </si>
  <si>
    <t>Isuzu N-Series (MD)</t>
  </si>
  <si>
    <t>Total MD =&gt; 8001 GVM &amp; GCM &lt; 39001</t>
  </si>
  <si>
    <t>HD =&gt; 8001 GVM &amp; GCM &gt; 39000</t>
  </si>
  <si>
    <t>Isuzu (HD)</t>
  </si>
  <si>
    <t>Mack (HD)</t>
  </si>
  <si>
    <t>Mercedes (HD)</t>
  </si>
  <si>
    <t>UD Trucks (HD)</t>
  </si>
  <si>
    <t>Volvo Truck (HD)</t>
  </si>
  <si>
    <t>Total HD =&gt; 8001 GVM &amp; GCM &gt; 39000</t>
  </si>
  <si>
    <t>Total Heavy Commercial</t>
  </si>
  <si>
    <t>NEW VEHICLE SALES BY MARQUE - HEAVY COMMERCIAL</t>
  </si>
  <si>
    <t>NEW VEHICLE SALES BY MARQUE &amp; MODEL</t>
  </si>
  <si>
    <t>Audi Total</t>
  </si>
  <si>
    <t>BMW Total</t>
  </si>
  <si>
    <t>Citroen Total</t>
  </si>
  <si>
    <t>Fiat Professional Total</t>
  </si>
  <si>
    <t>Ford Total</t>
  </si>
  <si>
    <t>Fuso Total</t>
  </si>
  <si>
    <t>Great Wall Total</t>
  </si>
  <si>
    <t>Hino Total</t>
  </si>
  <si>
    <t>Holden Total</t>
  </si>
  <si>
    <t>Honda Total</t>
  </si>
  <si>
    <t>Hyundai Total</t>
  </si>
  <si>
    <t>Isuzu Total</t>
  </si>
  <si>
    <t>Isuzu Ute Total</t>
  </si>
  <si>
    <t>Jeep Total</t>
  </si>
  <si>
    <t>Kenworth Total</t>
  </si>
  <si>
    <t>Kia Total</t>
  </si>
  <si>
    <t>Land Rover Total</t>
  </si>
  <si>
    <t>LDV Total</t>
  </si>
  <si>
    <t>Lexus Total</t>
  </si>
  <si>
    <t>Mack Total</t>
  </si>
  <si>
    <t>Mazda Total</t>
  </si>
  <si>
    <t>Mercedes-Benz Cars Total</t>
  </si>
  <si>
    <t>Mercedes-Benz Trucks Total</t>
  </si>
  <si>
    <t>Mercedes-Benz Vans Total</t>
  </si>
  <si>
    <t>MG Total</t>
  </si>
  <si>
    <t>MINI Total</t>
  </si>
  <si>
    <t>Mitsubishi Total</t>
  </si>
  <si>
    <t>Nissan Total</t>
  </si>
  <si>
    <t>RAM Total</t>
  </si>
  <si>
    <t>Renault Total</t>
  </si>
  <si>
    <t>Skoda Total</t>
  </si>
  <si>
    <t>Subaru Total</t>
  </si>
  <si>
    <t>Suzuki Total</t>
  </si>
  <si>
    <t>Toyota Total</t>
  </si>
  <si>
    <t>UD Trucks Total</t>
  </si>
  <si>
    <t>Volkswagen Total</t>
  </si>
  <si>
    <t>Volvo Commercial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</si>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</sst>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sz val="10"/>
      <name val="Arial"/>
      <family val="2"/>
    </font>
    <font>
      <b/>
      <sz val="22"/>
      <color indexed="9"/>
      <name val="Arial"/>
      <family val="2"/>
    </font>
    <font>
      <b/>
      <sz val="14"/>
      <name val="Arial"/>
      <family val="2"/>
    </font>
    <font>
      <b/>
      <sz val="28"/>
      <name val="Arial"/>
      <family val="2"/>
    </font>
    <font>
      <sz val="28"/>
      <name val="Arial"/>
      <family val="2"/>
    </font>
    <font>
      <sz val="24"/>
      <name val="Arial"/>
      <family val="2"/>
    </font>
    <font>
      <b/>
      <sz val="24"/>
      <name val="Arial"/>
      <family val="2"/>
    </font>
    <font>
      <i/>
      <sz val="28"/>
      <name val="Arial"/>
      <family val="2"/>
    </font>
    <font>
      <i/>
      <sz val="24"/>
      <name val="Arial"/>
      <family val="2"/>
    </font>
    <font>
      <sz val="12"/>
      <name val="Arial"/>
      <family val="2"/>
    </font>
    <font>
      <b/>
      <sz val="10"/>
      <name val="Arial"/>
      <family val="2"/>
    </font>
    <font>
      <b/>
      <sz val="12"/>
      <name val="Arial"/>
      <family val="2"/>
    </font>
    <font>
      <sz val="11"/>
      <name val="Arial"/>
      <family val="2"/>
    </font>
    <font>
      <sz val="8"/>
      <name val="Arial"/>
      <family val="2"/>
    </font>
    <font>
      <b/>
      <sz val="8"/>
      <name val="Arial"/>
      <family val="2"/>
    </font>
    <font>
      <sz val="16"/>
      <name val="Arial"/>
      <family val="2"/>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15">
    <border>
      <left/>
      <right/>
      <top/>
      <bottom/>
      <diagonal/>
    </border>
    <border>
      <left style="hair">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1" fillId="0" borderId="0" applyFont="0" applyFill="0" applyBorder="0" applyAlignment="0" applyProtection="0"/>
  </cellStyleXfs>
  <cellXfs count="161">
    <xf numFmtId="0" fontId="0" fillId="0" borderId="0" xfId="0"/>
    <xf numFmtId="0" fontId="2" fillId="2" borderId="1" xfId="1" quotePrefix="1" applyFont="1" applyFill="1" applyBorder="1" applyAlignment="1">
      <alignment horizontal="center" vertical="center"/>
    </xf>
    <xf numFmtId="0" fontId="2" fillId="2" borderId="0" xfId="1" applyFont="1" applyFill="1" applyAlignment="1">
      <alignment horizontal="center" vertical="center"/>
    </xf>
    <xf numFmtId="0" fontId="1" fillId="0" borderId="0" xfId="1"/>
    <xf numFmtId="0" fontId="1" fillId="0" borderId="0" xfId="1"/>
    <xf numFmtId="0" fontId="1" fillId="0" borderId="0" xfId="1" applyAlignment="1">
      <alignment horizontal="center"/>
    </xf>
    <xf numFmtId="0" fontId="3" fillId="0" borderId="0" xfId="1" applyFont="1" applyAlignment="1">
      <alignment horizontal="center"/>
    </xf>
    <xf numFmtId="0" fontId="3" fillId="0" borderId="0" xfId="1" applyFont="1"/>
    <xf numFmtId="0" fontId="3" fillId="0" borderId="0" xfId="1" applyFont="1" applyAlignment="1">
      <alignment horizontal="center"/>
    </xf>
    <xf numFmtId="0" fontId="3" fillId="0" borderId="0" xfId="1" applyFont="1"/>
    <xf numFmtId="0" fontId="4" fillId="0" borderId="0" xfId="1" applyFont="1" applyAlignment="1">
      <alignment horizontal="center" vertical="center"/>
    </xf>
    <xf numFmtId="0" fontId="5" fillId="0" borderId="0" xfId="1" applyFont="1" applyAlignment="1">
      <alignment vertical="center"/>
    </xf>
    <xf numFmtId="0" fontId="6" fillId="0" borderId="0" xfId="1" applyFont="1" applyAlignment="1">
      <alignment vertical="center"/>
    </xf>
    <xf numFmtId="0" fontId="7" fillId="0" borderId="0" xfId="1" applyFont="1" applyAlignment="1">
      <alignment horizontal="center" vertical="center"/>
    </xf>
    <xf numFmtId="0" fontId="1" fillId="0" borderId="0" xfId="1" applyAlignment="1">
      <alignment vertical="center"/>
    </xf>
    <xf numFmtId="17" fontId="8" fillId="0" borderId="0" xfId="1" quotePrefix="1" applyNumberFormat="1" applyFont="1" applyAlignment="1">
      <alignment horizontal="center" vertical="center"/>
    </xf>
    <xf numFmtId="17" fontId="8" fillId="0" borderId="0" xfId="1" applyNumberFormat="1" applyFont="1" applyAlignment="1">
      <alignment horizontal="center" vertical="center"/>
    </xf>
    <xf numFmtId="0" fontId="8" fillId="0" borderId="0" xfId="1" applyFont="1" applyAlignment="1">
      <alignment vertical="center"/>
    </xf>
    <xf numFmtId="17" fontId="9" fillId="0" borderId="0" xfId="1" quotePrefix="1" applyNumberFormat="1" applyFont="1" applyAlignment="1">
      <alignment horizontal="center" vertical="center"/>
    </xf>
    <xf numFmtId="17" fontId="9" fillId="0" borderId="0" xfId="1" applyNumberFormat="1" applyFont="1" applyAlignment="1">
      <alignment horizontal="center" vertical="center"/>
    </xf>
    <xf numFmtId="0" fontId="10" fillId="0" borderId="0" xfId="1" applyFont="1"/>
    <xf numFmtId="0" fontId="1" fillId="0" borderId="2" xfId="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5" xfId="1" applyFont="1" applyBorder="1"/>
    <xf numFmtId="0" fontId="11" fillId="0" borderId="6" xfId="1" applyFont="1" applyBorder="1" applyAlignment="1">
      <alignment horizontal="center"/>
    </xf>
    <xf numFmtId="0" fontId="11" fillId="0" borderId="7" xfId="1" applyFont="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7" xfId="1" applyFont="1" applyBorder="1" applyAlignment="1">
      <alignment horizontal="center"/>
    </xf>
    <xf numFmtId="0" fontId="11" fillId="0" borderId="8" xfId="1" applyFont="1" applyBorder="1"/>
    <xf numFmtId="0" fontId="1" fillId="0" borderId="9" xfId="1" applyBorder="1" applyAlignment="1">
      <alignment horizontal="center"/>
    </xf>
    <xf numFmtId="0" fontId="1" fillId="0" borderId="10" xfId="1" applyBorder="1" applyAlignment="1">
      <alignment horizontal="center"/>
    </xf>
    <xf numFmtId="0" fontId="1" fillId="0" borderId="8" xfId="1" applyBorder="1" applyAlignment="1">
      <alignment horizontal="center"/>
    </xf>
    <xf numFmtId="0" fontId="1" fillId="0" borderId="8" xfId="1" applyBorder="1"/>
    <xf numFmtId="3" fontId="1" fillId="0" borderId="9" xfId="1" applyNumberFormat="1" applyBorder="1" applyAlignment="1">
      <alignment horizontal="right"/>
    </xf>
    <xf numFmtId="3" fontId="1" fillId="0" borderId="10" xfId="1" applyNumberFormat="1" applyBorder="1" applyAlignment="1">
      <alignment horizontal="right"/>
    </xf>
    <xf numFmtId="3" fontId="1" fillId="0" borderId="8" xfId="1" applyNumberFormat="1" applyBorder="1" applyAlignment="1">
      <alignment horizontal="right"/>
    </xf>
    <xf numFmtId="164" fontId="1" fillId="0" borderId="9" xfId="2" applyNumberFormat="1" applyBorder="1" applyAlignment="1">
      <alignment horizontal="right"/>
    </xf>
    <xf numFmtId="164" fontId="1" fillId="0" borderId="10" xfId="2" applyNumberFormat="1" applyBorder="1" applyAlignment="1">
      <alignment horizontal="right"/>
    </xf>
    <xf numFmtId="3" fontId="1" fillId="0" borderId="9" xfId="1" applyNumberFormat="1" applyBorder="1"/>
    <xf numFmtId="3" fontId="1" fillId="0" borderId="10" xfId="1" applyNumberFormat="1" applyBorder="1"/>
    <xf numFmtId="3" fontId="1" fillId="0" borderId="8" xfId="1" applyNumberFormat="1" applyBorder="1"/>
    <xf numFmtId="0" fontId="1" fillId="0" borderId="9" xfId="1" applyBorder="1"/>
    <xf numFmtId="0" fontId="1" fillId="0" borderId="10" xfId="1" applyBorder="1"/>
    <xf numFmtId="0" fontId="12" fillId="0" borderId="10" xfId="1" applyFont="1" applyBorder="1"/>
    <xf numFmtId="3" fontId="11" fillId="0" borderId="3" xfId="1" applyNumberFormat="1" applyFont="1" applyBorder="1" applyAlignment="1">
      <alignment horizontal="right"/>
    </xf>
    <xf numFmtId="3" fontId="11" fillId="0" borderId="4" xfId="1" applyNumberFormat="1" applyFont="1" applyBorder="1" applyAlignment="1">
      <alignment horizontal="right"/>
    </xf>
    <xf numFmtId="3" fontId="11" fillId="0" borderId="7" xfId="1" applyNumberFormat="1" applyFont="1" applyBorder="1" applyAlignment="1">
      <alignment horizontal="right"/>
    </xf>
    <xf numFmtId="164" fontId="11" fillId="0" borderId="3" xfId="2" applyNumberFormat="1" applyFont="1" applyBorder="1" applyAlignment="1">
      <alignment horizontal="right"/>
    </xf>
    <xf numFmtId="164" fontId="11" fillId="0" borderId="4" xfId="2" applyNumberFormat="1" applyFont="1" applyBorder="1" applyAlignment="1">
      <alignment horizontal="right"/>
    </xf>
    <xf numFmtId="0" fontId="12" fillId="0" borderId="0" xfId="1" applyFont="1"/>
    <xf numFmtId="0" fontId="11" fillId="0" borderId="0" xfId="1" applyFont="1"/>
    <xf numFmtId="0" fontId="11" fillId="0" borderId="11" xfId="1" applyFont="1" applyBorder="1"/>
    <xf numFmtId="3" fontId="11" fillId="0" borderId="11" xfId="1" applyNumberFormat="1" applyFont="1" applyBorder="1" applyAlignment="1">
      <alignment horizontal="right"/>
    </xf>
    <xf numFmtId="164" fontId="11" fillId="0" borderId="0" xfId="2" applyNumberFormat="1" applyFont="1" applyAlignment="1">
      <alignment horizontal="right"/>
    </xf>
    <xf numFmtId="3" fontId="11" fillId="0" borderId="0" xfId="1" applyNumberFormat="1" applyFont="1" applyAlignment="1">
      <alignment horizontal="right"/>
    </xf>
    <xf numFmtId="0" fontId="13" fillId="0" borderId="0" xfId="1" applyFont="1" applyAlignment="1">
      <alignment horizontal="left" indent="10"/>
    </xf>
    <xf numFmtId="0" fontId="10" fillId="3" borderId="0" xfId="1" applyFont="1" applyFill="1" applyAlignment="1">
      <alignment horizontal="center" vertical="center"/>
    </xf>
    <xf numFmtId="0" fontId="14" fillId="3" borderId="0" xfId="1" quotePrefix="1" applyFont="1" applyFill="1" applyAlignment="1">
      <alignment horizontal="left" vertical="top" wrapText="1"/>
    </xf>
    <xf numFmtId="0" fontId="1" fillId="0" borderId="0" xfId="1" applyAlignment="1">
      <alignment vertical="top" wrapText="1"/>
    </xf>
    <xf numFmtId="0" fontId="13" fillId="3" borderId="0" xfId="1" applyFont="1" applyFill="1" applyAlignment="1">
      <alignment horizontal="left" vertical="top" wrapText="1"/>
    </xf>
    <xf numFmtId="0" fontId="10" fillId="3" borderId="0" xfId="1" applyFont="1" applyFill="1" applyAlignment="1">
      <alignment horizontal="center" vertical="center" wrapText="1"/>
    </xf>
    <xf numFmtId="0" fontId="1" fillId="3" borderId="0" xfId="1" applyFill="1" applyAlignment="1">
      <alignment vertical="top" wrapText="1"/>
    </xf>
    <xf numFmtId="0" fontId="10" fillId="3" borderId="0" xfId="1" applyFont="1" applyFill="1" applyAlignment="1">
      <alignment horizontal="center" vertical="top"/>
    </xf>
    <xf numFmtId="0" fontId="1" fillId="0" borderId="0" xfId="1" applyAlignment="1">
      <alignment wrapText="1"/>
    </xf>
    <xf numFmtId="0" fontId="13" fillId="3" borderId="0" xfId="1" applyFont="1" applyFill="1" applyAlignment="1">
      <alignment horizontal="left" vertical="center" wrapText="1" indent="1"/>
    </xf>
    <xf numFmtId="0" fontId="1" fillId="0" borderId="0" xfId="1" quotePrefix="1" applyAlignment="1">
      <alignment wrapText="1"/>
    </xf>
    <xf numFmtId="0" fontId="16" fillId="0" borderId="0" xfId="1" applyFont="1" applyAlignment="1">
      <alignment vertical="top" wrapText="1"/>
    </xf>
    <xf numFmtId="0" fontId="16" fillId="0" borderId="0" xfId="1" applyFont="1" applyAlignment="1">
      <alignment horizontal="center" wrapText="1"/>
    </xf>
    <xf numFmtId="0" fontId="16" fillId="0" borderId="0" xfId="1" applyFont="1" applyAlignment="1">
      <alignment horizontal="center"/>
    </xf>
    <xf numFmtId="0" fontId="16" fillId="0" borderId="0" xfId="1" quotePrefix="1" applyFont="1" applyAlignment="1">
      <alignment horizontal="center" wrapText="1"/>
    </xf>
    <xf numFmtId="0" fontId="16" fillId="0" borderId="0" xfId="1" applyFont="1" applyAlignment="1">
      <alignment horizontal="center" wrapText="1"/>
    </xf>
    <xf numFmtId="0" fontId="16" fillId="0" borderId="0" xfId="1" applyFont="1" applyAlignment="1">
      <alignment horizontal="center"/>
    </xf>
    <xf numFmtId="0" fontId="11" fillId="0" borderId="0" xfId="1" applyFont="1" applyAlignment="1">
      <alignment horizontal="center"/>
    </xf>
    <xf numFmtId="165" fontId="1" fillId="0" borderId="9" xfId="2" applyNumberFormat="1" applyBorder="1" applyAlignment="1">
      <alignment horizontal="right"/>
    </xf>
    <xf numFmtId="165" fontId="1" fillId="0" borderId="10" xfId="2" applyNumberFormat="1" applyBorder="1" applyAlignment="1">
      <alignment horizontal="right"/>
    </xf>
    <xf numFmtId="165" fontId="11" fillId="0" borderId="3" xfId="2" applyNumberFormat="1" applyFont="1" applyBorder="1" applyAlignment="1">
      <alignment horizontal="right"/>
    </xf>
    <xf numFmtId="165" fontId="11" fillId="0" borderId="4" xfId="2" applyNumberFormat="1" applyFont="1" applyBorder="1" applyAlignment="1">
      <alignment horizontal="right"/>
    </xf>
    <xf numFmtId="0" fontId="1" fillId="0" borderId="12" xfId="1" applyBorder="1"/>
    <xf numFmtId="3" fontId="1" fillId="0" borderId="13" xfId="1" applyNumberFormat="1" applyBorder="1" applyAlignment="1">
      <alignment horizontal="right"/>
    </xf>
    <xf numFmtId="3" fontId="1" fillId="0" borderId="14" xfId="1" applyNumberFormat="1" applyBorder="1" applyAlignment="1">
      <alignment horizontal="right"/>
    </xf>
    <xf numFmtId="3" fontId="1" fillId="0" borderId="12" xfId="1" applyNumberFormat="1" applyBorder="1" applyAlignment="1">
      <alignment horizontal="right"/>
    </xf>
    <xf numFmtId="165" fontId="1" fillId="0" borderId="13" xfId="2" applyNumberFormat="1" applyBorder="1" applyAlignment="1">
      <alignment horizontal="right"/>
    </xf>
    <xf numFmtId="165" fontId="1" fillId="0" borderId="14" xfId="2" applyNumberFormat="1" applyBorder="1" applyAlignment="1">
      <alignment horizontal="right"/>
    </xf>
    <xf numFmtId="165" fontId="1" fillId="0" borderId="9" xfId="1" applyNumberFormat="1" applyBorder="1" applyAlignment="1">
      <alignment horizontal="right"/>
    </xf>
    <xf numFmtId="165" fontId="1" fillId="0" borderId="10" xfId="1" applyNumberFormat="1" applyBorder="1" applyAlignment="1">
      <alignment horizontal="right"/>
    </xf>
    <xf numFmtId="165" fontId="1" fillId="0" borderId="8" xfId="1" applyNumberFormat="1" applyBorder="1" applyAlignment="1">
      <alignment horizontal="right"/>
    </xf>
    <xf numFmtId="165" fontId="11" fillId="0" borderId="3" xfId="1" applyNumberFormat="1" applyFont="1" applyBorder="1" applyAlignment="1">
      <alignment horizontal="right"/>
    </xf>
    <xf numFmtId="165" fontId="11" fillId="0" borderId="4" xfId="1" applyNumberFormat="1" applyFont="1" applyBorder="1" applyAlignment="1">
      <alignment horizontal="right"/>
    </xf>
    <xf numFmtId="165" fontId="11" fillId="0" borderId="7" xfId="1" applyNumberFormat="1" applyFont="1" applyBorder="1" applyAlignment="1">
      <alignment horizontal="right"/>
    </xf>
    <xf numFmtId="165" fontId="1" fillId="0" borderId="13" xfId="1" applyNumberFormat="1" applyBorder="1" applyAlignment="1">
      <alignment horizontal="right"/>
    </xf>
    <xf numFmtId="165" fontId="1" fillId="0" borderId="14" xfId="1" applyNumberFormat="1" applyBorder="1" applyAlignment="1">
      <alignment horizontal="right"/>
    </xf>
    <xf numFmtId="165" fontId="1" fillId="0" borderId="12" xfId="1" applyNumberFormat="1" applyBorder="1" applyAlignment="1">
      <alignment horizontal="right"/>
    </xf>
    <xf numFmtId="164" fontId="1" fillId="0" borderId="13" xfId="2" applyNumberFormat="1" applyBorder="1" applyAlignment="1">
      <alignment horizontal="right"/>
    </xf>
    <xf numFmtId="164" fontId="1" fillId="0" borderId="14" xfId="2" applyNumberFormat="1" applyBorder="1" applyAlignment="1">
      <alignment horizontal="right"/>
    </xf>
    <xf numFmtId="0" fontId="11" fillId="0" borderId="2" xfId="1" applyFont="1" applyBorder="1"/>
    <xf numFmtId="165" fontId="0" fillId="0" borderId="9" xfId="2" applyNumberFormat="1" applyFont="1" applyBorder="1" applyAlignment="1">
      <alignment horizontal="right"/>
    </xf>
    <xf numFmtId="165" fontId="0" fillId="0" borderId="10" xfId="2" applyNumberFormat="1" applyFont="1" applyBorder="1" applyAlignment="1">
      <alignment horizontal="right"/>
    </xf>
    <xf numFmtId="2" fontId="0" fillId="0" borderId="8" xfId="2" applyNumberFormat="1" applyFont="1" applyBorder="1" applyAlignment="1">
      <alignment horizontal="right"/>
    </xf>
    <xf numFmtId="2" fontId="0" fillId="0" borderId="9" xfId="2" applyNumberFormat="1" applyFont="1" applyBorder="1" applyAlignment="1">
      <alignment horizontal="right"/>
    </xf>
    <xf numFmtId="2" fontId="0" fillId="0" borderId="10" xfId="2" applyNumberFormat="1" applyFont="1" applyBorder="1" applyAlignment="1">
      <alignment horizontal="right"/>
    </xf>
    <xf numFmtId="165" fontId="0" fillId="0" borderId="13" xfId="2" applyNumberFormat="1" applyFont="1" applyBorder="1" applyAlignment="1">
      <alignment horizontal="right"/>
    </xf>
    <xf numFmtId="165" fontId="0" fillId="0" borderId="14" xfId="2" applyNumberFormat="1" applyFont="1" applyBorder="1" applyAlignment="1">
      <alignment horizontal="right"/>
    </xf>
    <xf numFmtId="2" fontId="0" fillId="0" borderId="12" xfId="2" applyNumberFormat="1" applyFont="1" applyBorder="1" applyAlignment="1">
      <alignment horizontal="right"/>
    </xf>
    <xf numFmtId="2" fontId="0" fillId="0" borderId="13" xfId="2" applyNumberFormat="1" applyFont="1" applyBorder="1" applyAlignment="1">
      <alignment horizontal="right"/>
    </xf>
    <xf numFmtId="2" fontId="0" fillId="0" borderId="14" xfId="2" applyNumberFormat="1" applyFont="1" applyBorder="1" applyAlignment="1">
      <alignment horizontal="right"/>
    </xf>
    <xf numFmtId="165" fontId="0" fillId="0" borderId="9" xfId="2" applyNumberFormat="1" applyFont="1" applyBorder="1"/>
    <xf numFmtId="165" fontId="0" fillId="0" borderId="10" xfId="2" applyNumberFormat="1" applyFont="1" applyBorder="1"/>
    <xf numFmtId="2" fontId="0" fillId="0" borderId="8" xfId="2" applyNumberFormat="1" applyFont="1" applyBorder="1"/>
    <xf numFmtId="2" fontId="0" fillId="0" borderId="9" xfId="2" applyNumberFormat="1" applyFont="1" applyBorder="1"/>
    <xf numFmtId="2" fontId="0" fillId="0" borderId="10" xfId="2" applyNumberFormat="1" applyFont="1" applyBorder="1"/>
    <xf numFmtId="2" fontId="11" fillId="0" borderId="7" xfId="2" applyNumberFormat="1" applyFont="1" applyBorder="1" applyAlignment="1">
      <alignment horizontal="right"/>
    </xf>
    <xf numFmtId="2" fontId="11" fillId="0" borderId="3" xfId="2" applyNumberFormat="1" applyFont="1" applyBorder="1" applyAlignment="1">
      <alignment horizontal="right"/>
    </xf>
    <xf numFmtId="2" fontId="11" fillId="0" borderId="4" xfId="2" applyNumberFormat="1" applyFont="1" applyBorder="1" applyAlignment="1">
      <alignment horizontal="right"/>
    </xf>
    <xf numFmtId="3" fontId="1" fillId="0" borderId="9" xfId="1" applyNumberFormat="1" applyBorder="1" applyAlignment="1">
      <alignment horizontal="center"/>
    </xf>
    <xf numFmtId="3" fontId="1" fillId="0" borderId="10" xfId="1" applyNumberFormat="1" applyBorder="1" applyAlignment="1">
      <alignment horizontal="center"/>
    </xf>
    <xf numFmtId="3" fontId="1" fillId="0" borderId="8" xfId="1" applyNumberFormat="1" applyBorder="1" applyAlignment="1">
      <alignment horizontal="center"/>
    </xf>
    <xf numFmtId="0" fontId="11" fillId="0" borderId="8" xfId="1" applyFont="1" applyBorder="1" applyAlignment="1">
      <alignment horizontal="left"/>
    </xf>
    <xf numFmtId="3" fontId="11" fillId="0" borderId="9" xfId="1" applyNumberFormat="1" applyFont="1" applyBorder="1" applyAlignment="1">
      <alignment horizontal="right"/>
    </xf>
    <xf numFmtId="3" fontId="11" fillId="0" borderId="10" xfId="1" applyNumberFormat="1" applyFont="1" applyBorder="1" applyAlignment="1">
      <alignment horizontal="right"/>
    </xf>
    <xf numFmtId="3" fontId="11" fillId="0" borderId="8" xfId="1" applyNumberFormat="1" applyFont="1" applyBorder="1" applyAlignment="1">
      <alignment horizontal="right"/>
    </xf>
    <xf numFmtId="164" fontId="11" fillId="0" borderId="9" xfId="2" applyNumberFormat="1" applyFont="1" applyBorder="1" applyAlignment="1">
      <alignment horizontal="right"/>
    </xf>
    <xf numFmtId="164" fontId="11" fillId="0" borderId="10" xfId="2" applyNumberFormat="1" applyFont="1" applyBorder="1" applyAlignment="1">
      <alignment horizontal="right"/>
    </xf>
    <xf numFmtId="0" fontId="1" fillId="0" borderId="8" xfId="1" applyBorder="1" applyAlignment="1">
      <alignment horizontal="left" indent="2"/>
    </xf>
    <xf numFmtId="164" fontId="0" fillId="0" borderId="9" xfId="2" applyNumberFormat="1" applyFont="1" applyBorder="1" applyAlignment="1">
      <alignment horizontal="right"/>
    </xf>
    <xf numFmtId="164" fontId="0" fillId="0" borderId="10" xfId="2" applyNumberFormat="1" applyFont="1" applyBorder="1" applyAlignment="1">
      <alignment horizontal="right"/>
    </xf>
    <xf numFmtId="0" fontId="11" fillId="0" borderId="8" xfId="1" applyFont="1" applyBorder="1" applyAlignment="1">
      <alignment wrapText="1"/>
    </xf>
    <xf numFmtId="3" fontId="11" fillId="0" borderId="6" xfId="1" applyNumberFormat="1" applyFont="1" applyBorder="1" applyAlignment="1">
      <alignment horizontal="right"/>
    </xf>
    <xf numFmtId="0" fontId="12" fillId="0" borderId="12" xfId="1" quotePrefix="1" applyFont="1" applyBorder="1"/>
    <xf numFmtId="0" fontId="11" fillId="0" borderId="4" xfId="1" applyFont="1" applyBorder="1"/>
    <xf numFmtId="0" fontId="11" fillId="0" borderId="12" xfId="1" quotePrefix="1" applyFont="1" applyBorder="1"/>
    <xf numFmtId="0" fontId="11" fillId="0" borderId="13" xfId="1" applyFont="1" applyBorder="1" applyAlignment="1">
      <alignment horizontal="center"/>
    </xf>
    <xf numFmtId="0" fontId="11" fillId="0" borderId="11" xfId="1" applyFont="1" applyBorder="1" applyAlignment="1">
      <alignment horizontal="center"/>
    </xf>
    <xf numFmtId="0" fontId="11" fillId="0" borderId="14" xfId="1" applyFont="1" applyBorder="1" applyAlignment="1">
      <alignment horizontal="center"/>
    </xf>
    <xf numFmtId="164" fontId="0" fillId="0" borderId="0" xfId="2" applyNumberFormat="1" applyFont="1" applyAlignment="1">
      <alignment horizontal="right"/>
    </xf>
    <xf numFmtId="3" fontId="1" fillId="0" borderId="0" xfId="1" applyNumberFormat="1" applyAlignment="1">
      <alignment horizontal="right"/>
    </xf>
    <xf numFmtId="0" fontId="1" fillId="0" borderId="5" xfId="1" applyBorder="1"/>
    <xf numFmtId="3" fontId="1" fillId="0" borderId="0" xfId="1" applyNumberFormat="1"/>
    <xf numFmtId="0" fontId="11" fillId="0" borderId="7" xfId="1" quotePrefix="1" applyFont="1" applyBorder="1"/>
    <xf numFmtId="164" fontId="11" fillId="0" borderId="6" xfId="2" applyNumberFormat="1" applyFont="1" applyBorder="1" applyAlignment="1">
      <alignment horizontal="right"/>
    </xf>
    <xf numFmtId="164" fontId="11" fillId="0" borderId="4" xfId="1" applyNumberFormat="1" applyFont="1" applyBorder="1" applyAlignment="1">
      <alignment horizontal="right"/>
    </xf>
    <xf numFmtId="164" fontId="11" fillId="0" borderId="6" xfId="1" applyNumberFormat="1" applyFont="1" applyBorder="1" applyAlignment="1">
      <alignment horizontal="right"/>
    </xf>
    <xf numFmtId="0" fontId="12" fillId="0" borderId="2" xfId="1" applyFont="1" applyBorder="1"/>
    <xf numFmtId="3" fontId="11" fillId="0" borderId="11" xfId="1" applyNumberFormat="1" applyFont="1" applyBorder="1" applyAlignment="1">
      <alignment horizontal="center"/>
    </xf>
    <xf numFmtId="3" fontId="11" fillId="0" borderId="13" xfId="1" applyNumberFormat="1" applyFont="1" applyBorder="1" applyAlignment="1">
      <alignment horizontal="center"/>
    </xf>
    <xf numFmtId="164" fontId="1" fillId="0" borderId="0" xfId="2" applyNumberFormat="1" applyAlignment="1">
      <alignment horizontal="right"/>
    </xf>
    <xf numFmtId="0" fontId="1" fillId="0" borderId="12" xfId="1" applyBorder="1" applyAlignment="1">
      <alignment horizontal="left" indent="2"/>
    </xf>
    <xf numFmtId="0" fontId="11" fillId="0" borderId="7" xfId="1" applyFont="1" applyBorder="1" applyAlignment="1">
      <alignment horizontal="left"/>
    </xf>
    <xf numFmtId="0" fontId="11" fillId="0" borderId="12" xfId="1" applyFont="1" applyBorder="1"/>
    <xf numFmtId="3" fontId="11" fillId="0" borderId="13" xfId="1" applyNumberFormat="1" applyFont="1" applyBorder="1" applyAlignment="1">
      <alignment horizontal="right"/>
    </xf>
    <xf numFmtId="3" fontId="11" fillId="0" borderId="14" xfId="1" applyNumberFormat="1" applyFont="1" applyBorder="1" applyAlignment="1">
      <alignment horizontal="right"/>
    </xf>
    <xf numFmtId="3" fontId="11" fillId="0" borderId="12" xfId="1" applyNumberFormat="1" applyFont="1" applyBorder="1" applyAlignment="1">
      <alignment horizontal="right"/>
    </xf>
    <xf numFmtId="164" fontId="11" fillId="0" borderId="13" xfId="2" applyNumberFormat="1" applyFont="1" applyBorder="1" applyAlignment="1">
      <alignment horizontal="right"/>
    </xf>
    <xf numFmtId="164" fontId="11" fillId="0" borderId="14" xfId="2" applyNumberFormat="1" applyFont="1" applyBorder="1" applyAlignment="1">
      <alignment horizontal="right"/>
    </xf>
    <xf numFmtId="0" fontId="1" fillId="0" borderId="7" xfId="1" applyBorder="1"/>
    <xf numFmtId="3" fontId="1" fillId="0" borderId="3" xfId="1" applyNumberFormat="1" applyBorder="1"/>
    <xf numFmtId="3" fontId="1" fillId="0" borderId="4" xfId="1" applyNumberFormat="1" applyBorder="1"/>
    <xf numFmtId="3" fontId="1" fillId="0" borderId="7" xfId="1" applyNumberFormat="1" applyBorder="1"/>
    <xf numFmtId="0" fontId="1" fillId="0" borderId="3" xfId="1" applyBorder="1"/>
    <xf numFmtId="0" fontId="1" fillId="0" borderId="4" xfId="1" applyBorder="1"/>
  </cellXfs>
  <cellStyles count="3">
    <cellStyle name="Normal" xfId="0" builtinId="0"/>
    <cellStyle name="Normal 2" xfId="1" xr:uid="{9489F00B-50F1-4F5C-95DE-7E71E0FE57CC}"/>
    <cellStyle name="Percent 2" xfId="2" xr:uid="{887FAE4D-1178-4FBD-836F-58C29682790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641350</xdr:rowOff>
    </xdr:from>
    <xdr:to>
      <xdr:col>5</xdr:col>
      <xdr:colOff>501650</xdr:colOff>
      <xdr:row>1</xdr:row>
      <xdr:rowOff>2508250</xdr:rowOff>
    </xdr:to>
    <xdr:pic>
      <xdr:nvPicPr>
        <xdr:cNvPr id="2" name="Picture 1" descr="FCAI Logo">
          <a:extLst>
            <a:ext uri="{FF2B5EF4-FFF2-40B4-BE49-F238E27FC236}">
              <a16:creationId xmlns:a16="http://schemas.microsoft.com/office/drawing/2014/main" id="{C8C7E2C3-6138-48E1-99F0-84FA294846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3100" y="1219200"/>
          <a:ext cx="17970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3" name="Rectangle 2">
          <a:extLst>
            <a:ext uri="{FF2B5EF4-FFF2-40B4-BE49-F238E27FC236}">
              <a16:creationId xmlns:a16="http://schemas.microsoft.com/office/drawing/2014/main" id="{5B62DD56-E57E-4361-9807-87449F8E8F47}"/>
            </a:ext>
          </a:extLst>
        </xdr:cNvPr>
        <xdr:cNvSpPr>
          <a:spLocks noChangeArrowheads="1"/>
        </xdr:cNvSpPr>
      </xdr:nvSpPr>
      <xdr:spPr bwMode="auto">
        <a:xfrm>
          <a:off x="0" y="0"/>
          <a:ext cx="7988300" cy="1300480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am.poole\OneDrive%20-%20IHS%20Markit\Documents\7.%20Production\VFACTs%20National%20Reports\March\FCAI%20Standard%20Reports%20-%20Processo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mat Editor"/>
      <sheetName val="Retail Sales By State"/>
      <sheetName val="Total Market Segmentation"/>
      <sheetName val="Retail Sales By Marque"/>
      <sheetName val="Retail Share By Marque"/>
      <sheetName val="Retail Sales By Buyer Type"/>
      <sheetName val="Retail Sales By Buyer Type Fuel"/>
      <sheetName val="Retail Sales By Country Of Orig"/>
      <sheetName val="Segment Model Passenger"/>
      <sheetName val="Marque Passenger"/>
      <sheetName val="Segment Model SUV"/>
      <sheetName val="Marque SUV"/>
      <sheetName val="Segment Model Light Commercial"/>
      <sheetName val="Marque Light Commercial"/>
      <sheetName val="Segment Model Heavy Commercial"/>
      <sheetName val="Marque Heavy Commercial"/>
      <sheetName val="Retail Sales By Marque &amp; 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2568-F314-443E-93B9-FEE1A53F874F}">
  <sheetPr>
    <pageSetUpPr fitToPage="1"/>
  </sheetPr>
  <dimension ref="A1:O44"/>
  <sheetViews>
    <sheetView tabSelected="1" workbookViewId="0">
      <selection sqref="A1:L1"/>
    </sheetView>
  </sheetViews>
  <sheetFormatPr defaultRowHeight="12.5" x14ac:dyDescent="0.25"/>
  <cols>
    <col min="1" max="1" width="2.7265625" style="4" customWidth="1"/>
    <col min="2" max="2" width="32.54296875" style="4" customWidth="1"/>
    <col min="3" max="4" width="9.54296875" style="4" bestFit="1" customWidth="1"/>
    <col min="5" max="6" width="10.1796875" style="4" customWidth="1"/>
    <col min="7" max="7" width="1.7265625" style="4" customWidth="1"/>
    <col min="8" max="8" width="9" style="4" bestFit="1" customWidth="1"/>
    <col min="9" max="11" width="8.7265625" style="4"/>
    <col min="12" max="12" width="2.7265625" style="4" customWidth="1"/>
    <col min="13" max="14" width="8.7265625" style="4"/>
    <col min="15" max="17" width="8.54296875" style="4" customWidth="1"/>
    <col min="18" max="256" width="8.7265625" style="4"/>
    <col min="257" max="257" width="2.7265625" style="4" customWidth="1"/>
    <col min="258" max="258" width="32.54296875" style="4" customWidth="1"/>
    <col min="259" max="260" width="9.54296875" style="4" bestFit="1" customWidth="1"/>
    <col min="261" max="262" width="10.1796875" style="4" customWidth="1"/>
    <col min="263" max="263" width="1.7265625" style="4" customWidth="1"/>
    <col min="264" max="264" width="9" style="4" bestFit="1" customWidth="1"/>
    <col min="265" max="267" width="8.7265625" style="4"/>
    <col min="268" max="268" width="2.7265625" style="4" customWidth="1"/>
    <col min="269" max="270" width="8.7265625" style="4"/>
    <col min="271" max="273" width="8.54296875" style="4" customWidth="1"/>
    <col min="274" max="512" width="8.7265625" style="4"/>
    <col min="513" max="513" width="2.7265625" style="4" customWidth="1"/>
    <col min="514" max="514" width="32.54296875" style="4" customWidth="1"/>
    <col min="515" max="516" width="9.54296875" style="4" bestFit="1" customWidth="1"/>
    <col min="517" max="518" width="10.1796875" style="4" customWidth="1"/>
    <col min="519" max="519" width="1.7265625" style="4" customWidth="1"/>
    <col min="520" max="520" width="9" style="4" bestFit="1" customWidth="1"/>
    <col min="521" max="523" width="8.7265625" style="4"/>
    <col min="524" max="524" width="2.7265625" style="4" customWidth="1"/>
    <col min="525" max="526" width="8.7265625" style="4"/>
    <col min="527" max="529" width="8.54296875" style="4" customWidth="1"/>
    <col min="530" max="768" width="8.7265625" style="4"/>
    <col min="769" max="769" width="2.7265625" style="4" customWidth="1"/>
    <col min="770" max="770" width="32.54296875" style="4" customWidth="1"/>
    <col min="771" max="772" width="9.54296875" style="4" bestFit="1" customWidth="1"/>
    <col min="773" max="774" width="10.1796875" style="4" customWidth="1"/>
    <col min="775" max="775" width="1.7265625" style="4" customWidth="1"/>
    <col min="776" max="776" width="9" style="4" bestFit="1" customWidth="1"/>
    <col min="777" max="779" width="8.7265625" style="4"/>
    <col min="780" max="780" width="2.7265625" style="4" customWidth="1"/>
    <col min="781" max="782" width="8.7265625" style="4"/>
    <col min="783" max="785" width="8.54296875" style="4" customWidth="1"/>
    <col min="786" max="1024" width="8.7265625" style="4"/>
    <col min="1025" max="1025" width="2.7265625" style="4" customWidth="1"/>
    <col min="1026" max="1026" width="32.54296875" style="4" customWidth="1"/>
    <col min="1027" max="1028" width="9.54296875" style="4" bestFit="1" customWidth="1"/>
    <col min="1029" max="1030" width="10.1796875" style="4" customWidth="1"/>
    <col min="1031" max="1031" width="1.7265625" style="4" customWidth="1"/>
    <col min="1032" max="1032" width="9" style="4" bestFit="1" customWidth="1"/>
    <col min="1033" max="1035" width="8.7265625" style="4"/>
    <col min="1036" max="1036" width="2.7265625" style="4" customWidth="1"/>
    <col min="1037" max="1038" width="8.7265625" style="4"/>
    <col min="1039" max="1041" width="8.54296875" style="4" customWidth="1"/>
    <col min="1042" max="1280" width="8.7265625" style="4"/>
    <col min="1281" max="1281" width="2.7265625" style="4" customWidth="1"/>
    <col min="1282" max="1282" width="32.54296875" style="4" customWidth="1"/>
    <col min="1283" max="1284" width="9.54296875" style="4" bestFit="1" customWidth="1"/>
    <col min="1285" max="1286" width="10.1796875" style="4" customWidth="1"/>
    <col min="1287" max="1287" width="1.7265625" style="4" customWidth="1"/>
    <col min="1288" max="1288" width="9" style="4" bestFit="1" customWidth="1"/>
    <col min="1289" max="1291" width="8.7265625" style="4"/>
    <col min="1292" max="1292" width="2.7265625" style="4" customWidth="1"/>
    <col min="1293" max="1294" width="8.7265625" style="4"/>
    <col min="1295" max="1297" width="8.54296875" style="4" customWidth="1"/>
    <col min="1298" max="1536" width="8.7265625" style="4"/>
    <col min="1537" max="1537" width="2.7265625" style="4" customWidth="1"/>
    <col min="1538" max="1538" width="32.54296875" style="4" customWidth="1"/>
    <col min="1539" max="1540" width="9.54296875" style="4" bestFit="1" customWidth="1"/>
    <col min="1541" max="1542" width="10.1796875" style="4" customWidth="1"/>
    <col min="1543" max="1543" width="1.7265625" style="4" customWidth="1"/>
    <col min="1544" max="1544" width="9" style="4" bestFit="1" customWidth="1"/>
    <col min="1545" max="1547" width="8.7265625" style="4"/>
    <col min="1548" max="1548" width="2.7265625" style="4" customWidth="1"/>
    <col min="1549" max="1550" width="8.7265625" style="4"/>
    <col min="1551" max="1553" width="8.54296875" style="4" customWidth="1"/>
    <col min="1554" max="1792" width="8.7265625" style="4"/>
    <col min="1793" max="1793" width="2.7265625" style="4" customWidth="1"/>
    <col min="1794" max="1794" width="32.54296875" style="4" customWidth="1"/>
    <col min="1795" max="1796" width="9.54296875" style="4" bestFit="1" customWidth="1"/>
    <col min="1797" max="1798" width="10.1796875" style="4" customWidth="1"/>
    <col min="1799" max="1799" width="1.7265625" style="4" customWidth="1"/>
    <col min="1800" max="1800" width="9" style="4" bestFit="1" customWidth="1"/>
    <col min="1801" max="1803" width="8.7265625" style="4"/>
    <col min="1804" max="1804" width="2.7265625" style="4" customWidth="1"/>
    <col min="1805" max="1806" width="8.7265625" style="4"/>
    <col min="1807" max="1809" width="8.54296875" style="4" customWidth="1"/>
    <col min="1810" max="2048" width="8.7265625" style="4"/>
    <col min="2049" max="2049" width="2.7265625" style="4" customWidth="1"/>
    <col min="2050" max="2050" width="32.54296875" style="4" customWidth="1"/>
    <col min="2051" max="2052" width="9.54296875" style="4" bestFit="1" customWidth="1"/>
    <col min="2053" max="2054" width="10.1796875" style="4" customWidth="1"/>
    <col min="2055" max="2055" width="1.7265625" style="4" customWidth="1"/>
    <col min="2056" max="2056" width="9" style="4" bestFit="1" customWidth="1"/>
    <col min="2057" max="2059" width="8.7265625" style="4"/>
    <col min="2060" max="2060" width="2.7265625" style="4" customWidth="1"/>
    <col min="2061" max="2062" width="8.7265625" style="4"/>
    <col min="2063" max="2065" width="8.54296875" style="4" customWidth="1"/>
    <col min="2066" max="2304" width="8.7265625" style="4"/>
    <col min="2305" max="2305" width="2.7265625" style="4" customWidth="1"/>
    <col min="2306" max="2306" width="32.54296875" style="4" customWidth="1"/>
    <col min="2307" max="2308" width="9.54296875" style="4" bestFit="1" customWidth="1"/>
    <col min="2309" max="2310" width="10.1796875" style="4" customWidth="1"/>
    <col min="2311" max="2311" width="1.7265625" style="4" customWidth="1"/>
    <col min="2312" max="2312" width="9" style="4" bestFit="1" customWidth="1"/>
    <col min="2313" max="2315" width="8.7265625" style="4"/>
    <col min="2316" max="2316" width="2.7265625" style="4" customWidth="1"/>
    <col min="2317" max="2318" width="8.7265625" style="4"/>
    <col min="2319" max="2321" width="8.54296875" style="4" customWidth="1"/>
    <col min="2322" max="2560" width="8.7265625" style="4"/>
    <col min="2561" max="2561" width="2.7265625" style="4" customWidth="1"/>
    <col min="2562" max="2562" width="32.54296875" style="4" customWidth="1"/>
    <col min="2563" max="2564" width="9.54296875" style="4" bestFit="1" customWidth="1"/>
    <col min="2565" max="2566" width="10.1796875" style="4" customWidth="1"/>
    <col min="2567" max="2567" width="1.7265625" style="4" customWidth="1"/>
    <col min="2568" max="2568" width="9" style="4" bestFit="1" customWidth="1"/>
    <col min="2569" max="2571" width="8.7265625" style="4"/>
    <col min="2572" max="2572" width="2.7265625" style="4" customWidth="1"/>
    <col min="2573" max="2574" width="8.7265625" style="4"/>
    <col min="2575" max="2577" width="8.54296875" style="4" customWidth="1"/>
    <col min="2578" max="2816" width="8.7265625" style="4"/>
    <col min="2817" max="2817" width="2.7265625" style="4" customWidth="1"/>
    <col min="2818" max="2818" width="32.54296875" style="4" customWidth="1"/>
    <col min="2819" max="2820" width="9.54296875" style="4" bestFit="1" customWidth="1"/>
    <col min="2821" max="2822" width="10.1796875" style="4" customWidth="1"/>
    <col min="2823" max="2823" width="1.7265625" style="4" customWidth="1"/>
    <col min="2824" max="2824" width="9" style="4" bestFit="1" customWidth="1"/>
    <col min="2825" max="2827" width="8.7265625" style="4"/>
    <col min="2828" max="2828" width="2.7265625" style="4" customWidth="1"/>
    <col min="2829" max="2830" width="8.7265625" style="4"/>
    <col min="2831" max="2833" width="8.54296875" style="4" customWidth="1"/>
    <col min="2834" max="3072" width="8.7265625" style="4"/>
    <col min="3073" max="3073" width="2.7265625" style="4" customWidth="1"/>
    <col min="3074" max="3074" width="32.54296875" style="4" customWidth="1"/>
    <col min="3075" max="3076" width="9.54296875" style="4" bestFit="1" customWidth="1"/>
    <col min="3077" max="3078" width="10.1796875" style="4" customWidth="1"/>
    <col min="3079" max="3079" width="1.7265625" style="4" customWidth="1"/>
    <col min="3080" max="3080" width="9" style="4" bestFit="1" customWidth="1"/>
    <col min="3081" max="3083" width="8.7265625" style="4"/>
    <col min="3084" max="3084" width="2.7265625" style="4" customWidth="1"/>
    <col min="3085" max="3086" width="8.7265625" style="4"/>
    <col min="3087" max="3089" width="8.54296875" style="4" customWidth="1"/>
    <col min="3090" max="3328" width="8.7265625" style="4"/>
    <col min="3329" max="3329" width="2.7265625" style="4" customWidth="1"/>
    <col min="3330" max="3330" width="32.54296875" style="4" customWidth="1"/>
    <col min="3331" max="3332" width="9.54296875" style="4" bestFit="1" customWidth="1"/>
    <col min="3333" max="3334" width="10.1796875" style="4" customWidth="1"/>
    <col min="3335" max="3335" width="1.7265625" style="4" customWidth="1"/>
    <col min="3336" max="3336" width="9" style="4" bestFit="1" customWidth="1"/>
    <col min="3337" max="3339" width="8.7265625" style="4"/>
    <col min="3340" max="3340" width="2.7265625" style="4" customWidth="1"/>
    <col min="3341" max="3342" width="8.7265625" style="4"/>
    <col min="3343" max="3345" width="8.54296875" style="4" customWidth="1"/>
    <col min="3346" max="3584" width="8.7265625" style="4"/>
    <col min="3585" max="3585" width="2.7265625" style="4" customWidth="1"/>
    <col min="3586" max="3586" width="32.54296875" style="4" customWidth="1"/>
    <col min="3587" max="3588" width="9.54296875" style="4" bestFit="1" customWidth="1"/>
    <col min="3589" max="3590" width="10.1796875" style="4" customWidth="1"/>
    <col min="3591" max="3591" width="1.7265625" style="4" customWidth="1"/>
    <col min="3592" max="3592" width="9" style="4" bestFit="1" customWidth="1"/>
    <col min="3593" max="3595" width="8.7265625" style="4"/>
    <col min="3596" max="3596" width="2.7265625" style="4" customWidth="1"/>
    <col min="3597" max="3598" width="8.7265625" style="4"/>
    <col min="3599" max="3601" width="8.54296875" style="4" customWidth="1"/>
    <col min="3602" max="3840" width="8.7265625" style="4"/>
    <col min="3841" max="3841" width="2.7265625" style="4" customWidth="1"/>
    <col min="3842" max="3842" width="32.54296875" style="4" customWidth="1"/>
    <col min="3843" max="3844" width="9.54296875" style="4" bestFit="1" customWidth="1"/>
    <col min="3845" max="3846" width="10.1796875" style="4" customWidth="1"/>
    <col min="3847" max="3847" width="1.7265625" style="4" customWidth="1"/>
    <col min="3848" max="3848" width="9" style="4" bestFit="1" customWidth="1"/>
    <col min="3849" max="3851" width="8.7265625" style="4"/>
    <col min="3852" max="3852" width="2.7265625" style="4" customWidth="1"/>
    <col min="3853" max="3854" width="8.7265625" style="4"/>
    <col min="3855" max="3857" width="8.54296875" style="4" customWidth="1"/>
    <col min="3858" max="4096" width="8.7265625" style="4"/>
    <col min="4097" max="4097" width="2.7265625" style="4" customWidth="1"/>
    <col min="4098" max="4098" width="32.54296875" style="4" customWidth="1"/>
    <col min="4099" max="4100" width="9.54296875" style="4" bestFit="1" customWidth="1"/>
    <col min="4101" max="4102" width="10.1796875" style="4" customWidth="1"/>
    <col min="4103" max="4103" width="1.7265625" style="4" customWidth="1"/>
    <col min="4104" max="4104" width="9" style="4" bestFit="1" customWidth="1"/>
    <col min="4105" max="4107" width="8.7265625" style="4"/>
    <col min="4108" max="4108" width="2.7265625" style="4" customWidth="1"/>
    <col min="4109" max="4110" width="8.7265625" style="4"/>
    <col min="4111" max="4113" width="8.54296875" style="4" customWidth="1"/>
    <col min="4114" max="4352" width="8.7265625" style="4"/>
    <col min="4353" max="4353" width="2.7265625" style="4" customWidth="1"/>
    <col min="4354" max="4354" width="32.54296875" style="4" customWidth="1"/>
    <col min="4355" max="4356" width="9.54296875" style="4" bestFit="1" customWidth="1"/>
    <col min="4357" max="4358" width="10.1796875" style="4" customWidth="1"/>
    <col min="4359" max="4359" width="1.7265625" style="4" customWidth="1"/>
    <col min="4360" max="4360" width="9" style="4" bestFit="1" customWidth="1"/>
    <col min="4361" max="4363" width="8.7265625" style="4"/>
    <col min="4364" max="4364" width="2.7265625" style="4" customWidth="1"/>
    <col min="4365" max="4366" width="8.7265625" style="4"/>
    <col min="4367" max="4369" width="8.54296875" style="4" customWidth="1"/>
    <col min="4370" max="4608" width="8.7265625" style="4"/>
    <col min="4609" max="4609" width="2.7265625" style="4" customWidth="1"/>
    <col min="4610" max="4610" width="32.54296875" style="4" customWidth="1"/>
    <col min="4611" max="4612" width="9.54296875" style="4" bestFit="1" customWidth="1"/>
    <col min="4613" max="4614" width="10.1796875" style="4" customWidth="1"/>
    <col min="4615" max="4615" width="1.7265625" style="4" customWidth="1"/>
    <col min="4616" max="4616" width="9" style="4" bestFit="1" customWidth="1"/>
    <col min="4617" max="4619" width="8.7265625" style="4"/>
    <col min="4620" max="4620" width="2.7265625" style="4" customWidth="1"/>
    <col min="4621" max="4622" width="8.7265625" style="4"/>
    <col min="4623" max="4625" width="8.54296875" style="4" customWidth="1"/>
    <col min="4626" max="4864" width="8.7265625" style="4"/>
    <col min="4865" max="4865" width="2.7265625" style="4" customWidth="1"/>
    <col min="4866" max="4866" width="32.54296875" style="4" customWidth="1"/>
    <col min="4867" max="4868" width="9.54296875" style="4" bestFit="1" customWidth="1"/>
    <col min="4869" max="4870" width="10.1796875" style="4" customWidth="1"/>
    <col min="4871" max="4871" width="1.7265625" style="4" customWidth="1"/>
    <col min="4872" max="4872" width="9" style="4" bestFit="1" customWidth="1"/>
    <col min="4873" max="4875" width="8.7265625" style="4"/>
    <col min="4876" max="4876" width="2.7265625" style="4" customWidth="1"/>
    <col min="4877" max="4878" width="8.7265625" style="4"/>
    <col min="4879" max="4881" width="8.54296875" style="4" customWidth="1"/>
    <col min="4882" max="5120" width="8.7265625" style="4"/>
    <col min="5121" max="5121" width="2.7265625" style="4" customWidth="1"/>
    <col min="5122" max="5122" width="32.54296875" style="4" customWidth="1"/>
    <col min="5123" max="5124" width="9.54296875" style="4" bestFit="1" customWidth="1"/>
    <col min="5125" max="5126" width="10.1796875" style="4" customWidth="1"/>
    <col min="5127" max="5127" width="1.7265625" style="4" customWidth="1"/>
    <col min="5128" max="5128" width="9" style="4" bestFit="1" customWidth="1"/>
    <col min="5129" max="5131" width="8.7265625" style="4"/>
    <col min="5132" max="5132" width="2.7265625" style="4" customWidth="1"/>
    <col min="5133" max="5134" width="8.7265625" style="4"/>
    <col min="5135" max="5137" width="8.54296875" style="4" customWidth="1"/>
    <col min="5138" max="5376" width="8.7265625" style="4"/>
    <col min="5377" max="5377" width="2.7265625" style="4" customWidth="1"/>
    <col min="5378" max="5378" width="32.54296875" style="4" customWidth="1"/>
    <col min="5379" max="5380" width="9.54296875" style="4" bestFit="1" customWidth="1"/>
    <col min="5381" max="5382" width="10.1796875" style="4" customWidth="1"/>
    <col min="5383" max="5383" width="1.7265625" style="4" customWidth="1"/>
    <col min="5384" max="5384" width="9" style="4" bestFit="1" customWidth="1"/>
    <col min="5385" max="5387" width="8.7265625" style="4"/>
    <col min="5388" max="5388" width="2.7265625" style="4" customWidth="1"/>
    <col min="5389" max="5390" width="8.7265625" style="4"/>
    <col min="5391" max="5393" width="8.54296875" style="4" customWidth="1"/>
    <col min="5394" max="5632" width="8.7265625" style="4"/>
    <col min="5633" max="5633" width="2.7265625" style="4" customWidth="1"/>
    <col min="5634" max="5634" width="32.54296875" style="4" customWidth="1"/>
    <col min="5635" max="5636" width="9.54296875" style="4" bestFit="1" customWidth="1"/>
    <col min="5637" max="5638" width="10.1796875" style="4" customWidth="1"/>
    <col min="5639" max="5639" width="1.7265625" style="4" customWidth="1"/>
    <col min="5640" max="5640" width="9" style="4" bestFit="1" customWidth="1"/>
    <col min="5641" max="5643" width="8.7265625" style="4"/>
    <col min="5644" max="5644" width="2.7265625" style="4" customWidth="1"/>
    <col min="5645" max="5646" width="8.7265625" style="4"/>
    <col min="5647" max="5649" width="8.54296875" style="4" customWidth="1"/>
    <col min="5650" max="5888" width="8.7265625" style="4"/>
    <col min="5889" max="5889" width="2.7265625" style="4" customWidth="1"/>
    <col min="5890" max="5890" width="32.54296875" style="4" customWidth="1"/>
    <col min="5891" max="5892" width="9.54296875" style="4" bestFit="1" customWidth="1"/>
    <col min="5893" max="5894" width="10.1796875" style="4" customWidth="1"/>
    <col min="5895" max="5895" width="1.7265625" style="4" customWidth="1"/>
    <col min="5896" max="5896" width="9" style="4" bestFit="1" customWidth="1"/>
    <col min="5897" max="5899" width="8.7265625" style="4"/>
    <col min="5900" max="5900" width="2.7265625" style="4" customWidth="1"/>
    <col min="5901" max="5902" width="8.7265625" style="4"/>
    <col min="5903" max="5905" width="8.54296875" style="4" customWidth="1"/>
    <col min="5906" max="6144" width="8.7265625" style="4"/>
    <col min="6145" max="6145" width="2.7265625" style="4" customWidth="1"/>
    <col min="6146" max="6146" width="32.54296875" style="4" customWidth="1"/>
    <col min="6147" max="6148" width="9.54296875" style="4" bestFit="1" customWidth="1"/>
    <col min="6149" max="6150" width="10.1796875" style="4" customWidth="1"/>
    <col min="6151" max="6151" width="1.7265625" style="4" customWidth="1"/>
    <col min="6152" max="6152" width="9" style="4" bestFit="1" customWidth="1"/>
    <col min="6153" max="6155" width="8.7265625" style="4"/>
    <col min="6156" max="6156" width="2.7265625" style="4" customWidth="1"/>
    <col min="6157" max="6158" width="8.7265625" style="4"/>
    <col min="6159" max="6161" width="8.54296875" style="4" customWidth="1"/>
    <col min="6162" max="6400" width="8.7265625" style="4"/>
    <col min="6401" max="6401" width="2.7265625" style="4" customWidth="1"/>
    <col min="6402" max="6402" width="32.54296875" style="4" customWidth="1"/>
    <col min="6403" max="6404" width="9.54296875" style="4" bestFit="1" customWidth="1"/>
    <col min="6405" max="6406" width="10.1796875" style="4" customWidth="1"/>
    <col min="6407" max="6407" width="1.7265625" style="4" customWidth="1"/>
    <col min="6408" max="6408" width="9" style="4" bestFit="1" customWidth="1"/>
    <col min="6409" max="6411" width="8.7265625" style="4"/>
    <col min="6412" max="6412" width="2.7265625" style="4" customWidth="1"/>
    <col min="6413" max="6414" width="8.7265625" style="4"/>
    <col min="6415" max="6417" width="8.54296875" style="4" customWidth="1"/>
    <col min="6418" max="6656" width="8.7265625" style="4"/>
    <col min="6657" max="6657" width="2.7265625" style="4" customWidth="1"/>
    <col min="6658" max="6658" width="32.54296875" style="4" customWidth="1"/>
    <col min="6659" max="6660" width="9.54296875" style="4" bestFit="1" customWidth="1"/>
    <col min="6661" max="6662" width="10.1796875" style="4" customWidth="1"/>
    <col min="6663" max="6663" width="1.7265625" style="4" customWidth="1"/>
    <col min="6664" max="6664" width="9" style="4" bestFit="1" customWidth="1"/>
    <col min="6665" max="6667" width="8.7265625" style="4"/>
    <col min="6668" max="6668" width="2.7265625" style="4" customWidth="1"/>
    <col min="6669" max="6670" width="8.7265625" style="4"/>
    <col min="6671" max="6673" width="8.54296875" style="4" customWidth="1"/>
    <col min="6674" max="6912" width="8.7265625" style="4"/>
    <col min="6913" max="6913" width="2.7265625" style="4" customWidth="1"/>
    <col min="6914" max="6914" width="32.54296875" style="4" customWidth="1"/>
    <col min="6915" max="6916" width="9.54296875" style="4" bestFit="1" customWidth="1"/>
    <col min="6917" max="6918" width="10.1796875" style="4" customWidth="1"/>
    <col min="6919" max="6919" width="1.7265625" style="4" customWidth="1"/>
    <col min="6920" max="6920" width="9" style="4" bestFit="1" customWidth="1"/>
    <col min="6921" max="6923" width="8.7265625" style="4"/>
    <col min="6924" max="6924" width="2.7265625" style="4" customWidth="1"/>
    <col min="6925" max="6926" width="8.7265625" style="4"/>
    <col min="6927" max="6929" width="8.54296875" style="4" customWidth="1"/>
    <col min="6930" max="7168" width="8.7265625" style="4"/>
    <col min="7169" max="7169" width="2.7265625" style="4" customWidth="1"/>
    <col min="7170" max="7170" width="32.54296875" style="4" customWidth="1"/>
    <col min="7171" max="7172" width="9.54296875" style="4" bestFit="1" customWidth="1"/>
    <col min="7173" max="7174" width="10.1796875" style="4" customWidth="1"/>
    <col min="7175" max="7175" width="1.7265625" style="4" customWidth="1"/>
    <col min="7176" max="7176" width="9" style="4" bestFit="1" customWidth="1"/>
    <col min="7177" max="7179" width="8.7265625" style="4"/>
    <col min="7180" max="7180" width="2.7265625" style="4" customWidth="1"/>
    <col min="7181" max="7182" width="8.7265625" style="4"/>
    <col min="7183" max="7185" width="8.54296875" style="4" customWidth="1"/>
    <col min="7186" max="7424" width="8.7265625" style="4"/>
    <col min="7425" max="7425" width="2.7265625" style="4" customWidth="1"/>
    <col min="7426" max="7426" width="32.54296875" style="4" customWidth="1"/>
    <col min="7427" max="7428" width="9.54296875" style="4" bestFit="1" customWidth="1"/>
    <col min="7429" max="7430" width="10.1796875" style="4" customWidth="1"/>
    <col min="7431" max="7431" width="1.7265625" style="4" customWidth="1"/>
    <col min="7432" max="7432" width="9" style="4" bestFit="1" customWidth="1"/>
    <col min="7433" max="7435" width="8.7265625" style="4"/>
    <col min="7436" max="7436" width="2.7265625" style="4" customWidth="1"/>
    <col min="7437" max="7438" width="8.7265625" style="4"/>
    <col min="7439" max="7441" width="8.54296875" style="4" customWidth="1"/>
    <col min="7442" max="7680" width="8.7265625" style="4"/>
    <col min="7681" max="7681" width="2.7265625" style="4" customWidth="1"/>
    <col min="7682" max="7682" width="32.54296875" style="4" customWidth="1"/>
    <col min="7683" max="7684" width="9.54296875" style="4" bestFit="1" customWidth="1"/>
    <col min="7685" max="7686" width="10.1796875" style="4" customWidth="1"/>
    <col min="7687" max="7687" width="1.7265625" style="4" customWidth="1"/>
    <col min="7688" max="7688" width="9" style="4" bestFit="1" customWidth="1"/>
    <col min="7689" max="7691" width="8.7265625" style="4"/>
    <col min="7692" max="7692" width="2.7265625" style="4" customWidth="1"/>
    <col min="7693" max="7694" width="8.7265625" style="4"/>
    <col min="7695" max="7697" width="8.54296875" style="4" customWidth="1"/>
    <col min="7698" max="7936" width="8.7265625" style="4"/>
    <col min="7937" max="7937" width="2.7265625" style="4" customWidth="1"/>
    <col min="7938" max="7938" width="32.54296875" style="4" customWidth="1"/>
    <col min="7939" max="7940" width="9.54296875" style="4" bestFit="1" customWidth="1"/>
    <col min="7941" max="7942" width="10.1796875" style="4" customWidth="1"/>
    <col min="7943" max="7943" width="1.7265625" style="4" customWidth="1"/>
    <col min="7944" max="7944" width="9" style="4" bestFit="1" customWidth="1"/>
    <col min="7945" max="7947" width="8.7265625" style="4"/>
    <col min="7948" max="7948" width="2.7265625" style="4" customWidth="1"/>
    <col min="7949" max="7950" width="8.7265625" style="4"/>
    <col min="7951" max="7953" width="8.54296875" style="4" customWidth="1"/>
    <col min="7954" max="8192" width="8.7265625" style="4"/>
    <col min="8193" max="8193" width="2.7265625" style="4" customWidth="1"/>
    <col min="8194" max="8194" width="32.54296875" style="4" customWidth="1"/>
    <col min="8195" max="8196" width="9.54296875" style="4" bestFit="1" customWidth="1"/>
    <col min="8197" max="8198" width="10.1796875" style="4" customWidth="1"/>
    <col min="8199" max="8199" width="1.7265625" style="4" customWidth="1"/>
    <col min="8200" max="8200" width="9" style="4" bestFit="1" customWidth="1"/>
    <col min="8201" max="8203" width="8.7265625" style="4"/>
    <col min="8204" max="8204" width="2.7265625" style="4" customWidth="1"/>
    <col min="8205" max="8206" width="8.7265625" style="4"/>
    <col min="8207" max="8209" width="8.54296875" style="4" customWidth="1"/>
    <col min="8210" max="8448" width="8.7265625" style="4"/>
    <col min="8449" max="8449" width="2.7265625" style="4" customWidth="1"/>
    <col min="8450" max="8450" width="32.54296875" style="4" customWidth="1"/>
    <col min="8451" max="8452" width="9.54296875" style="4" bestFit="1" customWidth="1"/>
    <col min="8453" max="8454" width="10.1796875" style="4" customWidth="1"/>
    <col min="8455" max="8455" width="1.7265625" style="4" customWidth="1"/>
    <col min="8456" max="8456" width="9" style="4" bestFit="1" customWidth="1"/>
    <col min="8457" max="8459" width="8.7265625" style="4"/>
    <col min="8460" max="8460" width="2.7265625" style="4" customWidth="1"/>
    <col min="8461" max="8462" width="8.7265625" style="4"/>
    <col min="8463" max="8465" width="8.54296875" style="4" customWidth="1"/>
    <col min="8466" max="8704" width="8.7265625" style="4"/>
    <col min="8705" max="8705" width="2.7265625" style="4" customWidth="1"/>
    <col min="8706" max="8706" width="32.54296875" style="4" customWidth="1"/>
    <col min="8707" max="8708" width="9.54296875" style="4" bestFit="1" customWidth="1"/>
    <col min="8709" max="8710" width="10.1796875" style="4" customWidth="1"/>
    <col min="8711" max="8711" width="1.7265625" style="4" customWidth="1"/>
    <col min="8712" max="8712" width="9" style="4" bestFit="1" customWidth="1"/>
    <col min="8713" max="8715" width="8.7265625" style="4"/>
    <col min="8716" max="8716" width="2.7265625" style="4" customWidth="1"/>
    <col min="8717" max="8718" width="8.7265625" style="4"/>
    <col min="8719" max="8721" width="8.54296875" style="4" customWidth="1"/>
    <col min="8722" max="8960" width="8.7265625" style="4"/>
    <col min="8961" max="8961" width="2.7265625" style="4" customWidth="1"/>
    <col min="8962" max="8962" width="32.54296875" style="4" customWidth="1"/>
    <col min="8963" max="8964" width="9.54296875" style="4" bestFit="1" customWidth="1"/>
    <col min="8965" max="8966" width="10.1796875" style="4" customWidth="1"/>
    <col min="8967" max="8967" width="1.7265625" style="4" customWidth="1"/>
    <col min="8968" max="8968" width="9" style="4" bestFit="1" customWidth="1"/>
    <col min="8969" max="8971" width="8.7265625" style="4"/>
    <col min="8972" max="8972" width="2.7265625" style="4" customWidth="1"/>
    <col min="8973" max="8974" width="8.7265625" style="4"/>
    <col min="8975" max="8977" width="8.54296875" style="4" customWidth="1"/>
    <col min="8978" max="9216" width="8.7265625" style="4"/>
    <col min="9217" max="9217" width="2.7265625" style="4" customWidth="1"/>
    <col min="9218" max="9218" width="32.54296875" style="4" customWidth="1"/>
    <col min="9219" max="9220" width="9.54296875" style="4" bestFit="1" customWidth="1"/>
    <col min="9221" max="9222" width="10.1796875" style="4" customWidth="1"/>
    <col min="9223" max="9223" width="1.7265625" style="4" customWidth="1"/>
    <col min="9224" max="9224" width="9" style="4" bestFit="1" customWidth="1"/>
    <col min="9225" max="9227" width="8.7265625" style="4"/>
    <col min="9228" max="9228" width="2.7265625" style="4" customWidth="1"/>
    <col min="9229" max="9230" width="8.7265625" style="4"/>
    <col min="9231" max="9233" width="8.54296875" style="4" customWidth="1"/>
    <col min="9234" max="9472" width="8.7265625" style="4"/>
    <col min="9473" max="9473" width="2.7265625" style="4" customWidth="1"/>
    <col min="9474" max="9474" width="32.54296875" style="4" customWidth="1"/>
    <col min="9475" max="9476" width="9.54296875" style="4" bestFit="1" customWidth="1"/>
    <col min="9477" max="9478" width="10.1796875" style="4" customWidth="1"/>
    <col min="9479" max="9479" width="1.7265625" style="4" customWidth="1"/>
    <col min="9480" max="9480" width="9" style="4" bestFit="1" customWidth="1"/>
    <col min="9481" max="9483" width="8.7265625" style="4"/>
    <col min="9484" max="9484" width="2.7265625" style="4" customWidth="1"/>
    <col min="9485" max="9486" width="8.7265625" style="4"/>
    <col min="9487" max="9489" width="8.54296875" style="4" customWidth="1"/>
    <col min="9490" max="9728" width="8.7265625" style="4"/>
    <col min="9729" max="9729" width="2.7265625" style="4" customWidth="1"/>
    <col min="9730" max="9730" width="32.54296875" style="4" customWidth="1"/>
    <col min="9731" max="9732" width="9.54296875" style="4" bestFit="1" customWidth="1"/>
    <col min="9733" max="9734" width="10.1796875" style="4" customWidth="1"/>
    <col min="9735" max="9735" width="1.7265625" style="4" customWidth="1"/>
    <col min="9736" max="9736" width="9" style="4" bestFit="1" customWidth="1"/>
    <col min="9737" max="9739" width="8.7265625" style="4"/>
    <col min="9740" max="9740" width="2.7265625" style="4" customWidth="1"/>
    <col min="9741" max="9742" width="8.7265625" style="4"/>
    <col min="9743" max="9745" width="8.54296875" style="4" customWidth="1"/>
    <col min="9746" max="9984" width="8.7265625" style="4"/>
    <col min="9985" max="9985" width="2.7265625" style="4" customWidth="1"/>
    <col min="9986" max="9986" width="32.54296875" style="4" customWidth="1"/>
    <col min="9987" max="9988" width="9.54296875" style="4" bestFit="1" customWidth="1"/>
    <col min="9989" max="9990" width="10.1796875" style="4" customWidth="1"/>
    <col min="9991" max="9991" width="1.7265625" style="4" customWidth="1"/>
    <col min="9992" max="9992" width="9" style="4" bestFit="1" customWidth="1"/>
    <col min="9993" max="9995" width="8.7265625" style="4"/>
    <col min="9996" max="9996" width="2.7265625" style="4" customWidth="1"/>
    <col min="9997" max="9998" width="8.7265625" style="4"/>
    <col min="9999" max="10001" width="8.54296875" style="4" customWidth="1"/>
    <col min="10002" max="10240" width="8.7265625" style="4"/>
    <col min="10241" max="10241" width="2.7265625" style="4" customWidth="1"/>
    <col min="10242" max="10242" width="32.54296875" style="4" customWidth="1"/>
    <col min="10243" max="10244" width="9.54296875" style="4" bestFit="1" customWidth="1"/>
    <col min="10245" max="10246" width="10.1796875" style="4" customWidth="1"/>
    <col min="10247" max="10247" width="1.7265625" style="4" customWidth="1"/>
    <col min="10248" max="10248" width="9" style="4" bestFit="1" customWidth="1"/>
    <col min="10249" max="10251" width="8.7265625" style="4"/>
    <col min="10252" max="10252" width="2.7265625" style="4" customWidth="1"/>
    <col min="10253" max="10254" width="8.7265625" style="4"/>
    <col min="10255" max="10257" width="8.54296875" style="4" customWidth="1"/>
    <col min="10258" max="10496" width="8.7265625" style="4"/>
    <col min="10497" max="10497" width="2.7265625" style="4" customWidth="1"/>
    <col min="10498" max="10498" width="32.54296875" style="4" customWidth="1"/>
    <col min="10499" max="10500" width="9.54296875" style="4" bestFit="1" customWidth="1"/>
    <col min="10501" max="10502" width="10.1796875" style="4" customWidth="1"/>
    <col min="10503" max="10503" width="1.7265625" style="4" customWidth="1"/>
    <col min="10504" max="10504" width="9" style="4" bestFit="1" customWidth="1"/>
    <col min="10505" max="10507" width="8.7265625" style="4"/>
    <col min="10508" max="10508" width="2.7265625" style="4" customWidth="1"/>
    <col min="10509" max="10510" width="8.7265625" style="4"/>
    <col min="10511" max="10513" width="8.54296875" style="4" customWidth="1"/>
    <col min="10514" max="10752" width="8.7265625" style="4"/>
    <col min="10753" max="10753" width="2.7265625" style="4" customWidth="1"/>
    <col min="10754" max="10754" width="32.54296875" style="4" customWidth="1"/>
    <col min="10755" max="10756" width="9.54296875" style="4" bestFit="1" customWidth="1"/>
    <col min="10757" max="10758" width="10.1796875" style="4" customWidth="1"/>
    <col min="10759" max="10759" width="1.7265625" style="4" customWidth="1"/>
    <col min="10760" max="10760" width="9" style="4" bestFit="1" customWidth="1"/>
    <col min="10761" max="10763" width="8.7265625" style="4"/>
    <col min="10764" max="10764" width="2.7265625" style="4" customWidth="1"/>
    <col min="10765" max="10766" width="8.7265625" style="4"/>
    <col min="10767" max="10769" width="8.54296875" style="4" customWidth="1"/>
    <col min="10770" max="11008" width="8.7265625" style="4"/>
    <col min="11009" max="11009" width="2.7265625" style="4" customWidth="1"/>
    <col min="11010" max="11010" width="32.54296875" style="4" customWidth="1"/>
    <col min="11011" max="11012" width="9.54296875" style="4" bestFit="1" customWidth="1"/>
    <col min="11013" max="11014" width="10.1796875" style="4" customWidth="1"/>
    <col min="11015" max="11015" width="1.7265625" style="4" customWidth="1"/>
    <col min="11016" max="11016" width="9" style="4" bestFit="1" customWidth="1"/>
    <col min="11017" max="11019" width="8.7265625" style="4"/>
    <col min="11020" max="11020" width="2.7265625" style="4" customWidth="1"/>
    <col min="11021" max="11022" width="8.7265625" style="4"/>
    <col min="11023" max="11025" width="8.54296875" style="4" customWidth="1"/>
    <col min="11026" max="11264" width="8.7265625" style="4"/>
    <col min="11265" max="11265" width="2.7265625" style="4" customWidth="1"/>
    <col min="11266" max="11266" width="32.54296875" style="4" customWidth="1"/>
    <col min="11267" max="11268" width="9.54296875" style="4" bestFit="1" customWidth="1"/>
    <col min="11269" max="11270" width="10.1796875" style="4" customWidth="1"/>
    <col min="11271" max="11271" width="1.7265625" style="4" customWidth="1"/>
    <col min="11272" max="11272" width="9" style="4" bestFit="1" customWidth="1"/>
    <col min="11273" max="11275" width="8.7265625" style="4"/>
    <col min="11276" max="11276" width="2.7265625" style="4" customWidth="1"/>
    <col min="11277" max="11278" width="8.7265625" style="4"/>
    <col min="11279" max="11281" width="8.54296875" style="4" customWidth="1"/>
    <col min="11282" max="11520" width="8.7265625" style="4"/>
    <col min="11521" max="11521" width="2.7265625" style="4" customWidth="1"/>
    <col min="11522" max="11522" width="32.54296875" style="4" customWidth="1"/>
    <col min="11523" max="11524" width="9.54296875" style="4" bestFit="1" customWidth="1"/>
    <col min="11525" max="11526" width="10.1796875" style="4" customWidth="1"/>
    <col min="11527" max="11527" width="1.7265625" style="4" customWidth="1"/>
    <col min="11528" max="11528" width="9" style="4" bestFit="1" customWidth="1"/>
    <col min="11529" max="11531" width="8.7265625" style="4"/>
    <col min="11532" max="11532" width="2.7265625" style="4" customWidth="1"/>
    <col min="11533" max="11534" width="8.7265625" style="4"/>
    <col min="11535" max="11537" width="8.54296875" style="4" customWidth="1"/>
    <col min="11538" max="11776" width="8.7265625" style="4"/>
    <col min="11777" max="11777" width="2.7265625" style="4" customWidth="1"/>
    <col min="11778" max="11778" width="32.54296875" style="4" customWidth="1"/>
    <col min="11779" max="11780" width="9.54296875" style="4" bestFit="1" customWidth="1"/>
    <col min="11781" max="11782" width="10.1796875" style="4" customWidth="1"/>
    <col min="11783" max="11783" width="1.7265625" style="4" customWidth="1"/>
    <col min="11784" max="11784" width="9" style="4" bestFit="1" customWidth="1"/>
    <col min="11785" max="11787" width="8.7265625" style="4"/>
    <col min="11788" max="11788" width="2.7265625" style="4" customWidth="1"/>
    <col min="11789" max="11790" width="8.7265625" style="4"/>
    <col min="11791" max="11793" width="8.54296875" style="4" customWidth="1"/>
    <col min="11794" max="12032" width="8.7265625" style="4"/>
    <col min="12033" max="12033" width="2.7265625" style="4" customWidth="1"/>
    <col min="12034" max="12034" width="32.54296875" style="4" customWidth="1"/>
    <col min="12035" max="12036" width="9.54296875" style="4" bestFit="1" customWidth="1"/>
    <col min="12037" max="12038" width="10.1796875" style="4" customWidth="1"/>
    <col min="12039" max="12039" width="1.7265625" style="4" customWidth="1"/>
    <col min="12040" max="12040" width="9" style="4" bestFit="1" customWidth="1"/>
    <col min="12041" max="12043" width="8.7265625" style="4"/>
    <col min="12044" max="12044" width="2.7265625" style="4" customWidth="1"/>
    <col min="12045" max="12046" width="8.7265625" style="4"/>
    <col min="12047" max="12049" width="8.54296875" style="4" customWidth="1"/>
    <col min="12050" max="12288" width="8.7265625" style="4"/>
    <col min="12289" max="12289" width="2.7265625" style="4" customWidth="1"/>
    <col min="12290" max="12290" width="32.54296875" style="4" customWidth="1"/>
    <col min="12291" max="12292" width="9.54296875" style="4" bestFit="1" customWidth="1"/>
    <col min="12293" max="12294" width="10.1796875" style="4" customWidth="1"/>
    <col min="12295" max="12295" width="1.7265625" style="4" customWidth="1"/>
    <col min="12296" max="12296" width="9" style="4" bestFit="1" customWidth="1"/>
    <col min="12297" max="12299" width="8.7265625" style="4"/>
    <col min="12300" max="12300" width="2.7265625" style="4" customWidth="1"/>
    <col min="12301" max="12302" width="8.7265625" style="4"/>
    <col min="12303" max="12305" width="8.54296875" style="4" customWidth="1"/>
    <col min="12306" max="12544" width="8.7265625" style="4"/>
    <col min="12545" max="12545" width="2.7265625" style="4" customWidth="1"/>
    <col min="12546" max="12546" width="32.54296875" style="4" customWidth="1"/>
    <col min="12547" max="12548" width="9.54296875" style="4" bestFit="1" customWidth="1"/>
    <col min="12549" max="12550" width="10.1796875" style="4" customWidth="1"/>
    <col min="12551" max="12551" width="1.7265625" style="4" customWidth="1"/>
    <col min="12552" max="12552" width="9" style="4" bestFit="1" customWidth="1"/>
    <col min="12553" max="12555" width="8.7265625" style="4"/>
    <col min="12556" max="12556" width="2.7265625" style="4" customWidth="1"/>
    <col min="12557" max="12558" width="8.7265625" style="4"/>
    <col min="12559" max="12561" width="8.54296875" style="4" customWidth="1"/>
    <col min="12562" max="12800" width="8.7265625" style="4"/>
    <col min="12801" max="12801" width="2.7265625" style="4" customWidth="1"/>
    <col min="12802" max="12802" width="32.54296875" style="4" customWidth="1"/>
    <col min="12803" max="12804" width="9.54296875" style="4" bestFit="1" customWidth="1"/>
    <col min="12805" max="12806" width="10.1796875" style="4" customWidth="1"/>
    <col min="12807" max="12807" width="1.7265625" style="4" customWidth="1"/>
    <col min="12808" max="12808" width="9" style="4" bestFit="1" customWidth="1"/>
    <col min="12809" max="12811" width="8.7265625" style="4"/>
    <col min="12812" max="12812" width="2.7265625" style="4" customWidth="1"/>
    <col min="12813" max="12814" width="8.7265625" style="4"/>
    <col min="12815" max="12817" width="8.54296875" style="4" customWidth="1"/>
    <col min="12818" max="13056" width="8.7265625" style="4"/>
    <col min="13057" max="13057" width="2.7265625" style="4" customWidth="1"/>
    <col min="13058" max="13058" width="32.54296875" style="4" customWidth="1"/>
    <col min="13059" max="13060" width="9.54296875" style="4" bestFit="1" customWidth="1"/>
    <col min="13061" max="13062" width="10.1796875" style="4" customWidth="1"/>
    <col min="13063" max="13063" width="1.7265625" style="4" customWidth="1"/>
    <col min="13064" max="13064" width="9" style="4" bestFit="1" customWidth="1"/>
    <col min="13065" max="13067" width="8.7265625" style="4"/>
    <col min="13068" max="13068" width="2.7265625" style="4" customWidth="1"/>
    <col min="13069" max="13070" width="8.7265625" style="4"/>
    <col min="13071" max="13073" width="8.54296875" style="4" customWidth="1"/>
    <col min="13074" max="13312" width="8.7265625" style="4"/>
    <col min="13313" max="13313" width="2.7265625" style="4" customWidth="1"/>
    <col min="13314" max="13314" width="32.54296875" style="4" customWidth="1"/>
    <col min="13315" max="13316" width="9.54296875" style="4" bestFit="1" customWidth="1"/>
    <col min="13317" max="13318" width="10.1796875" style="4" customWidth="1"/>
    <col min="13319" max="13319" width="1.7265625" style="4" customWidth="1"/>
    <col min="13320" max="13320" width="9" style="4" bestFit="1" customWidth="1"/>
    <col min="13321" max="13323" width="8.7265625" style="4"/>
    <col min="13324" max="13324" width="2.7265625" style="4" customWidth="1"/>
    <col min="13325" max="13326" width="8.7265625" style="4"/>
    <col min="13327" max="13329" width="8.54296875" style="4" customWidth="1"/>
    <col min="13330" max="13568" width="8.7265625" style="4"/>
    <col min="13569" max="13569" width="2.7265625" style="4" customWidth="1"/>
    <col min="13570" max="13570" width="32.54296875" style="4" customWidth="1"/>
    <col min="13571" max="13572" width="9.54296875" style="4" bestFit="1" customWidth="1"/>
    <col min="13573" max="13574" width="10.1796875" style="4" customWidth="1"/>
    <col min="13575" max="13575" width="1.7265625" style="4" customWidth="1"/>
    <col min="13576" max="13576" width="9" style="4" bestFit="1" customWidth="1"/>
    <col min="13577" max="13579" width="8.7265625" style="4"/>
    <col min="13580" max="13580" width="2.7265625" style="4" customWidth="1"/>
    <col min="13581" max="13582" width="8.7265625" style="4"/>
    <col min="13583" max="13585" width="8.54296875" style="4" customWidth="1"/>
    <col min="13586" max="13824" width="8.7265625" style="4"/>
    <col min="13825" max="13825" width="2.7265625" style="4" customWidth="1"/>
    <col min="13826" max="13826" width="32.54296875" style="4" customWidth="1"/>
    <col min="13827" max="13828" width="9.54296875" style="4" bestFit="1" customWidth="1"/>
    <col min="13829" max="13830" width="10.1796875" style="4" customWidth="1"/>
    <col min="13831" max="13831" width="1.7265625" style="4" customWidth="1"/>
    <col min="13832" max="13832" width="9" style="4" bestFit="1" customWidth="1"/>
    <col min="13833" max="13835" width="8.7265625" style="4"/>
    <col min="13836" max="13836" width="2.7265625" style="4" customWidth="1"/>
    <col min="13837" max="13838" width="8.7265625" style="4"/>
    <col min="13839" max="13841" width="8.54296875" style="4" customWidth="1"/>
    <col min="13842" max="14080" width="8.7265625" style="4"/>
    <col min="14081" max="14081" width="2.7265625" style="4" customWidth="1"/>
    <col min="14082" max="14082" width="32.54296875" style="4" customWidth="1"/>
    <col min="14083" max="14084" width="9.54296875" style="4" bestFit="1" customWidth="1"/>
    <col min="14085" max="14086" width="10.1796875" style="4" customWidth="1"/>
    <col min="14087" max="14087" width="1.7265625" style="4" customWidth="1"/>
    <col min="14088" max="14088" width="9" style="4" bestFit="1" customWidth="1"/>
    <col min="14089" max="14091" width="8.7265625" style="4"/>
    <col min="14092" max="14092" width="2.7265625" style="4" customWidth="1"/>
    <col min="14093" max="14094" width="8.7265625" style="4"/>
    <col min="14095" max="14097" width="8.54296875" style="4" customWidth="1"/>
    <col min="14098" max="14336" width="8.7265625" style="4"/>
    <col min="14337" max="14337" width="2.7265625" style="4" customWidth="1"/>
    <col min="14338" max="14338" width="32.54296875" style="4" customWidth="1"/>
    <col min="14339" max="14340" width="9.54296875" style="4" bestFit="1" customWidth="1"/>
    <col min="14341" max="14342" width="10.1796875" style="4" customWidth="1"/>
    <col min="14343" max="14343" width="1.7265625" style="4" customWidth="1"/>
    <col min="14344" max="14344" width="9" style="4" bestFit="1" customWidth="1"/>
    <col min="14345" max="14347" width="8.7265625" style="4"/>
    <col min="14348" max="14348" width="2.7265625" style="4" customWidth="1"/>
    <col min="14349" max="14350" width="8.7265625" style="4"/>
    <col min="14351" max="14353" width="8.54296875" style="4" customWidth="1"/>
    <col min="14354" max="14592" width="8.7265625" style="4"/>
    <col min="14593" max="14593" width="2.7265625" style="4" customWidth="1"/>
    <col min="14594" max="14594" width="32.54296875" style="4" customWidth="1"/>
    <col min="14595" max="14596" width="9.54296875" style="4" bestFit="1" customWidth="1"/>
    <col min="14597" max="14598" width="10.1796875" style="4" customWidth="1"/>
    <col min="14599" max="14599" width="1.7265625" style="4" customWidth="1"/>
    <col min="14600" max="14600" width="9" style="4" bestFit="1" customWidth="1"/>
    <col min="14601" max="14603" width="8.7265625" style="4"/>
    <col min="14604" max="14604" width="2.7265625" style="4" customWidth="1"/>
    <col min="14605" max="14606" width="8.7265625" style="4"/>
    <col min="14607" max="14609" width="8.54296875" style="4" customWidth="1"/>
    <col min="14610" max="14848" width="8.7265625" style="4"/>
    <col min="14849" max="14849" width="2.7265625" style="4" customWidth="1"/>
    <col min="14850" max="14850" width="32.54296875" style="4" customWidth="1"/>
    <col min="14851" max="14852" width="9.54296875" style="4" bestFit="1" customWidth="1"/>
    <col min="14853" max="14854" width="10.1796875" style="4" customWidth="1"/>
    <col min="14855" max="14855" width="1.7265625" style="4" customWidth="1"/>
    <col min="14856" max="14856" width="9" style="4" bestFit="1" customWidth="1"/>
    <col min="14857" max="14859" width="8.7265625" style="4"/>
    <col min="14860" max="14860" width="2.7265625" style="4" customWidth="1"/>
    <col min="14861" max="14862" width="8.7265625" style="4"/>
    <col min="14863" max="14865" width="8.54296875" style="4" customWidth="1"/>
    <col min="14866" max="15104" width="8.7265625" style="4"/>
    <col min="15105" max="15105" width="2.7265625" style="4" customWidth="1"/>
    <col min="15106" max="15106" width="32.54296875" style="4" customWidth="1"/>
    <col min="15107" max="15108" width="9.54296875" style="4" bestFit="1" customWidth="1"/>
    <col min="15109" max="15110" width="10.1796875" style="4" customWidth="1"/>
    <col min="15111" max="15111" width="1.7265625" style="4" customWidth="1"/>
    <col min="15112" max="15112" width="9" style="4" bestFit="1" customWidth="1"/>
    <col min="15113" max="15115" width="8.7265625" style="4"/>
    <col min="15116" max="15116" width="2.7265625" style="4" customWidth="1"/>
    <col min="15117" max="15118" width="8.7265625" style="4"/>
    <col min="15119" max="15121" width="8.54296875" style="4" customWidth="1"/>
    <col min="15122" max="15360" width="8.7265625" style="4"/>
    <col min="15361" max="15361" width="2.7265625" style="4" customWidth="1"/>
    <col min="15362" max="15362" width="32.54296875" style="4" customWidth="1"/>
    <col min="15363" max="15364" width="9.54296875" style="4" bestFit="1" customWidth="1"/>
    <col min="15365" max="15366" width="10.1796875" style="4" customWidth="1"/>
    <col min="15367" max="15367" width="1.7265625" style="4" customWidth="1"/>
    <col min="15368" max="15368" width="9" style="4" bestFit="1" customWidth="1"/>
    <col min="15369" max="15371" width="8.7265625" style="4"/>
    <col min="15372" max="15372" width="2.7265625" style="4" customWidth="1"/>
    <col min="15373" max="15374" width="8.7265625" style="4"/>
    <col min="15375" max="15377" width="8.54296875" style="4" customWidth="1"/>
    <col min="15378" max="15616" width="8.7265625" style="4"/>
    <col min="15617" max="15617" width="2.7265625" style="4" customWidth="1"/>
    <col min="15618" max="15618" width="32.54296875" style="4" customWidth="1"/>
    <col min="15619" max="15620" width="9.54296875" style="4" bestFit="1" customWidth="1"/>
    <col min="15621" max="15622" width="10.1796875" style="4" customWidth="1"/>
    <col min="15623" max="15623" width="1.7265625" style="4" customWidth="1"/>
    <col min="15624" max="15624" width="9" style="4" bestFit="1" customWidth="1"/>
    <col min="15625" max="15627" width="8.7265625" style="4"/>
    <col min="15628" max="15628" width="2.7265625" style="4" customWidth="1"/>
    <col min="15629" max="15630" width="8.7265625" style="4"/>
    <col min="15631" max="15633" width="8.54296875" style="4" customWidth="1"/>
    <col min="15634" max="15872" width="8.7265625" style="4"/>
    <col min="15873" max="15873" width="2.7265625" style="4" customWidth="1"/>
    <col min="15874" max="15874" width="32.54296875" style="4" customWidth="1"/>
    <col min="15875" max="15876" width="9.54296875" style="4" bestFit="1" customWidth="1"/>
    <col min="15877" max="15878" width="10.1796875" style="4" customWidth="1"/>
    <col min="15879" max="15879" width="1.7265625" style="4" customWidth="1"/>
    <col min="15880" max="15880" width="9" style="4" bestFit="1" customWidth="1"/>
    <col min="15881" max="15883" width="8.7265625" style="4"/>
    <col min="15884" max="15884" width="2.7265625" style="4" customWidth="1"/>
    <col min="15885" max="15886" width="8.7265625" style="4"/>
    <col min="15887" max="15889" width="8.54296875" style="4" customWidth="1"/>
    <col min="15890" max="16128" width="8.7265625" style="4"/>
    <col min="16129" max="16129" width="2.7265625" style="4" customWidth="1"/>
    <col min="16130" max="16130" width="32.54296875" style="4" customWidth="1"/>
    <col min="16131" max="16132" width="9.54296875" style="4" bestFit="1" customWidth="1"/>
    <col min="16133" max="16134" width="10.1796875" style="4" customWidth="1"/>
    <col min="16135" max="16135" width="1.7265625" style="4" customWidth="1"/>
    <col min="16136" max="16136" width="9" style="4" bestFit="1" customWidth="1"/>
    <col min="16137" max="16139" width="8.7265625" style="4"/>
    <col min="16140" max="16140" width="2.7265625" style="4" customWidth="1"/>
    <col min="16141" max="16142" width="8.7265625" style="4"/>
    <col min="16143" max="16145" width="8.54296875" style="4" customWidth="1"/>
    <col min="16146" max="16384" width="8.7265625" style="4"/>
  </cols>
  <sheetData>
    <row r="1" spans="1:12" ht="45.75" customHeight="1" x14ac:dyDescent="0.25">
      <c r="A1" s="1" t="s">
        <v>0</v>
      </c>
      <c r="B1" s="2"/>
      <c r="C1" s="2"/>
      <c r="D1" s="2"/>
      <c r="E1" s="2"/>
      <c r="F1" s="2"/>
      <c r="G1" s="2"/>
      <c r="H1" s="2"/>
      <c r="I1" s="2"/>
      <c r="J1" s="3"/>
      <c r="K1" s="3"/>
      <c r="L1" s="3"/>
    </row>
    <row r="2" spans="1:12" ht="244.5" customHeight="1" x14ac:dyDescent="0.25">
      <c r="A2" s="5"/>
      <c r="B2" s="5"/>
      <c r="C2" s="5"/>
      <c r="D2" s="5"/>
      <c r="E2" s="5"/>
      <c r="F2" s="5"/>
      <c r="G2" s="5"/>
      <c r="H2" s="5"/>
      <c r="I2" s="5"/>
      <c r="J2" s="3"/>
      <c r="K2" s="3"/>
      <c r="L2" s="3"/>
    </row>
    <row r="3" spans="1:12" ht="18" x14ac:dyDescent="0.4">
      <c r="A3" s="6" t="s">
        <v>1</v>
      </c>
      <c r="B3" s="7"/>
      <c r="C3" s="7"/>
      <c r="D3" s="7"/>
      <c r="E3" s="7"/>
      <c r="F3" s="7"/>
      <c r="G3" s="7"/>
      <c r="H3" s="7"/>
      <c r="I3" s="7"/>
      <c r="J3" s="7"/>
      <c r="K3" s="7"/>
      <c r="L3" s="7"/>
    </row>
    <row r="4" spans="1:12" ht="40" customHeight="1" x14ac:dyDescent="0.4">
      <c r="A4" s="8"/>
      <c r="B4" s="9"/>
      <c r="C4" s="9"/>
      <c r="D4" s="9"/>
      <c r="E4" s="9"/>
      <c r="F4" s="9"/>
      <c r="G4" s="9"/>
      <c r="H4" s="9"/>
      <c r="I4" s="9"/>
      <c r="J4" s="9"/>
      <c r="K4" s="9"/>
      <c r="L4" s="9"/>
    </row>
    <row r="5" spans="1:12" s="12" customFormat="1" ht="39.75" customHeight="1" x14ac:dyDescent="0.35">
      <c r="A5" s="10" t="s">
        <v>2</v>
      </c>
      <c r="B5" s="10"/>
      <c r="C5" s="10"/>
      <c r="D5" s="10"/>
      <c r="E5" s="10"/>
      <c r="F5" s="10"/>
      <c r="G5" s="10"/>
      <c r="H5" s="10"/>
      <c r="I5" s="10"/>
      <c r="J5" s="11"/>
      <c r="K5" s="11"/>
      <c r="L5" s="11"/>
    </row>
    <row r="6" spans="1:12" s="12" customFormat="1" ht="40" customHeight="1" x14ac:dyDescent="0.35">
      <c r="A6" s="13"/>
      <c r="B6" s="13"/>
      <c r="C6" s="13"/>
      <c r="D6" s="13"/>
      <c r="E6" s="13"/>
      <c r="F6" s="13"/>
      <c r="G6" s="13"/>
      <c r="H6" s="13"/>
      <c r="I6" s="13"/>
      <c r="J6" s="14"/>
      <c r="K6" s="14"/>
      <c r="L6" s="14"/>
    </row>
    <row r="7" spans="1:12" s="12" customFormat="1" ht="39.75" customHeight="1" x14ac:dyDescent="0.35">
      <c r="A7" s="15" t="s">
        <v>3</v>
      </c>
      <c r="B7" s="16"/>
      <c r="C7" s="16"/>
      <c r="D7" s="16"/>
      <c r="E7" s="16"/>
      <c r="F7" s="16"/>
      <c r="G7" s="16"/>
      <c r="H7" s="16"/>
      <c r="I7" s="16"/>
      <c r="J7" s="17"/>
      <c r="K7" s="17"/>
      <c r="L7" s="17"/>
    </row>
    <row r="8" spans="1:12" s="12" customFormat="1" ht="39.75" customHeight="1" x14ac:dyDescent="0.35">
      <c r="A8" s="18"/>
      <c r="B8" s="19"/>
      <c r="C8" s="19"/>
      <c r="D8" s="19"/>
      <c r="E8" s="19"/>
      <c r="F8" s="19"/>
      <c r="G8" s="19"/>
      <c r="H8" s="19"/>
      <c r="I8" s="19"/>
      <c r="J8" s="14"/>
      <c r="K8" s="14"/>
      <c r="L8" s="14"/>
    </row>
    <row r="9" spans="1:12" s="12" customFormat="1" ht="14.25" customHeight="1" x14ac:dyDescent="0.35">
      <c r="A9" s="18"/>
      <c r="B9" s="19"/>
      <c r="C9" s="19"/>
      <c r="D9" s="19"/>
      <c r="E9" s="19"/>
      <c r="F9" s="19"/>
      <c r="G9" s="19"/>
      <c r="H9" s="19"/>
      <c r="I9" s="19"/>
      <c r="J9" s="14"/>
      <c r="K9" s="14"/>
      <c r="L9" s="14"/>
    </row>
    <row r="10" spans="1:12" s="12" customFormat="1" ht="14.25" customHeight="1" x14ac:dyDescent="0.35">
      <c r="A10" s="18"/>
      <c r="B10" s="19"/>
      <c r="C10" s="19"/>
      <c r="D10" s="19"/>
      <c r="E10" s="19"/>
      <c r="F10" s="19"/>
      <c r="G10" s="19"/>
      <c r="H10" s="19"/>
      <c r="I10" s="19"/>
      <c r="J10" s="14"/>
      <c r="K10" s="14"/>
      <c r="L10" s="14"/>
    </row>
    <row r="11" spans="1:12" s="12" customFormat="1" ht="12.75" customHeight="1" x14ac:dyDescent="0.35">
      <c r="A11" s="18"/>
      <c r="B11" s="19"/>
      <c r="C11" s="19"/>
      <c r="D11" s="19"/>
      <c r="E11" s="19"/>
      <c r="F11" s="19"/>
      <c r="G11" s="19"/>
      <c r="H11" s="19"/>
      <c r="I11" s="19"/>
      <c r="J11" s="14"/>
      <c r="K11" s="14"/>
      <c r="L11" s="14"/>
    </row>
    <row r="12" spans="1:12" ht="15.5" x14ac:dyDescent="0.35">
      <c r="A12" s="20"/>
      <c r="B12" s="21"/>
      <c r="C12" s="22" t="s">
        <v>4</v>
      </c>
      <c r="D12" s="23"/>
      <c r="E12" s="22" t="s">
        <v>5</v>
      </c>
      <c r="F12" s="23"/>
      <c r="G12" s="24"/>
      <c r="H12" s="22" t="s">
        <v>6</v>
      </c>
      <c r="I12" s="25"/>
      <c r="J12" s="25"/>
      <c r="K12" s="23"/>
      <c r="L12" s="20"/>
    </row>
    <row r="13" spans="1:12" ht="15.5" x14ac:dyDescent="0.35">
      <c r="A13" s="20"/>
      <c r="B13" s="26" t="s">
        <v>7</v>
      </c>
      <c r="C13" s="27">
        <f>VALUE(RIGHT(A7, 4))</f>
        <v>2020</v>
      </c>
      <c r="D13" s="28">
        <f>C13-1</f>
        <v>2019</v>
      </c>
      <c r="E13" s="27">
        <f>C13</f>
        <v>2020</v>
      </c>
      <c r="F13" s="28">
        <f>D13</f>
        <v>2019</v>
      </c>
      <c r="G13" s="29"/>
      <c r="H13" s="27" t="s">
        <v>8</v>
      </c>
      <c r="I13" s="28" t="s">
        <v>5</v>
      </c>
      <c r="J13" s="27" t="s">
        <v>8</v>
      </c>
      <c r="K13" s="28" t="s">
        <v>5</v>
      </c>
      <c r="L13" s="20"/>
    </row>
    <row r="14" spans="1:12" ht="15.5" x14ac:dyDescent="0.35">
      <c r="A14" s="20"/>
      <c r="B14" s="30"/>
      <c r="C14" s="31"/>
      <c r="D14" s="32"/>
      <c r="E14" s="31"/>
      <c r="F14" s="32"/>
      <c r="G14" s="33"/>
      <c r="H14" s="31"/>
      <c r="I14" s="32"/>
      <c r="J14" s="31"/>
      <c r="K14" s="32"/>
      <c r="L14" s="20"/>
    </row>
    <row r="15" spans="1:12" ht="15.5" x14ac:dyDescent="0.35">
      <c r="A15" s="20"/>
      <c r="B15" s="34" t="s">
        <v>9</v>
      </c>
      <c r="C15" s="35">
        <v>2959</v>
      </c>
      <c r="D15" s="36">
        <v>1672</v>
      </c>
      <c r="E15" s="35">
        <v>6331</v>
      </c>
      <c r="F15" s="36">
        <v>4446</v>
      </c>
      <c r="G15" s="37"/>
      <c r="H15" s="35">
        <f t="shared" ref="H15:H22" si="0">C15-D15</f>
        <v>1287</v>
      </c>
      <c r="I15" s="36">
        <f t="shared" ref="I15:I22" si="1">E15-F15</f>
        <v>1885</v>
      </c>
      <c r="J15" s="38">
        <f t="shared" ref="J15:J22" si="2">IF(D15=0, "-", IF(H15/D15&lt;10, H15/D15, "&gt;999%"))</f>
        <v>0.76973684210526316</v>
      </c>
      <c r="K15" s="39">
        <f t="shared" ref="K15:K22" si="3">IF(F15=0, "-", IF(I15/F15&lt;10, I15/F15, "&gt;999%"))</f>
        <v>0.42397660818713451</v>
      </c>
      <c r="L15" s="20"/>
    </row>
    <row r="16" spans="1:12" ht="15.5" x14ac:dyDescent="0.35">
      <c r="A16" s="20"/>
      <c r="B16" s="34" t="s">
        <v>10</v>
      </c>
      <c r="C16" s="35">
        <v>26621</v>
      </c>
      <c r="D16" s="36">
        <v>31847</v>
      </c>
      <c r="E16" s="35">
        <v>74663</v>
      </c>
      <c r="F16" s="36">
        <v>86297</v>
      </c>
      <c r="G16" s="37"/>
      <c r="H16" s="35">
        <f t="shared" si="0"/>
        <v>-5226</v>
      </c>
      <c r="I16" s="36">
        <f t="shared" si="1"/>
        <v>-11634</v>
      </c>
      <c r="J16" s="38">
        <f t="shared" si="2"/>
        <v>-0.16409708920777466</v>
      </c>
      <c r="K16" s="39">
        <f t="shared" si="3"/>
        <v>-0.13481349293718206</v>
      </c>
      <c r="L16" s="20"/>
    </row>
    <row r="17" spans="1:12" ht="15.5" x14ac:dyDescent="0.35">
      <c r="A17" s="20"/>
      <c r="B17" s="34" t="s">
        <v>11</v>
      </c>
      <c r="C17" s="35">
        <v>640</v>
      </c>
      <c r="D17" s="36">
        <v>963</v>
      </c>
      <c r="E17" s="35">
        <v>1714</v>
      </c>
      <c r="F17" s="36">
        <v>2456</v>
      </c>
      <c r="G17" s="37"/>
      <c r="H17" s="35">
        <f t="shared" si="0"/>
        <v>-323</v>
      </c>
      <c r="I17" s="36">
        <f t="shared" si="1"/>
        <v>-742</v>
      </c>
      <c r="J17" s="38">
        <f t="shared" si="2"/>
        <v>-0.33541017653167188</v>
      </c>
      <c r="K17" s="39">
        <f t="shared" si="3"/>
        <v>-0.30211726384364823</v>
      </c>
      <c r="L17" s="20"/>
    </row>
    <row r="18" spans="1:12" ht="15.5" x14ac:dyDescent="0.35">
      <c r="A18" s="20"/>
      <c r="B18" s="34" t="s">
        <v>12</v>
      </c>
      <c r="C18" s="35">
        <v>16272</v>
      </c>
      <c r="D18" s="36">
        <v>20402</v>
      </c>
      <c r="E18" s="35">
        <v>46275</v>
      </c>
      <c r="F18" s="36">
        <v>53980</v>
      </c>
      <c r="G18" s="37"/>
      <c r="H18" s="35">
        <f t="shared" si="0"/>
        <v>-4130</v>
      </c>
      <c r="I18" s="36">
        <f t="shared" si="1"/>
        <v>-7705</v>
      </c>
      <c r="J18" s="38">
        <f t="shared" si="2"/>
        <v>-0.20243113420252917</v>
      </c>
      <c r="K18" s="39">
        <f t="shared" si="3"/>
        <v>-0.14273805113004817</v>
      </c>
      <c r="L18" s="20"/>
    </row>
    <row r="19" spans="1:12" ht="15.5" x14ac:dyDescent="0.35">
      <c r="A19" s="20"/>
      <c r="B19" s="34" t="s">
        <v>13</v>
      </c>
      <c r="C19" s="35">
        <v>4991</v>
      </c>
      <c r="D19" s="36">
        <v>6927</v>
      </c>
      <c r="E19" s="35">
        <v>14607</v>
      </c>
      <c r="F19" s="36">
        <v>17352</v>
      </c>
      <c r="G19" s="37"/>
      <c r="H19" s="35">
        <f t="shared" si="0"/>
        <v>-1936</v>
      </c>
      <c r="I19" s="36">
        <f t="shared" si="1"/>
        <v>-2745</v>
      </c>
      <c r="J19" s="38">
        <f t="shared" si="2"/>
        <v>-0.2794860690053414</v>
      </c>
      <c r="K19" s="39">
        <f t="shared" si="3"/>
        <v>-0.15819502074688796</v>
      </c>
      <c r="L19" s="20"/>
    </row>
    <row r="20" spans="1:12" ht="15.5" x14ac:dyDescent="0.35">
      <c r="A20" s="20"/>
      <c r="B20" s="34" t="s">
        <v>14</v>
      </c>
      <c r="C20" s="35">
        <v>1257</v>
      </c>
      <c r="D20" s="36">
        <v>1595</v>
      </c>
      <c r="E20" s="35">
        <v>3843</v>
      </c>
      <c r="F20" s="36">
        <v>4426</v>
      </c>
      <c r="G20" s="37"/>
      <c r="H20" s="35">
        <f t="shared" si="0"/>
        <v>-338</v>
      </c>
      <c r="I20" s="36">
        <f t="shared" si="1"/>
        <v>-583</v>
      </c>
      <c r="J20" s="38">
        <f t="shared" si="2"/>
        <v>-0.21191222570532917</v>
      </c>
      <c r="K20" s="39">
        <f t="shared" si="3"/>
        <v>-0.13172164482602802</v>
      </c>
      <c r="L20" s="20"/>
    </row>
    <row r="21" spans="1:12" ht="15.5" x14ac:dyDescent="0.35">
      <c r="A21" s="20"/>
      <c r="B21" s="34" t="s">
        <v>15</v>
      </c>
      <c r="C21" s="35">
        <v>21662</v>
      </c>
      <c r="D21" s="36">
        <v>27520</v>
      </c>
      <c r="E21" s="35">
        <v>65027</v>
      </c>
      <c r="F21" s="36">
        <v>76509</v>
      </c>
      <c r="G21" s="37"/>
      <c r="H21" s="35">
        <f t="shared" si="0"/>
        <v>-5858</v>
      </c>
      <c r="I21" s="36">
        <f t="shared" si="1"/>
        <v>-11482</v>
      </c>
      <c r="J21" s="38">
        <f t="shared" si="2"/>
        <v>-0.21286337209302325</v>
      </c>
      <c r="K21" s="39">
        <f t="shared" si="3"/>
        <v>-0.15007384752120664</v>
      </c>
      <c r="L21" s="20"/>
    </row>
    <row r="22" spans="1:12" ht="15.5" x14ac:dyDescent="0.35">
      <c r="A22" s="20"/>
      <c r="B22" s="34" t="s">
        <v>16</v>
      </c>
      <c r="C22" s="35">
        <v>7288</v>
      </c>
      <c r="D22" s="36">
        <v>8516</v>
      </c>
      <c r="E22" s="35">
        <v>20901</v>
      </c>
      <c r="F22" s="36">
        <v>23072</v>
      </c>
      <c r="G22" s="37"/>
      <c r="H22" s="35">
        <f t="shared" si="0"/>
        <v>-1228</v>
      </c>
      <c r="I22" s="36">
        <f t="shared" si="1"/>
        <v>-2171</v>
      </c>
      <c r="J22" s="38">
        <f t="shared" si="2"/>
        <v>-0.14419915453264442</v>
      </c>
      <c r="K22" s="39">
        <f t="shared" si="3"/>
        <v>-9.4096740638002774E-2</v>
      </c>
      <c r="L22" s="20"/>
    </row>
    <row r="23" spans="1:12" ht="15.5" x14ac:dyDescent="0.35">
      <c r="A23" s="20"/>
      <c r="B23" s="34"/>
      <c r="C23" s="40"/>
      <c r="D23" s="41"/>
      <c r="E23" s="40"/>
      <c r="F23" s="41"/>
      <c r="G23" s="42"/>
      <c r="H23" s="40"/>
      <c r="I23" s="41"/>
      <c r="J23" s="43"/>
      <c r="K23" s="44"/>
      <c r="L23" s="20"/>
    </row>
    <row r="24" spans="1:12" s="52" customFormat="1" ht="15.5" x14ac:dyDescent="0.35">
      <c r="A24" s="45"/>
      <c r="B24" s="26" t="s">
        <v>17</v>
      </c>
      <c r="C24" s="46">
        <f>SUM(C15:C23)</f>
        <v>81690</v>
      </c>
      <c r="D24" s="47">
        <f>SUM(D15:D23)</f>
        <v>99442</v>
      </c>
      <c r="E24" s="46">
        <f>SUM(E15:E23)</f>
        <v>233361</v>
      </c>
      <c r="F24" s="47">
        <f>SUM(F15:F23)</f>
        <v>268538</v>
      </c>
      <c r="G24" s="48"/>
      <c r="H24" s="46">
        <f>SUM(H15:H23)</f>
        <v>-17752</v>
      </c>
      <c r="I24" s="47">
        <f>SUM(I15:I23)</f>
        <v>-35177</v>
      </c>
      <c r="J24" s="49">
        <f>IF(D24=0, 0, H24/D24)</f>
        <v>-0.17851611994931718</v>
      </c>
      <c r="K24" s="50">
        <f>IF(F24=0, 0, I24/F24)</f>
        <v>-0.13099449612345365</v>
      </c>
      <c r="L24" s="51"/>
    </row>
    <row r="25" spans="1:12" s="52" customFormat="1" ht="13" x14ac:dyDescent="0.3">
      <c r="B25" s="53"/>
      <c r="C25" s="54"/>
      <c r="D25" s="54"/>
      <c r="E25" s="54"/>
      <c r="F25" s="54"/>
      <c r="G25" s="54"/>
      <c r="H25" s="54"/>
      <c r="I25" s="54"/>
      <c r="J25" s="55"/>
      <c r="K25" s="55"/>
    </row>
    <row r="26" spans="1:12" s="52" customFormat="1" ht="13" x14ac:dyDescent="0.3">
      <c r="C26" s="56"/>
      <c r="D26" s="56"/>
      <c r="E26" s="56"/>
      <c r="F26" s="56"/>
      <c r="G26" s="56"/>
      <c r="H26" s="56"/>
      <c r="I26" s="56"/>
      <c r="J26" s="55"/>
      <c r="K26" s="55"/>
    </row>
    <row r="27" spans="1:12" s="52" customFormat="1" ht="14" x14ac:dyDescent="0.3">
      <c r="B27" s="57"/>
      <c r="C27" s="56"/>
      <c r="D27" s="56"/>
      <c r="E27" s="56"/>
      <c r="F27" s="56"/>
      <c r="G27" s="56"/>
      <c r="H27" s="56"/>
      <c r="I27" s="56"/>
      <c r="J27" s="55"/>
      <c r="K27" s="55"/>
    </row>
    <row r="28" spans="1:12" s="52" customFormat="1" ht="14" x14ac:dyDescent="0.3">
      <c r="B28" s="57"/>
      <c r="C28" s="56"/>
      <c r="D28" s="56"/>
      <c r="E28" s="56"/>
      <c r="F28" s="56"/>
      <c r="G28" s="56"/>
      <c r="H28" s="56"/>
      <c r="I28" s="56"/>
      <c r="J28" s="55"/>
      <c r="K28" s="55"/>
    </row>
    <row r="29" spans="1:12" s="52" customFormat="1" ht="14" x14ac:dyDescent="0.3">
      <c r="B29" s="57"/>
      <c r="C29" s="56"/>
      <c r="D29" s="56"/>
      <c r="E29" s="56"/>
      <c r="F29" s="56"/>
      <c r="G29" s="56"/>
      <c r="H29" s="56"/>
      <c r="I29" s="56"/>
      <c r="J29" s="55"/>
      <c r="K29" s="55"/>
    </row>
    <row r="30" spans="1:12" s="52" customFormat="1" ht="14" x14ac:dyDescent="0.3">
      <c r="B30" s="57"/>
      <c r="C30" s="56"/>
      <c r="D30" s="56"/>
      <c r="E30" s="56"/>
      <c r="F30" s="56"/>
      <c r="G30" s="56"/>
      <c r="H30" s="56"/>
      <c r="I30" s="56"/>
      <c r="J30" s="55"/>
      <c r="K30" s="55"/>
    </row>
    <row r="31" spans="1:12" s="52" customFormat="1" ht="13" x14ac:dyDescent="0.3">
      <c r="C31" s="56"/>
      <c r="D31" s="56"/>
      <c r="E31" s="56"/>
      <c r="F31" s="56"/>
      <c r="G31" s="56"/>
      <c r="H31" s="56"/>
      <c r="I31" s="56"/>
      <c r="J31" s="55"/>
      <c r="K31" s="55"/>
    </row>
    <row r="32" spans="1:12" s="52" customFormat="1" ht="13" x14ac:dyDescent="0.3">
      <c r="C32" s="56"/>
      <c r="D32" s="56"/>
      <c r="E32" s="56"/>
      <c r="F32" s="56"/>
      <c r="G32" s="56"/>
      <c r="H32" s="56"/>
      <c r="I32" s="56"/>
      <c r="J32" s="55"/>
      <c r="K32" s="55"/>
    </row>
    <row r="33" spans="1:15" s="52" customFormat="1" ht="13" x14ac:dyDescent="0.3">
      <c r="C33" s="56"/>
      <c r="D33" s="56"/>
      <c r="E33" s="56"/>
      <c r="F33" s="56"/>
      <c r="G33" s="56"/>
      <c r="H33" s="56"/>
      <c r="I33" s="56"/>
      <c r="J33" s="55"/>
      <c r="K33" s="55"/>
    </row>
    <row r="34" spans="1:15" s="52" customFormat="1" ht="13" x14ac:dyDescent="0.3">
      <c r="C34" s="56"/>
      <c r="D34" s="56"/>
      <c r="E34" s="56"/>
      <c r="F34" s="56"/>
      <c r="G34" s="56"/>
      <c r="H34" s="56"/>
      <c r="I34" s="56"/>
      <c r="J34" s="55"/>
      <c r="K34" s="55"/>
    </row>
    <row r="35" spans="1:15" s="52" customFormat="1" ht="13" x14ac:dyDescent="0.3">
      <c r="C35" s="56"/>
      <c r="D35" s="56"/>
      <c r="E35" s="56"/>
      <c r="F35" s="56"/>
      <c r="G35" s="56"/>
      <c r="H35" s="56"/>
      <c r="I35" s="56"/>
      <c r="J35" s="55"/>
      <c r="K35" s="55"/>
      <c r="O35" s="4"/>
    </row>
    <row r="36" spans="1:15" ht="12.75" customHeight="1" x14ac:dyDescent="0.25">
      <c r="A36" s="5"/>
      <c r="B36" s="5"/>
      <c r="C36" s="5"/>
      <c r="D36" s="5"/>
      <c r="E36" s="5"/>
      <c r="F36" s="5"/>
      <c r="G36" s="5"/>
      <c r="H36" s="5"/>
      <c r="I36" s="5"/>
    </row>
    <row r="37" spans="1:15" s="14" customFormat="1" ht="29.25" customHeight="1" x14ac:dyDescent="0.35">
      <c r="A37" s="58"/>
      <c r="B37" s="59" t="s">
        <v>18</v>
      </c>
      <c r="C37" s="60"/>
      <c r="D37" s="60"/>
      <c r="E37" s="60"/>
      <c r="F37" s="60"/>
      <c r="G37" s="60"/>
      <c r="H37" s="60"/>
      <c r="I37" s="60"/>
      <c r="J37" s="60"/>
      <c r="K37" s="60"/>
      <c r="L37" s="61"/>
    </row>
    <row r="38" spans="1:15" s="14" customFormat="1" ht="29.25" customHeight="1" x14ac:dyDescent="0.35">
      <c r="A38" s="62"/>
      <c r="B38" s="60"/>
      <c r="C38" s="60"/>
      <c r="D38" s="60"/>
      <c r="E38" s="60"/>
      <c r="F38" s="60"/>
      <c r="G38" s="60"/>
      <c r="H38" s="60"/>
      <c r="I38" s="60"/>
      <c r="J38" s="60"/>
      <c r="K38" s="60"/>
      <c r="L38" s="61"/>
    </row>
    <row r="39" spans="1:15" s="14" customFormat="1" ht="29.25" customHeight="1" x14ac:dyDescent="0.35">
      <c r="A39" s="62"/>
      <c r="B39" s="60"/>
      <c r="C39" s="60"/>
      <c r="D39" s="60"/>
      <c r="E39" s="60"/>
      <c r="F39" s="60"/>
      <c r="G39" s="60"/>
      <c r="H39" s="60"/>
      <c r="I39" s="60"/>
      <c r="J39" s="60"/>
      <c r="K39" s="60"/>
      <c r="L39" s="63"/>
    </row>
    <row r="40" spans="1:15" s="14" customFormat="1" ht="29.25" customHeight="1" x14ac:dyDescent="0.35">
      <c r="A40" s="64"/>
      <c r="B40" s="65"/>
      <c r="C40" s="65"/>
      <c r="D40" s="65"/>
      <c r="E40" s="65"/>
      <c r="F40" s="65"/>
      <c r="G40" s="65"/>
      <c r="H40" s="65"/>
      <c r="I40" s="65"/>
      <c r="J40" s="65"/>
      <c r="K40" s="65"/>
      <c r="L40" s="66"/>
    </row>
    <row r="44" spans="1:15" x14ac:dyDescent="0.25">
      <c r="B44" s="67"/>
    </row>
  </sheetData>
  <mergeCells count="10">
    <mergeCell ref="A36:I36"/>
    <mergeCell ref="B37:K40"/>
    <mergeCell ref="A1:L1"/>
    <mergeCell ref="A2:L2"/>
    <mergeCell ref="A3:L3"/>
    <mergeCell ref="A5:L5"/>
    <mergeCell ref="A7:L7"/>
    <mergeCell ref="C12:D12"/>
    <mergeCell ref="E12:F12"/>
    <mergeCell ref="H12:K12"/>
  </mergeCells>
  <printOptions horizontalCentered="1"/>
  <pageMargins left="0.74803149606299213" right="0.74803149606299213" top="0.78740157480314965" bottom="0.78740157480314965" header="0.51181102362204722" footer="0.51181102362204722"/>
  <pageSetup paperSize="9" scale="7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D3934-5442-4351-9C6A-27F5F3931C52}">
  <sheetPr>
    <pageSetUpPr fitToPage="1"/>
  </sheetPr>
  <dimension ref="A1:K142"/>
  <sheetViews>
    <sheetView workbookViewId="0">
      <selection sqref="A1:L1"/>
    </sheetView>
  </sheetViews>
  <sheetFormatPr defaultRowHeight="12.5" x14ac:dyDescent="0.25"/>
  <cols>
    <col min="1" max="1" width="28.816406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131</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34</v>
      </c>
      <c r="B4" s="22" t="s">
        <v>4</v>
      </c>
      <c r="C4" s="25"/>
      <c r="D4" s="25"/>
      <c r="E4" s="23"/>
      <c r="F4" s="22" t="s">
        <v>132</v>
      </c>
      <c r="G4" s="25"/>
      <c r="H4" s="25"/>
      <c r="I4" s="23"/>
      <c r="J4" s="22" t="s">
        <v>133</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34</v>
      </c>
      <c r="B6" s="132" t="s">
        <v>134</v>
      </c>
      <c r="C6" s="133" t="s">
        <v>135</v>
      </c>
      <c r="D6" s="132" t="s">
        <v>134</v>
      </c>
      <c r="E6" s="134" t="s">
        <v>135</v>
      </c>
      <c r="F6" s="133" t="s">
        <v>134</v>
      </c>
      <c r="G6" s="133" t="s">
        <v>135</v>
      </c>
      <c r="H6" s="132" t="s">
        <v>134</v>
      </c>
      <c r="I6" s="134" t="s">
        <v>135</v>
      </c>
      <c r="J6" s="132"/>
      <c r="K6" s="134"/>
    </row>
    <row r="7" spans="1:11" x14ac:dyDescent="0.25">
      <c r="A7" s="34" t="s">
        <v>230</v>
      </c>
      <c r="B7" s="35">
        <v>0</v>
      </c>
      <c r="C7" s="146">
        <f>IF(B15=0, "-", B7/B15)</f>
        <v>0</v>
      </c>
      <c r="D7" s="35">
        <v>1</v>
      </c>
      <c r="E7" s="39">
        <f>IF(D15=0, "-", D7/D15)</f>
        <v>5.5555555555555552E-2</v>
      </c>
      <c r="F7" s="136">
        <v>0</v>
      </c>
      <c r="G7" s="146">
        <f>IF(F15=0, "-", F7/F15)</f>
        <v>0</v>
      </c>
      <c r="H7" s="35">
        <v>1</v>
      </c>
      <c r="I7" s="39">
        <f>IF(H15=0, "-", H7/H15)</f>
        <v>2.2727272727272728E-2</v>
      </c>
      <c r="J7" s="38">
        <f t="shared" ref="J7:J13" si="0">IF(D7=0, "-", IF((B7-D7)/D7&lt;10, (B7-D7)/D7, "&gt;999%"))</f>
        <v>-1</v>
      </c>
      <c r="K7" s="39">
        <f t="shared" ref="K7:K13" si="1">IF(H7=0, "-", IF((F7-H7)/H7&lt;10, (F7-H7)/H7, "&gt;999%"))</f>
        <v>-1</v>
      </c>
    </row>
    <row r="8" spans="1:11" x14ac:dyDescent="0.25">
      <c r="A8" s="34" t="s">
        <v>231</v>
      </c>
      <c r="B8" s="35">
        <v>13</v>
      </c>
      <c r="C8" s="146">
        <f>IF(B15=0, "-", B8/B15)</f>
        <v>0.61904761904761907</v>
      </c>
      <c r="D8" s="35">
        <v>2</v>
      </c>
      <c r="E8" s="39">
        <f>IF(D15=0, "-", D8/D15)</f>
        <v>0.1111111111111111</v>
      </c>
      <c r="F8" s="136">
        <v>16</v>
      </c>
      <c r="G8" s="146">
        <f>IF(F15=0, "-", F8/F15)</f>
        <v>0.30188679245283018</v>
      </c>
      <c r="H8" s="35">
        <v>3</v>
      </c>
      <c r="I8" s="39">
        <f>IF(H15=0, "-", H8/H15)</f>
        <v>6.8181818181818177E-2</v>
      </c>
      <c r="J8" s="38">
        <f t="shared" si="0"/>
        <v>5.5</v>
      </c>
      <c r="K8" s="39">
        <f t="shared" si="1"/>
        <v>4.333333333333333</v>
      </c>
    </row>
    <row r="9" spans="1:11" x14ac:dyDescent="0.25">
      <c r="A9" s="34" t="s">
        <v>232</v>
      </c>
      <c r="B9" s="35">
        <v>2</v>
      </c>
      <c r="C9" s="146">
        <f>IF(B15=0, "-", B9/B15)</f>
        <v>9.5238095238095233E-2</v>
      </c>
      <c r="D9" s="35">
        <v>0</v>
      </c>
      <c r="E9" s="39">
        <f>IF(D15=0, "-", D9/D15)</f>
        <v>0</v>
      </c>
      <c r="F9" s="136">
        <v>8</v>
      </c>
      <c r="G9" s="146">
        <f>IF(F15=0, "-", F9/F15)</f>
        <v>0.15094339622641509</v>
      </c>
      <c r="H9" s="35">
        <v>0</v>
      </c>
      <c r="I9" s="39">
        <f>IF(H15=0, "-", H9/H15)</f>
        <v>0</v>
      </c>
      <c r="J9" s="38" t="str">
        <f t="shared" si="0"/>
        <v>-</v>
      </c>
      <c r="K9" s="39" t="str">
        <f t="shared" si="1"/>
        <v>-</v>
      </c>
    </row>
    <row r="10" spans="1:11" x14ac:dyDescent="0.25">
      <c r="A10" s="34" t="s">
        <v>233</v>
      </c>
      <c r="B10" s="35">
        <v>6</v>
      </c>
      <c r="C10" s="146">
        <f>IF(B15=0, "-", B10/B15)</f>
        <v>0.2857142857142857</v>
      </c>
      <c r="D10" s="35">
        <v>11</v>
      </c>
      <c r="E10" s="39">
        <f>IF(D15=0, "-", D10/D15)</f>
        <v>0.61111111111111116</v>
      </c>
      <c r="F10" s="136">
        <v>23</v>
      </c>
      <c r="G10" s="146">
        <f>IF(F15=0, "-", F10/F15)</f>
        <v>0.43396226415094341</v>
      </c>
      <c r="H10" s="35">
        <v>25</v>
      </c>
      <c r="I10" s="39">
        <f>IF(H15=0, "-", H10/H15)</f>
        <v>0.56818181818181823</v>
      </c>
      <c r="J10" s="38">
        <f t="shared" si="0"/>
        <v>-0.45454545454545453</v>
      </c>
      <c r="K10" s="39">
        <f t="shared" si="1"/>
        <v>-0.08</v>
      </c>
    </row>
    <row r="11" spans="1:11" x14ac:dyDescent="0.25">
      <c r="A11" s="34" t="s">
        <v>234</v>
      </c>
      <c r="B11" s="35">
        <v>0</v>
      </c>
      <c r="C11" s="146">
        <f>IF(B15=0, "-", B11/B15)</f>
        <v>0</v>
      </c>
      <c r="D11" s="35">
        <v>0</v>
      </c>
      <c r="E11" s="39">
        <f>IF(D15=0, "-", D11/D15)</f>
        <v>0</v>
      </c>
      <c r="F11" s="136">
        <v>1</v>
      </c>
      <c r="G11" s="146">
        <f>IF(F15=0, "-", F11/F15)</f>
        <v>1.8867924528301886E-2</v>
      </c>
      <c r="H11" s="35">
        <v>1</v>
      </c>
      <c r="I11" s="39">
        <f>IF(H15=0, "-", H11/H15)</f>
        <v>2.2727272727272728E-2</v>
      </c>
      <c r="J11" s="38" t="str">
        <f t="shared" si="0"/>
        <v>-</v>
      </c>
      <c r="K11" s="39">
        <f t="shared" si="1"/>
        <v>0</v>
      </c>
    </row>
    <row r="12" spans="1:11" x14ac:dyDescent="0.25">
      <c r="A12" s="34" t="s">
        <v>235</v>
      </c>
      <c r="B12" s="35">
        <v>0</v>
      </c>
      <c r="C12" s="146">
        <f>IF(B15=0, "-", B12/B15)</f>
        <v>0</v>
      </c>
      <c r="D12" s="35">
        <v>3</v>
      </c>
      <c r="E12" s="39">
        <f>IF(D15=0, "-", D12/D15)</f>
        <v>0.16666666666666666</v>
      </c>
      <c r="F12" s="136">
        <v>2</v>
      </c>
      <c r="G12" s="146">
        <f>IF(F15=0, "-", F12/F15)</f>
        <v>3.7735849056603772E-2</v>
      </c>
      <c r="H12" s="35">
        <v>6</v>
      </c>
      <c r="I12" s="39">
        <f>IF(H15=0, "-", H12/H15)</f>
        <v>0.13636363636363635</v>
      </c>
      <c r="J12" s="38">
        <f t="shared" si="0"/>
        <v>-1</v>
      </c>
      <c r="K12" s="39">
        <f t="shared" si="1"/>
        <v>-0.66666666666666663</v>
      </c>
    </row>
    <row r="13" spans="1:11" x14ac:dyDescent="0.25">
      <c r="A13" s="34" t="s">
        <v>236</v>
      </c>
      <c r="B13" s="35">
        <v>0</v>
      </c>
      <c r="C13" s="146">
        <f>IF(B15=0, "-", B13/B15)</f>
        <v>0</v>
      </c>
      <c r="D13" s="35">
        <v>1</v>
      </c>
      <c r="E13" s="39">
        <f>IF(D15=0, "-", D13/D15)</f>
        <v>5.5555555555555552E-2</v>
      </c>
      <c r="F13" s="136">
        <v>3</v>
      </c>
      <c r="G13" s="146">
        <f>IF(F15=0, "-", F13/F15)</f>
        <v>5.6603773584905662E-2</v>
      </c>
      <c r="H13" s="35">
        <v>8</v>
      </c>
      <c r="I13" s="39">
        <f>IF(H15=0, "-", H13/H15)</f>
        <v>0.18181818181818182</v>
      </c>
      <c r="J13" s="38">
        <f t="shared" si="0"/>
        <v>-1</v>
      </c>
      <c r="K13" s="39">
        <f t="shared" si="1"/>
        <v>-0.625</v>
      </c>
    </row>
    <row r="14" spans="1:11" x14ac:dyDescent="0.25">
      <c r="A14" s="137"/>
      <c r="B14" s="40"/>
      <c r="D14" s="40"/>
      <c r="E14" s="44"/>
      <c r="F14" s="138"/>
      <c r="H14" s="40"/>
      <c r="I14" s="44"/>
      <c r="J14" s="43"/>
      <c r="K14" s="44"/>
    </row>
    <row r="15" spans="1:11" s="52" customFormat="1" ht="13" x14ac:dyDescent="0.3">
      <c r="A15" s="139" t="s">
        <v>237</v>
      </c>
      <c r="B15" s="46">
        <f>SUM(B7:B14)</f>
        <v>21</v>
      </c>
      <c r="C15" s="140">
        <f>B15/640</f>
        <v>3.2812500000000001E-2</v>
      </c>
      <c r="D15" s="46">
        <f>SUM(D7:D14)</f>
        <v>18</v>
      </c>
      <c r="E15" s="141">
        <f>D15/963</f>
        <v>1.8691588785046728E-2</v>
      </c>
      <c r="F15" s="128">
        <f>SUM(F7:F14)</f>
        <v>53</v>
      </c>
      <c r="G15" s="142">
        <f>F15/1714</f>
        <v>3.0921820303383897E-2</v>
      </c>
      <c r="H15" s="46">
        <f>SUM(H7:H14)</f>
        <v>44</v>
      </c>
      <c r="I15" s="141">
        <f>H15/2456</f>
        <v>1.7915309446254073E-2</v>
      </c>
      <c r="J15" s="49">
        <f>IF(D15=0, "-", IF((B15-D15)/D15&lt;10, (B15-D15)/D15, "&gt;999%"))</f>
        <v>0.16666666666666666</v>
      </c>
      <c r="K15" s="50">
        <f>IF(H15=0, "-", IF((F15-H15)/H15&lt;10, (F15-H15)/H15, "&gt;999%"))</f>
        <v>0.20454545454545456</v>
      </c>
    </row>
    <row r="16" spans="1:11" x14ac:dyDescent="0.25">
      <c r="B16" s="138"/>
      <c r="D16" s="138"/>
      <c r="F16" s="138"/>
      <c r="H16" s="138"/>
    </row>
    <row r="17" spans="1:11" s="52" customFormat="1" ht="13" x14ac:dyDescent="0.3">
      <c r="A17" s="139" t="s">
        <v>237</v>
      </c>
      <c r="B17" s="46">
        <v>21</v>
      </c>
      <c r="C17" s="140">
        <f>B17/640</f>
        <v>3.2812500000000001E-2</v>
      </c>
      <c r="D17" s="46">
        <v>18</v>
      </c>
      <c r="E17" s="141">
        <f>D17/963</f>
        <v>1.8691588785046728E-2</v>
      </c>
      <c r="F17" s="128">
        <v>53</v>
      </c>
      <c r="G17" s="142">
        <f>F17/1714</f>
        <v>3.0921820303383897E-2</v>
      </c>
      <c r="H17" s="46">
        <v>44</v>
      </c>
      <c r="I17" s="141">
        <f>H17/2456</f>
        <v>1.7915309446254073E-2</v>
      </c>
      <c r="J17" s="49">
        <f>IF(D17=0, "-", IF((B17-D17)/D17&lt;10, (B17-D17)/D17, "&gt;999%"))</f>
        <v>0.16666666666666666</v>
      </c>
      <c r="K17" s="50">
        <f>IF(H17=0, "-", IF((F17-H17)/H17&lt;10, (F17-H17)/H17, "&gt;999%"))</f>
        <v>0.20454545454545456</v>
      </c>
    </row>
    <row r="18" spans="1:11" x14ac:dyDescent="0.25">
      <c r="B18" s="138"/>
      <c r="D18" s="138"/>
      <c r="F18" s="138"/>
      <c r="H18" s="138"/>
    </row>
    <row r="19" spans="1:11" ht="15.5" x14ac:dyDescent="0.35">
      <c r="A19" s="129" t="s">
        <v>35</v>
      </c>
      <c r="B19" s="22" t="s">
        <v>4</v>
      </c>
      <c r="C19" s="25"/>
      <c r="D19" s="25"/>
      <c r="E19" s="23"/>
      <c r="F19" s="22" t="s">
        <v>132</v>
      </c>
      <c r="G19" s="25"/>
      <c r="H19" s="25"/>
      <c r="I19" s="23"/>
      <c r="J19" s="22" t="s">
        <v>133</v>
      </c>
      <c r="K19" s="23"/>
    </row>
    <row r="20" spans="1:11" ht="13" x14ac:dyDescent="0.3">
      <c r="A20" s="30"/>
      <c r="B20" s="22">
        <f>VALUE(RIGHT($B$2, 4))</f>
        <v>2020</v>
      </c>
      <c r="C20" s="23"/>
      <c r="D20" s="22">
        <f>B20-1</f>
        <v>2019</v>
      </c>
      <c r="E20" s="130"/>
      <c r="F20" s="22">
        <f>B20</f>
        <v>2020</v>
      </c>
      <c r="G20" s="130"/>
      <c r="H20" s="22">
        <f>D20</f>
        <v>2019</v>
      </c>
      <c r="I20" s="130"/>
      <c r="J20" s="27" t="s">
        <v>8</v>
      </c>
      <c r="K20" s="28" t="s">
        <v>5</v>
      </c>
    </row>
    <row r="21" spans="1:11" ht="13" x14ac:dyDescent="0.3">
      <c r="A21" s="131" t="s">
        <v>238</v>
      </c>
      <c r="B21" s="132" t="s">
        <v>134</v>
      </c>
      <c r="C21" s="133" t="s">
        <v>135</v>
      </c>
      <c r="D21" s="132" t="s">
        <v>134</v>
      </c>
      <c r="E21" s="134" t="s">
        <v>135</v>
      </c>
      <c r="F21" s="133" t="s">
        <v>134</v>
      </c>
      <c r="G21" s="133" t="s">
        <v>135</v>
      </c>
      <c r="H21" s="132" t="s">
        <v>134</v>
      </c>
      <c r="I21" s="134" t="s">
        <v>135</v>
      </c>
      <c r="J21" s="132"/>
      <c r="K21" s="134"/>
    </row>
    <row r="22" spans="1:11" x14ac:dyDescent="0.25">
      <c r="A22" s="34" t="s">
        <v>239</v>
      </c>
      <c r="B22" s="35">
        <v>3</v>
      </c>
      <c r="C22" s="146">
        <f>IF(B35=0, "-", B22/B35)</f>
        <v>5.6603773584905662E-2</v>
      </c>
      <c r="D22" s="35">
        <v>1</v>
      </c>
      <c r="E22" s="39">
        <f>IF(D35=0, "-", D22/D35)</f>
        <v>1.0638297872340425E-2</v>
      </c>
      <c r="F22" s="136">
        <v>11</v>
      </c>
      <c r="G22" s="146">
        <f>IF(F35=0, "-", F22/F35)</f>
        <v>7.0512820512820512E-2</v>
      </c>
      <c r="H22" s="35">
        <v>10</v>
      </c>
      <c r="I22" s="39">
        <f>IF(H35=0, "-", H22/H35)</f>
        <v>4.065040650406504E-2</v>
      </c>
      <c r="J22" s="38">
        <f t="shared" ref="J22:J33" si="2">IF(D22=0, "-", IF((B22-D22)/D22&lt;10, (B22-D22)/D22, "&gt;999%"))</f>
        <v>2</v>
      </c>
      <c r="K22" s="39">
        <f t="shared" ref="K22:K33" si="3">IF(H22=0, "-", IF((F22-H22)/H22&lt;10, (F22-H22)/H22, "&gt;999%"))</f>
        <v>0.1</v>
      </c>
    </row>
    <row r="23" spans="1:11" x14ac:dyDescent="0.25">
      <c r="A23" s="34" t="s">
        <v>240</v>
      </c>
      <c r="B23" s="35">
        <v>6</v>
      </c>
      <c r="C23" s="146">
        <f>IF(B35=0, "-", B23/B35)</f>
        <v>0.11320754716981132</v>
      </c>
      <c r="D23" s="35">
        <v>6</v>
      </c>
      <c r="E23" s="39">
        <f>IF(D35=0, "-", D23/D35)</f>
        <v>6.3829787234042548E-2</v>
      </c>
      <c r="F23" s="136">
        <v>16</v>
      </c>
      <c r="G23" s="146">
        <f>IF(F35=0, "-", F23/F35)</f>
        <v>0.10256410256410256</v>
      </c>
      <c r="H23" s="35">
        <v>19</v>
      </c>
      <c r="I23" s="39">
        <f>IF(H35=0, "-", H23/H35)</f>
        <v>7.7235772357723581E-2</v>
      </c>
      <c r="J23" s="38">
        <f t="shared" si="2"/>
        <v>0</v>
      </c>
      <c r="K23" s="39">
        <f t="shared" si="3"/>
        <v>-0.15789473684210525</v>
      </c>
    </row>
    <row r="24" spans="1:11" x14ac:dyDescent="0.25">
      <c r="A24" s="34" t="s">
        <v>241</v>
      </c>
      <c r="B24" s="35">
        <v>0</v>
      </c>
      <c r="C24" s="146">
        <f>IF(B35=0, "-", B24/B35)</f>
        <v>0</v>
      </c>
      <c r="D24" s="35">
        <v>1</v>
      </c>
      <c r="E24" s="39">
        <f>IF(D35=0, "-", D24/D35)</f>
        <v>1.0638297872340425E-2</v>
      </c>
      <c r="F24" s="136">
        <v>4</v>
      </c>
      <c r="G24" s="146">
        <f>IF(F35=0, "-", F24/F35)</f>
        <v>2.564102564102564E-2</v>
      </c>
      <c r="H24" s="35">
        <v>1</v>
      </c>
      <c r="I24" s="39">
        <f>IF(H35=0, "-", H24/H35)</f>
        <v>4.0650406504065045E-3</v>
      </c>
      <c r="J24" s="38">
        <f t="shared" si="2"/>
        <v>-1</v>
      </c>
      <c r="K24" s="39">
        <f t="shared" si="3"/>
        <v>3</v>
      </c>
    </row>
    <row r="25" spans="1:11" x14ac:dyDescent="0.25">
      <c r="A25" s="34" t="s">
        <v>242</v>
      </c>
      <c r="B25" s="35">
        <v>8</v>
      </c>
      <c r="C25" s="146">
        <f>IF(B35=0, "-", B25/B35)</f>
        <v>0.15094339622641509</v>
      </c>
      <c r="D25" s="35">
        <v>0</v>
      </c>
      <c r="E25" s="39">
        <f>IF(D35=0, "-", D25/D35)</f>
        <v>0</v>
      </c>
      <c r="F25" s="136">
        <v>23</v>
      </c>
      <c r="G25" s="146">
        <f>IF(F35=0, "-", F25/F35)</f>
        <v>0.14743589743589744</v>
      </c>
      <c r="H25" s="35">
        <v>0</v>
      </c>
      <c r="I25" s="39">
        <f>IF(H35=0, "-", H25/H35)</f>
        <v>0</v>
      </c>
      <c r="J25" s="38" t="str">
        <f t="shared" si="2"/>
        <v>-</v>
      </c>
      <c r="K25" s="39" t="str">
        <f t="shared" si="3"/>
        <v>-</v>
      </c>
    </row>
    <row r="26" spans="1:11" x14ac:dyDescent="0.25">
      <c r="A26" s="34" t="s">
        <v>243</v>
      </c>
      <c r="B26" s="35">
        <v>3</v>
      </c>
      <c r="C26" s="146">
        <f>IF(B35=0, "-", B26/B35)</f>
        <v>5.6603773584905662E-2</v>
      </c>
      <c r="D26" s="35">
        <v>0</v>
      </c>
      <c r="E26" s="39">
        <f>IF(D35=0, "-", D26/D35)</f>
        <v>0</v>
      </c>
      <c r="F26" s="136">
        <v>8</v>
      </c>
      <c r="G26" s="146">
        <f>IF(F35=0, "-", F26/F35)</f>
        <v>5.128205128205128E-2</v>
      </c>
      <c r="H26" s="35">
        <v>0</v>
      </c>
      <c r="I26" s="39">
        <f>IF(H35=0, "-", H26/H35)</f>
        <v>0</v>
      </c>
      <c r="J26" s="38" t="str">
        <f t="shared" si="2"/>
        <v>-</v>
      </c>
      <c r="K26" s="39" t="str">
        <f t="shared" si="3"/>
        <v>-</v>
      </c>
    </row>
    <row r="27" spans="1:11" x14ac:dyDescent="0.25">
      <c r="A27" s="34" t="s">
        <v>244</v>
      </c>
      <c r="B27" s="35">
        <v>0</v>
      </c>
      <c r="C27" s="146">
        <f>IF(B35=0, "-", B27/B35)</f>
        <v>0</v>
      </c>
      <c r="D27" s="35">
        <v>0</v>
      </c>
      <c r="E27" s="39">
        <f>IF(D35=0, "-", D27/D35)</f>
        <v>0</v>
      </c>
      <c r="F27" s="136">
        <v>6</v>
      </c>
      <c r="G27" s="146">
        <f>IF(F35=0, "-", F27/F35)</f>
        <v>3.8461538461538464E-2</v>
      </c>
      <c r="H27" s="35">
        <v>0</v>
      </c>
      <c r="I27" s="39">
        <f>IF(H35=0, "-", H27/H35)</f>
        <v>0</v>
      </c>
      <c r="J27" s="38" t="str">
        <f t="shared" si="2"/>
        <v>-</v>
      </c>
      <c r="K27" s="39" t="str">
        <f t="shared" si="3"/>
        <v>-</v>
      </c>
    </row>
    <row r="28" spans="1:11" x14ac:dyDescent="0.25">
      <c r="A28" s="34" t="s">
        <v>245</v>
      </c>
      <c r="B28" s="35">
        <v>9</v>
      </c>
      <c r="C28" s="146">
        <f>IF(B35=0, "-", B28/B35)</f>
        <v>0.16981132075471697</v>
      </c>
      <c r="D28" s="35">
        <v>64</v>
      </c>
      <c r="E28" s="39">
        <f>IF(D35=0, "-", D28/D35)</f>
        <v>0.68085106382978722</v>
      </c>
      <c r="F28" s="136">
        <v>33</v>
      </c>
      <c r="G28" s="146">
        <f>IF(F35=0, "-", F28/F35)</f>
        <v>0.21153846153846154</v>
      </c>
      <c r="H28" s="35">
        <v>129</v>
      </c>
      <c r="I28" s="39">
        <f>IF(H35=0, "-", H28/H35)</f>
        <v>0.52439024390243905</v>
      </c>
      <c r="J28" s="38">
        <f t="shared" si="2"/>
        <v>-0.859375</v>
      </c>
      <c r="K28" s="39">
        <f t="shared" si="3"/>
        <v>-0.7441860465116279</v>
      </c>
    </row>
    <row r="29" spans="1:11" x14ac:dyDescent="0.25">
      <c r="A29" s="34" t="s">
        <v>246</v>
      </c>
      <c r="B29" s="35">
        <v>8</v>
      </c>
      <c r="C29" s="146">
        <f>IF(B35=0, "-", B29/B35)</f>
        <v>0.15094339622641509</v>
      </c>
      <c r="D29" s="35">
        <v>12</v>
      </c>
      <c r="E29" s="39">
        <f>IF(D35=0, "-", D29/D35)</f>
        <v>0.1276595744680851</v>
      </c>
      <c r="F29" s="136">
        <v>12</v>
      </c>
      <c r="G29" s="146">
        <f>IF(F35=0, "-", F29/F35)</f>
        <v>7.6923076923076927E-2</v>
      </c>
      <c r="H29" s="35">
        <v>35</v>
      </c>
      <c r="I29" s="39">
        <f>IF(H35=0, "-", H29/H35)</f>
        <v>0.14227642276422764</v>
      </c>
      <c r="J29" s="38">
        <f t="shared" si="2"/>
        <v>-0.33333333333333331</v>
      </c>
      <c r="K29" s="39">
        <f t="shared" si="3"/>
        <v>-0.65714285714285714</v>
      </c>
    </row>
    <row r="30" spans="1:11" x14ac:dyDescent="0.25">
      <c r="A30" s="34" t="s">
        <v>247</v>
      </c>
      <c r="B30" s="35">
        <v>1</v>
      </c>
      <c r="C30" s="146">
        <f>IF(B35=0, "-", B30/B35)</f>
        <v>1.8867924528301886E-2</v>
      </c>
      <c r="D30" s="35">
        <v>2</v>
      </c>
      <c r="E30" s="39">
        <f>IF(D35=0, "-", D30/D35)</f>
        <v>2.1276595744680851E-2</v>
      </c>
      <c r="F30" s="136">
        <v>7</v>
      </c>
      <c r="G30" s="146">
        <f>IF(F35=0, "-", F30/F35)</f>
        <v>4.4871794871794872E-2</v>
      </c>
      <c r="H30" s="35">
        <v>4</v>
      </c>
      <c r="I30" s="39">
        <f>IF(H35=0, "-", H30/H35)</f>
        <v>1.6260162601626018E-2</v>
      </c>
      <c r="J30" s="38">
        <f t="shared" si="2"/>
        <v>-0.5</v>
      </c>
      <c r="K30" s="39">
        <f t="shared" si="3"/>
        <v>0.75</v>
      </c>
    </row>
    <row r="31" spans="1:11" x14ac:dyDescent="0.25">
      <c r="A31" s="34" t="s">
        <v>248</v>
      </c>
      <c r="B31" s="35">
        <v>8</v>
      </c>
      <c r="C31" s="146">
        <f>IF(B35=0, "-", B31/B35)</f>
        <v>0.15094339622641509</v>
      </c>
      <c r="D31" s="35">
        <v>0</v>
      </c>
      <c r="E31" s="39">
        <f>IF(D35=0, "-", D31/D35)</f>
        <v>0</v>
      </c>
      <c r="F31" s="136">
        <v>12</v>
      </c>
      <c r="G31" s="146">
        <f>IF(F35=0, "-", F31/F35)</f>
        <v>7.6923076923076927E-2</v>
      </c>
      <c r="H31" s="35">
        <v>11</v>
      </c>
      <c r="I31" s="39">
        <f>IF(H35=0, "-", H31/H35)</f>
        <v>4.4715447154471545E-2</v>
      </c>
      <c r="J31" s="38" t="str">
        <f t="shared" si="2"/>
        <v>-</v>
      </c>
      <c r="K31" s="39">
        <f t="shared" si="3"/>
        <v>9.0909090909090912E-2</v>
      </c>
    </row>
    <row r="32" spans="1:11" x14ac:dyDescent="0.25">
      <c r="A32" s="34" t="s">
        <v>249</v>
      </c>
      <c r="B32" s="35">
        <v>3</v>
      </c>
      <c r="C32" s="146">
        <f>IF(B35=0, "-", B32/B35)</f>
        <v>5.6603773584905662E-2</v>
      </c>
      <c r="D32" s="35">
        <v>1</v>
      </c>
      <c r="E32" s="39">
        <f>IF(D35=0, "-", D32/D35)</f>
        <v>1.0638297872340425E-2</v>
      </c>
      <c r="F32" s="136">
        <v>7</v>
      </c>
      <c r="G32" s="146">
        <f>IF(F35=0, "-", F32/F35)</f>
        <v>4.4871794871794872E-2</v>
      </c>
      <c r="H32" s="35">
        <v>15</v>
      </c>
      <c r="I32" s="39">
        <f>IF(H35=0, "-", H32/H35)</f>
        <v>6.097560975609756E-2</v>
      </c>
      <c r="J32" s="38">
        <f t="shared" si="2"/>
        <v>2</v>
      </c>
      <c r="K32" s="39">
        <f t="shared" si="3"/>
        <v>-0.53333333333333333</v>
      </c>
    </row>
    <row r="33" spans="1:11" x14ac:dyDescent="0.25">
      <c r="A33" s="34" t="s">
        <v>250</v>
      </c>
      <c r="B33" s="35">
        <v>4</v>
      </c>
      <c r="C33" s="146">
        <f>IF(B35=0, "-", B33/B35)</f>
        <v>7.5471698113207544E-2</v>
      </c>
      <c r="D33" s="35">
        <v>7</v>
      </c>
      <c r="E33" s="39">
        <f>IF(D35=0, "-", D33/D35)</f>
        <v>7.4468085106382975E-2</v>
      </c>
      <c r="F33" s="136">
        <v>17</v>
      </c>
      <c r="G33" s="146">
        <f>IF(F35=0, "-", F33/F35)</f>
        <v>0.10897435897435898</v>
      </c>
      <c r="H33" s="35">
        <v>22</v>
      </c>
      <c r="I33" s="39">
        <f>IF(H35=0, "-", H33/H35)</f>
        <v>8.943089430894309E-2</v>
      </c>
      <c r="J33" s="38">
        <f t="shared" si="2"/>
        <v>-0.42857142857142855</v>
      </c>
      <c r="K33" s="39">
        <f t="shared" si="3"/>
        <v>-0.22727272727272727</v>
      </c>
    </row>
    <row r="34" spans="1:11" x14ac:dyDescent="0.25">
      <c r="A34" s="137"/>
      <c r="B34" s="40"/>
      <c r="D34" s="40"/>
      <c r="E34" s="44"/>
      <c r="F34" s="138"/>
      <c r="H34" s="40"/>
      <c r="I34" s="44"/>
      <c r="J34" s="43"/>
      <c r="K34" s="44"/>
    </row>
    <row r="35" spans="1:11" s="52" customFormat="1" ht="13" x14ac:dyDescent="0.3">
      <c r="A35" s="139" t="s">
        <v>251</v>
      </c>
      <c r="B35" s="46">
        <f>SUM(B22:B34)</f>
        <v>53</v>
      </c>
      <c r="C35" s="140">
        <f>B35/640</f>
        <v>8.2812499999999997E-2</v>
      </c>
      <c r="D35" s="46">
        <f>SUM(D22:D34)</f>
        <v>94</v>
      </c>
      <c r="E35" s="141">
        <f>D35/963</f>
        <v>9.7611630321910697E-2</v>
      </c>
      <c r="F35" s="128">
        <f>SUM(F22:F34)</f>
        <v>156</v>
      </c>
      <c r="G35" s="142">
        <f>F35/1714</f>
        <v>9.1015169194865811E-2</v>
      </c>
      <c r="H35" s="46">
        <f>SUM(H22:H34)</f>
        <v>246</v>
      </c>
      <c r="I35" s="141">
        <f>H35/2456</f>
        <v>0.1001628664495114</v>
      </c>
      <c r="J35" s="49">
        <f>IF(D35=0, "-", IF((B35-D35)/D35&lt;10, (B35-D35)/D35, "&gt;999%"))</f>
        <v>-0.43617021276595747</v>
      </c>
      <c r="K35" s="50">
        <f>IF(H35=0, "-", IF((F35-H35)/H35&lt;10, (F35-H35)/H35, "&gt;999%"))</f>
        <v>-0.36585365853658536</v>
      </c>
    </row>
    <row r="36" spans="1:11" x14ac:dyDescent="0.25">
      <c r="B36" s="138"/>
      <c r="D36" s="138"/>
      <c r="F36" s="138"/>
      <c r="H36" s="138"/>
    </row>
    <row r="37" spans="1:11" ht="13" x14ac:dyDescent="0.3">
      <c r="A37" s="131" t="s">
        <v>252</v>
      </c>
      <c r="B37" s="132" t="s">
        <v>134</v>
      </c>
      <c r="C37" s="133" t="s">
        <v>135</v>
      </c>
      <c r="D37" s="132" t="s">
        <v>134</v>
      </c>
      <c r="E37" s="134" t="s">
        <v>135</v>
      </c>
      <c r="F37" s="133" t="s">
        <v>134</v>
      </c>
      <c r="G37" s="133" t="s">
        <v>135</v>
      </c>
      <c r="H37" s="132" t="s">
        <v>134</v>
      </c>
      <c r="I37" s="134" t="s">
        <v>135</v>
      </c>
      <c r="J37" s="132"/>
      <c r="K37" s="134"/>
    </row>
    <row r="38" spans="1:11" x14ac:dyDescent="0.25">
      <c r="A38" s="34" t="s">
        <v>253</v>
      </c>
      <c r="B38" s="35">
        <v>0</v>
      </c>
      <c r="C38" s="146">
        <f>IF(B45=0, "-", B38/B45)</f>
        <v>0</v>
      </c>
      <c r="D38" s="35">
        <v>0</v>
      </c>
      <c r="E38" s="39">
        <f>IF(D45=0, "-", D38/D45)</f>
        <v>0</v>
      </c>
      <c r="F38" s="136">
        <v>0</v>
      </c>
      <c r="G38" s="146">
        <f>IF(F45=0, "-", F38/F45)</f>
        <v>0</v>
      </c>
      <c r="H38" s="35">
        <v>1</v>
      </c>
      <c r="I38" s="39">
        <f>IF(H45=0, "-", H38/H45)</f>
        <v>0.16666666666666666</v>
      </c>
      <c r="J38" s="38" t="str">
        <f t="shared" ref="J38:J43" si="4">IF(D38=0, "-", IF((B38-D38)/D38&lt;10, (B38-D38)/D38, "&gt;999%"))</f>
        <v>-</v>
      </c>
      <c r="K38" s="39">
        <f t="shared" ref="K38:K43" si="5">IF(H38=0, "-", IF((F38-H38)/H38&lt;10, (F38-H38)/H38, "&gt;999%"))</f>
        <v>-1</v>
      </c>
    </row>
    <row r="39" spans="1:11" x14ac:dyDescent="0.25">
      <c r="A39" s="34" t="s">
        <v>254</v>
      </c>
      <c r="B39" s="35">
        <v>1</v>
      </c>
      <c r="C39" s="146">
        <f>IF(B45=0, "-", B39/B45)</f>
        <v>0.5</v>
      </c>
      <c r="D39" s="35">
        <v>0</v>
      </c>
      <c r="E39" s="39">
        <f>IF(D45=0, "-", D39/D45)</f>
        <v>0</v>
      </c>
      <c r="F39" s="136">
        <v>2</v>
      </c>
      <c r="G39" s="146">
        <f>IF(F45=0, "-", F39/F45)</f>
        <v>0.4</v>
      </c>
      <c r="H39" s="35">
        <v>1</v>
      </c>
      <c r="I39" s="39">
        <f>IF(H45=0, "-", H39/H45)</f>
        <v>0.16666666666666666</v>
      </c>
      <c r="J39" s="38" t="str">
        <f t="shared" si="4"/>
        <v>-</v>
      </c>
      <c r="K39" s="39">
        <f t="shared" si="5"/>
        <v>1</v>
      </c>
    </row>
    <row r="40" spans="1:11" x14ac:dyDescent="0.25">
      <c r="A40" s="34" t="s">
        <v>255</v>
      </c>
      <c r="B40" s="35">
        <v>0</v>
      </c>
      <c r="C40" s="146">
        <f>IF(B45=0, "-", B40/B45)</f>
        <v>0</v>
      </c>
      <c r="D40" s="35">
        <v>0</v>
      </c>
      <c r="E40" s="39">
        <f>IF(D45=0, "-", D40/D45)</f>
        <v>0</v>
      </c>
      <c r="F40" s="136">
        <v>1</v>
      </c>
      <c r="G40" s="146">
        <f>IF(F45=0, "-", F40/F45)</f>
        <v>0.2</v>
      </c>
      <c r="H40" s="35">
        <v>0</v>
      </c>
      <c r="I40" s="39">
        <f>IF(H45=0, "-", H40/H45)</f>
        <v>0</v>
      </c>
      <c r="J40" s="38" t="str">
        <f t="shared" si="4"/>
        <v>-</v>
      </c>
      <c r="K40" s="39" t="str">
        <f t="shared" si="5"/>
        <v>-</v>
      </c>
    </row>
    <row r="41" spans="1:11" x14ac:dyDescent="0.25">
      <c r="A41" s="34" t="s">
        <v>256</v>
      </c>
      <c r="B41" s="35">
        <v>0</v>
      </c>
      <c r="C41" s="146">
        <f>IF(B45=0, "-", B41/B45)</f>
        <v>0</v>
      </c>
      <c r="D41" s="35">
        <v>1</v>
      </c>
      <c r="E41" s="39">
        <f>IF(D45=0, "-", D41/D45)</f>
        <v>0.33333333333333331</v>
      </c>
      <c r="F41" s="136">
        <v>1</v>
      </c>
      <c r="G41" s="146">
        <f>IF(F45=0, "-", F41/F45)</f>
        <v>0.2</v>
      </c>
      <c r="H41" s="35">
        <v>1</v>
      </c>
      <c r="I41" s="39">
        <f>IF(H45=0, "-", H41/H45)</f>
        <v>0.16666666666666666</v>
      </c>
      <c r="J41" s="38">
        <f t="shared" si="4"/>
        <v>-1</v>
      </c>
      <c r="K41" s="39">
        <f t="shared" si="5"/>
        <v>0</v>
      </c>
    </row>
    <row r="42" spans="1:11" x14ac:dyDescent="0.25">
      <c r="A42" s="34" t="s">
        <v>257</v>
      </c>
      <c r="B42" s="35">
        <v>0</v>
      </c>
      <c r="C42" s="146">
        <f>IF(B45=0, "-", B42/B45)</f>
        <v>0</v>
      </c>
      <c r="D42" s="35">
        <v>2</v>
      </c>
      <c r="E42" s="39">
        <f>IF(D45=0, "-", D42/D45)</f>
        <v>0.66666666666666663</v>
      </c>
      <c r="F42" s="136">
        <v>0</v>
      </c>
      <c r="G42" s="146">
        <f>IF(F45=0, "-", F42/F45)</f>
        <v>0</v>
      </c>
      <c r="H42" s="35">
        <v>3</v>
      </c>
      <c r="I42" s="39">
        <f>IF(H45=0, "-", H42/H45)</f>
        <v>0.5</v>
      </c>
      <c r="J42" s="38">
        <f t="shared" si="4"/>
        <v>-1</v>
      </c>
      <c r="K42" s="39">
        <f t="shared" si="5"/>
        <v>-1</v>
      </c>
    </row>
    <row r="43" spans="1:11" x14ac:dyDescent="0.25">
      <c r="A43" s="34" t="s">
        <v>258</v>
      </c>
      <c r="B43" s="35">
        <v>1</v>
      </c>
      <c r="C43" s="146">
        <f>IF(B45=0, "-", B43/B45)</f>
        <v>0.5</v>
      </c>
      <c r="D43" s="35">
        <v>0</v>
      </c>
      <c r="E43" s="39">
        <f>IF(D45=0, "-", D43/D45)</f>
        <v>0</v>
      </c>
      <c r="F43" s="136">
        <v>1</v>
      </c>
      <c r="G43" s="146">
        <f>IF(F45=0, "-", F43/F45)</f>
        <v>0.2</v>
      </c>
      <c r="H43" s="35">
        <v>0</v>
      </c>
      <c r="I43" s="39">
        <f>IF(H45=0, "-", H43/H45)</f>
        <v>0</v>
      </c>
      <c r="J43" s="38" t="str">
        <f t="shared" si="4"/>
        <v>-</v>
      </c>
      <c r="K43" s="39" t="str">
        <f t="shared" si="5"/>
        <v>-</v>
      </c>
    </row>
    <row r="44" spans="1:11" x14ac:dyDescent="0.25">
      <c r="A44" s="137"/>
      <c r="B44" s="40"/>
      <c r="D44" s="40"/>
      <c r="E44" s="44"/>
      <c r="F44" s="138"/>
      <c r="H44" s="40"/>
      <c r="I44" s="44"/>
      <c r="J44" s="43"/>
      <c r="K44" s="44"/>
    </row>
    <row r="45" spans="1:11" s="52" customFormat="1" ht="13" x14ac:dyDescent="0.3">
      <c r="A45" s="139" t="s">
        <v>259</v>
      </c>
      <c r="B45" s="46">
        <f>SUM(B38:B44)</f>
        <v>2</v>
      </c>
      <c r="C45" s="140">
        <f>B45/640</f>
        <v>3.1250000000000002E-3</v>
      </c>
      <c r="D45" s="46">
        <f>SUM(D38:D44)</f>
        <v>3</v>
      </c>
      <c r="E45" s="141">
        <f>D45/963</f>
        <v>3.1152647975077881E-3</v>
      </c>
      <c r="F45" s="128">
        <f>SUM(F38:F44)</f>
        <v>5</v>
      </c>
      <c r="G45" s="142">
        <f>F45/1714</f>
        <v>2.9171528588098016E-3</v>
      </c>
      <c r="H45" s="46">
        <f>SUM(H38:H44)</f>
        <v>6</v>
      </c>
      <c r="I45" s="141">
        <f>H45/2456</f>
        <v>2.4429967426710096E-3</v>
      </c>
      <c r="J45" s="49">
        <f>IF(D45=0, "-", IF((B45-D45)/D45&lt;10, (B45-D45)/D45, "&gt;999%"))</f>
        <v>-0.33333333333333331</v>
      </c>
      <c r="K45" s="50">
        <f>IF(H45=0, "-", IF((F45-H45)/H45&lt;10, (F45-H45)/H45, "&gt;999%"))</f>
        <v>-0.16666666666666666</v>
      </c>
    </row>
    <row r="46" spans="1:11" x14ac:dyDescent="0.25">
      <c r="B46" s="138"/>
      <c r="D46" s="138"/>
      <c r="F46" s="138"/>
      <c r="H46" s="138"/>
    </row>
    <row r="47" spans="1:11" s="52" customFormat="1" ht="13" x14ac:dyDescent="0.3">
      <c r="A47" s="139" t="s">
        <v>260</v>
      </c>
      <c r="B47" s="46">
        <v>55</v>
      </c>
      <c r="C47" s="140">
        <f>B47/640</f>
        <v>8.59375E-2</v>
      </c>
      <c r="D47" s="46">
        <v>97</v>
      </c>
      <c r="E47" s="141">
        <f>D47/963</f>
        <v>0.10072689511941849</v>
      </c>
      <c r="F47" s="128">
        <v>161</v>
      </c>
      <c r="G47" s="142">
        <f>F47/1714</f>
        <v>9.3932322053675618E-2</v>
      </c>
      <c r="H47" s="46">
        <v>252</v>
      </c>
      <c r="I47" s="141">
        <f>H47/2456</f>
        <v>0.10260586319218241</v>
      </c>
      <c r="J47" s="49">
        <f>IF(D47=0, "-", IF((B47-D47)/D47&lt;10, (B47-D47)/D47, "&gt;999%"))</f>
        <v>-0.4329896907216495</v>
      </c>
      <c r="K47" s="50">
        <f>IF(H47=0, "-", IF((F47-H47)/H47&lt;10, (F47-H47)/H47, "&gt;999%"))</f>
        <v>-0.3611111111111111</v>
      </c>
    </row>
    <row r="48" spans="1:11" x14ac:dyDescent="0.25">
      <c r="B48" s="138"/>
      <c r="D48" s="138"/>
      <c r="F48" s="138"/>
      <c r="H48" s="138"/>
    </row>
    <row r="49" spans="1:11" ht="15.5" x14ac:dyDescent="0.35">
      <c r="A49" s="129" t="s">
        <v>36</v>
      </c>
      <c r="B49" s="22" t="s">
        <v>4</v>
      </c>
      <c r="C49" s="25"/>
      <c r="D49" s="25"/>
      <c r="E49" s="23"/>
      <c r="F49" s="22" t="s">
        <v>132</v>
      </c>
      <c r="G49" s="25"/>
      <c r="H49" s="25"/>
      <c r="I49" s="23"/>
      <c r="J49" s="22" t="s">
        <v>133</v>
      </c>
      <c r="K49" s="23"/>
    </row>
    <row r="50" spans="1:11" ht="13" x14ac:dyDescent="0.3">
      <c r="A50" s="30"/>
      <c r="B50" s="22">
        <f>VALUE(RIGHT($B$2, 4))</f>
        <v>2020</v>
      </c>
      <c r="C50" s="23"/>
      <c r="D50" s="22">
        <f>B50-1</f>
        <v>2019</v>
      </c>
      <c r="E50" s="130"/>
      <c r="F50" s="22">
        <f>B50</f>
        <v>2020</v>
      </c>
      <c r="G50" s="130"/>
      <c r="H50" s="22">
        <f>D50</f>
        <v>2019</v>
      </c>
      <c r="I50" s="130"/>
      <c r="J50" s="27" t="s">
        <v>8</v>
      </c>
      <c r="K50" s="28" t="s">
        <v>5</v>
      </c>
    </row>
    <row r="51" spans="1:11" ht="13" x14ac:dyDescent="0.3">
      <c r="A51" s="131" t="s">
        <v>261</v>
      </c>
      <c r="B51" s="132" t="s">
        <v>134</v>
      </c>
      <c r="C51" s="133" t="s">
        <v>135</v>
      </c>
      <c r="D51" s="132" t="s">
        <v>134</v>
      </c>
      <c r="E51" s="134" t="s">
        <v>135</v>
      </c>
      <c r="F51" s="133" t="s">
        <v>134</v>
      </c>
      <c r="G51" s="133" t="s">
        <v>135</v>
      </c>
      <c r="H51" s="132" t="s">
        <v>134</v>
      </c>
      <c r="I51" s="134" t="s">
        <v>135</v>
      </c>
      <c r="J51" s="132"/>
      <c r="K51" s="134"/>
    </row>
    <row r="52" spans="1:11" x14ac:dyDescent="0.25">
      <c r="A52" s="34" t="s">
        <v>262</v>
      </c>
      <c r="B52" s="35">
        <v>2</v>
      </c>
      <c r="C52" s="146">
        <f>IF(B67=0, "-", B52/B67)</f>
        <v>2.4691358024691357E-2</v>
      </c>
      <c r="D52" s="35">
        <v>1</v>
      </c>
      <c r="E52" s="39">
        <f>IF(D67=0, "-", D52/D67)</f>
        <v>5.076142131979695E-3</v>
      </c>
      <c r="F52" s="136">
        <v>3</v>
      </c>
      <c r="G52" s="146">
        <f>IF(F67=0, "-", F52/F67)</f>
        <v>1.3333333333333334E-2</v>
      </c>
      <c r="H52" s="35">
        <v>4</v>
      </c>
      <c r="I52" s="39">
        <f>IF(H67=0, "-", H52/H67)</f>
        <v>8.7145969498910684E-3</v>
      </c>
      <c r="J52" s="38">
        <f t="shared" ref="J52:J65" si="6">IF(D52=0, "-", IF((B52-D52)/D52&lt;10, (B52-D52)/D52, "&gt;999%"))</f>
        <v>1</v>
      </c>
      <c r="K52" s="39">
        <f t="shared" ref="K52:K65" si="7">IF(H52=0, "-", IF((F52-H52)/H52&lt;10, (F52-H52)/H52, "&gt;999%"))</f>
        <v>-0.25</v>
      </c>
    </row>
    <row r="53" spans="1:11" x14ac:dyDescent="0.25">
      <c r="A53" s="34" t="s">
        <v>263</v>
      </c>
      <c r="B53" s="35">
        <v>6</v>
      </c>
      <c r="C53" s="146">
        <f>IF(B67=0, "-", B53/B67)</f>
        <v>7.407407407407407E-2</v>
      </c>
      <c r="D53" s="35">
        <v>1</v>
      </c>
      <c r="E53" s="39">
        <f>IF(D67=0, "-", D53/D67)</f>
        <v>5.076142131979695E-3</v>
      </c>
      <c r="F53" s="136">
        <v>8</v>
      </c>
      <c r="G53" s="146">
        <f>IF(F67=0, "-", F53/F67)</f>
        <v>3.5555555555555556E-2</v>
      </c>
      <c r="H53" s="35">
        <v>8</v>
      </c>
      <c r="I53" s="39">
        <f>IF(H67=0, "-", H53/H67)</f>
        <v>1.7429193899782137E-2</v>
      </c>
      <c r="J53" s="38">
        <f t="shared" si="6"/>
        <v>5</v>
      </c>
      <c r="K53" s="39">
        <f t="shared" si="7"/>
        <v>0</v>
      </c>
    </row>
    <row r="54" spans="1:11" x14ac:dyDescent="0.25">
      <c r="A54" s="34" t="s">
        <v>264</v>
      </c>
      <c r="B54" s="35">
        <v>3</v>
      </c>
      <c r="C54" s="146">
        <f>IF(B67=0, "-", B54/B67)</f>
        <v>3.7037037037037035E-2</v>
      </c>
      <c r="D54" s="35">
        <v>3</v>
      </c>
      <c r="E54" s="39">
        <f>IF(D67=0, "-", D54/D67)</f>
        <v>1.5228426395939087E-2</v>
      </c>
      <c r="F54" s="136">
        <v>16</v>
      </c>
      <c r="G54" s="146">
        <f>IF(F67=0, "-", F54/F67)</f>
        <v>7.1111111111111111E-2</v>
      </c>
      <c r="H54" s="35">
        <v>17</v>
      </c>
      <c r="I54" s="39">
        <f>IF(H67=0, "-", H54/H67)</f>
        <v>3.7037037037037035E-2</v>
      </c>
      <c r="J54" s="38">
        <f t="shared" si="6"/>
        <v>0</v>
      </c>
      <c r="K54" s="39">
        <f t="shared" si="7"/>
        <v>-5.8823529411764705E-2</v>
      </c>
    </row>
    <row r="55" spans="1:11" x14ac:dyDescent="0.25">
      <c r="A55" s="34" t="s">
        <v>265</v>
      </c>
      <c r="B55" s="35">
        <v>4</v>
      </c>
      <c r="C55" s="146">
        <f>IF(B67=0, "-", B55/B67)</f>
        <v>4.9382716049382713E-2</v>
      </c>
      <c r="D55" s="35">
        <v>7</v>
      </c>
      <c r="E55" s="39">
        <f>IF(D67=0, "-", D55/D67)</f>
        <v>3.553299492385787E-2</v>
      </c>
      <c r="F55" s="136">
        <v>11</v>
      </c>
      <c r="G55" s="146">
        <f>IF(F67=0, "-", F55/F67)</f>
        <v>4.8888888888888891E-2</v>
      </c>
      <c r="H55" s="35">
        <v>17</v>
      </c>
      <c r="I55" s="39">
        <f>IF(H67=0, "-", H55/H67)</f>
        <v>3.7037037037037035E-2</v>
      </c>
      <c r="J55" s="38">
        <f t="shared" si="6"/>
        <v>-0.42857142857142855</v>
      </c>
      <c r="K55" s="39">
        <f t="shared" si="7"/>
        <v>-0.35294117647058826</v>
      </c>
    </row>
    <row r="56" spans="1:11" x14ac:dyDescent="0.25">
      <c r="A56" s="34" t="s">
        <v>266</v>
      </c>
      <c r="B56" s="35">
        <v>1</v>
      </c>
      <c r="C56" s="146">
        <f>IF(B67=0, "-", B56/B67)</f>
        <v>1.2345679012345678E-2</v>
      </c>
      <c r="D56" s="35">
        <v>1</v>
      </c>
      <c r="E56" s="39">
        <f>IF(D67=0, "-", D56/D67)</f>
        <v>5.076142131979695E-3</v>
      </c>
      <c r="F56" s="136">
        <v>1</v>
      </c>
      <c r="G56" s="146">
        <f>IF(F67=0, "-", F56/F67)</f>
        <v>4.4444444444444444E-3</v>
      </c>
      <c r="H56" s="35">
        <v>1</v>
      </c>
      <c r="I56" s="39">
        <f>IF(H67=0, "-", H56/H67)</f>
        <v>2.1786492374727671E-3</v>
      </c>
      <c r="J56" s="38">
        <f t="shared" si="6"/>
        <v>0</v>
      </c>
      <c r="K56" s="39">
        <f t="shared" si="7"/>
        <v>0</v>
      </c>
    </row>
    <row r="57" spans="1:11" x14ac:dyDescent="0.25">
      <c r="A57" s="34" t="s">
        <v>267</v>
      </c>
      <c r="B57" s="35">
        <v>2</v>
      </c>
      <c r="C57" s="146">
        <f>IF(B67=0, "-", B57/B67)</f>
        <v>2.4691358024691357E-2</v>
      </c>
      <c r="D57" s="35">
        <v>7</v>
      </c>
      <c r="E57" s="39">
        <f>IF(D67=0, "-", D57/D67)</f>
        <v>3.553299492385787E-2</v>
      </c>
      <c r="F57" s="136">
        <v>8</v>
      </c>
      <c r="G57" s="146">
        <f>IF(F67=0, "-", F57/F67)</f>
        <v>3.5555555555555556E-2</v>
      </c>
      <c r="H57" s="35">
        <v>17</v>
      </c>
      <c r="I57" s="39">
        <f>IF(H67=0, "-", H57/H67)</f>
        <v>3.7037037037037035E-2</v>
      </c>
      <c r="J57" s="38">
        <f t="shared" si="6"/>
        <v>-0.7142857142857143</v>
      </c>
      <c r="K57" s="39">
        <f t="shared" si="7"/>
        <v>-0.52941176470588236</v>
      </c>
    </row>
    <row r="58" spans="1:11" x14ac:dyDescent="0.25">
      <c r="A58" s="34" t="s">
        <v>268</v>
      </c>
      <c r="B58" s="35">
        <v>11</v>
      </c>
      <c r="C58" s="146">
        <f>IF(B67=0, "-", B58/B67)</f>
        <v>0.13580246913580246</v>
      </c>
      <c r="D58" s="35">
        <v>11</v>
      </c>
      <c r="E58" s="39">
        <f>IF(D67=0, "-", D58/D67)</f>
        <v>5.5837563451776651E-2</v>
      </c>
      <c r="F58" s="136">
        <v>37</v>
      </c>
      <c r="G58" s="146">
        <f>IF(F67=0, "-", F58/F67)</f>
        <v>0.16444444444444445</v>
      </c>
      <c r="H58" s="35">
        <v>35</v>
      </c>
      <c r="I58" s="39">
        <f>IF(H67=0, "-", H58/H67)</f>
        <v>7.6252723311546838E-2</v>
      </c>
      <c r="J58" s="38">
        <f t="shared" si="6"/>
        <v>0</v>
      </c>
      <c r="K58" s="39">
        <f t="shared" si="7"/>
        <v>5.7142857142857141E-2</v>
      </c>
    </row>
    <row r="59" spans="1:11" x14ac:dyDescent="0.25">
      <c r="A59" s="34" t="s">
        <v>269</v>
      </c>
      <c r="B59" s="35">
        <v>13</v>
      </c>
      <c r="C59" s="146">
        <f>IF(B67=0, "-", B59/B67)</f>
        <v>0.16049382716049382</v>
      </c>
      <c r="D59" s="35">
        <v>110</v>
      </c>
      <c r="E59" s="39">
        <f>IF(D67=0, "-", D59/D67)</f>
        <v>0.55837563451776651</v>
      </c>
      <c r="F59" s="136">
        <v>27</v>
      </c>
      <c r="G59" s="146">
        <f>IF(F67=0, "-", F59/F67)</f>
        <v>0.12</v>
      </c>
      <c r="H59" s="35">
        <v>201</v>
      </c>
      <c r="I59" s="39">
        <f>IF(H67=0, "-", H59/H67)</f>
        <v>0.43790849673202614</v>
      </c>
      <c r="J59" s="38">
        <f t="shared" si="6"/>
        <v>-0.88181818181818183</v>
      </c>
      <c r="K59" s="39">
        <f t="shared" si="7"/>
        <v>-0.86567164179104472</v>
      </c>
    </row>
    <row r="60" spans="1:11" x14ac:dyDescent="0.25">
      <c r="A60" s="34" t="s">
        <v>270</v>
      </c>
      <c r="B60" s="35">
        <v>5</v>
      </c>
      <c r="C60" s="146">
        <f>IF(B67=0, "-", B60/B67)</f>
        <v>6.1728395061728392E-2</v>
      </c>
      <c r="D60" s="35">
        <v>10</v>
      </c>
      <c r="E60" s="39">
        <f>IF(D67=0, "-", D60/D67)</f>
        <v>5.0761421319796954E-2</v>
      </c>
      <c r="F60" s="136">
        <v>20</v>
      </c>
      <c r="G60" s="146">
        <f>IF(F67=0, "-", F60/F67)</f>
        <v>8.8888888888888892E-2</v>
      </c>
      <c r="H60" s="35">
        <v>24</v>
      </c>
      <c r="I60" s="39">
        <f>IF(H67=0, "-", H60/H67)</f>
        <v>5.2287581699346407E-2</v>
      </c>
      <c r="J60" s="38">
        <f t="shared" si="6"/>
        <v>-0.5</v>
      </c>
      <c r="K60" s="39">
        <f t="shared" si="7"/>
        <v>-0.16666666666666666</v>
      </c>
    </row>
    <row r="61" spans="1:11" x14ac:dyDescent="0.25">
      <c r="A61" s="34" t="s">
        <v>271</v>
      </c>
      <c r="B61" s="35">
        <v>0</v>
      </c>
      <c r="C61" s="146">
        <f>IF(B67=0, "-", B61/B67)</f>
        <v>0</v>
      </c>
      <c r="D61" s="35">
        <v>0</v>
      </c>
      <c r="E61" s="39">
        <f>IF(D67=0, "-", D61/D67)</f>
        <v>0</v>
      </c>
      <c r="F61" s="136">
        <v>0</v>
      </c>
      <c r="G61" s="146">
        <f>IF(F67=0, "-", F61/F67)</f>
        <v>0</v>
      </c>
      <c r="H61" s="35">
        <v>1</v>
      </c>
      <c r="I61" s="39">
        <f>IF(H67=0, "-", H61/H67)</f>
        <v>2.1786492374727671E-3</v>
      </c>
      <c r="J61" s="38" t="str">
        <f t="shared" si="6"/>
        <v>-</v>
      </c>
      <c r="K61" s="39">
        <f t="shared" si="7"/>
        <v>-1</v>
      </c>
    </row>
    <row r="62" spans="1:11" x14ac:dyDescent="0.25">
      <c r="A62" s="34" t="s">
        <v>272</v>
      </c>
      <c r="B62" s="35">
        <v>9</v>
      </c>
      <c r="C62" s="146">
        <f>IF(B67=0, "-", B62/B67)</f>
        <v>0.1111111111111111</v>
      </c>
      <c r="D62" s="35">
        <v>17</v>
      </c>
      <c r="E62" s="39">
        <f>IF(D67=0, "-", D62/D67)</f>
        <v>8.6294416243654817E-2</v>
      </c>
      <c r="F62" s="136">
        <v>19</v>
      </c>
      <c r="G62" s="146">
        <f>IF(F67=0, "-", F62/F67)</f>
        <v>8.4444444444444447E-2</v>
      </c>
      <c r="H62" s="35">
        <v>48</v>
      </c>
      <c r="I62" s="39">
        <f>IF(H67=0, "-", H62/H67)</f>
        <v>0.10457516339869281</v>
      </c>
      <c r="J62" s="38">
        <f t="shared" si="6"/>
        <v>-0.47058823529411764</v>
      </c>
      <c r="K62" s="39">
        <f t="shared" si="7"/>
        <v>-0.60416666666666663</v>
      </c>
    </row>
    <row r="63" spans="1:11" x14ac:dyDescent="0.25">
      <c r="A63" s="34" t="s">
        <v>273</v>
      </c>
      <c r="B63" s="35">
        <v>0</v>
      </c>
      <c r="C63" s="146">
        <f>IF(B67=0, "-", B63/B67)</f>
        <v>0</v>
      </c>
      <c r="D63" s="35">
        <v>1</v>
      </c>
      <c r="E63" s="39">
        <f>IF(D67=0, "-", D63/D67)</f>
        <v>5.076142131979695E-3</v>
      </c>
      <c r="F63" s="136">
        <v>0</v>
      </c>
      <c r="G63" s="146">
        <f>IF(F67=0, "-", F63/F67)</f>
        <v>0</v>
      </c>
      <c r="H63" s="35">
        <v>5</v>
      </c>
      <c r="I63" s="39">
        <f>IF(H67=0, "-", H63/H67)</f>
        <v>1.0893246187363835E-2</v>
      </c>
      <c r="J63" s="38">
        <f t="shared" si="6"/>
        <v>-1</v>
      </c>
      <c r="K63" s="39">
        <f t="shared" si="7"/>
        <v>-1</v>
      </c>
    </row>
    <row r="64" spans="1:11" x14ac:dyDescent="0.25">
      <c r="A64" s="34" t="s">
        <v>274</v>
      </c>
      <c r="B64" s="35">
        <v>24</v>
      </c>
      <c r="C64" s="146">
        <f>IF(B67=0, "-", B64/B67)</f>
        <v>0.29629629629629628</v>
      </c>
      <c r="D64" s="35">
        <v>24</v>
      </c>
      <c r="E64" s="39">
        <f>IF(D67=0, "-", D64/D67)</f>
        <v>0.12182741116751269</v>
      </c>
      <c r="F64" s="136">
        <v>72</v>
      </c>
      <c r="G64" s="146">
        <f>IF(F67=0, "-", F64/F67)</f>
        <v>0.32</v>
      </c>
      <c r="H64" s="35">
        <v>76</v>
      </c>
      <c r="I64" s="39">
        <f>IF(H67=0, "-", H64/H67)</f>
        <v>0.16557734204793029</v>
      </c>
      <c r="J64" s="38">
        <f t="shared" si="6"/>
        <v>0</v>
      </c>
      <c r="K64" s="39">
        <f t="shared" si="7"/>
        <v>-5.2631578947368418E-2</v>
      </c>
    </row>
    <row r="65" spans="1:11" x14ac:dyDescent="0.25">
      <c r="A65" s="34" t="s">
        <v>275</v>
      </c>
      <c r="B65" s="35">
        <v>1</v>
      </c>
      <c r="C65" s="146">
        <f>IF(B67=0, "-", B65/B67)</f>
        <v>1.2345679012345678E-2</v>
      </c>
      <c r="D65" s="35">
        <v>4</v>
      </c>
      <c r="E65" s="39">
        <f>IF(D67=0, "-", D65/D67)</f>
        <v>2.030456852791878E-2</v>
      </c>
      <c r="F65" s="136">
        <v>3</v>
      </c>
      <c r="G65" s="146">
        <f>IF(F67=0, "-", F65/F67)</f>
        <v>1.3333333333333334E-2</v>
      </c>
      <c r="H65" s="35">
        <v>5</v>
      </c>
      <c r="I65" s="39">
        <f>IF(H67=0, "-", H65/H67)</f>
        <v>1.0893246187363835E-2</v>
      </c>
      <c r="J65" s="38">
        <f t="shared" si="6"/>
        <v>-0.75</v>
      </c>
      <c r="K65" s="39">
        <f t="shared" si="7"/>
        <v>-0.4</v>
      </c>
    </row>
    <row r="66" spans="1:11" x14ac:dyDescent="0.25">
      <c r="A66" s="137"/>
      <c r="B66" s="40"/>
      <c r="D66" s="40"/>
      <c r="E66" s="44"/>
      <c r="F66" s="138"/>
      <c r="H66" s="40"/>
      <c r="I66" s="44"/>
      <c r="J66" s="43"/>
      <c r="K66" s="44"/>
    </row>
    <row r="67" spans="1:11" s="52" customFormat="1" ht="13" x14ac:dyDescent="0.3">
      <c r="A67" s="139" t="s">
        <v>276</v>
      </c>
      <c r="B67" s="46">
        <f>SUM(B52:B66)</f>
        <v>81</v>
      </c>
      <c r="C67" s="140">
        <f>B67/640</f>
        <v>0.12656249999999999</v>
      </c>
      <c r="D67" s="46">
        <f>SUM(D52:D66)</f>
        <v>197</v>
      </c>
      <c r="E67" s="141">
        <f>D67/963</f>
        <v>0.20456905503634476</v>
      </c>
      <c r="F67" s="128">
        <f>SUM(F52:F66)</f>
        <v>225</v>
      </c>
      <c r="G67" s="142">
        <f>F67/1714</f>
        <v>0.13127187864644108</v>
      </c>
      <c r="H67" s="46">
        <f>SUM(H52:H66)</f>
        <v>459</v>
      </c>
      <c r="I67" s="141">
        <f>H67/2456</f>
        <v>0.18688925081433225</v>
      </c>
      <c r="J67" s="49">
        <f>IF(D67=0, "-", IF((B67-D67)/D67&lt;10, (B67-D67)/D67, "&gt;999%"))</f>
        <v>-0.58883248730964466</v>
      </c>
      <c r="K67" s="50">
        <f>IF(H67=0, "-", IF((F67-H67)/H67&lt;10, (F67-H67)/H67, "&gt;999%"))</f>
        <v>-0.50980392156862742</v>
      </c>
    </row>
    <row r="68" spans="1:11" x14ac:dyDescent="0.25">
      <c r="B68" s="138"/>
      <c r="D68" s="138"/>
      <c r="F68" s="138"/>
      <c r="H68" s="138"/>
    </row>
    <row r="69" spans="1:11" ht="13" x14ac:dyDescent="0.3">
      <c r="A69" s="131" t="s">
        <v>277</v>
      </c>
      <c r="B69" s="132" t="s">
        <v>134</v>
      </c>
      <c r="C69" s="133" t="s">
        <v>135</v>
      </c>
      <c r="D69" s="132" t="s">
        <v>134</v>
      </c>
      <c r="E69" s="134" t="s">
        <v>135</v>
      </c>
      <c r="F69" s="133" t="s">
        <v>134</v>
      </c>
      <c r="G69" s="133" t="s">
        <v>135</v>
      </c>
      <c r="H69" s="132" t="s">
        <v>134</v>
      </c>
      <c r="I69" s="134" t="s">
        <v>135</v>
      </c>
      <c r="J69" s="132"/>
      <c r="K69" s="134"/>
    </row>
    <row r="70" spans="1:11" x14ac:dyDescent="0.25">
      <c r="A70" s="34" t="s">
        <v>278</v>
      </c>
      <c r="B70" s="35">
        <v>1</v>
      </c>
      <c r="C70" s="146">
        <f>IF(B77=0, "-", B70/B77)</f>
        <v>0.5</v>
      </c>
      <c r="D70" s="35">
        <v>0</v>
      </c>
      <c r="E70" s="39">
        <f>IF(D77=0, "-", D70/D77)</f>
        <v>0</v>
      </c>
      <c r="F70" s="136">
        <v>2</v>
      </c>
      <c r="G70" s="146">
        <f>IF(F77=0, "-", F70/F77)</f>
        <v>0.2857142857142857</v>
      </c>
      <c r="H70" s="35">
        <v>1</v>
      </c>
      <c r="I70" s="39">
        <f>IF(H77=0, "-", H70/H77)</f>
        <v>0.125</v>
      </c>
      <c r="J70" s="38" t="str">
        <f t="shared" ref="J70:J75" si="8">IF(D70=0, "-", IF((B70-D70)/D70&lt;10, (B70-D70)/D70, "&gt;999%"))</f>
        <v>-</v>
      </c>
      <c r="K70" s="39">
        <f t="shared" ref="K70:K75" si="9">IF(H70=0, "-", IF((F70-H70)/H70&lt;10, (F70-H70)/H70, "&gt;999%"))</f>
        <v>1</v>
      </c>
    </row>
    <row r="71" spans="1:11" x14ac:dyDescent="0.25">
      <c r="A71" s="34" t="s">
        <v>279</v>
      </c>
      <c r="B71" s="35">
        <v>0</v>
      </c>
      <c r="C71" s="146">
        <f>IF(B77=0, "-", B71/B77)</f>
        <v>0</v>
      </c>
      <c r="D71" s="35">
        <v>0</v>
      </c>
      <c r="E71" s="39">
        <f>IF(D77=0, "-", D71/D77)</f>
        <v>0</v>
      </c>
      <c r="F71" s="136">
        <v>1</v>
      </c>
      <c r="G71" s="146">
        <f>IF(F77=0, "-", F71/F77)</f>
        <v>0.14285714285714285</v>
      </c>
      <c r="H71" s="35">
        <v>1</v>
      </c>
      <c r="I71" s="39">
        <f>IF(H77=0, "-", H71/H77)</f>
        <v>0.125</v>
      </c>
      <c r="J71" s="38" t="str">
        <f t="shared" si="8"/>
        <v>-</v>
      </c>
      <c r="K71" s="39">
        <f t="shared" si="9"/>
        <v>0</v>
      </c>
    </row>
    <row r="72" spans="1:11" x14ac:dyDescent="0.25">
      <c r="A72" s="34" t="s">
        <v>280</v>
      </c>
      <c r="B72" s="35">
        <v>0</v>
      </c>
      <c r="C72" s="146">
        <f>IF(B77=0, "-", B72/B77)</f>
        <v>0</v>
      </c>
      <c r="D72" s="35">
        <v>0</v>
      </c>
      <c r="E72" s="39">
        <f>IF(D77=0, "-", D72/D77)</f>
        <v>0</v>
      </c>
      <c r="F72" s="136">
        <v>1</v>
      </c>
      <c r="G72" s="146">
        <f>IF(F77=0, "-", F72/F77)</f>
        <v>0.14285714285714285</v>
      </c>
      <c r="H72" s="35">
        <v>1</v>
      </c>
      <c r="I72" s="39">
        <f>IF(H77=0, "-", H72/H77)</f>
        <v>0.125</v>
      </c>
      <c r="J72" s="38" t="str">
        <f t="shared" si="8"/>
        <v>-</v>
      </c>
      <c r="K72" s="39">
        <f t="shared" si="9"/>
        <v>0</v>
      </c>
    </row>
    <row r="73" spans="1:11" x14ac:dyDescent="0.25">
      <c r="A73" s="34" t="s">
        <v>281</v>
      </c>
      <c r="B73" s="35">
        <v>0</v>
      </c>
      <c r="C73" s="146">
        <f>IF(B77=0, "-", B73/B77)</f>
        <v>0</v>
      </c>
      <c r="D73" s="35">
        <v>1</v>
      </c>
      <c r="E73" s="39">
        <f>IF(D77=0, "-", D73/D77)</f>
        <v>1</v>
      </c>
      <c r="F73" s="136">
        <v>1</v>
      </c>
      <c r="G73" s="146">
        <f>IF(F77=0, "-", F73/F77)</f>
        <v>0.14285714285714285</v>
      </c>
      <c r="H73" s="35">
        <v>5</v>
      </c>
      <c r="I73" s="39">
        <f>IF(H77=0, "-", H73/H77)</f>
        <v>0.625</v>
      </c>
      <c r="J73" s="38">
        <f t="shared" si="8"/>
        <v>-1</v>
      </c>
      <c r="K73" s="39">
        <f t="shared" si="9"/>
        <v>-0.8</v>
      </c>
    </row>
    <row r="74" spans="1:11" x14ac:dyDescent="0.25">
      <c r="A74" s="34" t="s">
        <v>282</v>
      </c>
      <c r="B74" s="35">
        <v>1</v>
      </c>
      <c r="C74" s="146">
        <f>IF(B77=0, "-", B74/B77)</f>
        <v>0.5</v>
      </c>
      <c r="D74" s="35">
        <v>0</v>
      </c>
      <c r="E74" s="39">
        <f>IF(D77=0, "-", D74/D77)</f>
        <v>0</v>
      </c>
      <c r="F74" s="136">
        <v>1</v>
      </c>
      <c r="G74" s="146">
        <f>IF(F77=0, "-", F74/F77)</f>
        <v>0.14285714285714285</v>
      </c>
      <c r="H74" s="35">
        <v>0</v>
      </c>
      <c r="I74" s="39">
        <f>IF(H77=0, "-", H74/H77)</f>
        <v>0</v>
      </c>
      <c r="J74" s="38" t="str">
        <f t="shared" si="8"/>
        <v>-</v>
      </c>
      <c r="K74" s="39" t="str">
        <f t="shared" si="9"/>
        <v>-</v>
      </c>
    </row>
    <row r="75" spans="1:11" x14ac:dyDescent="0.25">
      <c r="A75" s="34" t="s">
        <v>283</v>
      </c>
      <c r="B75" s="35">
        <v>0</v>
      </c>
      <c r="C75" s="146">
        <f>IF(B77=0, "-", B75/B77)</f>
        <v>0</v>
      </c>
      <c r="D75" s="35">
        <v>0</v>
      </c>
      <c r="E75" s="39">
        <f>IF(D77=0, "-", D75/D77)</f>
        <v>0</v>
      </c>
      <c r="F75" s="136">
        <v>1</v>
      </c>
      <c r="G75" s="146">
        <f>IF(F77=0, "-", F75/F77)</f>
        <v>0.14285714285714285</v>
      </c>
      <c r="H75" s="35">
        <v>0</v>
      </c>
      <c r="I75" s="39">
        <f>IF(H77=0, "-", H75/H77)</f>
        <v>0</v>
      </c>
      <c r="J75" s="38" t="str">
        <f t="shared" si="8"/>
        <v>-</v>
      </c>
      <c r="K75" s="39" t="str">
        <f t="shared" si="9"/>
        <v>-</v>
      </c>
    </row>
    <row r="76" spans="1:11" x14ac:dyDescent="0.25">
      <c r="A76" s="137"/>
      <c r="B76" s="40"/>
      <c r="D76" s="40"/>
      <c r="E76" s="44"/>
      <c r="F76" s="138"/>
      <c r="H76" s="40"/>
      <c r="I76" s="44"/>
      <c r="J76" s="43"/>
      <c r="K76" s="44"/>
    </row>
    <row r="77" spans="1:11" s="52" customFormat="1" ht="13" x14ac:dyDescent="0.3">
      <c r="A77" s="139" t="s">
        <v>284</v>
      </c>
      <c r="B77" s="46">
        <f>SUM(B70:B76)</f>
        <v>2</v>
      </c>
      <c r="C77" s="140">
        <f>B77/640</f>
        <v>3.1250000000000002E-3</v>
      </c>
      <c r="D77" s="46">
        <f>SUM(D70:D76)</f>
        <v>1</v>
      </c>
      <c r="E77" s="141">
        <f>D77/963</f>
        <v>1.0384215991692627E-3</v>
      </c>
      <c r="F77" s="128">
        <f>SUM(F70:F76)</f>
        <v>7</v>
      </c>
      <c r="G77" s="142">
        <f>F77/1714</f>
        <v>4.0840140023337222E-3</v>
      </c>
      <c r="H77" s="46">
        <f>SUM(H70:H76)</f>
        <v>8</v>
      </c>
      <c r="I77" s="141">
        <f>H77/2456</f>
        <v>3.2573289902280132E-3</v>
      </c>
      <c r="J77" s="49">
        <f>IF(D77=0, "-", IF((B77-D77)/D77&lt;10, (B77-D77)/D77, "&gt;999%"))</f>
        <v>1</v>
      </c>
      <c r="K77" s="50">
        <f>IF(H77=0, "-", IF((F77-H77)/H77&lt;10, (F77-H77)/H77, "&gt;999%"))</f>
        <v>-0.125</v>
      </c>
    </row>
    <row r="78" spans="1:11" x14ac:dyDescent="0.25">
      <c r="B78" s="138"/>
      <c r="D78" s="138"/>
      <c r="F78" s="138"/>
      <c r="H78" s="138"/>
    </row>
    <row r="79" spans="1:11" s="52" customFormat="1" ht="13" x14ac:dyDescent="0.3">
      <c r="A79" s="139" t="s">
        <v>285</v>
      </c>
      <c r="B79" s="46">
        <v>83</v>
      </c>
      <c r="C79" s="140">
        <f>B79/640</f>
        <v>0.12968750000000001</v>
      </c>
      <c r="D79" s="46">
        <v>198</v>
      </c>
      <c r="E79" s="141">
        <f>D79/963</f>
        <v>0.20560747663551401</v>
      </c>
      <c r="F79" s="128">
        <v>232</v>
      </c>
      <c r="G79" s="142">
        <f>F79/1714</f>
        <v>0.13535589264877479</v>
      </c>
      <c r="H79" s="46">
        <v>467</v>
      </c>
      <c r="I79" s="141">
        <f>H79/2456</f>
        <v>0.19014657980456026</v>
      </c>
      <c r="J79" s="49">
        <f>IF(D79=0, "-", IF((B79-D79)/D79&lt;10, (B79-D79)/D79, "&gt;999%"))</f>
        <v>-0.58080808080808077</v>
      </c>
      <c r="K79" s="50">
        <f>IF(H79=0, "-", IF((F79-H79)/H79&lt;10, (F79-H79)/H79, "&gt;999%"))</f>
        <v>-0.50321199143468953</v>
      </c>
    </row>
    <row r="80" spans="1:11" x14ac:dyDescent="0.25">
      <c r="B80" s="138"/>
      <c r="D80" s="138"/>
      <c r="F80" s="138"/>
      <c r="H80" s="138"/>
    </row>
    <row r="81" spans="1:11" ht="15.5" x14ac:dyDescent="0.35">
      <c r="A81" s="129" t="s">
        <v>37</v>
      </c>
      <c r="B81" s="22" t="s">
        <v>4</v>
      </c>
      <c r="C81" s="25"/>
      <c r="D81" s="25"/>
      <c r="E81" s="23"/>
      <c r="F81" s="22" t="s">
        <v>132</v>
      </c>
      <c r="G81" s="25"/>
      <c r="H81" s="25"/>
      <c r="I81" s="23"/>
      <c r="J81" s="22" t="s">
        <v>133</v>
      </c>
      <c r="K81" s="23"/>
    </row>
    <row r="82" spans="1:11" ht="13" x14ac:dyDescent="0.3">
      <c r="A82" s="30"/>
      <c r="B82" s="22">
        <f>VALUE(RIGHT($B$2, 4))</f>
        <v>2020</v>
      </c>
      <c r="C82" s="23"/>
      <c r="D82" s="22">
        <f>B82-1</f>
        <v>2019</v>
      </c>
      <c r="E82" s="130"/>
      <c r="F82" s="22">
        <f>B82</f>
        <v>2020</v>
      </c>
      <c r="G82" s="130"/>
      <c r="H82" s="22">
        <f>D82</f>
        <v>2019</v>
      </c>
      <c r="I82" s="130"/>
      <c r="J82" s="27" t="s">
        <v>8</v>
      </c>
      <c r="K82" s="28" t="s">
        <v>5</v>
      </c>
    </row>
    <row r="83" spans="1:11" ht="13" x14ac:dyDescent="0.3">
      <c r="A83" s="131" t="s">
        <v>286</v>
      </c>
      <c r="B83" s="132" t="s">
        <v>134</v>
      </c>
      <c r="C83" s="133" t="s">
        <v>135</v>
      </c>
      <c r="D83" s="132" t="s">
        <v>134</v>
      </c>
      <c r="E83" s="134" t="s">
        <v>135</v>
      </c>
      <c r="F83" s="133" t="s">
        <v>134</v>
      </c>
      <c r="G83" s="133" t="s">
        <v>135</v>
      </c>
      <c r="H83" s="132" t="s">
        <v>134</v>
      </c>
      <c r="I83" s="134" t="s">
        <v>135</v>
      </c>
      <c r="J83" s="132"/>
      <c r="K83" s="134"/>
    </row>
    <row r="84" spans="1:11" x14ac:dyDescent="0.25">
      <c r="A84" s="34" t="s">
        <v>287</v>
      </c>
      <c r="B84" s="35">
        <v>1</v>
      </c>
      <c r="C84" s="146">
        <f>IF(B108=0, "-", B84/B108)</f>
        <v>9.8039215686274508E-3</v>
      </c>
      <c r="D84" s="35">
        <v>1</v>
      </c>
      <c r="E84" s="39">
        <f>IF(D108=0, "-", D84/D108)</f>
        <v>7.0921985815602835E-3</v>
      </c>
      <c r="F84" s="136">
        <v>1</v>
      </c>
      <c r="G84" s="146">
        <f>IF(F108=0, "-", F84/F108)</f>
        <v>4.1322314049586778E-3</v>
      </c>
      <c r="H84" s="35">
        <v>3</v>
      </c>
      <c r="I84" s="39">
        <f>IF(H108=0, "-", H84/H108)</f>
        <v>8.2872928176795577E-3</v>
      </c>
      <c r="J84" s="38">
        <f t="shared" ref="J84:J106" si="10">IF(D84=0, "-", IF((B84-D84)/D84&lt;10, (B84-D84)/D84, "&gt;999%"))</f>
        <v>0</v>
      </c>
      <c r="K84" s="39">
        <f t="shared" ref="K84:K106" si="11">IF(H84=0, "-", IF((F84-H84)/H84&lt;10, (F84-H84)/H84, "&gt;999%"))</f>
        <v>-0.66666666666666663</v>
      </c>
    </row>
    <row r="85" spans="1:11" x14ac:dyDescent="0.25">
      <c r="A85" s="34" t="s">
        <v>288</v>
      </c>
      <c r="B85" s="35">
        <v>2</v>
      </c>
      <c r="C85" s="146">
        <f>IF(B108=0, "-", B85/B108)</f>
        <v>1.9607843137254902E-2</v>
      </c>
      <c r="D85" s="35">
        <v>2</v>
      </c>
      <c r="E85" s="39">
        <f>IF(D108=0, "-", D85/D108)</f>
        <v>1.4184397163120567E-2</v>
      </c>
      <c r="F85" s="136">
        <v>5</v>
      </c>
      <c r="G85" s="146">
        <f>IF(F108=0, "-", F85/F108)</f>
        <v>2.0661157024793389E-2</v>
      </c>
      <c r="H85" s="35">
        <v>10</v>
      </c>
      <c r="I85" s="39">
        <f>IF(H108=0, "-", H85/H108)</f>
        <v>2.7624309392265192E-2</v>
      </c>
      <c r="J85" s="38">
        <f t="shared" si="10"/>
        <v>0</v>
      </c>
      <c r="K85" s="39">
        <f t="shared" si="11"/>
        <v>-0.5</v>
      </c>
    </row>
    <row r="86" spans="1:11" x14ac:dyDescent="0.25">
      <c r="A86" s="34" t="s">
        <v>289</v>
      </c>
      <c r="B86" s="35">
        <v>1</v>
      </c>
      <c r="C86" s="146">
        <f>IF(B108=0, "-", B86/B108)</f>
        <v>9.8039215686274508E-3</v>
      </c>
      <c r="D86" s="35">
        <v>3</v>
      </c>
      <c r="E86" s="39">
        <f>IF(D108=0, "-", D86/D108)</f>
        <v>2.1276595744680851E-2</v>
      </c>
      <c r="F86" s="136">
        <v>6</v>
      </c>
      <c r="G86" s="146">
        <f>IF(F108=0, "-", F86/F108)</f>
        <v>2.4793388429752067E-2</v>
      </c>
      <c r="H86" s="35">
        <v>4</v>
      </c>
      <c r="I86" s="39">
        <f>IF(H108=0, "-", H86/H108)</f>
        <v>1.1049723756906077E-2</v>
      </c>
      <c r="J86" s="38">
        <f t="shared" si="10"/>
        <v>-0.66666666666666663</v>
      </c>
      <c r="K86" s="39">
        <f t="shared" si="11"/>
        <v>0.5</v>
      </c>
    </row>
    <row r="87" spans="1:11" x14ac:dyDescent="0.25">
      <c r="A87" s="34" t="s">
        <v>290</v>
      </c>
      <c r="B87" s="35">
        <v>0</v>
      </c>
      <c r="C87" s="146">
        <f>IF(B108=0, "-", B87/B108)</f>
        <v>0</v>
      </c>
      <c r="D87" s="35">
        <v>0</v>
      </c>
      <c r="E87" s="39">
        <f>IF(D108=0, "-", D87/D108)</f>
        <v>0</v>
      </c>
      <c r="F87" s="136">
        <v>0</v>
      </c>
      <c r="G87" s="146">
        <f>IF(F108=0, "-", F87/F108)</f>
        <v>0</v>
      </c>
      <c r="H87" s="35">
        <v>1</v>
      </c>
      <c r="I87" s="39">
        <f>IF(H108=0, "-", H87/H108)</f>
        <v>2.7624309392265192E-3</v>
      </c>
      <c r="J87" s="38" t="str">
        <f t="shared" si="10"/>
        <v>-</v>
      </c>
      <c r="K87" s="39">
        <f t="shared" si="11"/>
        <v>-1</v>
      </c>
    </row>
    <row r="88" spans="1:11" x14ac:dyDescent="0.25">
      <c r="A88" s="34" t="s">
        <v>291</v>
      </c>
      <c r="B88" s="35">
        <v>7</v>
      </c>
      <c r="C88" s="146">
        <f>IF(B108=0, "-", B88/B108)</f>
        <v>6.8627450980392163E-2</v>
      </c>
      <c r="D88" s="35">
        <v>3</v>
      </c>
      <c r="E88" s="39">
        <f>IF(D108=0, "-", D88/D108)</f>
        <v>2.1276595744680851E-2</v>
      </c>
      <c r="F88" s="136">
        <v>10</v>
      </c>
      <c r="G88" s="146">
        <f>IF(F108=0, "-", F88/F108)</f>
        <v>4.1322314049586778E-2</v>
      </c>
      <c r="H88" s="35">
        <v>5</v>
      </c>
      <c r="I88" s="39">
        <f>IF(H108=0, "-", H88/H108)</f>
        <v>1.3812154696132596E-2</v>
      </c>
      <c r="J88" s="38">
        <f t="shared" si="10"/>
        <v>1.3333333333333333</v>
      </c>
      <c r="K88" s="39">
        <f t="shared" si="11"/>
        <v>1</v>
      </c>
    </row>
    <row r="89" spans="1:11" x14ac:dyDescent="0.25">
      <c r="A89" s="34" t="s">
        <v>292</v>
      </c>
      <c r="B89" s="35">
        <v>0</v>
      </c>
      <c r="C89" s="146">
        <f>IF(B108=0, "-", B89/B108)</f>
        <v>0</v>
      </c>
      <c r="D89" s="35">
        <v>7</v>
      </c>
      <c r="E89" s="39">
        <f>IF(D108=0, "-", D89/D108)</f>
        <v>4.9645390070921988E-2</v>
      </c>
      <c r="F89" s="136">
        <v>8</v>
      </c>
      <c r="G89" s="146">
        <f>IF(F108=0, "-", F89/F108)</f>
        <v>3.3057851239669422E-2</v>
      </c>
      <c r="H89" s="35">
        <v>17</v>
      </c>
      <c r="I89" s="39">
        <f>IF(H108=0, "-", H89/H108)</f>
        <v>4.6961325966850827E-2</v>
      </c>
      <c r="J89" s="38">
        <f t="shared" si="10"/>
        <v>-1</v>
      </c>
      <c r="K89" s="39">
        <f t="shared" si="11"/>
        <v>-0.52941176470588236</v>
      </c>
    </row>
    <row r="90" spans="1:11" x14ac:dyDescent="0.25">
      <c r="A90" s="34" t="s">
        <v>293</v>
      </c>
      <c r="B90" s="35">
        <v>6</v>
      </c>
      <c r="C90" s="146">
        <f>IF(B108=0, "-", B90/B108)</f>
        <v>5.8823529411764705E-2</v>
      </c>
      <c r="D90" s="35">
        <v>10</v>
      </c>
      <c r="E90" s="39">
        <f>IF(D108=0, "-", D90/D108)</f>
        <v>7.0921985815602842E-2</v>
      </c>
      <c r="F90" s="136">
        <v>11</v>
      </c>
      <c r="G90" s="146">
        <f>IF(F108=0, "-", F90/F108)</f>
        <v>4.5454545454545456E-2</v>
      </c>
      <c r="H90" s="35">
        <v>18</v>
      </c>
      <c r="I90" s="39">
        <f>IF(H108=0, "-", H90/H108)</f>
        <v>4.9723756906077346E-2</v>
      </c>
      <c r="J90" s="38">
        <f t="shared" si="10"/>
        <v>-0.4</v>
      </c>
      <c r="K90" s="39">
        <f t="shared" si="11"/>
        <v>-0.3888888888888889</v>
      </c>
    </row>
    <row r="91" spans="1:11" x14ac:dyDescent="0.25">
      <c r="A91" s="34" t="s">
        <v>294</v>
      </c>
      <c r="B91" s="35">
        <v>1</v>
      </c>
      <c r="C91" s="146">
        <f>IF(B108=0, "-", B91/B108)</f>
        <v>9.8039215686274508E-3</v>
      </c>
      <c r="D91" s="35">
        <v>1</v>
      </c>
      <c r="E91" s="39">
        <f>IF(D108=0, "-", D91/D108)</f>
        <v>7.0921985815602835E-3</v>
      </c>
      <c r="F91" s="136">
        <v>1</v>
      </c>
      <c r="G91" s="146">
        <f>IF(F108=0, "-", F91/F108)</f>
        <v>4.1322314049586778E-3</v>
      </c>
      <c r="H91" s="35">
        <v>2</v>
      </c>
      <c r="I91" s="39">
        <f>IF(H108=0, "-", H91/H108)</f>
        <v>5.5248618784530384E-3</v>
      </c>
      <c r="J91" s="38">
        <f t="shared" si="10"/>
        <v>0</v>
      </c>
      <c r="K91" s="39">
        <f t="shared" si="11"/>
        <v>-0.5</v>
      </c>
    </row>
    <row r="92" spans="1:11" x14ac:dyDescent="0.25">
      <c r="A92" s="34" t="s">
        <v>295</v>
      </c>
      <c r="B92" s="35">
        <v>1</v>
      </c>
      <c r="C92" s="146">
        <f>IF(B108=0, "-", B92/B108)</f>
        <v>9.8039215686274508E-3</v>
      </c>
      <c r="D92" s="35">
        <v>0</v>
      </c>
      <c r="E92" s="39">
        <f>IF(D108=0, "-", D92/D108)</f>
        <v>0</v>
      </c>
      <c r="F92" s="136">
        <v>3</v>
      </c>
      <c r="G92" s="146">
        <f>IF(F108=0, "-", F92/F108)</f>
        <v>1.2396694214876033E-2</v>
      </c>
      <c r="H92" s="35">
        <v>1</v>
      </c>
      <c r="I92" s="39">
        <f>IF(H108=0, "-", H92/H108)</f>
        <v>2.7624309392265192E-3</v>
      </c>
      <c r="J92" s="38" t="str">
        <f t="shared" si="10"/>
        <v>-</v>
      </c>
      <c r="K92" s="39">
        <f t="shared" si="11"/>
        <v>2</v>
      </c>
    </row>
    <row r="93" spans="1:11" x14ac:dyDescent="0.25">
      <c r="A93" s="34" t="s">
        <v>296</v>
      </c>
      <c r="B93" s="35">
        <v>2</v>
      </c>
      <c r="C93" s="146">
        <f>IF(B108=0, "-", B93/B108)</f>
        <v>1.9607843137254902E-2</v>
      </c>
      <c r="D93" s="35">
        <v>1</v>
      </c>
      <c r="E93" s="39">
        <f>IF(D108=0, "-", D93/D108)</f>
        <v>7.0921985815602835E-3</v>
      </c>
      <c r="F93" s="136">
        <v>3</v>
      </c>
      <c r="G93" s="146">
        <f>IF(F108=0, "-", F93/F108)</f>
        <v>1.2396694214876033E-2</v>
      </c>
      <c r="H93" s="35">
        <v>5</v>
      </c>
      <c r="I93" s="39">
        <f>IF(H108=0, "-", H93/H108)</f>
        <v>1.3812154696132596E-2</v>
      </c>
      <c r="J93" s="38">
        <f t="shared" si="10"/>
        <v>1</v>
      </c>
      <c r="K93" s="39">
        <f t="shared" si="11"/>
        <v>-0.4</v>
      </c>
    </row>
    <row r="94" spans="1:11" x14ac:dyDescent="0.25">
      <c r="A94" s="34" t="s">
        <v>297</v>
      </c>
      <c r="B94" s="35">
        <v>2</v>
      </c>
      <c r="C94" s="146">
        <f>IF(B108=0, "-", B94/B108)</f>
        <v>1.9607843137254902E-2</v>
      </c>
      <c r="D94" s="35">
        <v>0</v>
      </c>
      <c r="E94" s="39">
        <f>IF(D108=0, "-", D94/D108)</f>
        <v>0</v>
      </c>
      <c r="F94" s="136">
        <v>2</v>
      </c>
      <c r="G94" s="146">
        <f>IF(F108=0, "-", F94/F108)</f>
        <v>8.2644628099173556E-3</v>
      </c>
      <c r="H94" s="35">
        <v>0</v>
      </c>
      <c r="I94" s="39">
        <f>IF(H108=0, "-", H94/H108)</f>
        <v>0</v>
      </c>
      <c r="J94" s="38" t="str">
        <f t="shared" si="10"/>
        <v>-</v>
      </c>
      <c r="K94" s="39" t="str">
        <f t="shared" si="11"/>
        <v>-</v>
      </c>
    </row>
    <row r="95" spans="1:11" x14ac:dyDescent="0.25">
      <c r="A95" s="34" t="s">
        <v>298</v>
      </c>
      <c r="B95" s="35">
        <v>1</v>
      </c>
      <c r="C95" s="146">
        <f>IF(B108=0, "-", B95/B108)</f>
        <v>9.8039215686274508E-3</v>
      </c>
      <c r="D95" s="35">
        <v>2</v>
      </c>
      <c r="E95" s="39">
        <f>IF(D108=0, "-", D95/D108)</f>
        <v>1.4184397163120567E-2</v>
      </c>
      <c r="F95" s="136">
        <v>5</v>
      </c>
      <c r="G95" s="146">
        <f>IF(F108=0, "-", F95/F108)</f>
        <v>2.0661157024793389E-2</v>
      </c>
      <c r="H95" s="35">
        <v>4</v>
      </c>
      <c r="I95" s="39">
        <f>IF(H108=0, "-", H95/H108)</f>
        <v>1.1049723756906077E-2</v>
      </c>
      <c r="J95" s="38">
        <f t="shared" si="10"/>
        <v>-0.5</v>
      </c>
      <c r="K95" s="39">
        <f t="shared" si="11"/>
        <v>0.25</v>
      </c>
    </row>
    <row r="96" spans="1:11" x14ac:dyDescent="0.25">
      <c r="A96" s="34" t="s">
        <v>299</v>
      </c>
      <c r="B96" s="35">
        <v>2</v>
      </c>
      <c r="C96" s="146">
        <f>IF(B108=0, "-", B96/B108)</f>
        <v>1.9607843137254902E-2</v>
      </c>
      <c r="D96" s="35">
        <v>5</v>
      </c>
      <c r="E96" s="39">
        <f>IF(D108=0, "-", D96/D108)</f>
        <v>3.5460992907801421E-2</v>
      </c>
      <c r="F96" s="136">
        <v>3</v>
      </c>
      <c r="G96" s="146">
        <f>IF(F108=0, "-", F96/F108)</f>
        <v>1.2396694214876033E-2</v>
      </c>
      <c r="H96" s="35">
        <v>7</v>
      </c>
      <c r="I96" s="39">
        <f>IF(H108=0, "-", H96/H108)</f>
        <v>1.9337016574585635E-2</v>
      </c>
      <c r="J96" s="38">
        <f t="shared" si="10"/>
        <v>-0.6</v>
      </c>
      <c r="K96" s="39">
        <f t="shared" si="11"/>
        <v>-0.5714285714285714</v>
      </c>
    </row>
    <row r="97" spans="1:11" x14ac:dyDescent="0.25">
      <c r="A97" s="34" t="s">
        <v>300</v>
      </c>
      <c r="B97" s="35">
        <v>1</v>
      </c>
      <c r="C97" s="146">
        <f>IF(B108=0, "-", B97/B108)</f>
        <v>9.8039215686274508E-3</v>
      </c>
      <c r="D97" s="35">
        <v>15</v>
      </c>
      <c r="E97" s="39">
        <f>IF(D108=0, "-", D97/D108)</f>
        <v>0.10638297872340426</v>
      </c>
      <c r="F97" s="136">
        <v>5</v>
      </c>
      <c r="G97" s="146">
        <f>IF(F108=0, "-", F97/F108)</f>
        <v>2.0661157024793389E-2</v>
      </c>
      <c r="H97" s="35">
        <v>37</v>
      </c>
      <c r="I97" s="39">
        <f>IF(H108=0, "-", H97/H108)</f>
        <v>0.10220994475138122</v>
      </c>
      <c r="J97" s="38">
        <f t="shared" si="10"/>
        <v>-0.93333333333333335</v>
      </c>
      <c r="K97" s="39">
        <f t="shared" si="11"/>
        <v>-0.86486486486486491</v>
      </c>
    </row>
    <row r="98" spans="1:11" x14ac:dyDescent="0.25">
      <c r="A98" s="34" t="s">
        <v>301</v>
      </c>
      <c r="B98" s="35">
        <v>12</v>
      </c>
      <c r="C98" s="146">
        <f>IF(B108=0, "-", B98/B108)</f>
        <v>0.11764705882352941</v>
      </c>
      <c r="D98" s="35">
        <v>27</v>
      </c>
      <c r="E98" s="39">
        <f>IF(D108=0, "-", D98/D108)</f>
        <v>0.19148936170212766</v>
      </c>
      <c r="F98" s="136">
        <v>19</v>
      </c>
      <c r="G98" s="146">
        <f>IF(F108=0, "-", F98/F108)</f>
        <v>7.8512396694214878E-2</v>
      </c>
      <c r="H98" s="35">
        <v>84</v>
      </c>
      <c r="I98" s="39">
        <f>IF(H108=0, "-", H98/H108)</f>
        <v>0.23204419889502761</v>
      </c>
      <c r="J98" s="38">
        <f t="shared" si="10"/>
        <v>-0.55555555555555558</v>
      </c>
      <c r="K98" s="39">
        <f t="shared" si="11"/>
        <v>-0.77380952380952384</v>
      </c>
    </row>
    <row r="99" spans="1:11" x14ac:dyDescent="0.25">
      <c r="A99" s="34" t="s">
        <v>302</v>
      </c>
      <c r="B99" s="35">
        <v>0</v>
      </c>
      <c r="C99" s="146">
        <f>IF(B108=0, "-", B99/B108)</f>
        <v>0</v>
      </c>
      <c r="D99" s="35">
        <v>1</v>
      </c>
      <c r="E99" s="39">
        <f>IF(D108=0, "-", D99/D108)</f>
        <v>7.0921985815602835E-3</v>
      </c>
      <c r="F99" s="136">
        <v>1</v>
      </c>
      <c r="G99" s="146">
        <f>IF(F108=0, "-", F99/F108)</f>
        <v>4.1322314049586778E-3</v>
      </c>
      <c r="H99" s="35">
        <v>2</v>
      </c>
      <c r="I99" s="39">
        <f>IF(H108=0, "-", H99/H108)</f>
        <v>5.5248618784530384E-3</v>
      </c>
      <c r="J99" s="38">
        <f t="shared" si="10"/>
        <v>-1</v>
      </c>
      <c r="K99" s="39">
        <f t="shared" si="11"/>
        <v>-0.5</v>
      </c>
    </row>
    <row r="100" spans="1:11" x14ac:dyDescent="0.25">
      <c r="A100" s="34" t="s">
        <v>303</v>
      </c>
      <c r="B100" s="35">
        <v>0</v>
      </c>
      <c r="C100" s="146">
        <f>IF(B108=0, "-", B100/B108)</f>
        <v>0</v>
      </c>
      <c r="D100" s="35">
        <v>1</v>
      </c>
      <c r="E100" s="39">
        <f>IF(D108=0, "-", D100/D108)</f>
        <v>7.0921985815602835E-3</v>
      </c>
      <c r="F100" s="136">
        <v>0</v>
      </c>
      <c r="G100" s="146">
        <f>IF(F108=0, "-", F100/F108)</f>
        <v>0</v>
      </c>
      <c r="H100" s="35">
        <v>1</v>
      </c>
      <c r="I100" s="39">
        <f>IF(H108=0, "-", H100/H108)</f>
        <v>2.7624309392265192E-3</v>
      </c>
      <c r="J100" s="38">
        <f t="shared" si="10"/>
        <v>-1</v>
      </c>
      <c r="K100" s="39">
        <f t="shared" si="11"/>
        <v>-1</v>
      </c>
    </row>
    <row r="101" spans="1:11" x14ac:dyDescent="0.25">
      <c r="A101" s="34" t="s">
        <v>304</v>
      </c>
      <c r="B101" s="35">
        <v>2</v>
      </c>
      <c r="C101" s="146">
        <f>IF(B108=0, "-", B101/B108)</f>
        <v>1.9607843137254902E-2</v>
      </c>
      <c r="D101" s="35">
        <v>4</v>
      </c>
      <c r="E101" s="39">
        <f>IF(D108=0, "-", D101/D108)</f>
        <v>2.8368794326241134E-2</v>
      </c>
      <c r="F101" s="136">
        <v>3</v>
      </c>
      <c r="G101" s="146">
        <f>IF(F108=0, "-", F101/F108)</f>
        <v>1.2396694214876033E-2</v>
      </c>
      <c r="H101" s="35">
        <v>4</v>
      </c>
      <c r="I101" s="39">
        <f>IF(H108=0, "-", H101/H108)</f>
        <v>1.1049723756906077E-2</v>
      </c>
      <c r="J101" s="38">
        <f t="shared" si="10"/>
        <v>-0.5</v>
      </c>
      <c r="K101" s="39">
        <f t="shared" si="11"/>
        <v>-0.25</v>
      </c>
    </row>
    <row r="102" spans="1:11" x14ac:dyDescent="0.25">
      <c r="A102" s="34" t="s">
        <v>305</v>
      </c>
      <c r="B102" s="35">
        <v>9</v>
      </c>
      <c r="C102" s="146">
        <f>IF(B108=0, "-", B102/B108)</f>
        <v>8.8235294117647065E-2</v>
      </c>
      <c r="D102" s="35">
        <v>9</v>
      </c>
      <c r="E102" s="39">
        <f>IF(D108=0, "-", D102/D108)</f>
        <v>6.3829787234042548E-2</v>
      </c>
      <c r="F102" s="136">
        <v>29</v>
      </c>
      <c r="G102" s="146">
        <f>IF(F108=0, "-", F102/F108)</f>
        <v>0.11983471074380166</v>
      </c>
      <c r="H102" s="35">
        <v>16</v>
      </c>
      <c r="I102" s="39">
        <f>IF(H108=0, "-", H102/H108)</f>
        <v>4.4198895027624308E-2</v>
      </c>
      <c r="J102" s="38">
        <f t="shared" si="10"/>
        <v>0</v>
      </c>
      <c r="K102" s="39">
        <f t="shared" si="11"/>
        <v>0.8125</v>
      </c>
    </row>
    <row r="103" spans="1:11" x14ac:dyDescent="0.25">
      <c r="A103" s="34" t="s">
        <v>306</v>
      </c>
      <c r="B103" s="35">
        <v>9</v>
      </c>
      <c r="C103" s="146">
        <f>IF(B108=0, "-", B103/B108)</f>
        <v>8.8235294117647065E-2</v>
      </c>
      <c r="D103" s="35">
        <v>5</v>
      </c>
      <c r="E103" s="39">
        <f>IF(D108=0, "-", D103/D108)</f>
        <v>3.5460992907801421E-2</v>
      </c>
      <c r="F103" s="136">
        <v>25</v>
      </c>
      <c r="G103" s="146">
        <f>IF(F108=0, "-", F103/F108)</f>
        <v>0.10330578512396695</v>
      </c>
      <c r="H103" s="35">
        <v>18</v>
      </c>
      <c r="I103" s="39">
        <f>IF(H108=0, "-", H103/H108)</f>
        <v>4.9723756906077346E-2</v>
      </c>
      <c r="J103" s="38">
        <f t="shared" si="10"/>
        <v>0.8</v>
      </c>
      <c r="K103" s="39">
        <f t="shared" si="11"/>
        <v>0.3888888888888889</v>
      </c>
    </row>
    <row r="104" spans="1:11" x14ac:dyDescent="0.25">
      <c r="A104" s="34" t="s">
        <v>307</v>
      </c>
      <c r="B104" s="35">
        <v>40</v>
      </c>
      <c r="C104" s="146">
        <f>IF(B108=0, "-", B104/B108)</f>
        <v>0.39215686274509803</v>
      </c>
      <c r="D104" s="35">
        <v>44</v>
      </c>
      <c r="E104" s="39">
        <f>IF(D108=0, "-", D104/D108)</f>
        <v>0.31205673758865249</v>
      </c>
      <c r="F104" s="136">
        <v>97</v>
      </c>
      <c r="G104" s="146">
        <f>IF(F108=0, "-", F104/F108)</f>
        <v>0.40082644628099173</v>
      </c>
      <c r="H104" s="35">
        <v>119</v>
      </c>
      <c r="I104" s="39">
        <f>IF(H108=0, "-", H104/H108)</f>
        <v>0.32872928176795579</v>
      </c>
      <c r="J104" s="38">
        <f t="shared" si="10"/>
        <v>-9.0909090909090912E-2</v>
      </c>
      <c r="K104" s="39">
        <f t="shared" si="11"/>
        <v>-0.18487394957983194</v>
      </c>
    </row>
    <row r="105" spans="1:11" x14ac:dyDescent="0.25">
      <c r="A105" s="34" t="s">
        <v>308</v>
      </c>
      <c r="B105" s="35">
        <v>0</v>
      </c>
      <c r="C105" s="146">
        <f>IF(B108=0, "-", B105/B108)</f>
        <v>0</v>
      </c>
      <c r="D105" s="35">
        <v>0</v>
      </c>
      <c r="E105" s="39">
        <f>IF(D108=0, "-", D105/D108)</f>
        <v>0</v>
      </c>
      <c r="F105" s="136">
        <v>0</v>
      </c>
      <c r="G105" s="146">
        <f>IF(F108=0, "-", F105/F108)</f>
        <v>0</v>
      </c>
      <c r="H105" s="35">
        <v>1</v>
      </c>
      <c r="I105" s="39">
        <f>IF(H108=0, "-", H105/H108)</f>
        <v>2.7624309392265192E-3</v>
      </c>
      <c r="J105" s="38" t="str">
        <f t="shared" si="10"/>
        <v>-</v>
      </c>
      <c r="K105" s="39">
        <f t="shared" si="11"/>
        <v>-1</v>
      </c>
    </row>
    <row r="106" spans="1:11" x14ac:dyDescent="0.25">
      <c r="A106" s="34" t="s">
        <v>309</v>
      </c>
      <c r="B106" s="35">
        <v>3</v>
      </c>
      <c r="C106" s="146">
        <f>IF(B108=0, "-", B106/B108)</f>
        <v>2.9411764705882353E-2</v>
      </c>
      <c r="D106" s="35">
        <v>0</v>
      </c>
      <c r="E106" s="39">
        <f>IF(D108=0, "-", D106/D108)</f>
        <v>0</v>
      </c>
      <c r="F106" s="136">
        <v>5</v>
      </c>
      <c r="G106" s="146">
        <f>IF(F108=0, "-", F106/F108)</f>
        <v>2.0661157024793389E-2</v>
      </c>
      <c r="H106" s="35">
        <v>3</v>
      </c>
      <c r="I106" s="39">
        <f>IF(H108=0, "-", H106/H108)</f>
        <v>8.2872928176795577E-3</v>
      </c>
      <c r="J106" s="38" t="str">
        <f t="shared" si="10"/>
        <v>-</v>
      </c>
      <c r="K106" s="39">
        <f t="shared" si="11"/>
        <v>0.66666666666666663</v>
      </c>
    </row>
    <row r="107" spans="1:11" x14ac:dyDescent="0.25">
      <c r="A107" s="137"/>
      <c r="B107" s="40"/>
      <c r="D107" s="40"/>
      <c r="E107" s="44"/>
      <c r="F107" s="138"/>
      <c r="H107" s="40"/>
      <c r="I107" s="44"/>
      <c r="J107" s="43"/>
      <c r="K107" s="44"/>
    </row>
    <row r="108" spans="1:11" s="52" customFormat="1" ht="13" x14ac:dyDescent="0.3">
      <c r="A108" s="139" t="s">
        <v>310</v>
      </c>
      <c r="B108" s="46">
        <f>SUM(B84:B107)</f>
        <v>102</v>
      </c>
      <c r="C108" s="140">
        <f>B108/640</f>
        <v>0.15937499999999999</v>
      </c>
      <c r="D108" s="46">
        <f>SUM(D84:D107)</f>
        <v>141</v>
      </c>
      <c r="E108" s="141">
        <f>D108/963</f>
        <v>0.14641744548286603</v>
      </c>
      <c r="F108" s="128">
        <f>SUM(F84:F107)</f>
        <v>242</v>
      </c>
      <c r="G108" s="142">
        <f>F108/1714</f>
        <v>0.1411901983663944</v>
      </c>
      <c r="H108" s="46">
        <f>SUM(H84:H107)</f>
        <v>362</v>
      </c>
      <c r="I108" s="141">
        <f>H108/2456</f>
        <v>0.1473941368078176</v>
      </c>
      <c r="J108" s="49">
        <f>IF(D108=0, "-", IF((B108-D108)/D108&lt;10, (B108-D108)/D108, "&gt;999%"))</f>
        <v>-0.27659574468085107</v>
      </c>
      <c r="K108" s="50">
        <f>IF(H108=0, "-", IF((F108-H108)/H108&lt;10, (F108-H108)/H108, "&gt;999%"))</f>
        <v>-0.33149171270718231</v>
      </c>
    </row>
    <row r="109" spans="1:11" x14ac:dyDescent="0.25">
      <c r="B109" s="138"/>
      <c r="D109" s="138"/>
      <c r="F109" s="138"/>
      <c r="H109" s="138"/>
    </row>
    <row r="110" spans="1:11" ht="13" x14ac:dyDescent="0.3">
      <c r="A110" s="131" t="s">
        <v>311</v>
      </c>
      <c r="B110" s="132" t="s">
        <v>134</v>
      </c>
      <c r="C110" s="133" t="s">
        <v>135</v>
      </c>
      <c r="D110" s="132" t="s">
        <v>134</v>
      </c>
      <c r="E110" s="134" t="s">
        <v>135</v>
      </c>
      <c r="F110" s="133" t="s">
        <v>134</v>
      </c>
      <c r="G110" s="133" t="s">
        <v>135</v>
      </c>
      <c r="H110" s="132" t="s">
        <v>134</v>
      </c>
      <c r="I110" s="134" t="s">
        <v>135</v>
      </c>
      <c r="J110" s="132"/>
      <c r="K110" s="134"/>
    </row>
    <row r="111" spans="1:11" x14ac:dyDescent="0.25">
      <c r="A111" s="34" t="s">
        <v>312</v>
      </c>
      <c r="B111" s="35">
        <v>0</v>
      </c>
      <c r="C111" s="146">
        <f>IF(B116=0, "-", B111/B116)</f>
        <v>0</v>
      </c>
      <c r="D111" s="35">
        <v>1</v>
      </c>
      <c r="E111" s="39">
        <f>IF(D116=0, "-", D111/D116)</f>
        <v>0.5</v>
      </c>
      <c r="F111" s="136">
        <v>0</v>
      </c>
      <c r="G111" s="146">
        <f>IF(F116=0, "-", F111/F116)</f>
        <v>0</v>
      </c>
      <c r="H111" s="35">
        <v>3</v>
      </c>
      <c r="I111" s="39">
        <f>IF(H116=0, "-", H111/H116)</f>
        <v>0.375</v>
      </c>
      <c r="J111" s="38">
        <f>IF(D111=0, "-", IF((B111-D111)/D111&lt;10, (B111-D111)/D111, "&gt;999%"))</f>
        <v>-1</v>
      </c>
      <c r="K111" s="39">
        <f>IF(H111=0, "-", IF((F111-H111)/H111&lt;10, (F111-H111)/H111, "&gt;999%"))</f>
        <v>-1</v>
      </c>
    </row>
    <row r="112" spans="1:11" x14ac:dyDescent="0.25">
      <c r="A112" s="34" t="s">
        <v>313</v>
      </c>
      <c r="B112" s="35">
        <v>0</v>
      </c>
      <c r="C112" s="146">
        <f>IF(B116=0, "-", B112/B116)</f>
        <v>0</v>
      </c>
      <c r="D112" s="35">
        <v>0</v>
      </c>
      <c r="E112" s="39">
        <f>IF(D116=0, "-", D112/D116)</f>
        <v>0</v>
      </c>
      <c r="F112" s="136">
        <v>1</v>
      </c>
      <c r="G112" s="146">
        <f>IF(F116=0, "-", F112/F116)</f>
        <v>0.5</v>
      </c>
      <c r="H112" s="35">
        <v>4</v>
      </c>
      <c r="I112" s="39">
        <f>IF(H116=0, "-", H112/H116)</f>
        <v>0.5</v>
      </c>
      <c r="J112" s="38" t="str">
        <f>IF(D112=0, "-", IF((B112-D112)/D112&lt;10, (B112-D112)/D112, "&gt;999%"))</f>
        <v>-</v>
      </c>
      <c r="K112" s="39">
        <f>IF(H112=0, "-", IF((F112-H112)/H112&lt;10, (F112-H112)/H112, "&gt;999%"))</f>
        <v>-0.75</v>
      </c>
    </row>
    <row r="113" spans="1:11" x14ac:dyDescent="0.25">
      <c r="A113" s="34" t="s">
        <v>314</v>
      </c>
      <c r="B113" s="35">
        <v>0</v>
      </c>
      <c r="C113" s="146">
        <f>IF(B116=0, "-", B113/B116)</f>
        <v>0</v>
      </c>
      <c r="D113" s="35">
        <v>1</v>
      </c>
      <c r="E113" s="39">
        <f>IF(D116=0, "-", D113/D116)</f>
        <v>0.5</v>
      </c>
      <c r="F113" s="136">
        <v>0</v>
      </c>
      <c r="G113" s="146">
        <f>IF(F116=0, "-", F113/F116)</f>
        <v>0</v>
      </c>
      <c r="H113" s="35">
        <v>1</v>
      </c>
      <c r="I113" s="39">
        <f>IF(H116=0, "-", H113/H116)</f>
        <v>0.125</v>
      </c>
      <c r="J113" s="38">
        <f>IF(D113=0, "-", IF((B113-D113)/D113&lt;10, (B113-D113)/D113, "&gt;999%"))</f>
        <v>-1</v>
      </c>
      <c r="K113" s="39">
        <f>IF(H113=0, "-", IF((F113-H113)/H113&lt;10, (F113-H113)/H113, "&gt;999%"))</f>
        <v>-1</v>
      </c>
    </row>
    <row r="114" spans="1:11" x14ac:dyDescent="0.25">
      <c r="A114" s="34" t="s">
        <v>315</v>
      </c>
      <c r="B114" s="35">
        <v>1</v>
      </c>
      <c r="C114" s="146">
        <f>IF(B116=0, "-", B114/B116)</f>
        <v>1</v>
      </c>
      <c r="D114" s="35">
        <v>0</v>
      </c>
      <c r="E114" s="39">
        <f>IF(D116=0, "-", D114/D116)</f>
        <v>0</v>
      </c>
      <c r="F114" s="136">
        <v>1</v>
      </c>
      <c r="G114" s="146">
        <f>IF(F116=0, "-", F114/F116)</f>
        <v>0.5</v>
      </c>
      <c r="H114" s="35">
        <v>0</v>
      </c>
      <c r="I114" s="39">
        <f>IF(H116=0, "-", H114/H116)</f>
        <v>0</v>
      </c>
      <c r="J114" s="38" t="str">
        <f>IF(D114=0, "-", IF((B114-D114)/D114&lt;10, (B114-D114)/D114, "&gt;999%"))</f>
        <v>-</v>
      </c>
      <c r="K114" s="39" t="str">
        <f>IF(H114=0, "-", IF((F114-H114)/H114&lt;10, (F114-H114)/H114, "&gt;999%"))</f>
        <v>-</v>
      </c>
    </row>
    <row r="115" spans="1:11" x14ac:dyDescent="0.25">
      <c r="A115" s="137"/>
      <c r="B115" s="40"/>
      <c r="D115" s="40"/>
      <c r="E115" s="44"/>
      <c r="F115" s="138"/>
      <c r="H115" s="40"/>
      <c r="I115" s="44"/>
      <c r="J115" s="43"/>
      <c r="K115" s="44"/>
    </row>
    <row r="116" spans="1:11" s="52" customFormat="1" ht="13" x14ac:dyDescent="0.3">
      <c r="A116" s="139" t="s">
        <v>316</v>
      </c>
      <c r="B116" s="46">
        <f>SUM(B111:B115)</f>
        <v>1</v>
      </c>
      <c r="C116" s="140">
        <f>B116/640</f>
        <v>1.5625000000000001E-3</v>
      </c>
      <c r="D116" s="46">
        <f>SUM(D111:D115)</f>
        <v>2</v>
      </c>
      <c r="E116" s="141">
        <f>D116/963</f>
        <v>2.0768431983385254E-3</v>
      </c>
      <c r="F116" s="128">
        <f>SUM(F111:F115)</f>
        <v>2</v>
      </c>
      <c r="G116" s="142">
        <f>F116/1714</f>
        <v>1.1668611435239206E-3</v>
      </c>
      <c r="H116" s="46">
        <f>SUM(H111:H115)</f>
        <v>8</v>
      </c>
      <c r="I116" s="141">
        <f>H116/2456</f>
        <v>3.2573289902280132E-3</v>
      </c>
      <c r="J116" s="49">
        <f>IF(D116=0, "-", IF((B116-D116)/D116&lt;10, (B116-D116)/D116, "&gt;999%"))</f>
        <v>-0.5</v>
      </c>
      <c r="K116" s="50">
        <f>IF(H116=0, "-", IF((F116-H116)/H116&lt;10, (F116-H116)/H116, "&gt;999%"))</f>
        <v>-0.75</v>
      </c>
    </row>
    <row r="117" spans="1:11" x14ac:dyDescent="0.25">
      <c r="B117" s="138"/>
      <c r="D117" s="138"/>
      <c r="F117" s="138"/>
      <c r="H117" s="138"/>
    </row>
    <row r="118" spans="1:11" s="52" customFormat="1" ht="13" x14ac:dyDescent="0.3">
      <c r="A118" s="139" t="s">
        <v>317</v>
      </c>
      <c r="B118" s="46">
        <v>103</v>
      </c>
      <c r="C118" s="140">
        <f>B118/640</f>
        <v>0.16093750000000001</v>
      </c>
      <c r="D118" s="46">
        <v>143</v>
      </c>
      <c r="E118" s="141">
        <f>D118/963</f>
        <v>0.14849428868120457</v>
      </c>
      <c r="F118" s="128">
        <v>244</v>
      </c>
      <c r="G118" s="142">
        <f>F118/1714</f>
        <v>0.14235705950991831</v>
      </c>
      <c r="H118" s="46">
        <v>370</v>
      </c>
      <c r="I118" s="141">
        <f>H118/2456</f>
        <v>0.15065146579804561</v>
      </c>
      <c r="J118" s="49">
        <f>IF(D118=0, "-", IF((B118-D118)/D118&lt;10, (B118-D118)/D118, "&gt;999%"))</f>
        <v>-0.27972027972027974</v>
      </c>
      <c r="K118" s="50">
        <f>IF(H118=0, "-", IF((F118-H118)/H118&lt;10, (F118-H118)/H118, "&gt;999%"))</f>
        <v>-0.34054054054054056</v>
      </c>
    </row>
    <row r="119" spans="1:11" x14ac:dyDescent="0.25">
      <c r="B119" s="138"/>
      <c r="D119" s="138"/>
      <c r="F119" s="138"/>
      <c r="H119" s="138"/>
    </row>
    <row r="120" spans="1:11" ht="15.5" x14ac:dyDescent="0.35">
      <c r="A120" s="129" t="s">
        <v>38</v>
      </c>
      <c r="B120" s="22" t="s">
        <v>4</v>
      </c>
      <c r="C120" s="25"/>
      <c r="D120" s="25"/>
      <c r="E120" s="23"/>
      <c r="F120" s="22" t="s">
        <v>132</v>
      </c>
      <c r="G120" s="25"/>
      <c r="H120" s="25"/>
      <c r="I120" s="23"/>
      <c r="J120" s="22" t="s">
        <v>133</v>
      </c>
      <c r="K120" s="23"/>
    </row>
    <row r="121" spans="1:11" ht="13" x14ac:dyDescent="0.3">
      <c r="A121" s="30"/>
      <c r="B121" s="22">
        <f>VALUE(RIGHT($B$2, 4))</f>
        <v>2020</v>
      </c>
      <c r="C121" s="23"/>
      <c r="D121" s="22">
        <f>B121-1</f>
        <v>2019</v>
      </c>
      <c r="E121" s="130"/>
      <c r="F121" s="22">
        <f>B121</f>
        <v>2020</v>
      </c>
      <c r="G121" s="130"/>
      <c r="H121" s="22">
        <f>D121</f>
        <v>2019</v>
      </c>
      <c r="I121" s="130"/>
      <c r="J121" s="27" t="s">
        <v>8</v>
      </c>
      <c r="K121" s="28" t="s">
        <v>5</v>
      </c>
    </row>
    <row r="122" spans="1:11" ht="13" x14ac:dyDescent="0.3">
      <c r="A122" s="131" t="s">
        <v>318</v>
      </c>
      <c r="B122" s="132" t="s">
        <v>134</v>
      </c>
      <c r="C122" s="133" t="s">
        <v>135</v>
      </c>
      <c r="D122" s="132" t="s">
        <v>134</v>
      </c>
      <c r="E122" s="134" t="s">
        <v>135</v>
      </c>
      <c r="F122" s="133" t="s">
        <v>134</v>
      </c>
      <c r="G122" s="133" t="s">
        <v>135</v>
      </c>
      <c r="H122" s="132" t="s">
        <v>134</v>
      </c>
      <c r="I122" s="134" t="s">
        <v>135</v>
      </c>
      <c r="J122" s="132"/>
      <c r="K122" s="134"/>
    </row>
    <row r="123" spans="1:11" x14ac:dyDescent="0.25">
      <c r="A123" s="34" t="s">
        <v>319</v>
      </c>
      <c r="B123" s="35">
        <v>3</v>
      </c>
      <c r="C123" s="146">
        <f>IF(B126=0, "-", B123/B126)</f>
        <v>0.13043478260869565</v>
      </c>
      <c r="D123" s="35">
        <v>4</v>
      </c>
      <c r="E123" s="39">
        <f>IF(D126=0, "-", D123/D126)</f>
        <v>0.11764705882352941</v>
      </c>
      <c r="F123" s="136">
        <v>8</v>
      </c>
      <c r="G123" s="146">
        <f>IF(F126=0, "-", F123/F126)</f>
        <v>0.11764705882352941</v>
      </c>
      <c r="H123" s="35">
        <v>8</v>
      </c>
      <c r="I123" s="39">
        <f>IF(H126=0, "-", H123/H126)</f>
        <v>9.6385542168674704E-2</v>
      </c>
      <c r="J123" s="38">
        <f>IF(D123=0, "-", IF((B123-D123)/D123&lt;10, (B123-D123)/D123, "&gt;999%"))</f>
        <v>-0.25</v>
      </c>
      <c r="K123" s="39">
        <f>IF(H123=0, "-", IF((F123-H123)/H123&lt;10, (F123-H123)/H123, "&gt;999%"))</f>
        <v>0</v>
      </c>
    </row>
    <row r="124" spans="1:11" x14ac:dyDescent="0.25">
      <c r="A124" s="34" t="s">
        <v>320</v>
      </c>
      <c r="B124" s="35">
        <v>20</v>
      </c>
      <c r="C124" s="146">
        <f>IF(B126=0, "-", B124/B126)</f>
        <v>0.86956521739130432</v>
      </c>
      <c r="D124" s="35">
        <v>30</v>
      </c>
      <c r="E124" s="39">
        <f>IF(D126=0, "-", D124/D126)</f>
        <v>0.88235294117647056</v>
      </c>
      <c r="F124" s="136">
        <v>60</v>
      </c>
      <c r="G124" s="146">
        <f>IF(F126=0, "-", F124/F126)</f>
        <v>0.88235294117647056</v>
      </c>
      <c r="H124" s="35">
        <v>75</v>
      </c>
      <c r="I124" s="39">
        <f>IF(H126=0, "-", H124/H126)</f>
        <v>0.90361445783132532</v>
      </c>
      <c r="J124" s="38">
        <f>IF(D124=0, "-", IF((B124-D124)/D124&lt;10, (B124-D124)/D124, "&gt;999%"))</f>
        <v>-0.33333333333333331</v>
      </c>
      <c r="K124" s="39">
        <f>IF(H124=0, "-", IF((F124-H124)/H124&lt;10, (F124-H124)/H124, "&gt;999%"))</f>
        <v>-0.2</v>
      </c>
    </row>
    <row r="125" spans="1:11" x14ac:dyDescent="0.25">
      <c r="A125" s="137"/>
      <c r="B125" s="40"/>
      <c r="D125" s="40"/>
      <c r="E125" s="44"/>
      <c r="F125" s="138"/>
      <c r="H125" s="40"/>
      <c r="I125" s="44"/>
      <c r="J125" s="43"/>
      <c r="K125" s="44"/>
    </row>
    <row r="126" spans="1:11" s="52" customFormat="1" ht="13" x14ac:dyDescent="0.3">
      <c r="A126" s="139" t="s">
        <v>321</v>
      </c>
      <c r="B126" s="46">
        <f>SUM(B123:B125)</f>
        <v>23</v>
      </c>
      <c r="C126" s="140">
        <f>B126/640</f>
        <v>3.5937499999999997E-2</v>
      </c>
      <c r="D126" s="46">
        <f>SUM(D123:D125)</f>
        <v>34</v>
      </c>
      <c r="E126" s="141">
        <f>D126/963</f>
        <v>3.5306334371754934E-2</v>
      </c>
      <c r="F126" s="128">
        <f>SUM(F123:F125)</f>
        <v>68</v>
      </c>
      <c r="G126" s="142">
        <f>F126/1714</f>
        <v>3.9673278879813305E-2</v>
      </c>
      <c r="H126" s="46">
        <f>SUM(H123:H125)</f>
        <v>83</v>
      </c>
      <c r="I126" s="141">
        <f>H126/2456</f>
        <v>3.3794788273615636E-2</v>
      </c>
      <c r="J126" s="49">
        <f>IF(D126=0, "-", IF((B126-D126)/D126&lt;10, (B126-D126)/D126, "&gt;999%"))</f>
        <v>-0.3235294117647059</v>
      </c>
      <c r="K126" s="50">
        <f>IF(H126=0, "-", IF((F126-H126)/H126&lt;10, (F126-H126)/H126, "&gt;999%"))</f>
        <v>-0.18072289156626506</v>
      </c>
    </row>
    <row r="127" spans="1:11" x14ac:dyDescent="0.25">
      <c r="B127" s="138"/>
      <c r="D127" s="138"/>
      <c r="F127" s="138"/>
      <c r="H127" s="138"/>
    </row>
    <row r="128" spans="1:11" ht="13" x14ac:dyDescent="0.3">
      <c r="A128" s="131" t="s">
        <v>322</v>
      </c>
      <c r="B128" s="132" t="s">
        <v>134</v>
      </c>
      <c r="C128" s="133" t="s">
        <v>135</v>
      </c>
      <c r="D128" s="132" t="s">
        <v>134</v>
      </c>
      <c r="E128" s="134" t="s">
        <v>135</v>
      </c>
      <c r="F128" s="133" t="s">
        <v>134</v>
      </c>
      <c r="G128" s="133" t="s">
        <v>135</v>
      </c>
      <c r="H128" s="132" t="s">
        <v>134</v>
      </c>
      <c r="I128" s="134" t="s">
        <v>135</v>
      </c>
      <c r="J128" s="132"/>
      <c r="K128" s="134"/>
    </row>
    <row r="129" spans="1:11" x14ac:dyDescent="0.25">
      <c r="A129" s="34" t="s">
        <v>323</v>
      </c>
      <c r="B129" s="35">
        <v>0</v>
      </c>
      <c r="C129" s="146">
        <f>IF(B134=0, "-", B129/B134)</f>
        <v>0</v>
      </c>
      <c r="D129" s="35">
        <v>1</v>
      </c>
      <c r="E129" s="39">
        <f>IF(D134=0, "-", D129/D134)</f>
        <v>0.33333333333333331</v>
      </c>
      <c r="F129" s="136">
        <v>0</v>
      </c>
      <c r="G129" s="146">
        <f>IF(F134=0, "-", F129/F134)</f>
        <v>0</v>
      </c>
      <c r="H129" s="35">
        <v>1</v>
      </c>
      <c r="I129" s="39">
        <f>IF(H134=0, "-", H129/H134)</f>
        <v>0.25</v>
      </c>
      <c r="J129" s="38">
        <f>IF(D129=0, "-", IF((B129-D129)/D129&lt;10, (B129-D129)/D129, "&gt;999%"))</f>
        <v>-1</v>
      </c>
      <c r="K129" s="39">
        <f>IF(H129=0, "-", IF((F129-H129)/H129&lt;10, (F129-H129)/H129, "&gt;999%"))</f>
        <v>-1</v>
      </c>
    </row>
    <row r="130" spans="1:11" x14ac:dyDescent="0.25">
      <c r="A130" s="34" t="s">
        <v>324</v>
      </c>
      <c r="B130" s="35">
        <v>1</v>
      </c>
      <c r="C130" s="146">
        <f>IF(B134=0, "-", B130/B134)</f>
        <v>0.5</v>
      </c>
      <c r="D130" s="35">
        <v>0</v>
      </c>
      <c r="E130" s="39">
        <f>IF(D134=0, "-", D130/D134)</f>
        <v>0</v>
      </c>
      <c r="F130" s="136">
        <v>1</v>
      </c>
      <c r="G130" s="146">
        <f>IF(F134=0, "-", F130/F134)</f>
        <v>0.25</v>
      </c>
      <c r="H130" s="35">
        <v>0</v>
      </c>
      <c r="I130" s="39">
        <f>IF(H134=0, "-", H130/H134)</f>
        <v>0</v>
      </c>
      <c r="J130" s="38" t="str">
        <f>IF(D130=0, "-", IF((B130-D130)/D130&lt;10, (B130-D130)/D130, "&gt;999%"))</f>
        <v>-</v>
      </c>
      <c r="K130" s="39" t="str">
        <f>IF(H130=0, "-", IF((F130-H130)/H130&lt;10, (F130-H130)/H130, "&gt;999%"))</f>
        <v>-</v>
      </c>
    </row>
    <row r="131" spans="1:11" x14ac:dyDescent="0.25">
      <c r="A131" s="34" t="s">
        <v>325</v>
      </c>
      <c r="B131" s="35">
        <v>0</v>
      </c>
      <c r="C131" s="146">
        <f>IF(B134=0, "-", B131/B134)</f>
        <v>0</v>
      </c>
      <c r="D131" s="35">
        <v>1</v>
      </c>
      <c r="E131" s="39">
        <f>IF(D134=0, "-", D131/D134)</f>
        <v>0.33333333333333331</v>
      </c>
      <c r="F131" s="136">
        <v>0</v>
      </c>
      <c r="G131" s="146">
        <f>IF(F134=0, "-", F131/F134)</f>
        <v>0</v>
      </c>
      <c r="H131" s="35">
        <v>1</v>
      </c>
      <c r="I131" s="39">
        <f>IF(H134=0, "-", H131/H134)</f>
        <v>0.25</v>
      </c>
      <c r="J131" s="38">
        <f>IF(D131=0, "-", IF((B131-D131)/D131&lt;10, (B131-D131)/D131, "&gt;999%"))</f>
        <v>-1</v>
      </c>
      <c r="K131" s="39">
        <f>IF(H131=0, "-", IF((F131-H131)/H131&lt;10, (F131-H131)/H131, "&gt;999%"))</f>
        <v>-1</v>
      </c>
    </row>
    <row r="132" spans="1:11" x14ac:dyDescent="0.25">
      <c r="A132" s="34" t="s">
        <v>326</v>
      </c>
      <c r="B132" s="35">
        <v>1</v>
      </c>
      <c r="C132" s="146">
        <f>IF(B134=0, "-", B132/B134)</f>
        <v>0.5</v>
      </c>
      <c r="D132" s="35">
        <v>1</v>
      </c>
      <c r="E132" s="39">
        <f>IF(D134=0, "-", D132/D134)</f>
        <v>0.33333333333333331</v>
      </c>
      <c r="F132" s="136">
        <v>3</v>
      </c>
      <c r="G132" s="146">
        <f>IF(F134=0, "-", F132/F134)</f>
        <v>0.75</v>
      </c>
      <c r="H132" s="35">
        <v>2</v>
      </c>
      <c r="I132" s="39">
        <f>IF(H134=0, "-", H132/H134)</f>
        <v>0.5</v>
      </c>
      <c r="J132" s="38">
        <f>IF(D132=0, "-", IF((B132-D132)/D132&lt;10, (B132-D132)/D132, "&gt;999%"))</f>
        <v>0</v>
      </c>
      <c r="K132" s="39">
        <f>IF(H132=0, "-", IF((F132-H132)/H132&lt;10, (F132-H132)/H132, "&gt;999%"))</f>
        <v>0.5</v>
      </c>
    </row>
    <row r="133" spans="1:11" x14ac:dyDescent="0.25">
      <c r="A133" s="137"/>
      <c r="B133" s="40"/>
      <c r="D133" s="40"/>
      <c r="E133" s="44"/>
      <c r="F133" s="138"/>
      <c r="H133" s="40"/>
      <c r="I133" s="44"/>
      <c r="J133" s="43"/>
      <c r="K133" s="44"/>
    </row>
    <row r="134" spans="1:11" s="52" customFormat="1" ht="13" x14ac:dyDescent="0.3">
      <c r="A134" s="139" t="s">
        <v>327</v>
      </c>
      <c r="B134" s="46">
        <f>SUM(B129:B133)</f>
        <v>2</v>
      </c>
      <c r="C134" s="140">
        <f>B134/640</f>
        <v>3.1250000000000002E-3</v>
      </c>
      <c r="D134" s="46">
        <f>SUM(D129:D133)</f>
        <v>3</v>
      </c>
      <c r="E134" s="141">
        <f>D134/963</f>
        <v>3.1152647975077881E-3</v>
      </c>
      <c r="F134" s="128">
        <f>SUM(F129:F133)</f>
        <v>4</v>
      </c>
      <c r="G134" s="142">
        <f>F134/1714</f>
        <v>2.3337222870478411E-3</v>
      </c>
      <c r="H134" s="46">
        <f>SUM(H129:H133)</f>
        <v>4</v>
      </c>
      <c r="I134" s="141">
        <f>H134/2456</f>
        <v>1.6286644951140066E-3</v>
      </c>
      <c r="J134" s="49">
        <f>IF(D134=0, "-", IF((B134-D134)/D134&lt;10, (B134-D134)/D134, "&gt;999%"))</f>
        <v>-0.33333333333333331</v>
      </c>
      <c r="K134" s="50">
        <f>IF(H134=0, "-", IF((F134-H134)/H134&lt;10, (F134-H134)/H134, "&gt;999%"))</f>
        <v>0</v>
      </c>
    </row>
    <row r="135" spans="1:11" x14ac:dyDescent="0.25">
      <c r="B135" s="138"/>
      <c r="D135" s="138"/>
      <c r="F135" s="138"/>
      <c r="H135" s="138"/>
    </row>
    <row r="136" spans="1:11" s="52" customFormat="1" ht="13" x14ac:dyDescent="0.3">
      <c r="A136" s="139" t="s">
        <v>328</v>
      </c>
      <c r="B136" s="46">
        <v>25</v>
      </c>
      <c r="C136" s="140">
        <f>B136/640</f>
        <v>3.90625E-2</v>
      </c>
      <c r="D136" s="46">
        <v>37</v>
      </c>
      <c r="E136" s="141">
        <f>D136/963</f>
        <v>3.8421599169262723E-2</v>
      </c>
      <c r="F136" s="128">
        <v>72</v>
      </c>
      <c r="G136" s="142">
        <f>F136/1714</f>
        <v>4.2007001166861145E-2</v>
      </c>
      <c r="H136" s="46">
        <v>87</v>
      </c>
      <c r="I136" s="141">
        <f>H136/2456</f>
        <v>3.5423452768729644E-2</v>
      </c>
      <c r="J136" s="49">
        <f>IF(D136=0, "-", IF((B136-D136)/D136&lt;10, (B136-D136)/D136, "&gt;999%"))</f>
        <v>-0.32432432432432434</v>
      </c>
      <c r="K136" s="50">
        <f>IF(H136=0, "-", IF((F136-H136)/H136&lt;10, (F136-H136)/H136, "&gt;999%"))</f>
        <v>-0.17241379310344829</v>
      </c>
    </row>
    <row r="137" spans="1:11" x14ac:dyDescent="0.25">
      <c r="B137" s="138"/>
      <c r="D137" s="138"/>
      <c r="F137" s="138"/>
      <c r="H137" s="138"/>
    </row>
    <row r="138" spans="1:11" ht="13" x14ac:dyDescent="0.3">
      <c r="A138" s="26" t="s">
        <v>329</v>
      </c>
      <c r="B138" s="46">
        <f>B142-B140</f>
        <v>280</v>
      </c>
      <c r="C138" s="140">
        <f>B138/640</f>
        <v>0.4375</v>
      </c>
      <c r="D138" s="46">
        <f>D142-D140</f>
        <v>484</v>
      </c>
      <c r="E138" s="141">
        <f>D138/963</f>
        <v>0.50259605399792318</v>
      </c>
      <c r="F138" s="128">
        <f>F142-F140</f>
        <v>744</v>
      </c>
      <c r="G138" s="142">
        <f>F138/1714</f>
        <v>0.43407234539089851</v>
      </c>
      <c r="H138" s="46">
        <f>H142-H140</f>
        <v>1194</v>
      </c>
      <c r="I138" s="141">
        <f>H138/2456</f>
        <v>0.48615635179153094</v>
      </c>
      <c r="J138" s="49">
        <f>IF(D138=0, "-", IF((B138-D138)/D138&lt;10, (B138-D138)/D138, "&gt;999%"))</f>
        <v>-0.42148760330578511</v>
      </c>
      <c r="K138" s="50">
        <f>IF(H138=0, "-", IF((F138-H138)/H138&lt;10, (F138-H138)/H138, "&gt;999%"))</f>
        <v>-0.37688442211055279</v>
      </c>
    </row>
    <row r="139" spans="1:11" ht="13" x14ac:dyDescent="0.3">
      <c r="A139" s="26"/>
      <c r="B139" s="46"/>
      <c r="C139" s="140"/>
      <c r="D139" s="46"/>
      <c r="E139" s="141"/>
      <c r="F139" s="128"/>
      <c r="G139" s="142"/>
      <c r="H139" s="46"/>
      <c r="I139" s="141"/>
      <c r="J139" s="49"/>
      <c r="K139" s="50"/>
    </row>
    <row r="140" spans="1:11" ht="13" x14ac:dyDescent="0.3">
      <c r="A140" s="26" t="s">
        <v>330</v>
      </c>
      <c r="B140" s="46">
        <v>7</v>
      </c>
      <c r="C140" s="140">
        <f>B140/640</f>
        <v>1.0937499999999999E-2</v>
      </c>
      <c r="D140" s="46">
        <v>9</v>
      </c>
      <c r="E140" s="141">
        <f>D140/963</f>
        <v>9.3457943925233638E-3</v>
      </c>
      <c r="F140" s="128">
        <v>18</v>
      </c>
      <c r="G140" s="142">
        <f>F140/1714</f>
        <v>1.0501750291715286E-2</v>
      </c>
      <c r="H140" s="46">
        <v>26</v>
      </c>
      <c r="I140" s="141">
        <f>H140/2456</f>
        <v>1.0586319218241042E-2</v>
      </c>
      <c r="J140" s="49">
        <f>IF(D140=0, "-", IF((B140-D140)/D140&lt;10, (B140-D140)/D140, "&gt;999%"))</f>
        <v>-0.22222222222222221</v>
      </c>
      <c r="K140" s="50">
        <f>IF(H140=0, "-", IF((F140-H140)/H140&lt;10, (F140-H140)/H140, "&gt;999%"))</f>
        <v>-0.30769230769230771</v>
      </c>
    </row>
    <row r="141" spans="1:11" ht="13" x14ac:dyDescent="0.3">
      <c r="A141" s="26"/>
      <c r="B141" s="46"/>
      <c r="C141" s="140"/>
      <c r="D141" s="46"/>
      <c r="E141" s="141"/>
      <c r="F141" s="128"/>
      <c r="G141" s="142"/>
      <c r="H141" s="46"/>
      <c r="I141" s="141"/>
      <c r="J141" s="49"/>
      <c r="K141" s="50"/>
    </row>
    <row r="142" spans="1:11" ht="13" x14ac:dyDescent="0.3">
      <c r="A142" s="26" t="s">
        <v>331</v>
      </c>
      <c r="B142" s="46">
        <v>287</v>
      </c>
      <c r="C142" s="140">
        <f>B142/640</f>
        <v>0.44843749999999999</v>
      </c>
      <c r="D142" s="46">
        <v>493</v>
      </c>
      <c r="E142" s="141">
        <f>D142/963</f>
        <v>0.51194184839044654</v>
      </c>
      <c r="F142" s="128">
        <v>762</v>
      </c>
      <c r="G142" s="142">
        <f>F142/1714</f>
        <v>0.44457409568261375</v>
      </c>
      <c r="H142" s="46">
        <v>1220</v>
      </c>
      <c r="I142" s="141">
        <f>H142/2456</f>
        <v>0.49674267100977199</v>
      </c>
      <c r="J142" s="49">
        <f>IF(D142=0, "-", IF((B142-D142)/D142&lt;10, (B142-D142)/D142, "&gt;999%"))</f>
        <v>-0.41784989858012173</v>
      </c>
      <c r="K142" s="50">
        <f>IF(H142=0, "-", IF((F142-H142)/H142&lt;10, (F142-H142)/H142, "&gt;999%"))</f>
        <v>-0.37540983606557377</v>
      </c>
    </row>
  </sheetData>
  <mergeCells count="37">
    <mergeCell ref="B120:E120"/>
    <mergeCell ref="F120:I120"/>
    <mergeCell ref="J120:K120"/>
    <mergeCell ref="B121:C121"/>
    <mergeCell ref="D121:E121"/>
    <mergeCell ref="F121:G121"/>
    <mergeCell ref="H121:I121"/>
    <mergeCell ref="B81:E81"/>
    <mergeCell ref="F81:I81"/>
    <mergeCell ref="J81:K81"/>
    <mergeCell ref="B82:C82"/>
    <mergeCell ref="D82:E82"/>
    <mergeCell ref="F82:G82"/>
    <mergeCell ref="H82:I82"/>
    <mergeCell ref="B49:E49"/>
    <mergeCell ref="F49:I49"/>
    <mergeCell ref="J49:K49"/>
    <mergeCell ref="B50:C50"/>
    <mergeCell ref="D50:E50"/>
    <mergeCell ref="F50:G50"/>
    <mergeCell ref="H50:I50"/>
    <mergeCell ref="B19:E19"/>
    <mergeCell ref="F19:I19"/>
    <mergeCell ref="J19:K19"/>
    <mergeCell ref="B20:C20"/>
    <mergeCell ref="D20:E20"/>
    <mergeCell ref="F20:G20"/>
    <mergeCell ref="H20:I20"/>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47" max="16383" man="1"/>
    <brk id="79" max="16383" man="1"/>
    <brk id="12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B9706-DCF2-4E03-9F26-C7BA40C88C9A}">
  <sheetPr>
    <pageSetUpPr fitToPage="1"/>
  </sheetPr>
  <dimension ref="A1:K31"/>
  <sheetViews>
    <sheetView workbookViewId="0">
      <selection sqref="A1:L1"/>
    </sheetView>
  </sheetViews>
  <sheetFormatPr defaultRowHeight="12.5" x14ac:dyDescent="0.25"/>
  <cols>
    <col min="1" max="1" width="17.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332</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132</v>
      </c>
      <c r="G4" s="25"/>
      <c r="H4" s="25"/>
      <c r="I4" s="23"/>
      <c r="J4" s="22" t="s">
        <v>133</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134</v>
      </c>
      <c r="C6" s="133" t="s">
        <v>135</v>
      </c>
      <c r="D6" s="132" t="s">
        <v>134</v>
      </c>
      <c r="E6" s="134" t="s">
        <v>135</v>
      </c>
      <c r="F6" s="144" t="s">
        <v>134</v>
      </c>
      <c r="G6" s="133" t="s">
        <v>135</v>
      </c>
      <c r="H6" s="145" t="s">
        <v>134</v>
      </c>
      <c r="I6" s="134" t="s">
        <v>135</v>
      </c>
      <c r="J6" s="132"/>
      <c r="K6" s="134"/>
    </row>
    <row r="7" spans="1:11" x14ac:dyDescent="0.25">
      <c r="A7" s="34" t="s">
        <v>48</v>
      </c>
      <c r="B7" s="35">
        <v>1</v>
      </c>
      <c r="C7" s="146">
        <f>IF(B31=0, "-", B7/B31)</f>
        <v>3.4843205574912892E-3</v>
      </c>
      <c r="D7" s="35">
        <v>1</v>
      </c>
      <c r="E7" s="39">
        <f>IF(D31=0, "-", D7/D31)</f>
        <v>2.0283975659229209E-3</v>
      </c>
      <c r="F7" s="136">
        <v>2</v>
      </c>
      <c r="G7" s="146">
        <f>IF(F31=0, "-", F7/F31)</f>
        <v>2.6246719160104987E-3</v>
      </c>
      <c r="H7" s="35">
        <v>3</v>
      </c>
      <c r="I7" s="39">
        <f>IF(H31=0, "-", H7/H31)</f>
        <v>2.4590163934426232E-3</v>
      </c>
      <c r="J7" s="38">
        <f t="shared" ref="J7:J29" si="0">IF(D7=0, "-", IF((B7-D7)/D7&lt;10, (B7-D7)/D7, "&gt;999%"))</f>
        <v>0</v>
      </c>
      <c r="K7" s="39">
        <f t="shared" ref="K7:K29" si="1">IF(H7=0, "-", IF((F7-H7)/H7&lt;10, (F7-H7)/H7, "&gt;999%"))</f>
        <v>-0.33333333333333331</v>
      </c>
    </row>
    <row r="8" spans="1:11" x14ac:dyDescent="0.25">
      <c r="A8" s="34" t="s">
        <v>49</v>
      </c>
      <c r="B8" s="35">
        <v>2</v>
      </c>
      <c r="C8" s="146">
        <f>IF(B31=0, "-", B8/B31)</f>
        <v>6.9686411149825784E-3</v>
      </c>
      <c r="D8" s="35">
        <v>1</v>
      </c>
      <c r="E8" s="39">
        <f>IF(D31=0, "-", D8/D31)</f>
        <v>2.0283975659229209E-3</v>
      </c>
      <c r="F8" s="136">
        <v>6</v>
      </c>
      <c r="G8" s="146">
        <f>IF(F31=0, "-", F8/F31)</f>
        <v>7.874015748031496E-3</v>
      </c>
      <c r="H8" s="35">
        <v>3</v>
      </c>
      <c r="I8" s="39">
        <f>IF(H31=0, "-", H8/H31)</f>
        <v>2.4590163934426232E-3</v>
      </c>
      <c r="J8" s="38">
        <f t="shared" si="0"/>
        <v>1</v>
      </c>
      <c r="K8" s="39">
        <f t="shared" si="1"/>
        <v>1</v>
      </c>
    </row>
    <row r="9" spans="1:11" x14ac:dyDescent="0.25">
      <c r="A9" s="34" t="s">
        <v>52</v>
      </c>
      <c r="B9" s="35">
        <v>5</v>
      </c>
      <c r="C9" s="146">
        <f>IF(B31=0, "-", B9/B31)</f>
        <v>1.7421602787456445E-2</v>
      </c>
      <c r="D9" s="35">
        <v>5</v>
      </c>
      <c r="E9" s="39">
        <f>IF(D31=0, "-", D9/D31)</f>
        <v>1.0141987829614604E-2</v>
      </c>
      <c r="F9" s="136">
        <v>9</v>
      </c>
      <c r="G9" s="146">
        <f>IF(F31=0, "-", F9/F31)</f>
        <v>1.1811023622047244E-2</v>
      </c>
      <c r="H9" s="35">
        <v>18</v>
      </c>
      <c r="I9" s="39">
        <f>IF(H31=0, "-", H9/H31)</f>
        <v>1.4754098360655738E-2</v>
      </c>
      <c r="J9" s="38">
        <f t="shared" si="0"/>
        <v>0</v>
      </c>
      <c r="K9" s="39">
        <f t="shared" si="1"/>
        <v>-0.5</v>
      </c>
    </row>
    <row r="10" spans="1:11" x14ac:dyDescent="0.25">
      <c r="A10" s="34" t="s">
        <v>54</v>
      </c>
      <c r="B10" s="35">
        <v>27</v>
      </c>
      <c r="C10" s="146">
        <f>IF(B31=0, "-", B10/B31)</f>
        <v>9.4076655052264813E-2</v>
      </c>
      <c r="D10" s="35">
        <v>9</v>
      </c>
      <c r="E10" s="39">
        <f>IF(D31=0, "-", D10/D31)</f>
        <v>1.8255578093306288E-2</v>
      </c>
      <c r="F10" s="136">
        <v>40</v>
      </c>
      <c r="G10" s="146">
        <f>IF(F31=0, "-", F10/F31)</f>
        <v>5.2493438320209973E-2</v>
      </c>
      <c r="H10" s="35">
        <v>21</v>
      </c>
      <c r="I10" s="39">
        <f>IF(H31=0, "-", H10/H31)</f>
        <v>1.7213114754098362E-2</v>
      </c>
      <c r="J10" s="38">
        <f t="shared" si="0"/>
        <v>2</v>
      </c>
      <c r="K10" s="39">
        <f t="shared" si="1"/>
        <v>0.90476190476190477</v>
      </c>
    </row>
    <row r="11" spans="1:11" x14ac:dyDescent="0.25">
      <c r="A11" s="34" t="s">
        <v>55</v>
      </c>
      <c r="B11" s="35">
        <v>6</v>
      </c>
      <c r="C11" s="146">
        <f>IF(B31=0, "-", B11/B31)</f>
        <v>2.0905923344947737E-2</v>
      </c>
      <c r="D11" s="35">
        <v>4</v>
      </c>
      <c r="E11" s="39">
        <f>IF(D31=0, "-", D11/D31)</f>
        <v>8.1135902636916835E-3</v>
      </c>
      <c r="F11" s="136">
        <v>27</v>
      </c>
      <c r="G11" s="146">
        <f>IF(F31=0, "-", F11/F31)</f>
        <v>3.5433070866141732E-2</v>
      </c>
      <c r="H11" s="35">
        <v>27</v>
      </c>
      <c r="I11" s="39">
        <f>IF(H31=0, "-", H11/H31)</f>
        <v>2.2131147540983605E-2</v>
      </c>
      <c r="J11" s="38">
        <f t="shared" si="0"/>
        <v>0.5</v>
      </c>
      <c r="K11" s="39">
        <f t="shared" si="1"/>
        <v>0</v>
      </c>
    </row>
    <row r="12" spans="1:11" x14ac:dyDescent="0.25">
      <c r="A12" s="34" t="s">
        <v>56</v>
      </c>
      <c r="B12" s="35">
        <v>12</v>
      </c>
      <c r="C12" s="146">
        <f>IF(B31=0, "-", B12/B31)</f>
        <v>4.1811846689895474E-2</v>
      </c>
      <c r="D12" s="35">
        <v>20</v>
      </c>
      <c r="E12" s="39">
        <f>IF(D31=0, "-", D12/D31)</f>
        <v>4.0567951318458417E-2</v>
      </c>
      <c r="F12" s="136">
        <v>43</v>
      </c>
      <c r="G12" s="146">
        <f>IF(F31=0, "-", F12/F31)</f>
        <v>5.6430446194225721E-2</v>
      </c>
      <c r="H12" s="35">
        <v>53</v>
      </c>
      <c r="I12" s="39">
        <f>IF(H31=0, "-", H12/H31)</f>
        <v>4.3442622950819673E-2</v>
      </c>
      <c r="J12" s="38">
        <f t="shared" si="0"/>
        <v>-0.4</v>
      </c>
      <c r="K12" s="39">
        <f t="shared" si="1"/>
        <v>-0.18867924528301888</v>
      </c>
    </row>
    <row r="13" spans="1:11" x14ac:dyDescent="0.25">
      <c r="A13" s="34" t="s">
        <v>57</v>
      </c>
      <c r="B13" s="35">
        <v>6</v>
      </c>
      <c r="C13" s="146">
        <f>IF(B31=0, "-", B13/B31)</f>
        <v>2.0905923344947737E-2</v>
      </c>
      <c r="D13" s="35">
        <v>10</v>
      </c>
      <c r="E13" s="39">
        <f>IF(D31=0, "-", D13/D31)</f>
        <v>2.0283975659229209E-2</v>
      </c>
      <c r="F13" s="136">
        <v>11</v>
      </c>
      <c r="G13" s="146">
        <f>IF(F31=0, "-", F13/F31)</f>
        <v>1.4435695538057743E-2</v>
      </c>
      <c r="H13" s="35">
        <v>18</v>
      </c>
      <c r="I13" s="39">
        <f>IF(H31=0, "-", H13/H31)</f>
        <v>1.4754098360655738E-2</v>
      </c>
      <c r="J13" s="38">
        <f t="shared" si="0"/>
        <v>-0.4</v>
      </c>
      <c r="K13" s="39">
        <f t="shared" si="1"/>
        <v>-0.3888888888888889</v>
      </c>
    </row>
    <row r="14" spans="1:11" x14ac:dyDescent="0.25">
      <c r="A14" s="34" t="s">
        <v>58</v>
      </c>
      <c r="B14" s="35">
        <v>3</v>
      </c>
      <c r="C14" s="146">
        <f>IF(B31=0, "-", B14/B31)</f>
        <v>1.0452961672473868E-2</v>
      </c>
      <c r="D14" s="35">
        <v>3</v>
      </c>
      <c r="E14" s="39">
        <f>IF(D31=0, "-", D14/D31)</f>
        <v>6.0851926977687626E-3</v>
      </c>
      <c r="F14" s="136">
        <v>9</v>
      </c>
      <c r="G14" s="146">
        <f>IF(F31=0, "-", F14/F31)</f>
        <v>1.1811023622047244E-2</v>
      </c>
      <c r="H14" s="35">
        <v>5</v>
      </c>
      <c r="I14" s="39">
        <f>IF(H31=0, "-", H14/H31)</f>
        <v>4.0983606557377051E-3</v>
      </c>
      <c r="J14" s="38">
        <f t="shared" si="0"/>
        <v>0</v>
      </c>
      <c r="K14" s="39">
        <f t="shared" si="1"/>
        <v>0.8</v>
      </c>
    </row>
    <row r="15" spans="1:11" x14ac:dyDescent="0.25">
      <c r="A15" s="34" t="s">
        <v>59</v>
      </c>
      <c r="B15" s="35">
        <v>12</v>
      </c>
      <c r="C15" s="146">
        <f>IF(B31=0, "-", B15/B31)</f>
        <v>4.1811846689895474E-2</v>
      </c>
      <c r="D15" s="35">
        <v>8</v>
      </c>
      <c r="E15" s="39">
        <f>IF(D31=0, "-", D15/D31)</f>
        <v>1.6227180527383367E-2</v>
      </c>
      <c r="F15" s="136">
        <v>34</v>
      </c>
      <c r="G15" s="146">
        <f>IF(F31=0, "-", F15/F31)</f>
        <v>4.4619422572178477E-2</v>
      </c>
      <c r="H15" s="35">
        <v>22</v>
      </c>
      <c r="I15" s="39">
        <f>IF(H31=0, "-", H15/H31)</f>
        <v>1.8032786885245903E-2</v>
      </c>
      <c r="J15" s="38">
        <f t="shared" si="0"/>
        <v>0.5</v>
      </c>
      <c r="K15" s="39">
        <f t="shared" si="1"/>
        <v>0.54545454545454541</v>
      </c>
    </row>
    <row r="16" spans="1:11" x14ac:dyDescent="0.25">
      <c r="A16" s="34" t="s">
        <v>60</v>
      </c>
      <c r="B16" s="35">
        <v>0</v>
      </c>
      <c r="C16" s="146">
        <f>IF(B31=0, "-", B16/B31)</f>
        <v>0</v>
      </c>
      <c r="D16" s="35">
        <v>2</v>
      </c>
      <c r="E16" s="39">
        <f>IF(D31=0, "-", D16/D31)</f>
        <v>4.0567951318458417E-3</v>
      </c>
      <c r="F16" s="136">
        <v>1</v>
      </c>
      <c r="G16" s="146">
        <f>IF(F31=0, "-", F16/F31)</f>
        <v>1.3123359580052493E-3</v>
      </c>
      <c r="H16" s="35">
        <v>5</v>
      </c>
      <c r="I16" s="39">
        <f>IF(H31=0, "-", H16/H31)</f>
        <v>4.0983606557377051E-3</v>
      </c>
      <c r="J16" s="38">
        <f t="shared" si="0"/>
        <v>-1</v>
      </c>
      <c r="K16" s="39">
        <f t="shared" si="1"/>
        <v>-0.8</v>
      </c>
    </row>
    <row r="17" spans="1:11" x14ac:dyDescent="0.25">
      <c r="A17" s="34" t="s">
        <v>61</v>
      </c>
      <c r="B17" s="35">
        <v>2</v>
      </c>
      <c r="C17" s="146">
        <f>IF(B31=0, "-", B17/B31)</f>
        <v>6.9686411149825784E-3</v>
      </c>
      <c r="D17" s="35">
        <v>0</v>
      </c>
      <c r="E17" s="39">
        <f>IF(D31=0, "-", D17/D31)</f>
        <v>0</v>
      </c>
      <c r="F17" s="136">
        <v>2</v>
      </c>
      <c r="G17" s="146">
        <f>IF(F31=0, "-", F17/F31)</f>
        <v>2.6246719160104987E-3</v>
      </c>
      <c r="H17" s="35">
        <v>0</v>
      </c>
      <c r="I17" s="39">
        <f>IF(H31=0, "-", H17/H31)</f>
        <v>0</v>
      </c>
      <c r="J17" s="38" t="str">
        <f t="shared" si="0"/>
        <v>-</v>
      </c>
      <c r="K17" s="39" t="str">
        <f t="shared" si="1"/>
        <v>-</v>
      </c>
    </row>
    <row r="18" spans="1:11" x14ac:dyDescent="0.25">
      <c r="A18" s="34" t="s">
        <v>62</v>
      </c>
      <c r="B18" s="35">
        <v>1</v>
      </c>
      <c r="C18" s="146">
        <f>IF(B31=0, "-", B18/B31)</f>
        <v>3.4843205574912892E-3</v>
      </c>
      <c r="D18" s="35">
        <v>4</v>
      </c>
      <c r="E18" s="39">
        <f>IF(D31=0, "-", D18/D31)</f>
        <v>8.1135902636916835E-3</v>
      </c>
      <c r="F18" s="136">
        <v>5</v>
      </c>
      <c r="G18" s="146">
        <f>IF(F31=0, "-", F18/F31)</f>
        <v>6.5616797900262466E-3</v>
      </c>
      <c r="H18" s="35">
        <v>14</v>
      </c>
      <c r="I18" s="39">
        <f>IF(H31=0, "-", H18/H31)</f>
        <v>1.1475409836065573E-2</v>
      </c>
      <c r="J18" s="38">
        <f t="shared" si="0"/>
        <v>-0.75</v>
      </c>
      <c r="K18" s="39">
        <f t="shared" si="1"/>
        <v>-0.6428571428571429</v>
      </c>
    </row>
    <row r="19" spans="1:11" x14ac:dyDescent="0.25">
      <c r="A19" s="34" t="s">
        <v>63</v>
      </c>
      <c r="B19" s="35">
        <v>23</v>
      </c>
      <c r="C19" s="146">
        <f>IF(B31=0, "-", B19/B31)</f>
        <v>8.0139372822299645E-2</v>
      </c>
      <c r="D19" s="35">
        <v>29</v>
      </c>
      <c r="E19" s="39">
        <f>IF(D31=0, "-", D19/D31)</f>
        <v>5.8823529411764705E-2</v>
      </c>
      <c r="F19" s="136">
        <v>76</v>
      </c>
      <c r="G19" s="146">
        <f>IF(F31=0, "-", F19/F31)</f>
        <v>9.9737532808398949E-2</v>
      </c>
      <c r="H19" s="35">
        <v>71</v>
      </c>
      <c r="I19" s="39">
        <f>IF(H31=0, "-", H19/H31)</f>
        <v>5.8196721311475408E-2</v>
      </c>
      <c r="J19" s="38">
        <f t="shared" si="0"/>
        <v>-0.20689655172413793</v>
      </c>
      <c r="K19" s="39">
        <f t="shared" si="1"/>
        <v>7.0422535211267609E-2</v>
      </c>
    </row>
    <row r="20" spans="1:11" x14ac:dyDescent="0.25">
      <c r="A20" s="34" t="s">
        <v>64</v>
      </c>
      <c r="B20" s="35">
        <v>2</v>
      </c>
      <c r="C20" s="146">
        <f>IF(B31=0, "-", B20/B31)</f>
        <v>6.9686411149825784E-3</v>
      </c>
      <c r="D20" s="35">
        <v>1</v>
      </c>
      <c r="E20" s="39">
        <f>IF(D31=0, "-", D20/D31)</f>
        <v>2.0283975659229209E-3</v>
      </c>
      <c r="F20" s="136">
        <v>3</v>
      </c>
      <c r="G20" s="146">
        <f>IF(F31=0, "-", F20/F31)</f>
        <v>3.937007874015748E-3</v>
      </c>
      <c r="H20" s="35">
        <v>1</v>
      </c>
      <c r="I20" s="39">
        <f>IF(H31=0, "-", H20/H31)</f>
        <v>8.1967213114754098E-4</v>
      </c>
      <c r="J20" s="38">
        <f t="shared" si="0"/>
        <v>1</v>
      </c>
      <c r="K20" s="39">
        <f t="shared" si="1"/>
        <v>2</v>
      </c>
    </row>
    <row r="21" spans="1:11" x14ac:dyDescent="0.25">
      <c r="A21" s="34" t="s">
        <v>66</v>
      </c>
      <c r="B21" s="35">
        <v>0</v>
      </c>
      <c r="C21" s="146">
        <f>IF(B31=0, "-", B21/B31)</f>
        <v>0</v>
      </c>
      <c r="D21" s="35">
        <v>0</v>
      </c>
      <c r="E21" s="39">
        <f>IF(D31=0, "-", D21/D31)</f>
        <v>0</v>
      </c>
      <c r="F21" s="136">
        <v>6</v>
      </c>
      <c r="G21" s="146">
        <f>IF(F31=0, "-", F21/F31)</f>
        <v>7.874015748031496E-3</v>
      </c>
      <c r="H21" s="35">
        <v>0</v>
      </c>
      <c r="I21" s="39">
        <f>IF(H31=0, "-", H21/H31)</f>
        <v>0</v>
      </c>
      <c r="J21" s="38" t="str">
        <f t="shared" si="0"/>
        <v>-</v>
      </c>
      <c r="K21" s="39" t="str">
        <f t="shared" si="1"/>
        <v>-</v>
      </c>
    </row>
    <row r="22" spans="1:11" x14ac:dyDescent="0.25">
      <c r="A22" s="34" t="s">
        <v>68</v>
      </c>
      <c r="B22" s="35">
        <v>43</v>
      </c>
      <c r="C22" s="146">
        <f>IF(B31=0, "-", B22/B31)</f>
        <v>0.14982578397212543</v>
      </c>
      <c r="D22" s="35">
        <v>228</v>
      </c>
      <c r="E22" s="39">
        <f>IF(D31=0, "-", D22/D31)</f>
        <v>0.46247464503042596</v>
      </c>
      <c r="F22" s="136">
        <v>96</v>
      </c>
      <c r="G22" s="146">
        <f>IF(F31=0, "-", F22/F31)</f>
        <v>0.12598425196850394</v>
      </c>
      <c r="H22" s="35">
        <v>486</v>
      </c>
      <c r="I22" s="39">
        <f>IF(H31=0, "-", H22/H31)</f>
        <v>0.39836065573770491</v>
      </c>
      <c r="J22" s="38">
        <f t="shared" si="0"/>
        <v>-0.81140350877192979</v>
      </c>
      <c r="K22" s="39">
        <f t="shared" si="1"/>
        <v>-0.80246913580246915</v>
      </c>
    </row>
    <row r="23" spans="1:11" x14ac:dyDescent="0.25">
      <c r="A23" s="34" t="s">
        <v>69</v>
      </c>
      <c r="B23" s="35">
        <v>9</v>
      </c>
      <c r="C23" s="146">
        <f>IF(B31=0, "-", B23/B31)</f>
        <v>3.1358885017421602E-2</v>
      </c>
      <c r="D23" s="35">
        <v>17</v>
      </c>
      <c r="E23" s="39">
        <f>IF(D31=0, "-", D23/D31)</f>
        <v>3.4482758620689655E-2</v>
      </c>
      <c r="F23" s="136">
        <v>37</v>
      </c>
      <c r="G23" s="146">
        <f>IF(F31=0, "-", F23/F31)</f>
        <v>4.8556430446194225E-2</v>
      </c>
      <c r="H23" s="35">
        <v>39</v>
      </c>
      <c r="I23" s="39">
        <f>IF(H31=0, "-", H23/H31)</f>
        <v>3.1967213114754096E-2</v>
      </c>
      <c r="J23" s="38">
        <f t="shared" si="0"/>
        <v>-0.47058823529411764</v>
      </c>
      <c r="K23" s="39">
        <f t="shared" si="1"/>
        <v>-5.128205128205128E-2</v>
      </c>
    </row>
    <row r="24" spans="1:11" x14ac:dyDescent="0.25">
      <c r="A24" s="34" t="s">
        <v>71</v>
      </c>
      <c r="B24" s="35">
        <v>0</v>
      </c>
      <c r="C24" s="146">
        <f>IF(B31=0, "-", B24/B31)</f>
        <v>0</v>
      </c>
      <c r="D24" s="35">
        <v>0</v>
      </c>
      <c r="E24" s="39">
        <f>IF(D31=0, "-", D24/D31)</f>
        <v>0</v>
      </c>
      <c r="F24" s="136">
        <v>0</v>
      </c>
      <c r="G24" s="146">
        <f>IF(F31=0, "-", F24/F31)</f>
        <v>0</v>
      </c>
      <c r="H24" s="35">
        <v>1</v>
      </c>
      <c r="I24" s="39">
        <f>IF(H31=0, "-", H24/H31)</f>
        <v>8.1967213114754098E-4</v>
      </c>
      <c r="J24" s="38" t="str">
        <f t="shared" si="0"/>
        <v>-</v>
      </c>
      <c r="K24" s="39">
        <f t="shared" si="1"/>
        <v>-1</v>
      </c>
    </row>
    <row r="25" spans="1:11" x14ac:dyDescent="0.25">
      <c r="A25" s="34" t="s">
        <v>72</v>
      </c>
      <c r="B25" s="35">
        <v>0</v>
      </c>
      <c r="C25" s="146">
        <f>IF(B31=0, "-", B25/B31)</f>
        <v>0</v>
      </c>
      <c r="D25" s="35">
        <v>1</v>
      </c>
      <c r="E25" s="39">
        <f>IF(D31=0, "-", D25/D31)</f>
        <v>2.0283975659229209E-3</v>
      </c>
      <c r="F25" s="136">
        <v>0</v>
      </c>
      <c r="G25" s="146">
        <f>IF(F31=0, "-", F25/F31)</f>
        <v>0</v>
      </c>
      <c r="H25" s="35">
        <v>1</v>
      </c>
      <c r="I25" s="39">
        <f>IF(H31=0, "-", H25/H31)</f>
        <v>8.1967213114754098E-4</v>
      </c>
      <c r="J25" s="38">
        <f t="shared" si="0"/>
        <v>-1</v>
      </c>
      <c r="K25" s="39">
        <f t="shared" si="1"/>
        <v>-1</v>
      </c>
    </row>
    <row r="26" spans="1:11" x14ac:dyDescent="0.25">
      <c r="A26" s="34" t="s">
        <v>73</v>
      </c>
      <c r="B26" s="35">
        <v>19</v>
      </c>
      <c r="C26" s="146">
        <f>IF(B31=0, "-", B26/B31)</f>
        <v>6.6202090592334492E-2</v>
      </c>
      <c r="D26" s="35">
        <v>21</v>
      </c>
      <c r="E26" s="39">
        <f>IF(D31=0, "-", D26/D31)</f>
        <v>4.2596348884381338E-2</v>
      </c>
      <c r="F26" s="136">
        <v>34</v>
      </c>
      <c r="G26" s="146">
        <f>IF(F31=0, "-", F26/F31)</f>
        <v>4.4619422572178477E-2</v>
      </c>
      <c r="H26" s="35">
        <v>63</v>
      </c>
      <c r="I26" s="39">
        <f>IF(H31=0, "-", H26/H31)</f>
        <v>5.1639344262295085E-2</v>
      </c>
      <c r="J26" s="38">
        <f t="shared" si="0"/>
        <v>-9.5238095238095233E-2</v>
      </c>
      <c r="K26" s="39">
        <f t="shared" si="1"/>
        <v>-0.46031746031746029</v>
      </c>
    </row>
    <row r="27" spans="1:11" x14ac:dyDescent="0.25">
      <c r="A27" s="34" t="s">
        <v>74</v>
      </c>
      <c r="B27" s="35">
        <v>3</v>
      </c>
      <c r="C27" s="146">
        <f>IF(B31=0, "-", B27/B31)</f>
        <v>1.0452961672473868E-2</v>
      </c>
      <c r="D27" s="35">
        <v>6</v>
      </c>
      <c r="E27" s="39">
        <f>IF(D31=0, "-", D27/D31)</f>
        <v>1.2170385395537525E-2</v>
      </c>
      <c r="F27" s="136">
        <v>12</v>
      </c>
      <c r="G27" s="146">
        <f>IF(F31=0, "-", F27/F31)</f>
        <v>1.5748031496062992E-2</v>
      </c>
      <c r="H27" s="35">
        <v>34</v>
      </c>
      <c r="I27" s="39">
        <f>IF(H31=0, "-", H27/H31)</f>
        <v>2.7868852459016394E-2</v>
      </c>
      <c r="J27" s="38">
        <f t="shared" si="0"/>
        <v>-0.5</v>
      </c>
      <c r="K27" s="39">
        <f t="shared" si="1"/>
        <v>-0.6470588235294118</v>
      </c>
    </row>
    <row r="28" spans="1:11" x14ac:dyDescent="0.25">
      <c r="A28" s="34" t="s">
        <v>75</v>
      </c>
      <c r="B28" s="35">
        <v>106</v>
      </c>
      <c r="C28" s="146">
        <f>IF(B31=0, "-", B28/B31)</f>
        <v>0.36933797909407667</v>
      </c>
      <c r="D28" s="35">
        <v>119</v>
      </c>
      <c r="E28" s="39">
        <f>IF(D31=0, "-", D28/D31)</f>
        <v>0.2413793103448276</v>
      </c>
      <c r="F28" s="136">
        <v>300</v>
      </c>
      <c r="G28" s="146">
        <f>IF(F31=0, "-", F28/F31)</f>
        <v>0.39370078740157483</v>
      </c>
      <c r="H28" s="35">
        <v>326</v>
      </c>
      <c r="I28" s="39">
        <f>IF(H31=0, "-", H28/H31)</f>
        <v>0.26721311475409837</v>
      </c>
      <c r="J28" s="38">
        <f t="shared" si="0"/>
        <v>-0.1092436974789916</v>
      </c>
      <c r="K28" s="39">
        <f t="shared" si="1"/>
        <v>-7.9754601226993863E-2</v>
      </c>
    </row>
    <row r="29" spans="1:11" x14ac:dyDescent="0.25">
      <c r="A29" s="34" t="s">
        <v>76</v>
      </c>
      <c r="B29" s="35">
        <v>5</v>
      </c>
      <c r="C29" s="146">
        <f>IF(B31=0, "-", B29/B31)</f>
        <v>1.7421602787456445E-2</v>
      </c>
      <c r="D29" s="35">
        <v>4</v>
      </c>
      <c r="E29" s="39">
        <f>IF(D31=0, "-", D29/D31)</f>
        <v>8.1135902636916835E-3</v>
      </c>
      <c r="F29" s="136">
        <v>9</v>
      </c>
      <c r="G29" s="146">
        <f>IF(F31=0, "-", F29/F31)</f>
        <v>1.1811023622047244E-2</v>
      </c>
      <c r="H29" s="35">
        <v>9</v>
      </c>
      <c r="I29" s="39">
        <f>IF(H31=0, "-", H29/H31)</f>
        <v>7.3770491803278691E-3</v>
      </c>
      <c r="J29" s="38">
        <f t="shared" si="0"/>
        <v>0.25</v>
      </c>
      <c r="K29" s="39">
        <f t="shared" si="1"/>
        <v>0</v>
      </c>
    </row>
    <row r="30" spans="1:11" x14ac:dyDescent="0.25">
      <c r="A30" s="137"/>
      <c r="B30" s="40"/>
      <c r="D30" s="40"/>
      <c r="E30" s="44"/>
      <c r="F30" s="138"/>
      <c r="H30" s="40"/>
      <c r="I30" s="44"/>
      <c r="J30" s="43"/>
      <c r="K30" s="44"/>
    </row>
    <row r="31" spans="1:11" s="52" customFormat="1" ht="13" x14ac:dyDescent="0.3">
      <c r="A31" s="139" t="s">
        <v>331</v>
      </c>
      <c r="B31" s="46">
        <f>SUM(B7:B30)</f>
        <v>287</v>
      </c>
      <c r="C31" s="140">
        <v>1</v>
      </c>
      <c r="D31" s="46">
        <f>SUM(D7:D30)</f>
        <v>493</v>
      </c>
      <c r="E31" s="141">
        <v>1</v>
      </c>
      <c r="F31" s="128">
        <f>SUM(F7:F30)</f>
        <v>762</v>
      </c>
      <c r="G31" s="142">
        <v>1</v>
      </c>
      <c r="H31" s="46">
        <f>SUM(H7:H30)</f>
        <v>1220</v>
      </c>
      <c r="I31" s="141">
        <v>1</v>
      </c>
      <c r="J31" s="49">
        <f>IF(D31=0, "-", (B31-D31)/D31)</f>
        <v>-0.41784989858012173</v>
      </c>
      <c r="K31" s="50">
        <f>IF(H31=0, "-", (F31-H31)/H31)</f>
        <v>-0.37540983606557377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51658-E0B1-4EAE-B600-9CB9EE2332D3}">
  <sheetPr>
    <pageSetUpPr fitToPage="1"/>
  </sheetPr>
  <dimension ref="A1:K63"/>
  <sheetViews>
    <sheetView workbookViewId="0">
      <selection sqref="A1:L1"/>
    </sheetView>
  </sheetViews>
  <sheetFormatPr defaultRowHeight="12.5" x14ac:dyDescent="0.25"/>
  <cols>
    <col min="1" max="1" width="27"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131</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25</v>
      </c>
      <c r="B4" s="22" t="s">
        <v>4</v>
      </c>
      <c r="C4" s="25"/>
      <c r="D4" s="25"/>
      <c r="E4" s="23"/>
      <c r="F4" s="22" t="s">
        <v>132</v>
      </c>
      <c r="G4" s="25"/>
      <c r="H4" s="25"/>
      <c r="I4" s="23"/>
      <c r="J4" s="22" t="s">
        <v>133</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39</v>
      </c>
      <c r="B6" s="132" t="s">
        <v>134</v>
      </c>
      <c r="C6" s="133" t="s">
        <v>135</v>
      </c>
      <c r="D6" s="132" t="s">
        <v>134</v>
      </c>
      <c r="E6" s="134" t="s">
        <v>135</v>
      </c>
      <c r="F6" s="133" t="s">
        <v>134</v>
      </c>
      <c r="G6" s="133" t="s">
        <v>135</v>
      </c>
      <c r="H6" s="132" t="s">
        <v>134</v>
      </c>
      <c r="I6" s="134" t="s">
        <v>135</v>
      </c>
      <c r="J6" s="132"/>
      <c r="K6" s="134"/>
    </row>
    <row r="7" spans="1:11" x14ac:dyDescent="0.25">
      <c r="A7" s="34" t="s">
        <v>333</v>
      </c>
      <c r="B7" s="35">
        <v>4</v>
      </c>
      <c r="C7" s="146">
        <f>IF(B9=0, "-", B7/B9)</f>
        <v>1</v>
      </c>
      <c r="D7" s="35">
        <v>31</v>
      </c>
      <c r="E7" s="39">
        <f>IF(D9=0, "-", D7/D9)</f>
        <v>1</v>
      </c>
      <c r="F7" s="136">
        <v>18</v>
      </c>
      <c r="G7" s="146">
        <f>IF(F9=0, "-", F7/F9)</f>
        <v>1</v>
      </c>
      <c r="H7" s="35">
        <v>43</v>
      </c>
      <c r="I7" s="39">
        <f>IF(H9=0, "-", H7/H9)</f>
        <v>1</v>
      </c>
      <c r="J7" s="38">
        <f>IF(D7=0, "-", IF((B7-D7)/D7&lt;10, (B7-D7)/D7, "&gt;999%"))</f>
        <v>-0.87096774193548387</v>
      </c>
      <c r="K7" s="39">
        <f>IF(H7=0, "-", IF((F7-H7)/H7&lt;10, (F7-H7)/H7, "&gt;999%"))</f>
        <v>-0.58139534883720934</v>
      </c>
    </row>
    <row r="8" spans="1:11" x14ac:dyDescent="0.25">
      <c r="A8" s="137"/>
      <c r="B8" s="40"/>
      <c r="D8" s="40"/>
      <c r="E8" s="44"/>
      <c r="F8" s="138"/>
      <c r="H8" s="40"/>
      <c r="I8" s="44"/>
      <c r="J8" s="43"/>
      <c r="K8" s="44"/>
    </row>
    <row r="9" spans="1:11" s="52" customFormat="1" ht="13" x14ac:dyDescent="0.3">
      <c r="A9" s="139" t="s">
        <v>334</v>
      </c>
      <c r="B9" s="46">
        <f>SUM(B7:B8)</f>
        <v>4</v>
      </c>
      <c r="C9" s="140">
        <f>B9/640</f>
        <v>6.2500000000000003E-3</v>
      </c>
      <c r="D9" s="46">
        <f>SUM(D7:D8)</f>
        <v>31</v>
      </c>
      <c r="E9" s="141">
        <f>D9/963</f>
        <v>3.2191069574247146E-2</v>
      </c>
      <c r="F9" s="128">
        <f>SUM(F7:F8)</f>
        <v>18</v>
      </c>
      <c r="G9" s="142">
        <f>F9/1714</f>
        <v>1.0501750291715286E-2</v>
      </c>
      <c r="H9" s="46">
        <f>SUM(H7:H8)</f>
        <v>43</v>
      </c>
      <c r="I9" s="141">
        <f>H9/2456</f>
        <v>1.7508143322475571E-2</v>
      </c>
      <c r="J9" s="49">
        <f>IF(D9=0, "-", IF((B9-D9)/D9&lt;10, (B9-D9)/D9, "&gt;999%"))</f>
        <v>-0.87096774193548387</v>
      </c>
      <c r="K9" s="50">
        <f>IF(H9=0, "-", IF((F9-H9)/H9&lt;10, (F9-H9)/H9, "&gt;999%"))</f>
        <v>-0.58139534883720934</v>
      </c>
    </row>
    <row r="10" spans="1:11" x14ac:dyDescent="0.25">
      <c r="B10" s="138"/>
      <c r="D10" s="138"/>
      <c r="F10" s="138"/>
      <c r="H10" s="138"/>
    </row>
    <row r="11" spans="1:11" ht="13" x14ac:dyDescent="0.3">
      <c r="A11" s="131" t="s">
        <v>40</v>
      </c>
      <c r="B11" s="132" t="s">
        <v>134</v>
      </c>
      <c r="C11" s="133" t="s">
        <v>135</v>
      </c>
      <c r="D11" s="132" t="s">
        <v>134</v>
      </c>
      <c r="E11" s="134" t="s">
        <v>135</v>
      </c>
      <c r="F11" s="133" t="s">
        <v>134</v>
      </c>
      <c r="G11" s="133" t="s">
        <v>135</v>
      </c>
      <c r="H11" s="132" t="s">
        <v>134</v>
      </c>
      <c r="I11" s="134" t="s">
        <v>135</v>
      </c>
      <c r="J11" s="132"/>
      <c r="K11" s="134"/>
    </row>
    <row r="12" spans="1:11" x14ac:dyDescent="0.25">
      <c r="A12" s="34" t="s">
        <v>335</v>
      </c>
      <c r="B12" s="35">
        <v>1</v>
      </c>
      <c r="C12" s="146">
        <f>IF(B14=0, "-", B12/B14)</f>
        <v>1</v>
      </c>
      <c r="D12" s="35">
        <v>0</v>
      </c>
      <c r="E12" s="39" t="str">
        <f>IF(D14=0, "-", D12/D14)</f>
        <v>-</v>
      </c>
      <c r="F12" s="136">
        <v>6</v>
      </c>
      <c r="G12" s="146">
        <f>IF(F14=0, "-", F12/F14)</f>
        <v>1</v>
      </c>
      <c r="H12" s="35">
        <v>1</v>
      </c>
      <c r="I12" s="39">
        <f>IF(H14=0, "-", H12/H14)</f>
        <v>1</v>
      </c>
      <c r="J12" s="38" t="str">
        <f>IF(D12=0, "-", IF((B12-D12)/D12&lt;10, (B12-D12)/D12, "&gt;999%"))</f>
        <v>-</v>
      </c>
      <c r="K12" s="39">
        <f>IF(H12=0, "-", IF((F12-H12)/H12&lt;10, (F12-H12)/H12, "&gt;999%"))</f>
        <v>5</v>
      </c>
    </row>
    <row r="13" spans="1:11" x14ac:dyDescent="0.25">
      <c r="A13" s="137"/>
      <c r="B13" s="40"/>
      <c r="D13" s="40"/>
      <c r="E13" s="44"/>
      <c r="F13" s="138"/>
      <c r="H13" s="40"/>
      <c r="I13" s="44"/>
      <c r="J13" s="43"/>
      <c r="K13" s="44"/>
    </row>
    <row r="14" spans="1:11" s="52" customFormat="1" ht="13" x14ac:dyDescent="0.3">
      <c r="A14" s="139" t="s">
        <v>336</v>
      </c>
      <c r="B14" s="46">
        <f>SUM(B12:B13)</f>
        <v>1</v>
      </c>
      <c r="C14" s="140">
        <f>B14/640</f>
        <v>1.5625000000000001E-3</v>
      </c>
      <c r="D14" s="46">
        <f>SUM(D12:D13)</f>
        <v>0</v>
      </c>
      <c r="E14" s="141">
        <f>D14/963</f>
        <v>0</v>
      </c>
      <c r="F14" s="128">
        <f>SUM(F12:F13)</f>
        <v>6</v>
      </c>
      <c r="G14" s="142">
        <f>F14/1714</f>
        <v>3.5005834305717621E-3</v>
      </c>
      <c r="H14" s="46">
        <f>SUM(H12:H13)</f>
        <v>1</v>
      </c>
      <c r="I14" s="141">
        <f>H14/2456</f>
        <v>4.0716612377850165E-4</v>
      </c>
      <c r="J14" s="49" t="str">
        <f>IF(D14=0, "-", IF((B14-D14)/D14&lt;10, (B14-D14)/D14, "&gt;999%"))</f>
        <v>-</v>
      </c>
      <c r="K14" s="50">
        <f>IF(H14=0, "-", IF((F14-H14)/H14&lt;10, (F14-H14)/H14, "&gt;999%"))</f>
        <v>5</v>
      </c>
    </row>
    <row r="15" spans="1:11" x14ac:dyDescent="0.25">
      <c r="B15" s="138"/>
      <c r="D15" s="138"/>
      <c r="F15" s="138"/>
      <c r="H15" s="138"/>
    </row>
    <row r="16" spans="1:11" ht="13" x14ac:dyDescent="0.3">
      <c r="A16" s="131" t="s">
        <v>41</v>
      </c>
      <c r="B16" s="132" t="s">
        <v>134</v>
      </c>
      <c r="C16" s="133" t="s">
        <v>135</v>
      </c>
      <c r="D16" s="132" t="s">
        <v>134</v>
      </c>
      <c r="E16" s="134" t="s">
        <v>135</v>
      </c>
      <c r="F16" s="133" t="s">
        <v>134</v>
      </c>
      <c r="G16" s="133" t="s">
        <v>135</v>
      </c>
      <c r="H16" s="132" t="s">
        <v>134</v>
      </c>
      <c r="I16" s="134" t="s">
        <v>135</v>
      </c>
      <c r="J16" s="132"/>
      <c r="K16" s="134"/>
    </row>
    <row r="17" spans="1:11" x14ac:dyDescent="0.25">
      <c r="A17" s="34" t="s">
        <v>337</v>
      </c>
      <c r="B17" s="35">
        <v>0</v>
      </c>
      <c r="C17" s="146" t="str">
        <f>IF(B20=0, "-", B17/B20)</f>
        <v>-</v>
      </c>
      <c r="D17" s="35">
        <v>0</v>
      </c>
      <c r="E17" s="39" t="str">
        <f>IF(D20=0, "-", D17/D20)</f>
        <v>-</v>
      </c>
      <c r="F17" s="136">
        <v>0</v>
      </c>
      <c r="G17" s="146">
        <f>IF(F20=0, "-", F17/F20)</f>
        <v>0</v>
      </c>
      <c r="H17" s="35">
        <v>2</v>
      </c>
      <c r="I17" s="39">
        <f>IF(H20=0, "-", H17/H20)</f>
        <v>1</v>
      </c>
      <c r="J17" s="38" t="str">
        <f>IF(D17=0, "-", IF((B17-D17)/D17&lt;10, (B17-D17)/D17, "&gt;999%"))</f>
        <v>-</v>
      </c>
      <c r="K17" s="39">
        <f>IF(H17=0, "-", IF((F17-H17)/H17&lt;10, (F17-H17)/H17, "&gt;999%"))</f>
        <v>-1</v>
      </c>
    </row>
    <row r="18" spans="1:11" x14ac:dyDescent="0.25">
      <c r="A18" s="34" t="s">
        <v>338</v>
      </c>
      <c r="B18" s="35">
        <v>0</v>
      </c>
      <c r="C18" s="146" t="str">
        <f>IF(B20=0, "-", B18/B20)</f>
        <v>-</v>
      </c>
      <c r="D18" s="35">
        <v>0</v>
      </c>
      <c r="E18" s="39" t="str">
        <f>IF(D20=0, "-", D18/D20)</f>
        <v>-</v>
      </c>
      <c r="F18" s="136">
        <v>3</v>
      </c>
      <c r="G18" s="146">
        <f>IF(F20=0, "-", F18/F20)</f>
        <v>1</v>
      </c>
      <c r="H18" s="35">
        <v>0</v>
      </c>
      <c r="I18" s="39">
        <f>IF(H20=0, "-", H18/H20)</f>
        <v>0</v>
      </c>
      <c r="J18" s="38" t="str">
        <f>IF(D18=0, "-", IF((B18-D18)/D18&lt;10, (B18-D18)/D18, "&gt;999%"))</f>
        <v>-</v>
      </c>
      <c r="K18" s="39" t="str">
        <f>IF(H18=0, "-", IF((F18-H18)/H18&lt;10, (F18-H18)/H18, "&gt;999%"))</f>
        <v>-</v>
      </c>
    </row>
    <row r="19" spans="1:11" x14ac:dyDescent="0.25">
      <c r="A19" s="137"/>
      <c r="B19" s="40"/>
      <c r="D19" s="40"/>
      <c r="E19" s="44"/>
      <c r="F19" s="138"/>
      <c r="H19" s="40"/>
      <c r="I19" s="44"/>
      <c r="J19" s="43"/>
      <c r="K19" s="44"/>
    </row>
    <row r="20" spans="1:11" s="52" customFormat="1" ht="13" x14ac:dyDescent="0.3">
      <c r="A20" s="139" t="s">
        <v>339</v>
      </c>
      <c r="B20" s="46">
        <f>SUM(B17:B19)</f>
        <v>0</v>
      </c>
      <c r="C20" s="140">
        <f>B20/640</f>
        <v>0</v>
      </c>
      <c r="D20" s="46">
        <f>SUM(D17:D19)</f>
        <v>0</v>
      </c>
      <c r="E20" s="141">
        <f>D20/963</f>
        <v>0</v>
      </c>
      <c r="F20" s="128">
        <f>SUM(F17:F19)</f>
        <v>3</v>
      </c>
      <c r="G20" s="142">
        <f>F20/1714</f>
        <v>1.750291715285881E-3</v>
      </c>
      <c r="H20" s="46">
        <f>SUM(H17:H19)</f>
        <v>2</v>
      </c>
      <c r="I20" s="141">
        <f>H20/2456</f>
        <v>8.1433224755700329E-4</v>
      </c>
      <c r="J20" s="49" t="str">
        <f>IF(D20=0, "-", IF((B20-D20)/D20&lt;10, (B20-D20)/D20, "&gt;999%"))</f>
        <v>-</v>
      </c>
      <c r="K20" s="50">
        <f>IF(H20=0, "-", IF((F20-H20)/H20&lt;10, (F20-H20)/H20, "&gt;999%"))</f>
        <v>0.5</v>
      </c>
    </row>
    <row r="21" spans="1:11" x14ac:dyDescent="0.25">
      <c r="B21" s="138"/>
      <c r="D21" s="138"/>
      <c r="F21" s="138"/>
      <c r="H21" s="138"/>
    </row>
    <row r="22" spans="1:11" ht="13" x14ac:dyDescent="0.3">
      <c r="A22" s="131" t="s">
        <v>42</v>
      </c>
      <c r="B22" s="132" t="s">
        <v>134</v>
      </c>
      <c r="C22" s="133" t="s">
        <v>135</v>
      </c>
      <c r="D22" s="132" t="s">
        <v>134</v>
      </c>
      <c r="E22" s="134" t="s">
        <v>135</v>
      </c>
      <c r="F22" s="133" t="s">
        <v>134</v>
      </c>
      <c r="G22" s="133" t="s">
        <v>135</v>
      </c>
      <c r="H22" s="132" t="s">
        <v>134</v>
      </c>
      <c r="I22" s="134" t="s">
        <v>135</v>
      </c>
      <c r="J22" s="132"/>
      <c r="K22" s="134"/>
    </row>
    <row r="23" spans="1:11" x14ac:dyDescent="0.25">
      <c r="A23" s="34" t="s">
        <v>340</v>
      </c>
      <c r="B23" s="35">
        <v>1</v>
      </c>
      <c r="C23" s="146">
        <f>IF(B31=0, "-", B23/B31)</f>
        <v>9.0909090909090912E-2</v>
      </c>
      <c r="D23" s="35">
        <v>0</v>
      </c>
      <c r="E23" s="39">
        <f>IF(D31=0, "-", D23/D31)</f>
        <v>0</v>
      </c>
      <c r="F23" s="136">
        <v>3</v>
      </c>
      <c r="G23" s="146">
        <f>IF(F31=0, "-", F23/F31)</f>
        <v>0.13636363636363635</v>
      </c>
      <c r="H23" s="35">
        <v>0</v>
      </c>
      <c r="I23" s="39">
        <f>IF(H31=0, "-", H23/H31)</f>
        <v>0</v>
      </c>
      <c r="J23" s="38" t="str">
        <f t="shared" ref="J23:J29" si="0">IF(D23=0, "-", IF((B23-D23)/D23&lt;10, (B23-D23)/D23, "&gt;999%"))</f>
        <v>-</v>
      </c>
      <c r="K23" s="39" t="str">
        <f t="shared" ref="K23:K29" si="1">IF(H23=0, "-", IF((F23-H23)/H23&lt;10, (F23-H23)/H23, "&gt;999%"))</f>
        <v>-</v>
      </c>
    </row>
    <row r="24" spans="1:11" x14ac:dyDescent="0.25">
      <c r="A24" s="34" t="s">
        <v>341</v>
      </c>
      <c r="B24" s="35">
        <v>1</v>
      </c>
      <c r="C24" s="146">
        <f>IF(B31=0, "-", B24/B31)</f>
        <v>9.0909090909090912E-2</v>
      </c>
      <c r="D24" s="35">
        <v>1</v>
      </c>
      <c r="E24" s="39">
        <f>IF(D31=0, "-", D24/D31)</f>
        <v>4.1666666666666664E-2</v>
      </c>
      <c r="F24" s="136">
        <v>4</v>
      </c>
      <c r="G24" s="146">
        <f>IF(F31=0, "-", F24/F31)</f>
        <v>0.18181818181818182</v>
      </c>
      <c r="H24" s="35">
        <v>2</v>
      </c>
      <c r="I24" s="39">
        <f>IF(H31=0, "-", H24/H31)</f>
        <v>5.5555555555555552E-2</v>
      </c>
      <c r="J24" s="38">
        <f t="shared" si="0"/>
        <v>0</v>
      </c>
      <c r="K24" s="39">
        <f t="shared" si="1"/>
        <v>1</v>
      </c>
    </row>
    <row r="25" spans="1:11" x14ac:dyDescent="0.25">
      <c r="A25" s="34" t="s">
        <v>342</v>
      </c>
      <c r="B25" s="35">
        <v>1</v>
      </c>
      <c r="C25" s="146">
        <f>IF(B31=0, "-", B25/B31)</f>
        <v>9.0909090909090912E-2</v>
      </c>
      <c r="D25" s="35">
        <v>0</v>
      </c>
      <c r="E25" s="39">
        <f>IF(D31=0, "-", D25/D31)</f>
        <v>0</v>
      </c>
      <c r="F25" s="136">
        <v>1</v>
      </c>
      <c r="G25" s="146">
        <f>IF(F31=0, "-", F25/F31)</f>
        <v>4.5454545454545456E-2</v>
      </c>
      <c r="H25" s="35">
        <v>1</v>
      </c>
      <c r="I25" s="39">
        <f>IF(H31=0, "-", H25/H31)</f>
        <v>2.7777777777777776E-2</v>
      </c>
      <c r="J25" s="38" t="str">
        <f t="shared" si="0"/>
        <v>-</v>
      </c>
      <c r="K25" s="39">
        <f t="shared" si="1"/>
        <v>0</v>
      </c>
    </row>
    <row r="26" spans="1:11" x14ac:dyDescent="0.25">
      <c r="A26" s="34" t="s">
        <v>343</v>
      </c>
      <c r="B26" s="35">
        <v>1</v>
      </c>
      <c r="C26" s="146">
        <f>IF(B31=0, "-", B26/B31)</f>
        <v>9.0909090909090912E-2</v>
      </c>
      <c r="D26" s="35">
        <v>0</v>
      </c>
      <c r="E26" s="39">
        <f>IF(D31=0, "-", D26/D31)</f>
        <v>0</v>
      </c>
      <c r="F26" s="136">
        <v>1</v>
      </c>
      <c r="G26" s="146">
        <f>IF(F31=0, "-", F26/F31)</f>
        <v>4.5454545454545456E-2</v>
      </c>
      <c r="H26" s="35">
        <v>0</v>
      </c>
      <c r="I26" s="39">
        <f>IF(H31=0, "-", H26/H31)</f>
        <v>0</v>
      </c>
      <c r="J26" s="38" t="str">
        <f t="shared" si="0"/>
        <v>-</v>
      </c>
      <c r="K26" s="39" t="str">
        <f t="shared" si="1"/>
        <v>-</v>
      </c>
    </row>
    <row r="27" spans="1:11" x14ac:dyDescent="0.25">
      <c r="A27" s="34" t="s">
        <v>344</v>
      </c>
      <c r="B27" s="35">
        <v>1</v>
      </c>
      <c r="C27" s="146">
        <f>IF(B31=0, "-", B27/B31)</f>
        <v>9.0909090909090912E-2</v>
      </c>
      <c r="D27" s="35">
        <v>0</v>
      </c>
      <c r="E27" s="39">
        <f>IF(D31=0, "-", D27/D31)</f>
        <v>0</v>
      </c>
      <c r="F27" s="136">
        <v>1</v>
      </c>
      <c r="G27" s="146">
        <f>IF(F31=0, "-", F27/F31)</f>
        <v>4.5454545454545456E-2</v>
      </c>
      <c r="H27" s="35">
        <v>0</v>
      </c>
      <c r="I27" s="39">
        <f>IF(H31=0, "-", H27/H31)</f>
        <v>0</v>
      </c>
      <c r="J27" s="38" t="str">
        <f t="shared" si="0"/>
        <v>-</v>
      </c>
      <c r="K27" s="39" t="str">
        <f t="shared" si="1"/>
        <v>-</v>
      </c>
    </row>
    <row r="28" spans="1:11" x14ac:dyDescent="0.25">
      <c r="A28" s="34" t="s">
        <v>345</v>
      </c>
      <c r="B28" s="35">
        <v>6</v>
      </c>
      <c r="C28" s="146">
        <f>IF(B31=0, "-", B28/B31)</f>
        <v>0.54545454545454541</v>
      </c>
      <c r="D28" s="35">
        <v>22</v>
      </c>
      <c r="E28" s="39">
        <f>IF(D31=0, "-", D28/D31)</f>
        <v>0.91666666666666663</v>
      </c>
      <c r="F28" s="136">
        <v>12</v>
      </c>
      <c r="G28" s="146">
        <f>IF(F31=0, "-", F28/F31)</f>
        <v>0.54545454545454541</v>
      </c>
      <c r="H28" s="35">
        <v>31</v>
      </c>
      <c r="I28" s="39">
        <f>IF(H31=0, "-", H28/H31)</f>
        <v>0.86111111111111116</v>
      </c>
      <c r="J28" s="38">
        <f t="shared" si="0"/>
        <v>-0.72727272727272729</v>
      </c>
      <c r="K28" s="39">
        <f t="shared" si="1"/>
        <v>-0.61290322580645162</v>
      </c>
    </row>
    <row r="29" spans="1:11" x14ac:dyDescent="0.25">
      <c r="A29" s="34" t="s">
        <v>346</v>
      </c>
      <c r="B29" s="35">
        <v>0</v>
      </c>
      <c r="C29" s="146">
        <f>IF(B31=0, "-", B29/B31)</f>
        <v>0</v>
      </c>
      <c r="D29" s="35">
        <v>1</v>
      </c>
      <c r="E29" s="39">
        <f>IF(D31=0, "-", D29/D31)</f>
        <v>4.1666666666666664E-2</v>
      </c>
      <c r="F29" s="136">
        <v>0</v>
      </c>
      <c r="G29" s="146">
        <f>IF(F31=0, "-", F29/F31)</f>
        <v>0</v>
      </c>
      <c r="H29" s="35">
        <v>2</v>
      </c>
      <c r="I29" s="39">
        <f>IF(H31=0, "-", H29/H31)</f>
        <v>5.5555555555555552E-2</v>
      </c>
      <c r="J29" s="38">
        <f t="shared" si="0"/>
        <v>-1</v>
      </c>
      <c r="K29" s="39">
        <f t="shared" si="1"/>
        <v>-1</v>
      </c>
    </row>
    <row r="30" spans="1:11" x14ac:dyDescent="0.25">
      <c r="A30" s="137"/>
      <c r="B30" s="40"/>
      <c r="D30" s="40"/>
      <c r="E30" s="44"/>
      <c r="F30" s="138"/>
      <c r="H30" s="40"/>
      <c r="I30" s="44"/>
      <c r="J30" s="43"/>
      <c r="K30" s="44"/>
    </row>
    <row r="31" spans="1:11" s="52" customFormat="1" ht="13" x14ac:dyDescent="0.3">
      <c r="A31" s="139" t="s">
        <v>347</v>
      </c>
      <c r="B31" s="46">
        <f>SUM(B23:B30)</f>
        <v>11</v>
      </c>
      <c r="C31" s="140">
        <f>B31/640</f>
        <v>1.7187500000000001E-2</v>
      </c>
      <c r="D31" s="46">
        <f>SUM(D23:D30)</f>
        <v>24</v>
      </c>
      <c r="E31" s="141">
        <f>D31/963</f>
        <v>2.4922118380062305E-2</v>
      </c>
      <c r="F31" s="128">
        <f>SUM(F23:F30)</f>
        <v>22</v>
      </c>
      <c r="G31" s="142">
        <f>F31/1714</f>
        <v>1.2835472578763127E-2</v>
      </c>
      <c r="H31" s="46">
        <f>SUM(H23:H30)</f>
        <v>36</v>
      </c>
      <c r="I31" s="141">
        <f>H31/2456</f>
        <v>1.4657980456026058E-2</v>
      </c>
      <c r="J31" s="49">
        <f>IF(D31=0, "-", IF((B31-D31)/D31&lt;10, (B31-D31)/D31, "&gt;999%"))</f>
        <v>-0.54166666666666663</v>
      </c>
      <c r="K31" s="50">
        <f>IF(H31=0, "-", IF((F31-H31)/H31&lt;10, (F31-H31)/H31, "&gt;999%"))</f>
        <v>-0.3888888888888889</v>
      </c>
    </row>
    <row r="32" spans="1:11" x14ac:dyDescent="0.25">
      <c r="B32" s="138"/>
      <c r="D32" s="138"/>
      <c r="F32" s="138"/>
      <c r="H32" s="138"/>
    </row>
    <row r="33" spans="1:11" ht="13" x14ac:dyDescent="0.3">
      <c r="A33" s="131" t="s">
        <v>43</v>
      </c>
      <c r="B33" s="132" t="s">
        <v>134</v>
      </c>
      <c r="C33" s="133" t="s">
        <v>135</v>
      </c>
      <c r="D33" s="132" t="s">
        <v>134</v>
      </c>
      <c r="E33" s="134" t="s">
        <v>135</v>
      </c>
      <c r="F33" s="133" t="s">
        <v>134</v>
      </c>
      <c r="G33" s="133" t="s">
        <v>135</v>
      </c>
      <c r="H33" s="132" t="s">
        <v>134</v>
      </c>
      <c r="I33" s="134" t="s">
        <v>135</v>
      </c>
      <c r="J33" s="132"/>
      <c r="K33" s="134"/>
    </row>
    <row r="34" spans="1:11" x14ac:dyDescent="0.25">
      <c r="A34" s="34" t="s">
        <v>348</v>
      </c>
      <c r="B34" s="35">
        <v>4</v>
      </c>
      <c r="C34" s="146">
        <f>IF(B43=0, "-", B34/B43)</f>
        <v>0.19047619047619047</v>
      </c>
      <c r="D34" s="35">
        <v>10</v>
      </c>
      <c r="E34" s="39">
        <f>IF(D43=0, "-", D34/D43)</f>
        <v>0.18867924528301888</v>
      </c>
      <c r="F34" s="136">
        <v>12</v>
      </c>
      <c r="G34" s="146">
        <f>IF(F43=0, "-", F34/F43)</f>
        <v>0.15</v>
      </c>
      <c r="H34" s="35">
        <v>20</v>
      </c>
      <c r="I34" s="39">
        <f>IF(H43=0, "-", H34/H43)</f>
        <v>0.18018018018018017</v>
      </c>
      <c r="J34" s="38">
        <f t="shared" ref="J34:J41" si="2">IF(D34=0, "-", IF((B34-D34)/D34&lt;10, (B34-D34)/D34, "&gt;999%"))</f>
        <v>-0.6</v>
      </c>
      <c r="K34" s="39">
        <f t="shared" ref="K34:K41" si="3">IF(H34=0, "-", IF((F34-H34)/H34&lt;10, (F34-H34)/H34, "&gt;999%"))</f>
        <v>-0.4</v>
      </c>
    </row>
    <row r="35" spans="1:11" x14ac:dyDescent="0.25">
      <c r="A35" s="34" t="s">
        <v>349</v>
      </c>
      <c r="B35" s="35">
        <v>0</v>
      </c>
      <c r="C35" s="146">
        <f>IF(B43=0, "-", B35/B43)</f>
        <v>0</v>
      </c>
      <c r="D35" s="35">
        <v>0</v>
      </c>
      <c r="E35" s="39">
        <f>IF(D43=0, "-", D35/D43)</f>
        <v>0</v>
      </c>
      <c r="F35" s="136">
        <v>3</v>
      </c>
      <c r="G35" s="146">
        <f>IF(F43=0, "-", F35/F43)</f>
        <v>3.7499999999999999E-2</v>
      </c>
      <c r="H35" s="35">
        <v>3</v>
      </c>
      <c r="I35" s="39">
        <f>IF(H43=0, "-", H35/H43)</f>
        <v>2.7027027027027029E-2</v>
      </c>
      <c r="J35" s="38" t="str">
        <f t="shared" si="2"/>
        <v>-</v>
      </c>
      <c r="K35" s="39">
        <f t="shared" si="3"/>
        <v>0</v>
      </c>
    </row>
    <row r="36" spans="1:11" x14ac:dyDescent="0.25">
      <c r="A36" s="34" t="s">
        <v>350</v>
      </c>
      <c r="B36" s="35">
        <v>0</v>
      </c>
      <c r="C36" s="146">
        <f>IF(B43=0, "-", B36/B43)</f>
        <v>0</v>
      </c>
      <c r="D36" s="35">
        <v>0</v>
      </c>
      <c r="E36" s="39">
        <f>IF(D43=0, "-", D36/D43)</f>
        <v>0</v>
      </c>
      <c r="F36" s="136">
        <v>3</v>
      </c>
      <c r="G36" s="146">
        <f>IF(F43=0, "-", F36/F43)</f>
        <v>3.7499999999999999E-2</v>
      </c>
      <c r="H36" s="35">
        <v>0</v>
      </c>
      <c r="I36" s="39">
        <f>IF(H43=0, "-", H36/H43)</f>
        <v>0</v>
      </c>
      <c r="J36" s="38" t="str">
        <f t="shared" si="2"/>
        <v>-</v>
      </c>
      <c r="K36" s="39" t="str">
        <f t="shared" si="3"/>
        <v>-</v>
      </c>
    </row>
    <row r="37" spans="1:11" x14ac:dyDescent="0.25">
      <c r="A37" s="34" t="s">
        <v>351</v>
      </c>
      <c r="B37" s="35">
        <v>2</v>
      </c>
      <c r="C37" s="146">
        <f>IF(B43=0, "-", B37/B43)</f>
        <v>9.5238095238095233E-2</v>
      </c>
      <c r="D37" s="35">
        <v>5</v>
      </c>
      <c r="E37" s="39">
        <f>IF(D43=0, "-", D37/D43)</f>
        <v>9.4339622641509441E-2</v>
      </c>
      <c r="F37" s="136">
        <v>4</v>
      </c>
      <c r="G37" s="146">
        <f>IF(F43=0, "-", F37/F43)</f>
        <v>0.05</v>
      </c>
      <c r="H37" s="35">
        <v>6</v>
      </c>
      <c r="I37" s="39">
        <f>IF(H43=0, "-", H37/H43)</f>
        <v>5.4054054054054057E-2</v>
      </c>
      <c r="J37" s="38">
        <f t="shared" si="2"/>
        <v>-0.6</v>
      </c>
      <c r="K37" s="39">
        <f t="shared" si="3"/>
        <v>-0.33333333333333331</v>
      </c>
    </row>
    <row r="38" spans="1:11" x14ac:dyDescent="0.25">
      <c r="A38" s="34" t="s">
        <v>352</v>
      </c>
      <c r="B38" s="35">
        <v>2</v>
      </c>
      <c r="C38" s="146">
        <f>IF(B43=0, "-", B38/B43)</f>
        <v>9.5238095238095233E-2</v>
      </c>
      <c r="D38" s="35">
        <v>4</v>
      </c>
      <c r="E38" s="39">
        <f>IF(D43=0, "-", D38/D43)</f>
        <v>7.5471698113207544E-2</v>
      </c>
      <c r="F38" s="136">
        <v>6</v>
      </c>
      <c r="G38" s="146">
        <f>IF(F43=0, "-", F38/F43)</f>
        <v>7.4999999999999997E-2</v>
      </c>
      <c r="H38" s="35">
        <v>8</v>
      </c>
      <c r="I38" s="39">
        <f>IF(H43=0, "-", H38/H43)</f>
        <v>7.2072072072072071E-2</v>
      </c>
      <c r="J38" s="38">
        <f t="shared" si="2"/>
        <v>-0.5</v>
      </c>
      <c r="K38" s="39">
        <f t="shared" si="3"/>
        <v>-0.25</v>
      </c>
    </row>
    <row r="39" spans="1:11" x14ac:dyDescent="0.25">
      <c r="A39" s="34" t="s">
        <v>353</v>
      </c>
      <c r="B39" s="35">
        <v>0</v>
      </c>
      <c r="C39" s="146">
        <f>IF(B43=0, "-", B39/B43)</f>
        <v>0</v>
      </c>
      <c r="D39" s="35">
        <v>3</v>
      </c>
      <c r="E39" s="39">
        <f>IF(D43=0, "-", D39/D43)</f>
        <v>5.6603773584905662E-2</v>
      </c>
      <c r="F39" s="136">
        <v>5</v>
      </c>
      <c r="G39" s="146">
        <f>IF(F43=0, "-", F39/F43)</f>
        <v>6.25E-2</v>
      </c>
      <c r="H39" s="35">
        <v>6</v>
      </c>
      <c r="I39" s="39">
        <f>IF(H43=0, "-", H39/H43)</f>
        <v>5.4054054054054057E-2</v>
      </c>
      <c r="J39" s="38">
        <f t="shared" si="2"/>
        <v>-1</v>
      </c>
      <c r="K39" s="39">
        <f t="shared" si="3"/>
        <v>-0.16666666666666666</v>
      </c>
    </row>
    <row r="40" spans="1:11" x14ac:dyDescent="0.25">
      <c r="A40" s="34" t="s">
        <v>354</v>
      </c>
      <c r="B40" s="35">
        <v>1</v>
      </c>
      <c r="C40" s="146">
        <f>IF(B43=0, "-", B40/B43)</f>
        <v>4.7619047619047616E-2</v>
      </c>
      <c r="D40" s="35">
        <v>1</v>
      </c>
      <c r="E40" s="39">
        <f>IF(D43=0, "-", D40/D43)</f>
        <v>1.8867924528301886E-2</v>
      </c>
      <c r="F40" s="136">
        <v>1</v>
      </c>
      <c r="G40" s="146">
        <f>IF(F43=0, "-", F40/F43)</f>
        <v>1.2500000000000001E-2</v>
      </c>
      <c r="H40" s="35">
        <v>3</v>
      </c>
      <c r="I40" s="39">
        <f>IF(H43=0, "-", H40/H43)</f>
        <v>2.7027027027027029E-2</v>
      </c>
      <c r="J40" s="38">
        <f t="shared" si="2"/>
        <v>0</v>
      </c>
      <c r="K40" s="39">
        <f t="shared" si="3"/>
        <v>-0.66666666666666663</v>
      </c>
    </row>
    <row r="41" spans="1:11" x14ac:dyDescent="0.25">
      <c r="A41" s="34" t="s">
        <v>355</v>
      </c>
      <c r="B41" s="35">
        <v>12</v>
      </c>
      <c r="C41" s="146">
        <f>IF(B43=0, "-", B41/B43)</f>
        <v>0.5714285714285714</v>
      </c>
      <c r="D41" s="35">
        <v>30</v>
      </c>
      <c r="E41" s="39">
        <f>IF(D43=0, "-", D41/D43)</f>
        <v>0.56603773584905659</v>
      </c>
      <c r="F41" s="136">
        <v>46</v>
      </c>
      <c r="G41" s="146">
        <f>IF(F43=0, "-", F41/F43)</f>
        <v>0.57499999999999996</v>
      </c>
      <c r="H41" s="35">
        <v>65</v>
      </c>
      <c r="I41" s="39">
        <f>IF(H43=0, "-", H41/H43)</f>
        <v>0.5855855855855856</v>
      </c>
      <c r="J41" s="38">
        <f t="shared" si="2"/>
        <v>-0.6</v>
      </c>
      <c r="K41" s="39">
        <f t="shared" si="3"/>
        <v>-0.29230769230769232</v>
      </c>
    </row>
    <row r="42" spans="1:11" x14ac:dyDescent="0.25">
      <c r="A42" s="137"/>
      <c r="B42" s="40"/>
      <c r="D42" s="40"/>
      <c r="E42" s="44"/>
      <c r="F42" s="138"/>
      <c r="H42" s="40"/>
      <c r="I42" s="44"/>
      <c r="J42" s="43"/>
      <c r="K42" s="44"/>
    </row>
    <row r="43" spans="1:11" s="52" customFormat="1" ht="13" x14ac:dyDescent="0.3">
      <c r="A43" s="139" t="s">
        <v>356</v>
      </c>
      <c r="B43" s="46">
        <f>SUM(B34:B42)</f>
        <v>21</v>
      </c>
      <c r="C43" s="140">
        <f>B43/640</f>
        <v>3.2812500000000001E-2</v>
      </c>
      <c r="D43" s="46">
        <f>SUM(D34:D42)</f>
        <v>53</v>
      </c>
      <c r="E43" s="141">
        <f>D43/963</f>
        <v>5.5036344755970926E-2</v>
      </c>
      <c r="F43" s="128">
        <f>SUM(F34:F42)</f>
        <v>80</v>
      </c>
      <c r="G43" s="142">
        <f>F43/1714</f>
        <v>4.6674445740956826E-2</v>
      </c>
      <c r="H43" s="46">
        <f>SUM(H34:H42)</f>
        <v>111</v>
      </c>
      <c r="I43" s="141">
        <f>H43/2456</f>
        <v>4.519543973941368E-2</v>
      </c>
      <c r="J43" s="49">
        <f>IF(D43=0, "-", IF((B43-D43)/D43&lt;10, (B43-D43)/D43, "&gt;999%"))</f>
        <v>-0.60377358490566035</v>
      </c>
      <c r="K43" s="50">
        <f>IF(H43=0, "-", IF((F43-H43)/H43&lt;10, (F43-H43)/H43, "&gt;999%"))</f>
        <v>-0.27927927927927926</v>
      </c>
    </row>
    <row r="44" spans="1:11" x14ac:dyDescent="0.25">
      <c r="B44" s="138"/>
      <c r="D44" s="138"/>
      <c r="F44" s="138"/>
      <c r="H44" s="138"/>
    </row>
    <row r="45" spans="1:11" ht="13" x14ac:dyDescent="0.3">
      <c r="A45" s="131" t="s">
        <v>44</v>
      </c>
      <c r="B45" s="132" t="s">
        <v>134</v>
      </c>
      <c r="C45" s="133" t="s">
        <v>135</v>
      </c>
      <c r="D45" s="132" t="s">
        <v>134</v>
      </c>
      <c r="E45" s="134" t="s">
        <v>135</v>
      </c>
      <c r="F45" s="133" t="s">
        <v>134</v>
      </c>
      <c r="G45" s="133" t="s">
        <v>135</v>
      </c>
      <c r="H45" s="132" t="s">
        <v>134</v>
      </c>
      <c r="I45" s="134" t="s">
        <v>135</v>
      </c>
      <c r="J45" s="132"/>
      <c r="K45" s="134"/>
    </row>
    <row r="46" spans="1:11" x14ac:dyDescent="0.25">
      <c r="A46" s="34" t="s">
        <v>357</v>
      </c>
      <c r="B46" s="35">
        <v>17</v>
      </c>
      <c r="C46" s="146">
        <f>IF(B61=0, "-", B46/B61)</f>
        <v>9.8837209302325577E-2</v>
      </c>
      <c r="D46" s="35">
        <v>17</v>
      </c>
      <c r="E46" s="39">
        <f>IF(D61=0, "-", D46/D61)</f>
        <v>0.10365853658536585</v>
      </c>
      <c r="F46" s="136">
        <v>41</v>
      </c>
      <c r="G46" s="146">
        <f>IF(F61=0, "-", F46/F61)</f>
        <v>0.10512820512820513</v>
      </c>
      <c r="H46" s="35">
        <v>66</v>
      </c>
      <c r="I46" s="39">
        <f>IF(H61=0, "-", H46/H61)</f>
        <v>0.13721413721413722</v>
      </c>
      <c r="J46" s="38">
        <f t="shared" ref="J46:J59" si="4">IF(D46=0, "-", IF((B46-D46)/D46&lt;10, (B46-D46)/D46, "&gt;999%"))</f>
        <v>0</v>
      </c>
      <c r="K46" s="39">
        <f t="shared" ref="K46:K59" si="5">IF(H46=0, "-", IF((F46-H46)/H46&lt;10, (F46-H46)/H46, "&gt;999%"))</f>
        <v>-0.37878787878787878</v>
      </c>
    </row>
    <row r="47" spans="1:11" x14ac:dyDescent="0.25">
      <c r="A47" s="34" t="s">
        <v>358</v>
      </c>
      <c r="B47" s="35">
        <v>2</v>
      </c>
      <c r="C47" s="146">
        <f>IF(B61=0, "-", B47/B61)</f>
        <v>1.1627906976744186E-2</v>
      </c>
      <c r="D47" s="35">
        <v>1</v>
      </c>
      <c r="E47" s="39">
        <f>IF(D61=0, "-", D47/D61)</f>
        <v>6.0975609756097563E-3</v>
      </c>
      <c r="F47" s="136">
        <v>2</v>
      </c>
      <c r="G47" s="146">
        <f>IF(F61=0, "-", F47/F61)</f>
        <v>5.1282051282051282E-3</v>
      </c>
      <c r="H47" s="35">
        <v>1</v>
      </c>
      <c r="I47" s="39">
        <f>IF(H61=0, "-", H47/H61)</f>
        <v>2.0790020790020791E-3</v>
      </c>
      <c r="J47" s="38">
        <f t="shared" si="4"/>
        <v>1</v>
      </c>
      <c r="K47" s="39">
        <f t="shared" si="5"/>
        <v>1</v>
      </c>
    </row>
    <row r="48" spans="1:11" x14ac:dyDescent="0.25">
      <c r="A48" s="34" t="s">
        <v>359</v>
      </c>
      <c r="B48" s="35">
        <v>15</v>
      </c>
      <c r="C48" s="146">
        <f>IF(B61=0, "-", B48/B61)</f>
        <v>8.7209302325581398E-2</v>
      </c>
      <c r="D48" s="35">
        <v>4</v>
      </c>
      <c r="E48" s="39">
        <f>IF(D61=0, "-", D48/D61)</f>
        <v>2.4390243902439025E-2</v>
      </c>
      <c r="F48" s="136">
        <v>25</v>
      </c>
      <c r="G48" s="146">
        <f>IF(F61=0, "-", F48/F61)</f>
        <v>6.4102564102564097E-2</v>
      </c>
      <c r="H48" s="35">
        <v>14</v>
      </c>
      <c r="I48" s="39">
        <f>IF(H61=0, "-", H48/H61)</f>
        <v>2.9106029106029108E-2</v>
      </c>
      <c r="J48" s="38">
        <f t="shared" si="4"/>
        <v>2.75</v>
      </c>
      <c r="K48" s="39">
        <f t="shared" si="5"/>
        <v>0.7857142857142857</v>
      </c>
    </row>
    <row r="49" spans="1:11" x14ac:dyDescent="0.25">
      <c r="A49" s="34" t="s">
        <v>360</v>
      </c>
      <c r="B49" s="35">
        <v>12</v>
      </c>
      <c r="C49" s="146">
        <f>IF(B61=0, "-", B49/B61)</f>
        <v>6.9767441860465115E-2</v>
      </c>
      <c r="D49" s="35">
        <v>7</v>
      </c>
      <c r="E49" s="39">
        <f>IF(D61=0, "-", D49/D61)</f>
        <v>4.2682926829268296E-2</v>
      </c>
      <c r="F49" s="136">
        <v>24</v>
      </c>
      <c r="G49" s="146">
        <f>IF(F61=0, "-", F49/F61)</f>
        <v>6.1538461538461542E-2</v>
      </c>
      <c r="H49" s="35">
        <v>22</v>
      </c>
      <c r="I49" s="39">
        <f>IF(H61=0, "-", H49/H61)</f>
        <v>4.5738045738045741E-2</v>
      </c>
      <c r="J49" s="38">
        <f t="shared" si="4"/>
        <v>0.7142857142857143</v>
      </c>
      <c r="K49" s="39">
        <f t="shared" si="5"/>
        <v>9.0909090909090912E-2</v>
      </c>
    </row>
    <row r="50" spans="1:11" x14ac:dyDescent="0.25">
      <c r="A50" s="34" t="s">
        <v>361</v>
      </c>
      <c r="B50" s="35">
        <v>3</v>
      </c>
      <c r="C50" s="146">
        <f>IF(B61=0, "-", B50/B61)</f>
        <v>1.7441860465116279E-2</v>
      </c>
      <c r="D50" s="35">
        <v>2</v>
      </c>
      <c r="E50" s="39">
        <f>IF(D61=0, "-", D50/D61)</f>
        <v>1.2195121951219513E-2</v>
      </c>
      <c r="F50" s="136">
        <v>8</v>
      </c>
      <c r="G50" s="146">
        <f>IF(F61=0, "-", F50/F61)</f>
        <v>2.0512820512820513E-2</v>
      </c>
      <c r="H50" s="35">
        <v>7</v>
      </c>
      <c r="I50" s="39">
        <f>IF(H61=0, "-", H50/H61)</f>
        <v>1.4553014553014554E-2</v>
      </c>
      <c r="J50" s="38">
        <f t="shared" si="4"/>
        <v>0.5</v>
      </c>
      <c r="K50" s="39">
        <f t="shared" si="5"/>
        <v>0.14285714285714285</v>
      </c>
    </row>
    <row r="51" spans="1:11" x14ac:dyDescent="0.25">
      <c r="A51" s="34" t="s">
        <v>362</v>
      </c>
      <c r="B51" s="35">
        <v>12</v>
      </c>
      <c r="C51" s="146">
        <f>IF(B61=0, "-", B51/B61)</f>
        <v>6.9767441860465115E-2</v>
      </c>
      <c r="D51" s="35">
        <v>12</v>
      </c>
      <c r="E51" s="39">
        <f>IF(D61=0, "-", D51/D61)</f>
        <v>7.3170731707317069E-2</v>
      </c>
      <c r="F51" s="136">
        <v>31</v>
      </c>
      <c r="G51" s="146">
        <f>IF(F61=0, "-", F51/F61)</f>
        <v>7.9487179487179482E-2</v>
      </c>
      <c r="H51" s="35">
        <v>29</v>
      </c>
      <c r="I51" s="39">
        <f>IF(H61=0, "-", H51/H61)</f>
        <v>6.0291060291060294E-2</v>
      </c>
      <c r="J51" s="38">
        <f t="shared" si="4"/>
        <v>0</v>
      </c>
      <c r="K51" s="39">
        <f t="shared" si="5"/>
        <v>6.8965517241379309E-2</v>
      </c>
    </row>
    <row r="52" spans="1:11" x14ac:dyDescent="0.25">
      <c r="A52" s="34" t="s">
        <v>363</v>
      </c>
      <c r="B52" s="35">
        <v>1</v>
      </c>
      <c r="C52" s="146">
        <f>IF(B61=0, "-", B52/B61)</f>
        <v>5.8139534883720929E-3</v>
      </c>
      <c r="D52" s="35">
        <v>0</v>
      </c>
      <c r="E52" s="39">
        <f>IF(D61=0, "-", D52/D61)</f>
        <v>0</v>
      </c>
      <c r="F52" s="136">
        <v>1</v>
      </c>
      <c r="G52" s="146">
        <f>IF(F61=0, "-", F52/F61)</f>
        <v>2.5641025641025641E-3</v>
      </c>
      <c r="H52" s="35">
        <v>2</v>
      </c>
      <c r="I52" s="39">
        <f>IF(H61=0, "-", H52/H61)</f>
        <v>4.1580041580041582E-3</v>
      </c>
      <c r="J52" s="38" t="str">
        <f t="shared" si="4"/>
        <v>-</v>
      </c>
      <c r="K52" s="39">
        <f t="shared" si="5"/>
        <v>-0.5</v>
      </c>
    </row>
    <row r="53" spans="1:11" x14ac:dyDescent="0.25">
      <c r="A53" s="34" t="s">
        <v>364</v>
      </c>
      <c r="B53" s="35">
        <v>18</v>
      </c>
      <c r="C53" s="146">
        <f>IF(B61=0, "-", B53/B61)</f>
        <v>0.10465116279069768</v>
      </c>
      <c r="D53" s="35">
        <v>34</v>
      </c>
      <c r="E53" s="39">
        <f>IF(D61=0, "-", D53/D61)</f>
        <v>0.2073170731707317</v>
      </c>
      <c r="F53" s="136">
        <v>32</v>
      </c>
      <c r="G53" s="146">
        <f>IF(F61=0, "-", F53/F61)</f>
        <v>8.2051282051282051E-2</v>
      </c>
      <c r="H53" s="35">
        <v>82</v>
      </c>
      <c r="I53" s="39">
        <f>IF(H61=0, "-", H53/H61)</f>
        <v>0.17047817047817049</v>
      </c>
      <c r="J53" s="38">
        <f t="shared" si="4"/>
        <v>-0.47058823529411764</v>
      </c>
      <c r="K53" s="39">
        <f t="shared" si="5"/>
        <v>-0.6097560975609756</v>
      </c>
    </row>
    <row r="54" spans="1:11" x14ac:dyDescent="0.25">
      <c r="A54" s="34" t="s">
        <v>365</v>
      </c>
      <c r="B54" s="35">
        <v>3</v>
      </c>
      <c r="C54" s="146">
        <f>IF(B61=0, "-", B54/B61)</f>
        <v>1.7441860465116279E-2</v>
      </c>
      <c r="D54" s="35">
        <v>2</v>
      </c>
      <c r="E54" s="39">
        <f>IF(D61=0, "-", D54/D61)</f>
        <v>1.2195121951219513E-2</v>
      </c>
      <c r="F54" s="136">
        <v>11</v>
      </c>
      <c r="G54" s="146">
        <f>IF(F61=0, "-", F54/F61)</f>
        <v>2.8205128205128206E-2</v>
      </c>
      <c r="H54" s="35">
        <v>10</v>
      </c>
      <c r="I54" s="39">
        <f>IF(H61=0, "-", H54/H61)</f>
        <v>2.0790020790020791E-2</v>
      </c>
      <c r="J54" s="38">
        <f t="shared" si="4"/>
        <v>0.5</v>
      </c>
      <c r="K54" s="39">
        <f t="shared" si="5"/>
        <v>0.1</v>
      </c>
    </row>
    <row r="55" spans="1:11" x14ac:dyDescent="0.25">
      <c r="A55" s="34" t="s">
        <v>366</v>
      </c>
      <c r="B55" s="35">
        <v>3</v>
      </c>
      <c r="C55" s="146">
        <f>IF(B61=0, "-", B55/B61)</f>
        <v>1.7441860465116279E-2</v>
      </c>
      <c r="D55" s="35">
        <v>1</v>
      </c>
      <c r="E55" s="39">
        <f>IF(D61=0, "-", D55/D61)</f>
        <v>6.0975609756097563E-3</v>
      </c>
      <c r="F55" s="136">
        <v>4</v>
      </c>
      <c r="G55" s="146">
        <f>IF(F61=0, "-", F55/F61)</f>
        <v>1.0256410256410256E-2</v>
      </c>
      <c r="H55" s="35">
        <v>2</v>
      </c>
      <c r="I55" s="39">
        <f>IF(H61=0, "-", H55/H61)</f>
        <v>4.1580041580041582E-3</v>
      </c>
      <c r="J55" s="38">
        <f t="shared" si="4"/>
        <v>2</v>
      </c>
      <c r="K55" s="39">
        <f t="shared" si="5"/>
        <v>1</v>
      </c>
    </row>
    <row r="56" spans="1:11" x14ac:dyDescent="0.25">
      <c r="A56" s="34" t="s">
        <v>367</v>
      </c>
      <c r="B56" s="35">
        <v>2</v>
      </c>
      <c r="C56" s="146">
        <f>IF(B61=0, "-", B56/B61)</f>
        <v>1.1627906976744186E-2</v>
      </c>
      <c r="D56" s="35">
        <v>0</v>
      </c>
      <c r="E56" s="39">
        <f>IF(D61=0, "-", D56/D61)</f>
        <v>0</v>
      </c>
      <c r="F56" s="136">
        <v>3</v>
      </c>
      <c r="G56" s="146">
        <f>IF(F61=0, "-", F56/F61)</f>
        <v>7.6923076923076927E-3</v>
      </c>
      <c r="H56" s="35">
        <v>0</v>
      </c>
      <c r="I56" s="39">
        <f>IF(H61=0, "-", H56/H61)</f>
        <v>0</v>
      </c>
      <c r="J56" s="38" t="str">
        <f t="shared" si="4"/>
        <v>-</v>
      </c>
      <c r="K56" s="39" t="str">
        <f t="shared" si="5"/>
        <v>-</v>
      </c>
    </row>
    <row r="57" spans="1:11" x14ac:dyDescent="0.25">
      <c r="A57" s="34" t="s">
        <v>368</v>
      </c>
      <c r="B57" s="35">
        <v>71</v>
      </c>
      <c r="C57" s="146">
        <f>IF(B61=0, "-", B57/B61)</f>
        <v>0.41279069767441862</v>
      </c>
      <c r="D57" s="35">
        <v>61</v>
      </c>
      <c r="E57" s="39">
        <f>IF(D61=0, "-", D57/D61)</f>
        <v>0.37195121951219512</v>
      </c>
      <c r="F57" s="136">
        <v>161</v>
      </c>
      <c r="G57" s="146">
        <f>IF(F61=0, "-", F57/F61)</f>
        <v>0.4128205128205128</v>
      </c>
      <c r="H57" s="35">
        <v>167</v>
      </c>
      <c r="I57" s="39">
        <f>IF(H61=0, "-", H57/H61)</f>
        <v>0.34719334719334721</v>
      </c>
      <c r="J57" s="38">
        <f t="shared" si="4"/>
        <v>0.16393442622950818</v>
      </c>
      <c r="K57" s="39">
        <f t="shared" si="5"/>
        <v>-3.5928143712574849E-2</v>
      </c>
    </row>
    <row r="58" spans="1:11" x14ac:dyDescent="0.25">
      <c r="A58" s="34" t="s">
        <v>369</v>
      </c>
      <c r="B58" s="35">
        <v>12</v>
      </c>
      <c r="C58" s="146">
        <f>IF(B61=0, "-", B58/B61)</f>
        <v>6.9767441860465115E-2</v>
      </c>
      <c r="D58" s="35">
        <v>20</v>
      </c>
      <c r="E58" s="39">
        <f>IF(D61=0, "-", D58/D61)</f>
        <v>0.12195121951219512</v>
      </c>
      <c r="F58" s="136">
        <v>43</v>
      </c>
      <c r="G58" s="146">
        <f>IF(F61=0, "-", F58/F61)</f>
        <v>0.11025641025641025</v>
      </c>
      <c r="H58" s="35">
        <v>67</v>
      </c>
      <c r="I58" s="39">
        <f>IF(H61=0, "-", H58/H61)</f>
        <v>0.1392931392931393</v>
      </c>
      <c r="J58" s="38">
        <f t="shared" si="4"/>
        <v>-0.4</v>
      </c>
      <c r="K58" s="39">
        <f t="shared" si="5"/>
        <v>-0.35820895522388058</v>
      </c>
    </row>
    <row r="59" spans="1:11" x14ac:dyDescent="0.25">
      <c r="A59" s="34" t="s">
        <v>370</v>
      </c>
      <c r="B59" s="35">
        <v>1</v>
      </c>
      <c r="C59" s="146">
        <f>IF(B61=0, "-", B59/B61)</f>
        <v>5.8139534883720929E-3</v>
      </c>
      <c r="D59" s="35">
        <v>3</v>
      </c>
      <c r="E59" s="39">
        <f>IF(D61=0, "-", D59/D61)</f>
        <v>1.8292682926829267E-2</v>
      </c>
      <c r="F59" s="136">
        <v>4</v>
      </c>
      <c r="G59" s="146">
        <f>IF(F61=0, "-", F59/F61)</f>
        <v>1.0256410256410256E-2</v>
      </c>
      <c r="H59" s="35">
        <v>12</v>
      </c>
      <c r="I59" s="39">
        <f>IF(H61=0, "-", H59/H61)</f>
        <v>2.4948024948024949E-2</v>
      </c>
      <c r="J59" s="38">
        <f t="shared" si="4"/>
        <v>-0.66666666666666663</v>
      </c>
      <c r="K59" s="39">
        <f t="shared" si="5"/>
        <v>-0.66666666666666663</v>
      </c>
    </row>
    <row r="60" spans="1:11" x14ac:dyDescent="0.25">
      <c r="A60" s="137"/>
      <c r="B60" s="40"/>
      <c r="D60" s="40"/>
      <c r="E60" s="44"/>
      <c r="F60" s="138"/>
      <c r="H60" s="40"/>
      <c r="I60" s="44"/>
      <c r="J60" s="43"/>
      <c r="K60" s="44"/>
    </row>
    <row r="61" spans="1:11" s="52" customFormat="1" ht="13" x14ac:dyDescent="0.3">
      <c r="A61" s="139" t="s">
        <v>371</v>
      </c>
      <c r="B61" s="46">
        <f>SUM(B46:B60)</f>
        <v>172</v>
      </c>
      <c r="C61" s="140">
        <f>B61/640</f>
        <v>0.26874999999999999</v>
      </c>
      <c r="D61" s="46">
        <f>SUM(D46:D60)</f>
        <v>164</v>
      </c>
      <c r="E61" s="141">
        <f>D61/963</f>
        <v>0.17030114226375909</v>
      </c>
      <c r="F61" s="128">
        <f>SUM(F46:F60)</f>
        <v>390</v>
      </c>
      <c r="G61" s="142">
        <f>F61/1714</f>
        <v>0.22753792298716452</v>
      </c>
      <c r="H61" s="46">
        <f>SUM(H46:H60)</f>
        <v>481</v>
      </c>
      <c r="I61" s="141">
        <f>H61/2456</f>
        <v>0.19584690553745929</v>
      </c>
      <c r="J61" s="49">
        <f>IF(D61=0, "-", IF((B61-D61)/D61&lt;10, (B61-D61)/D61, "&gt;999%"))</f>
        <v>4.878048780487805E-2</v>
      </c>
      <c r="K61" s="50">
        <f>IF(H61=0, "-", IF((F61-H61)/H61&lt;10, (F61-H61)/H61, "&gt;999%"))</f>
        <v>-0.1891891891891892</v>
      </c>
    </row>
    <row r="62" spans="1:11" x14ac:dyDescent="0.25">
      <c r="B62" s="138"/>
      <c r="D62" s="138"/>
      <c r="F62" s="138"/>
      <c r="H62" s="138"/>
    </row>
    <row r="63" spans="1:11" ht="13" x14ac:dyDescent="0.3">
      <c r="A63" s="26" t="s">
        <v>372</v>
      </c>
      <c r="B63" s="46">
        <v>209</v>
      </c>
      <c r="C63" s="140">
        <f>B63/640</f>
        <v>0.32656249999999998</v>
      </c>
      <c r="D63" s="46">
        <v>272</v>
      </c>
      <c r="E63" s="141">
        <f>D63/963</f>
        <v>0.28245067497403947</v>
      </c>
      <c r="F63" s="128">
        <v>519</v>
      </c>
      <c r="G63" s="142">
        <f>F63/1714</f>
        <v>0.30280046674445743</v>
      </c>
      <c r="H63" s="46">
        <v>674</v>
      </c>
      <c r="I63" s="141">
        <f>H63/2456</f>
        <v>0.27442996742671011</v>
      </c>
      <c r="J63" s="49">
        <f>IF(D63=0, "-", IF((B63-D63)/D63&lt;10, (B63-D63)/D63, "&gt;999%"))</f>
        <v>-0.23161764705882354</v>
      </c>
      <c r="K63" s="50">
        <f>IF(H63=0, "-", IF((F63-H63)/H63&lt;10, (F63-H63)/H63, "&gt;999%"))</f>
        <v>-0.22997032640949555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4"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4"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075F1-9377-4E67-BB66-CF4E5F225334}">
  <sheetPr>
    <pageSetUpPr fitToPage="1"/>
  </sheetPr>
  <dimension ref="A1:K23"/>
  <sheetViews>
    <sheetView workbookViewId="0">
      <selection sqref="A1:L1"/>
    </sheetView>
  </sheetViews>
  <sheetFormatPr defaultRowHeight="12.5" x14ac:dyDescent="0.25"/>
  <cols>
    <col min="1" max="1" width="20.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373</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132</v>
      </c>
      <c r="G4" s="25"/>
      <c r="H4" s="25"/>
      <c r="I4" s="23"/>
      <c r="J4" s="22" t="s">
        <v>133</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134</v>
      </c>
      <c r="C6" s="133" t="s">
        <v>135</v>
      </c>
      <c r="D6" s="132" t="s">
        <v>134</v>
      </c>
      <c r="E6" s="134" t="s">
        <v>135</v>
      </c>
      <c r="F6" s="144" t="s">
        <v>134</v>
      </c>
      <c r="G6" s="133" t="s">
        <v>135</v>
      </c>
      <c r="H6" s="145" t="s">
        <v>134</v>
      </c>
      <c r="I6" s="134" t="s">
        <v>135</v>
      </c>
      <c r="J6" s="132"/>
      <c r="K6" s="134"/>
    </row>
    <row r="7" spans="1:11" x14ac:dyDescent="0.25">
      <c r="A7" s="34" t="s">
        <v>50</v>
      </c>
      <c r="B7" s="35">
        <v>0</v>
      </c>
      <c r="C7" s="146">
        <f>IF(B23=0, "-", B7/B23)</f>
        <v>0</v>
      </c>
      <c r="D7" s="35">
        <v>0</v>
      </c>
      <c r="E7" s="39">
        <f>IF(D23=0, "-", D7/D23)</f>
        <v>0</v>
      </c>
      <c r="F7" s="136">
        <v>0</v>
      </c>
      <c r="G7" s="146">
        <f>IF(F23=0, "-", F7/F23)</f>
        <v>0</v>
      </c>
      <c r="H7" s="35">
        <v>2</v>
      </c>
      <c r="I7" s="39">
        <f>IF(H23=0, "-", H7/H23)</f>
        <v>2.967359050445104E-3</v>
      </c>
      <c r="J7" s="38" t="str">
        <f t="shared" ref="J7:J21" si="0">IF(D7=0, "-", IF((B7-D7)/D7&lt;10, (B7-D7)/D7, "&gt;999%"))</f>
        <v>-</v>
      </c>
      <c r="K7" s="39">
        <f t="shared" ref="K7:K21" si="1">IF(H7=0, "-", IF((F7-H7)/H7&lt;10, (F7-H7)/H7, "&gt;999%"))</f>
        <v>-1</v>
      </c>
    </row>
    <row r="8" spans="1:11" x14ac:dyDescent="0.25">
      <c r="A8" s="34" t="s">
        <v>52</v>
      </c>
      <c r="B8" s="35">
        <v>22</v>
      </c>
      <c r="C8" s="146">
        <f>IF(B23=0, "-", B8/B23)</f>
        <v>0.10526315789473684</v>
      </c>
      <c r="D8" s="35">
        <v>27</v>
      </c>
      <c r="E8" s="39">
        <f>IF(D23=0, "-", D8/D23)</f>
        <v>9.9264705882352935E-2</v>
      </c>
      <c r="F8" s="136">
        <v>56</v>
      </c>
      <c r="G8" s="146">
        <f>IF(F23=0, "-", F8/F23)</f>
        <v>0.10789980732177264</v>
      </c>
      <c r="H8" s="35">
        <v>86</v>
      </c>
      <c r="I8" s="39">
        <f>IF(H23=0, "-", H8/H23)</f>
        <v>0.12759643916913946</v>
      </c>
      <c r="J8" s="38">
        <f t="shared" si="0"/>
        <v>-0.18518518518518517</v>
      </c>
      <c r="K8" s="39">
        <f t="shared" si="1"/>
        <v>-0.34883720930232559</v>
      </c>
    </row>
    <row r="9" spans="1:11" x14ac:dyDescent="0.25">
      <c r="A9" s="34" t="s">
        <v>53</v>
      </c>
      <c r="B9" s="35">
        <v>2</v>
      </c>
      <c r="C9" s="146">
        <f>IF(B23=0, "-", B9/B23)</f>
        <v>9.5693779904306216E-3</v>
      </c>
      <c r="D9" s="35">
        <v>1</v>
      </c>
      <c r="E9" s="39">
        <f>IF(D23=0, "-", D9/D23)</f>
        <v>3.6764705882352941E-3</v>
      </c>
      <c r="F9" s="136">
        <v>5</v>
      </c>
      <c r="G9" s="146">
        <f>IF(F23=0, "-", F9/F23)</f>
        <v>9.6339113680154135E-3</v>
      </c>
      <c r="H9" s="35">
        <v>4</v>
      </c>
      <c r="I9" s="39">
        <f>IF(H23=0, "-", H9/H23)</f>
        <v>5.9347181008902079E-3</v>
      </c>
      <c r="J9" s="38">
        <f t="shared" si="0"/>
        <v>1</v>
      </c>
      <c r="K9" s="39">
        <f t="shared" si="1"/>
        <v>0.25</v>
      </c>
    </row>
    <row r="10" spans="1:11" x14ac:dyDescent="0.25">
      <c r="A10" s="34" t="s">
        <v>54</v>
      </c>
      <c r="B10" s="35">
        <v>15</v>
      </c>
      <c r="C10" s="146">
        <f>IF(B23=0, "-", B10/B23)</f>
        <v>7.1770334928229665E-2</v>
      </c>
      <c r="D10" s="35">
        <v>4</v>
      </c>
      <c r="E10" s="39">
        <f>IF(D23=0, "-", D10/D23)</f>
        <v>1.4705882352941176E-2</v>
      </c>
      <c r="F10" s="136">
        <v>28</v>
      </c>
      <c r="G10" s="146">
        <f>IF(F23=0, "-", F10/F23)</f>
        <v>5.3949903660886318E-2</v>
      </c>
      <c r="H10" s="35">
        <v>14</v>
      </c>
      <c r="I10" s="39">
        <f>IF(H23=0, "-", H10/H23)</f>
        <v>2.0771513353115726E-2</v>
      </c>
      <c r="J10" s="38">
        <f t="shared" si="0"/>
        <v>2.75</v>
      </c>
      <c r="K10" s="39">
        <f t="shared" si="1"/>
        <v>1</v>
      </c>
    </row>
    <row r="11" spans="1:11" x14ac:dyDescent="0.25">
      <c r="A11" s="34" t="s">
        <v>56</v>
      </c>
      <c r="B11" s="35">
        <v>1</v>
      </c>
      <c r="C11" s="146">
        <f>IF(B23=0, "-", B11/B23)</f>
        <v>4.7846889952153108E-3</v>
      </c>
      <c r="D11" s="35">
        <v>1</v>
      </c>
      <c r="E11" s="39">
        <f>IF(D23=0, "-", D11/D23)</f>
        <v>3.6764705882352941E-3</v>
      </c>
      <c r="F11" s="136">
        <v>4</v>
      </c>
      <c r="G11" s="146">
        <f>IF(F23=0, "-", F11/F23)</f>
        <v>7.7071290944123313E-3</v>
      </c>
      <c r="H11" s="35">
        <v>2</v>
      </c>
      <c r="I11" s="39">
        <f>IF(H23=0, "-", H11/H23)</f>
        <v>2.967359050445104E-3</v>
      </c>
      <c r="J11" s="38">
        <f t="shared" si="0"/>
        <v>0</v>
      </c>
      <c r="K11" s="39">
        <f t="shared" si="1"/>
        <v>1</v>
      </c>
    </row>
    <row r="12" spans="1:11" x14ac:dyDescent="0.25">
      <c r="A12" s="34" t="s">
        <v>57</v>
      </c>
      <c r="B12" s="35">
        <v>14</v>
      </c>
      <c r="C12" s="146">
        <f>IF(B23=0, "-", B12/B23)</f>
        <v>6.6985645933014357E-2</v>
      </c>
      <c r="D12" s="35">
        <v>12</v>
      </c>
      <c r="E12" s="39">
        <f>IF(D23=0, "-", D12/D23)</f>
        <v>4.4117647058823532E-2</v>
      </c>
      <c r="F12" s="136">
        <v>28</v>
      </c>
      <c r="G12" s="146">
        <f>IF(F23=0, "-", F12/F23)</f>
        <v>5.3949903660886318E-2</v>
      </c>
      <c r="H12" s="35">
        <v>28</v>
      </c>
      <c r="I12" s="39">
        <f>IF(H23=0, "-", H12/H23)</f>
        <v>4.1543026706231452E-2</v>
      </c>
      <c r="J12" s="38">
        <f t="shared" si="0"/>
        <v>0.16666666666666666</v>
      </c>
      <c r="K12" s="39">
        <f t="shared" si="1"/>
        <v>0</v>
      </c>
    </row>
    <row r="13" spans="1:11" x14ac:dyDescent="0.25">
      <c r="A13" s="34" t="s">
        <v>61</v>
      </c>
      <c r="B13" s="35">
        <v>4</v>
      </c>
      <c r="C13" s="146">
        <f>IF(B23=0, "-", B13/B23)</f>
        <v>1.9138755980861243E-2</v>
      </c>
      <c r="D13" s="35">
        <v>2</v>
      </c>
      <c r="E13" s="39">
        <f>IF(D23=0, "-", D13/D23)</f>
        <v>7.3529411764705881E-3</v>
      </c>
      <c r="F13" s="136">
        <v>9</v>
      </c>
      <c r="G13" s="146">
        <f>IF(F23=0, "-", F13/F23)</f>
        <v>1.7341040462427744E-2</v>
      </c>
      <c r="H13" s="35">
        <v>8</v>
      </c>
      <c r="I13" s="39">
        <f>IF(H23=0, "-", H13/H23)</f>
        <v>1.1869436201780416E-2</v>
      </c>
      <c r="J13" s="38">
        <f t="shared" si="0"/>
        <v>1</v>
      </c>
      <c r="K13" s="39">
        <f t="shared" si="1"/>
        <v>0.125</v>
      </c>
    </row>
    <row r="14" spans="1:11" x14ac:dyDescent="0.25">
      <c r="A14" s="34" t="s">
        <v>63</v>
      </c>
      <c r="B14" s="35">
        <v>14</v>
      </c>
      <c r="C14" s="146">
        <f>IF(B23=0, "-", B14/B23)</f>
        <v>6.6985645933014357E-2</v>
      </c>
      <c r="D14" s="35">
        <v>16</v>
      </c>
      <c r="E14" s="39">
        <f>IF(D23=0, "-", D14/D23)</f>
        <v>5.8823529411764705E-2</v>
      </c>
      <c r="F14" s="136">
        <v>37</v>
      </c>
      <c r="G14" s="146">
        <f>IF(F23=0, "-", F14/F23)</f>
        <v>7.1290944123314062E-2</v>
      </c>
      <c r="H14" s="35">
        <v>37</v>
      </c>
      <c r="I14" s="39">
        <f>IF(H23=0, "-", H14/H23)</f>
        <v>5.4896142433234422E-2</v>
      </c>
      <c r="J14" s="38">
        <f t="shared" si="0"/>
        <v>-0.125</v>
      </c>
      <c r="K14" s="39">
        <f t="shared" si="1"/>
        <v>0</v>
      </c>
    </row>
    <row r="15" spans="1:11" x14ac:dyDescent="0.25">
      <c r="A15" s="34" t="s">
        <v>65</v>
      </c>
      <c r="B15" s="35">
        <v>2</v>
      </c>
      <c r="C15" s="146">
        <f>IF(B23=0, "-", B15/B23)</f>
        <v>9.5693779904306216E-3</v>
      </c>
      <c r="D15" s="35">
        <v>0</v>
      </c>
      <c r="E15" s="39">
        <f>IF(D23=0, "-", D15/D23)</f>
        <v>0</v>
      </c>
      <c r="F15" s="136">
        <v>2</v>
      </c>
      <c r="G15" s="146">
        <f>IF(F23=0, "-", F15/F23)</f>
        <v>3.8535645472061657E-3</v>
      </c>
      <c r="H15" s="35">
        <v>2</v>
      </c>
      <c r="I15" s="39">
        <f>IF(H23=0, "-", H15/H23)</f>
        <v>2.967359050445104E-3</v>
      </c>
      <c r="J15" s="38" t="str">
        <f t="shared" si="0"/>
        <v>-</v>
      </c>
      <c r="K15" s="39">
        <f t="shared" si="1"/>
        <v>0</v>
      </c>
    </row>
    <row r="16" spans="1:11" x14ac:dyDescent="0.25">
      <c r="A16" s="34" t="s">
        <v>68</v>
      </c>
      <c r="B16" s="35">
        <v>18</v>
      </c>
      <c r="C16" s="146">
        <f>IF(B23=0, "-", B16/B23)</f>
        <v>8.6124401913875603E-2</v>
      </c>
      <c r="D16" s="35">
        <v>37</v>
      </c>
      <c r="E16" s="39">
        <f>IF(D23=0, "-", D16/D23)</f>
        <v>0.13602941176470587</v>
      </c>
      <c r="F16" s="136">
        <v>37</v>
      </c>
      <c r="G16" s="146">
        <f>IF(F23=0, "-", F16/F23)</f>
        <v>7.1290944123314062E-2</v>
      </c>
      <c r="H16" s="35">
        <v>88</v>
      </c>
      <c r="I16" s="39">
        <f>IF(H23=0, "-", H16/H23)</f>
        <v>0.13056379821958458</v>
      </c>
      <c r="J16" s="38">
        <f t="shared" si="0"/>
        <v>-0.51351351351351349</v>
      </c>
      <c r="K16" s="39">
        <f t="shared" si="1"/>
        <v>-0.57954545454545459</v>
      </c>
    </row>
    <row r="17" spans="1:11" x14ac:dyDescent="0.25">
      <c r="A17" s="34" t="s">
        <v>69</v>
      </c>
      <c r="B17" s="35">
        <v>4</v>
      </c>
      <c r="C17" s="146">
        <f>IF(B23=0, "-", B17/B23)</f>
        <v>1.9138755980861243E-2</v>
      </c>
      <c r="D17" s="35">
        <v>3</v>
      </c>
      <c r="E17" s="39">
        <f>IF(D23=0, "-", D17/D23)</f>
        <v>1.1029411764705883E-2</v>
      </c>
      <c r="F17" s="136">
        <v>12</v>
      </c>
      <c r="G17" s="146">
        <f>IF(F23=0, "-", F17/F23)</f>
        <v>2.3121387283236993E-2</v>
      </c>
      <c r="H17" s="35">
        <v>13</v>
      </c>
      <c r="I17" s="39">
        <f>IF(H23=0, "-", H17/H23)</f>
        <v>1.9287833827893175E-2</v>
      </c>
      <c r="J17" s="38">
        <f t="shared" si="0"/>
        <v>0.33333333333333331</v>
      </c>
      <c r="K17" s="39">
        <f t="shared" si="1"/>
        <v>-7.6923076923076927E-2</v>
      </c>
    </row>
    <row r="18" spans="1:11" x14ac:dyDescent="0.25">
      <c r="A18" s="34" t="s">
        <v>70</v>
      </c>
      <c r="B18" s="35">
        <v>5</v>
      </c>
      <c r="C18" s="146">
        <f>IF(B23=0, "-", B18/B23)</f>
        <v>2.3923444976076555E-2</v>
      </c>
      <c r="D18" s="35">
        <v>1</v>
      </c>
      <c r="E18" s="39">
        <f>IF(D23=0, "-", D18/D23)</f>
        <v>3.6764705882352941E-3</v>
      </c>
      <c r="F18" s="136">
        <v>7</v>
      </c>
      <c r="G18" s="146">
        <f>IF(F23=0, "-", F18/F23)</f>
        <v>1.348747591522158E-2</v>
      </c>
      <c r="H18" s="35">
        <v>2</v>
      </c>
      <c r="I18" s="39">
        <f>IF(H23=0, "-", H18/H23)</f>
        <v>2.967359050445104E-3</v>
      </c>
      <c r="J18" s="38">
        <f t="shared" si="0"/>
        <v>4</v>
      </c>
      <c r="K18" s="39">
        <f t="shared" si="1"/>
        <v>2.5</v>
      </c>
    </row>
    <row r="19" spans="1:11" x14ac:dyDescent="0.25">
      <c r="A19" s="34" t="s">
        <v>71</v>
      </c>
      <c r="B19" s="35">
        <v>1</v>
      </c>
      <c r="C19" s="146">
        <f>IF(B23=0, "-", B19/B23)</f>
        <v>4.7846889952153108E-3</v>
      </c>
      <c r="D19" s="35">
        <v>0</v>
      </c>
      <c r="E19" s="39">
        <f>IF(D23=0, "-", D19/D23)</f>
        <v>0</v>
      </c>
      <c r="F19" s="136">
        <v>1</v>
      </c>
      <c r="G19" s="146">
        <f>IF(F23=0, "-", F19/F23)</f>
        <v>1.9267822736030828E-3</v>
      </c>
      <c r="H19" s="35">
        <v>0</v>
      </c>
      <c r="I19" s="39">
        <f>IF(H23=0, "-", H19/H23)</f>
        <v>0</v>
      </c>
      <c r="J19" s="38" t="str">
        <f t="shared" si="0"/>
        <v>-</v>
      </c>
      <c r="K19" s="39" t="str">
        <f t="shared" si="1"/>
        <v>-</v>
      </c>
    </row>
    <row r="20" spans="1:11" x14ac:dyDescent="0.25">
      <c r="A20" s="34" t="s">
        <v>75</v>
      </c>
      <c r="B20" s="35">
        <v>106</v>
      </c>
      <c r="C20" s="146">
        <f>IF(B23=0, "-", B20/B23)</f>
        <v>0.50717703349282295</v>
      </c>
      <c r="D20" s="35">
        <v>164</v>
      </c>
      <c r="E20" s="39">
        <f>IF(D23=0, "-", D20/D23)</f>
        <v>0.6029411764705882</v>
      </c>
      <c r="F20" s="136">
        <v>286</v>
      </c>
      <c r="G20" s="146">
        <f>IF(F23=0, "-", F20/F23)</f>
        <v>0.55105973025048172</v>
      </c>
      <c r="H20" s="35">
        <v>374</v>
      </c>
      <c r="I20" s="39">
        <f>IF(H23=0, "-", H20/H23)</f>
        <v>0.55489614243323437</v>
      </c>
      <c r="J20" s="38">
        <f t="shared" si="0"/>
        <v>-0.35365853658536583</v>
      </c>
      <c r="K20" s="39">
        <f t="shared" si="1"/>
        <v>-0.23529411764705882</v>
      </c>
    </row>
    <row r="21" spans="1:11" x14ac:dyDescent="0.25">
      <c r="A21" s="34" t="s">
        <v>76</v>
      </c>
      <c r="B21" s="35">
        <v>1</v>
      </c>
      <c r="C21" s="146">
        <f>IF(B23=0, "-", B21/B23)</f>
        <v>4.7846889952153108E-3</v>
      </c>
      <c r="D21" s="35">
        <v>4</v>
      </c>
      <c r="E21" s="39">
        <f>IF(D23=0, "-", D21/D23)</f>
        <v>1.4705882352941176E-2</v>
      </c>
      <c r="F21" s="136">
        <v>7</v>
      </c>
      <c r="G21" s="146">
        <f>IF(F23=0, "-", F21/F23)</f>
        <v>1.348747591522158E-2</v>
      </c>
      <c r="H21" s="35">
        <v>14</v>
      </c>
      <c r="I21" s="39">
        <f>IF(H23=0, "-", H21/H23)</f>
        <v>2.0771513353115726E-2</v>
      </c>
      <c r="J21" s="38">
        <f t="shared" si="0"/>
        <v>-0.75</v>
      </c>
      <c r="K21" s="39">
        <f t="shared" si="1"/>
        <v>-0.5</v>
      </c>
    </row>
    <row r="22" spans="1:11" x14ac:dyDescent="0.25">
      <c r="A22" s="137"/>
      <c r="B22" s="40"/>
      <c r="D22" s="40"/>
      <c r="E22" s="44"/>
      <c r="F22" s="138"/>
      <c r="H22" s="40"/>
      <c r="I22" s="44"/>
      <c r="J22" s="43"/>
      <c r="K22" s="44"/>
    </row>
    <row r="23" spans="1:11" s="52" customFormat="1" ht="13" x14ac:dyDescent="0.3">
      <c r="A23" s="139" t="s">
        <v>372</v>
      </c>
      <c r="B23" s="46">
        <f>SUM(B7:B22)</f>
        <v>209</v>
      </c>
      <c r="C23" s="140">
        <v>1</v>
      </c>
      <c r="D23" s="46">
        <f>SUM(D7:D22)</f>
        <v>272</v>
      </c>
      <c r="E23" s="141">
        <v>1</v>
      </c>
      <c r="F23" s="128">
        <f>SUM(F7:F22)</f>
        <v>519</v>
      </c>
      <c r="G23" s="142">
        <v>1</v>
      </c>
      <c r="H23" s="46">
        <f>SUM(H7:H22)</f>
        <v>674</v>
      </c>
      <c r="I23" s="141">
        <v>1</v>
      </c>
      <c r="J23" s="49">
        <f>IF(D23=0, "-", (B23-D23)/D23)</f>
        <v>-0.23161764705882354</v>
      </c>
      <c r="K23" s="50">
        <f>IF(H23=0, "-", (F23-H23)/H23)</f>
        <v>-0.22997032640949555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0"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B1A13-545C-48EA-87A8-DC2E884C82F1}">
  <sheetPr>
    <pageSetUpPr fitToPage="1"/>
  </sheetPr>
  <dimension ref="A1:K34"/>
  <sheetViews>
    <sheetView workbookViewId="0">
      <selection sqref="A1:L1"/>
    </sheetView>
  </sheetViews>
  <sheetFormatPr defaultRowHeight="12.5" x14ac:dyDescent="0.25"/>
  <cols>
    <col min="1" max="1" width="34.906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131</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26</v>
      </c>
      <c r="B4" s="22" t="s">
        <v>4</v>
      </c>
      <c r="C4" s="25"/>
      <c r="D4" s="25"/>
      <c r="E4" s="23"/>
      <c r="F4" s="22" t="s">
        <v>132</v>
      </c>
      <c r="G4" s="25"/>
      <c r="H4" s="25"/>
      <c r="I4" s="23"/>
      <c r="J4" s="22" t="s">
        <v>133</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374</v>
      </c>
      <c r="B6" s="132" t="s">
        <v>134</v>
      </c>
      <c r="C6" s="133" t="s">
        <v>135</v>
      </c>
      <c r="D6" s="132" t="s">
        <v>134</v>
      </c>
      <c r="E6" s="134" t="s">
        <v>135</v>
      </c>
      <c r="F6" s="133" t="s">
        <v>134</v>
      </c>
      <c r="G6" s="133" t="s">
        <v>135</v>
      </c>
      <c r="H6" s="132" t="s">
        <v>134</v>
      </c>
      <c r="I6" s="134" t="s">
        <v>135</v>
      </c>
      <c r="J6" s="132"/>
      <c r="K6" s="134"/>
    </row>
    <row r="7" spans="1:11" x14ac:dyDescent="0.25">
      <c r="A7" s="34" t="s">
        <v>375</v>
      </c>
      <c r="B7" s="35">
        <v>0</v>
      </c>
      <c r="C7" s="146">
        <f>IF(B15=0, "-", B7/B15)</f>
        <v>0</v>
      </c>
      <c r="D7" s="35">
        <v>0</v>
      </c>
      <c r="E7" s="39">
        <f>IF(D15=0, "-", D7/D15)</f>
        <v>0</v>
      </c>
      <c r="F7" s="136">
        <v>1</v>
      </c>
      <c r="G7" s="146">
        <f>IF(F15=0, "-", F7/F15)</f>
        <v>3.8461538461538464E-2</v>
      </c>
      <c r="H7" s="35">
        <v>0</v>
      </c>
      <c r="I7" s="39">
        <f>IF(H15=0, "-", H7/H15)</f>
        <v>0</v>
      </c>
      <c r="J7" s="38" t="str">
        <f t="shared" ref="J7:J13" si="0">IF(D7=0, "-", IF((B7-D7)/D7&lt;10, (B7-D7)/D7, "&gt;999%"))</f>
        <v>-</v>
      </c>
      <c r="K7" s="39" t="str">
        <f t="shared" ref="K7:K13" si="1">IF(H7=0, "-", IF((F7-H7)/H7&lt;10, (F7-H7)/H7, "&gt;999%"))</f>
        <v>-</v>
      </c>
    </row>
    <row r="8" spans="1:11" x14ac:dyDescent="0.25">
      <c r="A8" s="34" t="s">
        <v>376</v>
      </c>
      <c r="B8" s="35">
        <v>2</v>
      </c>
      <c r="C8" s="146">
        <f>IF(B15=0, "-", B8/B15)</f>
        <v>0.22222222222222221</v>
      </c>
      <c r="D8" s="35">
        <v>0</v>
      </c>
      <c r="E8" s="39">
        <f>IF(D15=0, "-", D8/D15)</f>
        <v>0</v>
      </c>
      <c r="F8" s="136">
        <v>2</v>
      </c>
      <c r="G8" s="146">
        <f>IF(F15=0, "-", F8/F15)</f>
        <v>7.6923076923076927E-2</v>
      </c>
      <c r="H8" s="35">
        <v>0</v>
      </c>
      <c r="I8" s="39">
        <f>IF(H15=0, "-", H8/H15)</f>
        <v>0</v>
      </c>
      <c r="J8" s="38" t="str">
        <f t="shared" si="0"/>
        <v>-</v>
      </c>
      <c r="K8" s="39" t="str">
        <f t="shared" si="1"/>
        <v>-</v>
      </c>
    </row>
    <row r="9" spans="1:11" x14ac:dyDescent="0.25">
      <c r="A9" s="34" t="s">
        <v>377</v>
      </c>
      <c r="B9" s="35">
        <v>0</v>
      </c>
      <c r="C9" s="146">
        <f>IF(B15=0, "-", B9/B15)</f>
        <v>0</v>
      </c>
      <c r="D9" s="35">
        <v>0</v>
      </c>
      <c r="E9" s="39">
        <f>IF(D15=0, "-", D9/D15)</f>
        <v>0</v>
      </c>
      <c r="F9" s="136">
        <v>2</v>
      </c>
      <c r="G9" s="146">
        <f>IF(F15=0, "-", F9/F15)</f>
        <v>7.6923076923076927E-2</v>
      </c>
      <c r="H9" s="35">
        <v>3</v>
      </c>
      <c r="I9" s="39">
        <f>IF(H15=0, "-", H9/H15)</f>
        <v>0.10344827586206896</v>
      </c>
      <c r="J9" s="38" t="str">
        <f t="shared" si="0"/>
        <v>-</v>
      </c>
      <c r="K9" s="39">
        <f t="shared" si="1"/>
        <v>-0.33333333333333331</v>
      </c>
    </row>
    <row r="10" spans="1:11" x14ac:dyDescent="0.25">
      <c r="A10" s="34" t="s">
        <v>378</v>
      </c>
      <c r="B10" s="35">
        <v>3</v>
      </c>
      <c r="C10" s="146">
        <f>IF(B15=0, "-", B10/B15)</f>
        <v>0.33333333333333331</v>
      </c>
      <c r="D10" s="35">
        <v>0</v>
      </c>
      <c r="E10" s="39">
        <f>IF(D15=0, "-", D10/D15)</f>
        <v>0</v>
      </c>
      <c r="F10" s="136">
        <v>6</v>
      </c>
      <c r="G10" s="146">
        <f>IF(F15=0, "-", F10/F15)</f>
        <v>0.23076923076923078</v>
      </c>
      <c r="H10" s="35">
        <v>12</v>
      </c>
      <c r="I10" s="39">
        <f>IF(H15=0, "-", H10/H15)</f>
        <v>0.41379310344827586</v>
      </c>
      <c r="J10" s="38" t="str">
        <f t="shared" si="0"/>
        <v>-</v>
      </c>
      <c r="K10" s="39">
        <f t="shared" si="1"/>
        <v>-0.5</v>
      </c>
    </row>
    <row r="11" spans="1:11" x14ac:dyDescent="0.25">
      <c r="A11" s="34" t="s">
        <v>379</v>
      </c>
      <c r="B11" s="35">
        <v>2</v>
      </c>
      <c r="C11" s="146">
        <f>IF(B15=0, "-", B11/B15)</f>
        <v>0.22222222222222221</v>
      </c>
      <c r="D11" s="35">
        <v>2</v>
      </c>
      <c r="E11" s="39">
        <f>IF(D15=0, "-", D11/D15)</f>
        <v>0.5</v>
      </c>
      <c r="F11" s="136">
        <v>9</v>
      </c>
      <c r="G11" s="146">
        <f>IF(F15=0, "-", F11/F15)</f>
        <v>0.34615384615384615</v>
      </c>
      <c r="H11" s="35">
        <v>11</v>
      </c>
      <c r="I11" s="39">
        <f>IF(H15=0, "-", H11/H15)</f>
        <v>0.37931034482758619</v>
      </c>
      <c r="J11" s="38">
        <f t="shared" si="0"/>
        <v>0</v>
      </c>
      <c r="K11" s="39">
        <f t="shared" si="1"/>
        <v>-0.18181818181818182</v>
      </c>
    </row>
    <row r="12" spans="1:11" x14ac:dyDescent="0.25">
      <c r="A12" s="34" t="s">
        <v>380</v>
      </c>
      <c r="B12" s="35">
        <v>1</v>
      </c>
      <c r="C12" s="146">
        <f>IF(B15=0, "-", B12/B15)</f>
        <v>0.1111111111111111</v>
      </c>
      <c r="D12" s="35">
        <v>1</v>
      </c>
      <c r="E12" s="39">
        <f>IF(D15=0, "-", D12/D15)</f>
        <v>0.25</v>
      </c>
      <c r="F12" s="136">
        <v>5</v>
      </c>
      <c r="G12" s="146">
        <f>IF(F15=0, "-", F12/F15)</f>
        <v>0.19230769230769232</v>
      </c>
      <c r="H12" s="35">
        <v>2</v>
      </c>
      <c r="I12" s="39">
        <f>IF(H15=0, "-", H12/H15)</f>
        <v>6.8965517241379309E-2</v>
      </c>
      <c r="J12" s="38">
        <f t="shared" si="0"/>
        <v>0</v>
      </c>
      <c r="K12" s="39">
        <f t="shared" si="1"/>
        <v>1.5</v>
      </c>
    </row>
    <row r="13" spans="1:11" x14ac:dyDescent="0.25">
      <c r="A13" s="34" t="s">
        <v>381</v>
      </c>
      <c r="B13" s="35">
        <v>1</v>
      </c>
      <c r="C13" s="146">
        <f>IF(B15=0, "-", B13/B15)</f>
        <v>0.1111111111111111</v>
      </c>
      <c r="D13" s="35">
        <v>1</v>
      </c>
      <c r="E13" s="39">
        <f>IF(D15=0, "-", D13/D15)</f>
        <v>0.25</v>
      </c>
      <c r="F13" s="136">
        <v>1</v>
      </c>
      <c r="G13" s="146">
        <f>IF(F15=0, "-", F13/F15)</f>
        <v>3.8461538461538464E-2</v>
      </c>
      <c r="H13" s="35">
        <v>1</v>
      </c>
      <c r="I13" s="39">
        <f>IF(H15=0, "-", H13/H15)</f>
        <v>3.4482758620689655E-2</v>
      </c>
      <c r="J13" s="38">
        <f t="shared" si="0"/>
        <v>0</v>
      </c>
      <c r="K13" s="39">
        <f t="shared" si="1"/>
        <v>0</v>
      </c>
    </row>
    <row r="14" spans="1:11" x14ac:dyDescent="0.25">
      <c r="A14" s="137"/>
      <c r="B14" s="40"/>
      <c r="D14" s="40"/>
      <c r="E14" s="44"/>
      <c r="F14" s="138"/>
      <c r="H14" s="40"/>
      <c r="I14" s="44"/>
      <c r="J14" s="43"/>
      <c r="K14" s="44"/>
    </row>
    <row r="15" spans="1:11" s="52" customFormat="1" ht="13" x14ac:dyDescent="0.3">
      <c r="A15" s="139" t="s">
        <v>382</v>
      </c>
      <c r="B15" s="46">
        <f>SUM(B7:B14)</f>
        <v>9</v>
      </c>
      <c r="C15" s="140">
        <f>B15/640</f>
        <v>1.40625E-2</v>
      </c>
      <c r="D15" s="46">
        <f>SUM(D7:D14)</f>
        <v>4</v>
      </c>
      <c r="E15" s="141">
        <f>D15/963</f>
        <v>4.1536863966770508E-3</v>
      </c>
      <c r="F15" s="128">
        <f>SUM(F7:F14)</f>
        <v>26</v>
      </c>
      <c r="G15" s="142">
        <f>F15/1714</f>
        <v>1.5169194865810968E-2</v>
      </c>
      <c r="H15" s="46">
        <f>SUM(H7:H14)</f>
        <v>29</v>
      </c>
      <c r="I15" s="141">
        <f>H15/2456</f>
        <v>1.1807817589576547E-2</v>
      </c>
      <c r="J15" s="49">
        <f>IF(D15=0, "-", IF((B15-D15)/D15&lt;10, (B15-D15)/D15, "&gt;999%"))</f>
        <v>1.25</v>
      </c>
      <c r="K15" s="50">
        <f>IF(H15=0, "-", IF((F15-H15)/H15&lt;10, (F15-H15)/H15, "&gt;999%"))</f>
        <v>-0.10344827586206896</v>
      </c>
    </row>
    <row r="16" spans="1:11" x14ac:dyDescent="0.25">
      <c r="B16" s="138"/>
      <c r="D16" s="138"/>
      <c r="F16" s="138"/>
      <c r="H16" s="138"/>
    </row>
    <row r="17" spans="1:11" ht="13" x14ac:dyDescent="0.3">
      <c r="A17" s="131" t="s">
        <v>383</v>
      </c>
      <c r="B17" s="132" t="s">
        <v>134</v>
      </c>
      <c r="C17" s="133" t="s">
        <v>135</v>
      </c>
      <c r="D17" s="132" t="s">
        <v>134</v>
      </c>
      <c r="E17" s="134" t="s">
        <v>135</v>
      </c>
      <c r="F17" s="133" t="s">
        <v>134</v>
      </c>
      <c r="G17" s="133" t="s">
        <v>135</v>
      </c>
      <c r="H17" s="132" t="s">
        <v>134</v>
      </c>
      <c r="I17" s="134" t="s">
        <v>135</v>
      </c>
      <c r="J17" s="132"/>
      <c r="K17" s="134"/>
    </row>
    <row r="18" spans="1:11" x14ac:dyDescent="0.25">
      <c r="A18" s="34" t="s">
        <v>384</v>
      </c>
      <c r="B18" s="35">
        <v>2</v>
      </c>
      <c r="C18" s="146">
        <f>IF(B22=0, "-", B18/B22)</f>
        <v>0.33333333333333331</v>
      </c>
      <c r="D18" s="35">
        <v>0</v>
      </c>
      <c r="E18" s="39">
        <f>IF(D22=0, "-", D18/D22)</f>
        <v>0</v>
      </c>
      <c r="F18" s="136">
        <v>2</v>
      </c>
      <c r="G18" s="146">
        <f>IF(F22=0, "-", F18/F22)</f>
        <v>0.18181818181818182</v>
      </c>
      <c r="H18" s="35">
        <v>1</v>
      </c>
      <c r="I18" s="39">
        <f>IF(H22=0, "-", H18/H22)</f>
        <v>0.14285714285714285</v>
      </c>
      <c r="J18" s="38" t="str">
        <f>IF(D18=0, "-", IF((B18-D18)/D18&lt;10, (B18-D18)/D18, "&gt;999%"))</f>
        <v>-</v>
      </c>
      <c r="K18" s="39">
        <f>IF(H18=0, "-", IF((F18-H18)/H18&lt;10, (F18-H18)/H18, "&gt;999%"))</f>
        <v>1</v>
      </c>
    </row>
    <row r="19" spans="1:11" x14ac:dyDescent="0.25">
      <c r="A19" s="34" t="s">
        <v>385</v>
      </c>
      <c r="B19" s="35">
        <v>2</v>
      </c>
      <c r="C19" s="146">
        <f>IF(B22=0, "-", B19/B22)</f>
        <v>0.33333333333333331</v>
      </c>
      <c r="D19" s="35">
        <v>2</v>
      </c>
      <c r="E19" s="39">
        <f>IF(D22=0, "-", D19/D22)</f>
        <v>0.66666666666666663</v>
      </c>
      <c r="F19" s="136">
        <v>5</v>
      </c>
      <c r="G19" s="146">
        <f>IF(F22=0, "-", F19/F22)</f>
        <v>0.45454545454545453</v>
      </c>
      <c r="H19" s="35">
        <v>4</v>
      </c>
      <c r="I19" s="39">
        <f>IF(H22=0, "-", H19/H22)</f>
        <v>0.5714285714285714</v>
      </c>
      <c r="J19" s="38">
        <f>IF(D19=0, "-", IF((B19-D19)/D19&lt;10, (B19-D19)/D19, "&gt;999%"))</f>
        <v>0</v>
      </c>
      <c r="K19" s="39">
        <f>IF(H19=0, "-", IF((F19-H19)/H19&lt;10, (F19-H19)/H19, "&gt;999%"))</f>
        <v>0.25</v>
      </c>
    </row>
    <row r="20" spans="1:11" x14ac:dyDescent="0.25">
      <c r="A20" s="34" t="s">
        <v>386</v>
      </c>
      <c r="B20" s="35">
        <v>2</v>
      </c>
      <c r="C20" s="146">
        <f>IF(B22=0, "-", B20/B22)</f>
        <v>0.33333333333333331</v>
      </c>
      <c r="D20" s="35">
        <v>1</v>
      </c>
      <c r="E20" s="39">
        <f>IF(D22=0, "-", D20/D22)</f>
        <v>0.33333333333333331</v>
      </c>
      <c r="F20" s="136">
        <v>4</v>
      </c>
      <c r="G20" s="146">
        <f>IF(F22=0, "-", F20/F22)</f>
        <v>0.36363636363636365</v>
      </c>
      <c r="H20" s="35">
        <v>2</v>
      </c>
      <c r="I20" s="39">
        <f>IF(H22=0, "-", H20/H22)</f>
        <v>0.2857142857142857</v>
      </c>
      <c r="J20" s="38">
        <f>IF(D20=0, "-", IF((B20-D20)/D20&lt;10, (B20-D20)/D20, "&gt;999%"))</f>
        <v>1</v>
      </c>
      <c r="K20" s="39">
        <f>IF(H20=0, "-", IF((F20-H20)/H20&lt;10, (F20-H20)/H20, "&gt;999%"))</f>
        <v>1</v>
      </c>
    </row>
    <row r="21" spans="1:11" x14ac:dyDescent="0.25">
      <c r="A21" s="137"/>
      <c r="B21" s="40"/>
      <c r="D21" s="40"/>
      <c r="E21" s="44"/>
      <c r="F21" s="138"/>
      <c r="H21" s="40"/>
      <c r="I21" s="44"/>
      <c r="J21" s="43"/>
      <c r="K21" s="44"/>
    </row>
    <row r="22" spans="1:11" s="52" customFormat="1" ht="13" x14ac:dyDescent="0.3">
      <c r="A22" s="139" t="s">
        <v>387</v>
      </c>
      <c r="B22" s="46">
        <f>SUM(B18:B21)</f>
        <v>6</v>
      </c>
      <c r="C22" s="140">
        <f>B22/640</f>
        <v>9.3749999999999997E-3</v>
      </c>
      <c r="D22" s="46">
        <f>SUM(D18:D21)</f>
        <v>3</v>
      </c>
      <c r="E22" s="141">
        <f>D22/963</f>
        <v>3.1152647975077881E-3</v>
      </c>
      <c r="F22" s="128">
        <f>SUM(F18:F21)</f>
        <v>11</v>
      </c>
      <c r="G22" s="142">
        <f>F22/1714</f>
        <v>6.4177362893815633E-3</v>
      </c>
      <c r="H22" s="46">
        <f>SUM(H18:H21)</f>
        <v>7</v>
      </c>
      <c r="I22" s="141">
        <f>H22/2456</f>
        <v>2.8501628664495114E-3</v>
      </c>
      <c r="J22" s="49">
        <f>IF(D22=0, "-", IF((B22-D22)/D22&lt;10, (B22-D22)/D22, "&gt;999%"))</f>
        <v>1</v>
      </c>
      <c r="K22" s="50">
        <f>IF(H22=0, "-", IF((F22-H22)/H22&lt;10, (F22-H22)/H22, "&gt;999%"))</f>
        <v>0.5714285714285714</v>
      </c>
    </row>
    <row r="23" spans="1:11" x14ac:dyDescent="0.25">
      <c r="B23" s="138"/>
      <c r="D23" s="138"/>
      <c r="F23" s="138"/>
      <c r="H23" s="138"/>
    </row>
    <row r="24" spans="1:11" ht="13" x14ac:dyDescent="0.3">
      <c r="A24" s="131" t="s">
        <v>388</v>
      </c>
      <c r="B24" s="132" t="s">
        <v>134</v>
      </c>
      <c r="C24" s="133" t="s">
        <v>135</v>
      </c>
      <c r="D24" s="132" t="s">
        <v>134</v>
      </c>
      <c r="E24" s="134" t="s">
        <v>135</v>
      </c>
      <c r="F24" s="133" t="s">
        <v>134</v>
      </c>
      <c r="G24" s="133" t="s">
        <v>135</v>
      </c>
      <c r="H24" s="132" t="s">
        <v>134</v>
      </c>
      <c r="I24" s="134" t="s">
        <v>135</v>
      </c>
      <c r="J24" s="132"/>
      <c r="K24" s="134"/>
    </row>
    <row r="25" spans="1:11" x14ac:dyDescent="0.25">
      <c r="A25" s="34" t="s">
        <v>389</v>
      </c>
      <c r="B25" s="35">
        <v>2</v>
      </c>
      <c r="C25" s="146">
        <f>IF(B32=0, "-", B25/B32)</f>
        <v>0.4</v>
      </c>
      <c r="D25" s="35">
        <v>1</v>
      </c>
      <c r="E25" s="39">
        <f>IF(D32=0, "-", D25/D32)</f>
        <v>0.25</v>
      </c>
      <c r="F25" s="136">
        <v>4</v>
      </c>
      <c r="G25" s="146">
        <f>IF(F32=0, "-", F25/F32)</f>
        <v>0.33333333333333331</v>
      </c>
      <c r="H25" s="35">
        <v>2</v>
      </c>
      <c r="I25" s="39">
        <f>IF(H32=0, "-", H25/H32)</f>
        <v>0.16666666666666666</v>
      </c>
      <c r="J25" s="38">
        <f t="shared" ref="J25:J30" si="2">IF(D25=0, "-", IF((B25-D25)/D25&lt;10, (B25-D25)/D25, "&gt;999%"))</f>
        <v>1</v>
      </c>
      <c r="K25" s="39">
        <f t="shared" ref="K25:K30" si="3">IF(H25=0, "-", IF((F25-H25)/H25&lt;10, (F25-H25)/H25, "&gt;999%"))</f>
        <v>1</v>
      </c>
    </row>
    <row r="26" spans="1:11" x14ac:dyDescent="0.25">
      <c r="A26" s="34" t="s">
        <v>80</v>
      </c>
      <c r="B26" s="35">
        <v>0</v>
      </c>
      <c r="C26" s="146">
        <f>IF(B32=0, "-", B26/B32)</f>
        <v>0</v>
      </c>
      <c r="D26" s="35">
        <v>0</v>
      </c>
      <c r="E26" s="39">
        <f>IF(D32=0, "-", D26/D32)</f>
        <v>0</v>
      </c>
      <c r="F26" s="136">
        <v>1</v>
      </c>
      <c r="G26" s="146">
        <f>IF(F32=0, "-", F26/F32)</f>
        <v>8.3333333333333329E-2</v>
      </c>
      <c r="H26" s="35">
        <v>3</v>
      </c>
      <c r="I26" s="39">
        <f>IF(H32=0, "-", H26/H32)</f>
        <v>0.25</v>
      </c>
      <c r="J26" s="38" t="str">
        <f t="shared" si="2"/>
        <v>-</v>
      </c>
      <c r="K26" s="39">
        <f t="shared" si="3"/>
        <v>-0.66666666666666663</v>
      </c>
    </row>
    <row r="27" spans="1:11" x14ac:dyDescent="0.25">
      <c r="A27" s="34" t="s">
        <v>390</v>
      </c>
      <c r="B27" s="35">
        <v>0</v>
      </c>
      <c r="C27" s="146">
        <f>IF(B32=0, "-", B27/B32)</f>
        <v>0</v>
      </c>
      <c r="D27" s="35">
        <v>2</v>
      </c>
      <c r="E27" s="39">
        <f>IF(D32=0, "-", D27/D32)</f>
        <v>0.5</v>
      </c>
      <c r="F27" s="136">
        <v>2</v>
      </c>
      <c r="G27" s="146">
        <f>IF(F32=0, "-", F27/F32)</f>
        <v>0.16666666666666666</v>
      </c>
      <c r="H27" s="35">
        <v>4</v>
      </c>
      <c r="I27" s="39">
        <f>IF(H32=0, "-", H27/H32)</f>
        <v>0.33333333333333331</v>
      </c>
      <c r="J27" s="38">
        <f t="shared" si="2"/>
        <v>-1</v>
      </c>
      <c r="K27" s="39">
        <f t="shared" si="3"/>
        <v>-0.5</v>
      </c>
    </row>
    <row r="28" spans="1:11" x14ac:dyDescent="0.25">
      <c r="A28" s="34" t="s">
        <v>391</v>
      </c>
      <c r="B28" s="35">
        <v>2</v>
      </c>
      <c r="C28" s="146">
        <f>IF(B32=0, "-", B28/B32)</f>
        <v>0.4</v>
      </c>
      <c r="D28" s="35">
        <v>0</v>
      </c>
      <c r="E28" s="39">
        <f>IF(D32=0, "-", D28/D32)</f>
        <v>0</v>
      </c>
      <c r="F28" s="136">
        <v>3</v>
      </c>
      <c r="G28" s="146">
        <f>IF(F32=0, "-", F28/F32)</f>
        <v>0.25</v>
      </c>
      <c r="H28" s="35">
        <v>0</v>
      </c>
      <c r="I28" s="39">
        <f>IF(H32=0, "-", H28/H32)</f>
        <v>0</v>
      </c>
      <c r="J28" s="38" t="str">
        <f t="shared" si="2"/>
        <v>-</v>
      </c>
      <c r="K28" s="39" t="str">
        <f t="shared" si="3"/>
        <v>-</v>
      </c>
    </row>
    <row r="29" spans="1:11" x14ac:dyDescent="0.25">
      <c r="A29" s="34" t="s">
        <v>392</v>
      </c>
      <c r="B29" s="35">
        <v>0</v>
      </c>
      <c r="C29" s="146">
        <f>IF(B32=0, "-", B29/B32)</f>
        <v>0</v>
      </c>
      <c r="D29" s="35">
        <v>1</v>
      </c>
      <c r="E29" s="39">
        <f>IF(D32=0, "-", D29/D32)</f>
        <v>0.25</v>
      </c>
      <c r="F29" s="136">
        <v>1</v>
      </c>
      <c r="G29" s="146">
        <f>IF(F32=0, "-", F29/F32)</f>
        <v>8.3333333333333329E-2</v>
      </c>
      <c r="H29" s="35">
        <v>1</v>
      </c>
      <c r="I29" s="39">
        <f>IF(H32=0, "-", H29/H32)</f>
        <v>8.3333333333333329E-2</v>
      </c>
      <c r="J29" s="38">
        <f t="shared" si="2"/>
        <v>-1</v>
      </c>
      <c r="K29" s="39">
        <f t="shared" si="3"/>
        <v>0</v>
      </c>
    </row>
    <row r="30" spans="1:11" x14ac:dyDescent="0.25">
      <c r="A30" s="34" t="s">
        <v>393</v>
      </c>
      <c r="B30" s="35">
        <v>1</v>
      </c>
      <c r="C30" s="146">
        <f>IF(B32=0, "-", B30/B32)</f>
        <v>0.2</v>
      </c>
      <c r="D30" s="35">
        <v>0</v>
      </c>
      <c r="E30" s="39">
        <f>IF(D32=0, "-", D30/D32)</f>
        <v>0</v>
      </c>
      <c r="F30" s="136">
        <v>1</v>
      </c>
      <c r="G30" s="146">
        <f>IF(F32=0, "-", F30/F32)</f>
        <v>8.3333333333333329E-2</v>
      </c>
      <c r="H30" s="35">
        <v>2</v>
      </c>
      <c r="I30" s="39">
        <f>IF(H32=0, "-", H30/H32)</f>
        <v>0.16666666666666666</v>
      </c>
      <c r="J30" s="38" t="str">
        <f t="shared" si="2"/>
        <v>-</v>
      </c>
      <c r="K30" s="39">
        <f t="shared" si="3"/>
        <v>-0.5</v>
      </c>
    </row>
    <row r="31" spans="1:11" x14ac:dyDescent="0.25">
      <c r="A31" s="137"/>
      <c r="B31" s="40"/>
      <c r="D31" s="40"/>
      <c r="E31" s="44"/>
      <c r="F31" s="138"/>
      <c r="H31" s="40"/>
      <c r="I31" s="44"/>
      <c r="J31" s="43"/>
      <c r="K31" s="44"/>
    </row>
    <row r="32" spans="1:11" s="52" customFormat="1" ht="13" x14ac:dyDescent="0.3">
      <c r="A32" s="139" t="s">
        <v>394</v>
      </c>
      <c r="B32" s="46">
        <f>SUM(B25:B31)</f>
        <v>5</v>
      </c>
      <c r="C32" s="140">
        <f>B32/640</f>
        <v>7.8125E-3</v>
      </c>
      <c r="D32" s="46">
        <f>SUM(D25:D31)</f>
        <v>4</v>
      </c>
      <c r="E32" s="141">
        <f>D32/963</f>
        <v>4.1536863966770508E-3</v>
      </c>
      <c r="F32" s="128">
        <f>SUM(F25:F31)</f>
        <v>12</v>
      </c>
      <c r="G32" s="142">
        <f>F32/1714</f>
        <v>7.0011668611435242E-3</v>
      </c>
      <c r="H32" s="46">
        <f>SUM(H25:H31)</f>
        <v>12</v>
      </c>
      <c r="I32" s="141">
        <f>H32/2456</f>
        <v>4.8859934853420191E-3</v>
      </c>
      <c r="J32" s="49">
        <f>IF(D32=0, "-", IF((B32-D32)/D32&lt;10, (B32-D32)/D32, "&gt;999%"))</f>
        <v>0.25</v>
      </c>
      <c r="K32" s="50">
        <f>IF(H32=0, "-", IF((F32-H32)/H32&lt;10, (F32-H32)/H32, "&gt;999%"))</f>
        <v>0</v>
      </c>
    </row>
    <row r="33" spans="1:11" x14ac:dyDescent="0.25">
      <c r="B33" s="138"/>
      <c r="D33" s="138"/>
      <c r="F33" s="138"/>
      <c r="H33" s="138"/>
    </row>
    <row r="34" spans="1:11" ht="13" x14ac:dyDescent="0.3">
      <c r="A34" s="26" t="s">
        <v>395</v>
      </c>
      <c r="B34" s="46">
        <v>20</v>
      </c>
      <c r="C34" s="140">
        <f>B34/640</f>
        <v>3.125E-2</v>
      </c>
      <c r="D34" s="46">
        <v>11</v>
      </c>
      <c r="E34" s="141">
        <f>D34/963</f>
        <v>1.142263759086189E-2</v>
      </c>
      <c r="F34" s="128">
        <v>49</v>
      </c>
      <c r="G34" s="142">
        <f>F34/1714</f>
        <v>2.8588098016336057E-2</v>
      </c>
      <c r="H34" s="46">
        <v>48</v>
      </c>
      <c r="I34" s="141">
        <f>H34/2456</f>
        <v>1.9543973941368076E-2</v>
      </c>
      <c r="J34" s="49">
        <f>IF(D34=0, "-", IF((B34-D34)/D34&lt;10, (B34-D34)/D34, "&gt;999%"))</f>
        <v>0.81818181818181823</v>
      </c>
      <c r="K34" s="50">
        <f>IF(H34=0, "-", IF((F34-H34)/H34&lt;10, (F34-H34)/H34, "&gt;999%"))</f>
        <v>2.0833333333333332E-2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E365C-23FD-47D8-961A-FE5BA1F771ED}">
  <sheetPr>
    <pageSetUpPr fitToPage="1"/>
  </sheetPr>
  <dimension ref="A1:K20"/>
  <sheetViews>
    <sheetView workbookViewId="0">
      <selection sqref="A1:L1"/>
    </sheetView>
  </sheetViews>
  <sheetFormatPr defaultRowHeight="12.5" x14ac:dyDescent="0.25"/>
  <cols>
    <col min="1" max="1" width="21.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396</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132</v>
      </c>
      <c r="G4" s="25"/>
      <c r="H4" s="25"/>
      <c r="I4" s="23"/>
      <c r="J4" s="22" t="s">
        <v>133</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134</v>
      </c>
      <c r="C6" s="133" t="s">
        <v>135</v>
      </c>
      <c r="D6" s="132" t="s">
        <v>134</v>
      </c>
      <c r="E6" s="134" t="s">
        <v>135</v>
      </c>
      <c r="F6" s="144" t="s">
        <v>134</v>
      </c>
      <c r="G6" s="133" t="s">
        <v>135</v>
      </c>
      <c r="H6" s="145" t="s">
        <v>134</v>
      </c>
      <c r="I6" s="134" t="s">
        <v>135</v>
      </c>
      <c r="J6" s="132"/>
      <c r="K6" s="134"/>
    </row>
    <row r="7" spans="1:11" x14ac:dyDescent="0.25">
      <c r="A7" s="34" t="s">
        <v>51</v>
      </c>
      <c r="B7" s="35">
        <v>0</v>
      </c>
      <c r="C7" s="146">
        <f>IF(B20=0, "-", B7/B20)</f>
        <v>0</v>
      </c>
      <c r="D7" s="35">
        <v>0</v>
      </c>
      <c r="E7" s="39">
        <f>IF(D20=0, "-", D7/D20)</f>
        <v>0</v>
      </c>
      <c r="F7" s="136">
        <v>1</v>
      </c>
      <c r="G7" s="146">
        <f>IF(F20=0, "-", F7/F20)</f>
        <v>2.0408163265306121E-2</v>
      </c>
      <c r="H7" s="35">
        <v>0</v>
      </c>
      <c r="I7" s="39">
        <f>IF(H20=0, "-", H7/H20)</f>
        <v>0</v>
      </c>
      <c r="J7" s="38" t="str">
        <f t="shared" ref="J7:J18" si="0">IF(D7=0, "-", IF((B7-D7)/D7&lt;10, (B7-D7)/D7, "&gt;999%"))</f>
        <v>-</v>
      </c>
      <c r="K7" s="39" t="str">
        <f t="shared" ref="K7:K18" si="1">IF(H7=0, "-", IF((F7-H7)/H7&lt;10, (F7-H7)/H7, "&gt;999%"))</f>
        <v>-</v>
      </c>
    </row>
    <row r="8" spans="1:11" x14ac:dyDescent="0.25">
      <c r="A8" s="34" t="s">
        <v>52</v>
      </c>
      <c r="B8" s="35">
        <v>2</v>
      </c>
      <c r="C8" s="146">
        <f>IF(B20=0, "-", B8/B20)</f>
        <v>0.1</v>
      </c>
      <c r="D8" s="35">
        <v>0</v>
      </c>
      <c r="E8" s="39">
        <f>IF(D20=0, "-", D8/D20)</f>
        <v>0</v>
      </c>
      <c r="F8" s="136">
        <v>2</v>
      </c>
      <c r="G8" s="146">
        <f>IF(F20=0, "-", F8/F20)</f>
        <v>4.0816326530612242E-2</v>
      </c>
      <c r="H8" s="35">
        <v>0</v>
      </c>
      <c r="I8" s="39">
        <f>IF(H20=0, "-", H8/H20)</f>
        <v>0</v>
      </c>
      <c r="J8" s="38" t="str">
        <f t="shared" si="0"/>
        <v>-</v>
      </c>
      <c r="K8" s="39" t="str">
        <f t="shared" si="1"/>
        <v>-</v>
      </c>
    </row>
    <row r="9" spans="1:11" x14ac:dyDescent="0.25">
      <c r="A9" s="34" t="s">
        <v>77</v>
      </c>
      <c r="B9" s="35">
        <v>2</v>
      </c>
      <c r="C9" s="146">
        <f>IF(B20=0, "-", B9/B20)</f>
        <v>0.1</v>
      </c>
      <c r="D9" s="35">
        <v>0</v>
      </c>
      <c r="E9" s="39">
        <f>IF(D20=0, "-", D9/D20)</f>
        <v>0</v>
      </c>
      <c r="F9" s="136">
        <v>4</v>
      </c>
      <c r="G9" s="146">
        <f>IF(F20=0, "-", F9/F20)</f>
        <v>8.1632653061224483E-2</v>
      </c>
      <c r="H9" s="35">
        <v>4</v>
      </c>
      <c r="I9" s="39">
        <f>IF(H20=0, "-", H9/H20)</f>
        <v>8.3333333333333329E-2</v>
      </c>
      <c r="J9" s="38" t="str">
        <f t="shared" si="0"/>
        <v>-</v>
      </c>
      <c r="K9" s="39">
        <f t="shared" si="1"/>
        <v>0</v>
      </c>
    </row>
    <row r="10" spans="1:11" x14ac:dyDescent="0.25">
      <c r="A10" s="34" t="s">
        <v>78</v>
      </c>
      <c r="B10" s="35">
        <v>5</v>
      </c>
      <c r="C10" s="146">
        <f>IF(B20=0, "-", B10/B20)</f>
        <v>0.25</v>
      </c>
      <c r="D10" s="35">
        <v>2</v>
      </c>
      <c r="E10" s="39">
        <f>IF(D20=0, "-", D10/D20)</f>
        <v>0.18181818181818182</v>
      </c>
      <c r="F10" s="136">
        <v>11</v>
      </c>
      <c r="G10" s="146">
        <f>IF(F20=0, "-", F10/F20)</f>
        <v>0.22448979591836735</v>
      </c>
      <c r="H10" s="35">
        <v>16</v>
      </c>
      <c r="I10" s="39">
        <f>IF(H20=0, "-", H10/H20)</f>
        <v>0.33333333333333331</v>
      </c>
      <c r="J10" s="38">
        <f t="shared" si="0"/>
        <v>1.5</v>
      </c>
      <c r="K10" s="39">
        <f t="shared" si="1"/>
        <v>-0.3125</v>
      </c>
    </row>
    <row r="11" spans="1:11" x14ac:dyDescent="0.25">
      <c r="A11" s="34" t="s">
        <v>79</v>
      </c>
      <c r="B11" s="35">
        <v>6</v>
      </c>
      <c r="C11" s="146">
        <f>IF(B20=0, "-", B11/B20)</f>
        <v>0.3</v>
      </c>
      <c r="D11" s="35">
        <v>4</v>
      </c>
      <c r="E11" s="39">
        <f>IF(D20=0, "-", D11/D20)</f>
        <v>0.36363636363636365</v>
      </c>
      <c r="F11" s="136">
        <v>17</v>
      </c>
      <c r="G11" s="146">
        <f>IF(F20=0, "-", F11/F20)</f>
        <v>0.34693877551020408</v>
      </c>
      <c r="H11" s="35">
        <v>15</v>
      </c>
      <c r="I11" s="39">
        <f>IF(H20=0, "-", H11/H20)</f>
        <v>0.3125</v>
      </c>
      <c r="J11" s="38">
        <f t="shared" si="0"/>
        <v>0.5</v>
      </c>
      <c r="K11" s="39">
        <f t="shared" si="1"/>
        <v>0.13333333333333333</v>
      </c>
    </row>
    <row r="12" spans="1:11" x14ac:dyDescent="0.25">
      <c r="A12" s="34" t="s">
        <v>80</v>
      </c>
      <c r="B12" s="35">
        <v>0</v>
      </c>
      <c r="C12" s="146">
        <f>IF(B20=0, "-", B12/B20)</f>
        <v>0</v>
      </c>
      <c r="D12" s="35">
        <v>0</v>
      </c>
      <c r="E12" s="39">
        <f>IF(D20=0, "-", D12/D20)</f>
        <v>0</v>
      </c>
      <c r="F12" s="136">
        <v>1</v>
      </c>
      <c r="G12" s="146">
        <f>IF(F20=0, "-", F12/F20)</f>
        <v>2.0408163265306121E-2</v>
      </c>
      <c r="H12" s="35">
        <v>3</v>
      </c>
      <c r="I12" s="39">
        <f>IF(H20=0, "-", H12/H20)</f>
        <v>6.25E-2</v>
      </c>
      <c r="J12" s="38" t="str">
        <f t="shared" si="0"/>
        <v>-</v>
      </c>
      <c r="K12" s="39">
        <f t="shared" si="1"/>
        <v>-0.66666666666666663</v>
      </c>
    </row>
    <row r="13" spans="1:11" x14ac:dyDescent="0.25">
      <c r="A13" s="34" t="s">
        <v>81</v>
      </c>
      <c r="B13" s="35">
        <v>0</v>
      </c>
      <c r="C13" s="146">
        <f>IF(B20=0, "-", B13/B20)</f>
        <v>0</v>
      </c>
      <c r="D13" s="35">
        <v>2</v>
      </c>
      <c r="E13" s="39">
        <f>IF(D20=0, "-", D13/D20)</f>
        <v>0.18181818181818182</v>
      </c>
      <c r="F13" s="136">
        <v>2</v>
      </c>
      <c r="G13" s="146">
        <f>IF(F20=0, "-", F13/F20)</f>
        <v>4.0816326530612242E-2</v>
      </c>
      <c r="H13" s="35">
        <v>4</v>
      </c>
      <c r="I13" s="39">
        <f>IF(H20=0, "-", H13/H20)</f>
        <v>8.3333333333333329E-2</v>
      </c>
      <c r="J13" s="38">
        <f t="shared" si="0"/>
        <v>-1</v>
      </c>
      <c r="K13" s="39">
        <f t="shared" si="1"/>
        <v>-0.5</v>
      </c>
    </row>
    <row r="14" spans="1:11" x14ac:dyDescent="0.25">
      <c r="A14" s="34" t="s">
        <v>82</v>
      </c>
      <c r="B14" s="35">
        <v>2</v>
      </c>
      <c r="C14" s="146">
        <f>IF(B20=0, "-", B14/B20)</f>
        <v>0.1</v>
      </c>
      <c r="D14" s="35">
        <v>0</v>
      </c>
      <c r="E14" s="39">
        <f>IF(D20=0, "-", D14/D20)</f>
        <v>0</v>
      </c>
      <c r="F14" s="136">
        <v>3</v>
      </c>
      <c r="G14" s="146">
        <f>IF(F20=0, "-", F14/F20)</f>
        <v>6.1224489795918366E-2</v>
      </c>
      <c r="H14" s="35">
        <v>0</v>
      </c>
      <c r="I14" s="39">
        <f>IF(H20=0, "-", H14/H20)</f>
        <v>0</v>
      </c>
      <c r="J14" s="38" t="str">
        <f t="shared" si="0"/>
        <v>-</v>
      </c>
      <c r="K14" s="39" t="str">
        <f t="shared" si="1"/>
        <v>-</v>
      </c>
    </row>
    <row r="15" spans="1:11" x14ac:dyDescent="0.25">
      <c r="A15" s="34" t="s">
        <v>65</v>
      </c>
      <c r="B15" s="35">
        <v>1</v>
      </c>
      <c r="C15" s="146">
        <f>IF(B20=0, "-", B15/B20)</f>
        <v>0.05</v>
      </c>
      <c r="D15" s="35">
        <v>1</v>
      </c>
      <c r="E15" s="39">
        <f>IF(D20=0, "-", D15/D20)</f>
        <v>9.0909090909090912E-2</v>
      </c>
      <c r="F15" s="136">
        <v>5</v>
      </c>
      <c r="G15" s="146">
        <f>IF(F20=0, "-", F15/F20)</f>
        <v>0.10204081632653061</v>
      </c>
      <c r="H15" s="35">
        <v>2</v>
      </c>
      <c r="I15" s="39">
        <f>IF(H20=0, "-", H15/H20)</f>
        <v>4.1666666666666664E-2</v>
      </c>
      <c r="J15" s="38">
        <f t="shared" si="0"/>
        <v>0</v>
      </c>
      <c r="K15" s="39">
        <f t="shared" si="1"/>
        <v>1.5</v>
      </c>
    </row>
    <row r="16" spans="1:11" x14ac:dyDescent="0.25">
      <c r="A16" s="34" t="s">
        <v>83</v>
      </c>
      <c r="B16" s="35">
        <v>0</v>
      </c>
      <c r="C16" s="146">
        <f>IF(B20=0, "-", B16/B20)</f>
        <v>0</v>
      </c>
      <c r="D16" s="35">
        <v>1</v>
      </c>
      <c r="E16" s="39">
        <f>IF(D20=0, "-", D16/D20)</f>
        <v>9.0909090909090912E-2</v>
      </c>
      <c r="F16" s="136">
        <v>1</v>
      </c>
      <c r="G16" s="146">
        <f>IF(F20=0, "-", F16/F20)</f>
        <v>2.0408163265306121E-2</v>
      </c>
      <c r="H16" s="35">
        <v>1</v>
      </c>
      <c r="I16" s="39">
        <f>IF(H20=0, "-", H16/H20)</f>
        <v>2.0833333333333332E-2</v>
      </c>
      <c r="J16" s="38">
        <f t="shared" si="0"/>
        <v>-1</v>
      </c>
      <c r="K16" s="39">
        <f t="shared" si="1"/>
        <v>0</v>
      </c>
    </row>
    <row r="17" spans="1:11" x14ac:dyDescent="0.25">
      <c r="A17" s="34" t="s">
        <v>76</v>
      </c>
      <c r="B17" s="35">
        <v>1</v>
      </c>
      <c r="C17" s="146">
        <f>IF(B20=0, "-", B17/B20)</f>
        <v>0.05</v>
      </c>
      <c r="D17" s="35">
        <v>1</v>
      </c>
      <c r="E17" s="39">
        <f>IF(D20=0, "-", D17/D20)</f>
        <v>9.0909090909090912E-2</v>
      </c>
      <c r="F17" s="136">
        <v>1</v>
      </c>
      <c r="G17" s="146">
        <f>IF(F20=0, "-", F17/F20)</f>
        <v>2.0408163265306121E-2</v>
      </c>
      <c r="H17" s="35">
        <v>1</v>
      </c>
      <c r="I17" s="39">
        <f>IF(H20=0, "-", H17/H20)</f>
        <v>2.0833333333333332E-2</v>
      </c>
      <c r="J17" s="38">
        <f t="shared" si="0"/>
        <v>0</v>
      </c>
      <c r="K17" s="39">
        <f t="shared" si="1"/>
        <v>0</v>
      </c>
    </row>
    <row r="18" spans="1:11" x14ac:dyDescent="0.25">
      <c r="A18" s="34" t="s">
        <v>84</v>
      </c>
      <c r="B18" s="35">
        <v>1</v>
      </c>
      <c r="C18" s="146">
        <f>IF(B20=0, "-", B18/B20)</f>
        <v>0.05</v>
      </c>
      <c r="D18" s="35">
        <v>0</v>
      </c>
      <c r="E18" s="39">
        <f>IF(D20=0, "-", D18/D20)</f>
        <v>0</v>
      </c>
      <c r="F18" s="136">
        <v>1</v>
      </c>
      <c r="G18" s="146">
        <f>IF(F20=0, "-", F18/F20)</f>
        <v>2.0408163265306121E-2</v>
      </c>
      <c r="H18" s="35">
        <v>2</v>
      </c>
      <c r="I18" s="39">
        <f>IF(H20=0, "-", H18/H20)</f>
        <v>4.1666666666666664E-2</v>
      </c>
      <c r="J18" s="38" t="str">
        <f t="shared" si="0"/>
        <v>-</v>
      </c>
      <c r="K18" s="39">
        <f t="shared" si="1"/>
        <v>-0.5</v>
      </c>
    </row>
    <row r="19" spans="1:11" x14ac:dyDescent="0.25">
      <c r="A19" s="137"/>
      <c r="B19" s="40"/>
      <c r="D19" s="40"/>
      <c r="E19" s="44"/>
      <c r="F19" s="138"/>
      <c r="H19" s="40"/>
      <c r="I19" s="44"/>
      <c r="J19" s="43"/>
      <c r="K19" s="44"/>
    </row>
    <row r="20" spans="1:11" s="52" customFormat="1" ht="13" x14ac:dyDescent="0.3">
      <c r="A20" s="139" t="s">
        <v>395</v>
      </c>
      <c r="B20" s="46">
        <f>SUM(B7:B19)</f>
        <v>20</v>
      </c>
      <c r="C20" s="140">
        <v>1</v>
      </c>
      <c r="D20" s="46">
        <f>SUM(D7:D19)</f>
        <v>11</v>
      </c>
      <c r="E20" s="141">
        <v>1</v>
      </c>
      <c r="F20" s="128">
        <f>SUM(F7:F19)</f>
        <v>49</v>
      </c>
      <c r="G20" s="142">
        <v>1</v>
      </c>
      <c r="H20" s="46">
        <f>SUM(H7:H19)</f>
        <v>48</v>
      </c>
      <c r="I20" s="141">
        <v>1</v>
      </c>
      <c r="J20" s="49">
        <f>IF(D20=0, "-", (B20-D20)/D20)</f>
        <v>0.81818181818181823</v>
      </c>
      <c r="K20" s="50">
        <f>IF(H20=0, "-", (F20-H20)/H20)</f>
        <v>2.0833333333333332E-2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54005-0B0B-4F20-8CAA-5F40B062C3A4}">
  <sheetPr>
    <pageSetUpPr fitToPage="1"/>
  </sheetPr>
  <dimension ref="A1:J306"/>
  <sheetViews>
    <sheetView view="pageBreakPreview" topLeftCell="A275" zoomScale="60" zoomScaleNormal="60" workbookViewId="0">
      <selection sqref="A1:L1"/>
    </sheetView>
  </sheetViews>
  <sheetFormatPr defaultRowHeight="12.5" x14ac:dyDescent="0.25"/>
  <cols>
    <col min="1" max="1" width="31.6328125" style="4" bestFit="1" customWidth="1"/>
    <col min="2" max="5" width="8.7265625" style="4"/>
    <col min="6" max="6" width="1.7265625" style="4" customWidth="1"/>
    <col min="7" max="256" width="8.7265625" style="4"/>
    <col min="257" max="257" width="30.7265625" style="4" customWidth="1"/>
    <col min="258" max="261" width="8.7265625" style="4"/>
    <col min="262" max="262" width="1.7265625" style="4" customWidth="1"/>
    <col min="263" max="512" width="8.7265625" style="4"/>
    <col min="513" max="513" width="30.7265625" style="4" customWidth="1"/>
    <col min="514" max="517" width="8.7265625" style="4"/>
    <col min="518" max="518" width="1.7265625" style="4" customWidth="1"/>
    <col min="519" max="768" width="8.7265625" style="4"/>
    <col min="769" max="769" width="30.7265625" style="4" customWidth="1"/>
    <col min="770" max="773" width="8.7265625" style="4"/>
    <col min="774" max="774" width="1.7265625" style="4" customWidth="1"/>
    <col min="775" max="1024" width="8.7265625" style="4"/>
    <col min="1025" max="1025" width="30.7265625" style="4" customWidth="1"/>
    <col min="1026" max="1029" width="8.7265625" style="4"/>
    <col min="1030" max="1030" width="1.7265625" style="4" customWidth="1"/>
    <col min="1031" max="1280" width="8.7265625" style="4"/>
    <col min="1281" max="1281" width="30.7265625" style="4" customWidth="1"/>
    <col min="1282" max="1285" width="8.7265625" style="4"/>
    <col min="1286" max="1286" width="1.7265625" style="4" customWidth="1"/>
    <col min="1287" max="1536" width="8.7265625" style="4"/>
    <col min="1537" max="1537" width="30.7265625" style="4" customWidth="1"/>
    <col min="1538" max="1541" width="8.7265625" style="4"/>
    <col min="1542" max="1542" width="1.7265625" style="4" customWidth="1"/>
    <col min="1543" max="1792" width="8.7265625" style="4"/>
    <col min="1793" max="1793" width="30.7265625" style="4" customWidth="1"/>
    <col min="1794" max="1797" width="8.7265625" style="4"/>
    <col min="1798" max="1798" width="1.7265625" style="4" customWidth="1"/>
    <col min="1799" max="2048" width="8.7265625" style="4"/>
    <col min="2049" max="2049" width="30.7265625" style="4" customWidth="1"/>
    <col min="2050" max="2053" width="8.7265625" style="4"/>
    <col min="2054" max="2054" width="1.7265625" style="4" customWidth="1"/>
    <col min="2055" max="2304" width="8.7265625" style="4"/>
    <col min="2305" max="2305" width="30.7265625" style="4" customWidth="1"/>
    <col min="2306" max="2309" width="8.7265625" style="4"/>
    <col min="2310" max="2310" width="1.7265625" style="4" customWidth="1"/>
    <col min="2311" max="2560" width="8.7265625" style="4"/>
    <col min="2561" max="2561" width="30.7265625" style="4" customWidth="1"/>
    <col min="2562" max="2565" width="8.7265625" style="4"/>
    <col min="2566" max="2566" width="1.7265625" style="4" customWidth="1"/>
    <col min="2567" max="2816" width="8.7265625" style="4"/>
    <col min="2817" max="2817" width="30.7265625" style="4" customWidth="1"/>
    <col min="2818" max="2821" width="8.7265625" style="4"/>
    <col min="2822" max="2822" width="1.7265625" style="4" customWidth="1"/>
    <col min="2823" max="3072" width="8.7265625" style="4"/>
    <col min="3073" max="3073" width="30.7265625" style="4" customWidth="1"/>
    <col min="3074" max="3077" width="8.7265625" style="4"/>
    <col min="3078" max="3078" width="1.7265625" style="4" customWidth="1"/>
    <col min="3079" max="3328" width="8.7265625" style="4"/>
    <col min="3329" max="3329" width="30.7265625" style="4" customWidth="1"/>
    <col min="3330" max="3333" width="8.7265625" style="4"/>
    <col min="3334" max="3334" width="1.7265625" style="4" customWidth="1"/>
    <col min="3335" max="3584" width="8.7265625" style="4"/>
    <col min="3585" max="3585" width="30.7265625" style="4" customWidth="1"/>
    <col min="3586" max="3589" width="8.7265625" style="4"/>
    <col min="3590" max="3590" width="1.7265625" style="4" customWidth="1"/>
    <col min="3591" max="3840" width="8.7265625" style="4"/>
    <col min="3841" max="3841" width="30.7265625" style="4" customWidth="1"/>
    <col min="3842" max="3845" width="8.7265625" style="4"/>
    <col min="3846" max="3846" width="1.7265625" style="4" customWidth="1"/>
    <col min="3847" max="4096" width="8.7265625" style="4"/>
    <col min="4097" max="4097" width="30.7265625" style="4" customWidth="1"/>
    <col min="4098" max="4101" width="8.7265625" style="4"/>
    <col min="4102" max="4102" width="1.7265625" style="4" customWidth="1"/>
    <col min="4103" max="4352" width="8.7265625" style="4"/>
    <col min="4353" max="4353" width="30.7265625" style="4" customWidth="1"/>
    <col min="4354" max="4357" width="8.7265625" style="4"/>
    <col min="4358" max="4358" width="1.7265625" style="4" customWidth="1"/>
    <col min="4359" max="4608" width="8.7265625" style="4"/>
    <col min="4609" max="4609" width="30.7265625" style="4" customWidth="1"/>
    <col min="4610" max="4613" width="8.7265625" style="4"/>
    <col min="4614" max="4614" width="1.7265625" style="4" customWidth="1"/>
    <col min="4615" max="4864" width="8.7265625" style="4"/>
    <col min="4865" max="4865" width="30.7265625" style="4" customWidth="1"/>
    <col min="4866" max="4869" width="8.7265625" style="4"/>
    <col min="4870" max="4870" width="1.7265625" style="4" customWidth="1"/>
    <col min="4871" max="5120" width="8.7265625" style="4"/>
    <col min="5121" max="5121" width="30.7265625" style="4" customWidth="1"/>
    <col min="5122" max="5125" width="8.7265625" style="4"/>
    <col min="5126" max="5126" width="1.7265625" style="4" customWidth="1"/>
    <col min="5127" max="5376" width="8.7265625" style="4"/>
    <col min="5377" max="5377" width="30.7265625" style="4" customWidth="1"/>
    <col min="5378" max="5381" width="8.7265625" style="4"/>
    <col min="5382" max="5382" width="1.7265625" style="4" customWidth="1"/>
    <col min="5383" max="5632" width="8.7265625" style="4"/>
    <col min="5633" max="5633" width="30.7265625" style="4" customWidth="1"/>
    <col min="5634" max="5637" width="8.7265625" style="4"/>
    <col min="5638" max="5638" width="1.7265625" style="4" customWidth="1"/>
    <col min="5639" max="5888" width="8.7265625" style="4"/>
    <col min="5889" max="5889" width="30.7265625" style="4" customWidth="1"/>
    <col min="5890" max="5893" width="8.7265625" style="4"/>
    <col min="5894" max="5894" width="1.7265625" style="4" customWidth="1"/>
    <col min="5895" max="6144" width="8.7265625" style="4"/>
    <col min="6145" max="6145" width="30.7265625" style="4" customWidth="1"/>
    <col min="6146" max="6149" width="8.7265625" style="4"/>
    <col min="6150" max="6150" width="1.7265625" style="4" customWidth="1"/>
    <col min="6151" max="6400" width="8.7265625" style="4"/>
    <col min="6401" max="6401" width="30.7265625" style="4" customWidth="1"/>
    <col min="6402" max="6405" width="8.7265625" style="4"/>
    <col min="6406" max="6406" width="1.7265625" style="4" customWidth="1"/>
    <col min="6407" max="6656" width="8.7265625" style="4"/>
    <col min="6657" max="6657" width="30.7265625" style="4" customWidth="1"/>
    <col min="6658" max="6661" width="8.7265625" style="4"/>
    <col min="6662" max="6662" width="1.7265625" style="4" customWidth="1"/>
    <col min="6663" max="6912" width="8.7265625" style="4"/>
    <col min="6913" max="6913" width="30.7265625" style="4" customWidth="1"/>
    <col min="6914" max="6917" width="8.7265625" style="4"/>
    <col min="6918" max="6918" width="1.7265625" style="4" customWidth="1"/>
    <col min="6919" max="7168" width="8.7265625" style="4"/>
    <col min="7169" max="7169" width="30.7265625" style="4" customWidth="1"/>
    <col min="7170" max="7173" width="8.7265625" style="4"/>
    <col min="7174" max="7174" width="1.7265625" style="4" customWidth="1"/>
    <col min="7175" max="7424" width="8.7265625" style="4"/>
    <col min="7425" max="7425" width="30.7265625" style="4" customWidth="1"/>
    <col min="7426" max="7429" width="8.7265625" style="4"/>
    <col min="7430" max="7430" width="1.7265625" style="4" customWidth="1"/>
    <col min="7431" max="7680" width="8.7265625" style="4"/>
    <col min="7681" max="7681" width="30.7265625" style="4" customWidth="1"/>
    <col min="7682" max="7685" width="8.7265625" style="4"/>
    <col min="7686" max="7686" width="1.7265625" style="4" customWidth="1"/>
    <col min="7687" max="7936" width="8.7265625" style="4"/>
    <col min="7937" max="7937" width="30.7265625" style="4" customWidth="1"/>
    <col min="7938" max="7941" width="8.7265625" style="4"/>
    <col min="7942" max="7942" width="1.7265625" style="4" customWidth="1"/>
    <col min="7943" max="8192" width="8.7265625" style="4"/>
    <col min="8193" max="8193" width="30.7265625" style="4" customWidth="1"/>
    <col min="8194" max="8197" width="8.7265625" style="4"/>
    <col min="8198" max="8198" width="1.7265625" style="4" customWidth="1"/>
    <col min="8199" max="8448" width="8.7265625" style="4"/>
    <col min="8449" max="8449" width="30.7265625" style="4" customWidth="1"/>
    <col min="8450" max="8453" width="8.7265625" style="4"/>
    <col min="8454" max="8454" width="1.7265625" style="4" customWidth="1"/>
    <col min="8455" max="8704" width="8.7265625" style="4"/>
    <col min="8705" max="8705" width="30.7265625" style="4" customWidth="1"/>
    <col min="8706" max="8709" width="8.7265625" style="4"/>
    <col min="8710" max="8710" width="1.7265625" style="4" customWidth="1"/>
    <col min="8711" max="8960" width="8.7265625" style="4"/>
    <col min="8961" max="8961" width="30.7265625" style="4" customWidth="1"/>
    <col min="8962" max="8965" width="8.7265625" style="4"/>
    <col min="8966" max="8966" width="1.7265625" style="4" customWidth="1"/>
    <col min="8967" max="9216" width="8.7265625" style="4"/>
    <col min="9217" max="9217" width="30.7265625" style="4" customWidth="1"/>
    <col min="9218" max="9221" width="8.7265625" style="4"/>
    <col min="9222" max="9222" width="1.7265625" style="4" customWidth="1"/>
    <col min="9223" max="9472" width="8.7265625" style="4"/>
    <col min="9473" max="9473" width="30.7265625" style="4" customWidth="1"/>
    <col min="9474" max="9477" width="8.7265625" style="4"/>
    <col min="9478" max="9478" width="1.7265625" style="4" customWidth="1"/>
    <col min="9479" max="9728" width="8.7265625" style="4"/>
    <col min="9729" max="9729" width="30.7265625" style="4" customWidth="1"/>
    <col min="9730" max="9733" width="8.7265625" style="4"/>
    <col min="9734" max="9734" width="1.7265625" style="4" customWidth="1"/>
    <col min="9735" max="9984" width="8.7265625" style="4"/>
    <col min="9985" max="9985" width="30.7265625" style="4" customWidth="1"/>
    <col min="9986" max="9989" width="8.7265625" style="4"/>
    <col min="9990" max="9990" width="1.7265625" style="4" customWidth="1"/>
    <col min="9991" max="10240" width="8.7265625" style="4"/>
    <col min="10241" max="10241" width="30.7265625" style="4" customWidth="1"/>
    <col min="10242" max="10245" width="8.7265625" style="4"/>
    <col min="10246" max="10246" width="1.7265625" style="4" customWidth="1"/>
    <col min="10247" max="10496" width="8.7265625" style="4"/>
    <col min="10497" max="10497" width="30.7265625" style="4" customWidth="1"/>
    <col min="10498" max="10501" width="8.7265625" style="4"/>
    <col min="10502" max="10502" width="1.7265625" style="4" customWidth="1"/>
    <col min="10503" max="10752" width="8.7265625" style="4"/>
    <col min="10753" max="10753" width="30.7265625" style="4" customWidth="1"/>
    <col min="10754" max="10757" width="8.7265625" style="4"/>
    <col min="10758" max="10758" width="1.7265625" style="4" customWidth="1"/>
    <col min="10759" max="11008" width="8.7265625" style="4"/>
    <col min="11009" max="11009" width="30.7265625" style="4" customWidth="1"/>
    <col min="11010" max="11013" width="8.7265625" style="4"/>
    <col min="11014" max="11014" width="1.7265625" style="4" customWidth="1"/>
    <col min="11015" max="11264" width="8.7265625" style="4"/>
    <col min="11265" max="11265" width="30.7265625" style="4" customWidth="1"/>
    <col min="11266" max="11269" width="8.7265625" style="4"/>
    <col min="11270" max="11270" width="1.7265625" style="4" customWidth="1"/>
    <col min="11271" max="11520" width="8.7265625" style="4"/>
    <col min="11521" max="11521" width="30.7265625" style="4" customWidth="1"/>
    <col min="11522" max="11525" width="8.7265625" style="4"/>
    <col min="11526" max="11526" width="1.7265625" style="4" customWidth="1"/>
    <col min="11527" max="11776" width="8.7265625" style="4"/>
    <col min="11777" max="11777" width="30.7265625" style="4" customWidth="1"/>
    <col min="11778" max="11781" width="8.7265625" style="4"/>
    <col min="11782" max="11782" width="1.7265625" style="4" customWidth="1"/>
    <col min="11783" max="12032" width="8.7265625" style="4"/>
    <col min="12033" max="12033" width="30.7265625" style="4" customWidth="1"/>
    <col min="12034" max="12037" width="8.7265625" style="4"/>
    <col min="12038" max="12038" width="1.7265625" style="4" customWidth="1"/>
    <col min="12039" max="12288" width="8.7265625" style="4"/>
    <col min="12289" max="12289" width="30.7265625" style="4" customWidth="1"/>
    <col min="12290" max="12293" width="8.7265625" style="4"/>
    <col min="12294" max="12294" width="1.7265625" style="4" customWidth="1"/>
    <col min="12295" max="12544" width="8.7265625" style="4"/>
    <col min="12545" max="12545" width="30.7265625" style="4" customWidth="1"/>
    <col min="12546" max="12549" width="8.7265625" style="4"/>
    <col min="12550" max="12550" width="1.7265625" style="4" customWidth="1"/>
    <col min="12551" max="12800" width="8.7265625" style="4"/>
    <col min="12801" max="12801" width="30.7265625" style="4" customWidth="1"/>
    <col min="12802" max="12805" width="8.7265625" style="4"/>
    <col min="12806" max="12806" width="1.7265625" style="4" customWidth="1"/>
    <col min="12807" max="13056" width="8.7265625" style="4"/>
    <col min="13057" max="13057" width="30.7265625" style="4" customWidth="1"/>
    <col min="13058" max="13061" width="8.7265625" style="4"/>
    <col min="13062" max="13062" width="1.7265625" style="4" customWidth="1"/>
    <col min="13063" max="13312" width="8.7265625" style="4"/>
    <col min="13313" max="13313" width="30.7265625" style="4" customWidth="1"/>
    <col min="13314" max="13317" width="8.7265625" style="4"/>
    <col min="13318" max="13318" width="1.7265625" style="4" customWidth="1"/>
    <col min="13319" max="13568" width="8.7265625" style="4"/>
    <col min="13569" max="13569" width="30.7265625" style="4" customWidth="1"/>
    <col min="13570" max="13573" width="8.7265625" style="4"/>
    <col min="13574" max="13574" width="1.7265625" style="4" customWidth="1"/>
    <col min="13575" max="13824" width="8.7265625" style="4"/>
    <col min="13825" max="13825" width="30.7265625" style="4" customWidth="1"/>
    <col min="13826" max="13829" width="8.7265625" style="4"/>
    <col min="13830" max="13830" width="1.7265625" style="4" customWidth="1"/>
    <col min="13831" max="14080" width="8.7265625" style="4"/>
    <col min="14081" max="14081" width="30.7265625" style="4" customWidth="1"/>
    <col min="14082" max="14085" width="8.7265625" style="4"/>
    <col min="14086" max="14086" width="1.7265625" style="4" customWidth="1"/>
    <col min="14087" max="14336" width="8.7265625" style="4"/>
    <col min="14337" max="14337" width="30.7265625" style="4" customWidth="1"/>
    <col min="14338" max="14341" width="8.7265625" style="4"/>
    <col min="14342" max="14342" width="1.7265625" style="4" customWidth="1"/>
    <col min="14343" max="14592" width="8.7265625" style="4"/>
    <col min="14593" max="14593" width="30.7265625" style="4" customWidth="1"/>
    <col min="14594" max="14597" width="8.7265625" style="4"/>
    <col min="14598" max="14598" width="1.7265625" style="4" customWidth="1"/>
    <col min="14599" max="14848" width="8.7265625" style="4"/>
    <col min="14849" max="14849" width="30.7265625" style="4" customWidth="1"/>
    <col min="14850" max="14853" width="8.7265625" style="4"/>
    <col min="14854" max="14854" width="1.7265625" style="4" customWidth="1"/>
    <col min="14855" max="15104" width="8.7265625" style="4"/>
    <col min="15105" max="15105" width="30.7265625" style="4" customWidth="1"/>
    <col min="15106" max="15109" width="8.7265625" style="4"/>
    <col min="15110" max="15110" width="1.7265625" style="4" customWidth="1"/>
    <col min="15111" max="15360" width="8.7265625" style="4"/>
    <col min="15361" max="15361" width="30.7265625" style="4" customWidth="1"/>
    <col min="15362" max="15365" width="8.7265625" style="4"/>
    <col min="15366" max="15366" width="1.7265625" style="4" customWidth="1"/>
    <col min="15367" max="15616" width="8.7265625" style="4"/>
    <col min="15617" max="15617" width="30.7265625" style="4" customWidth="1"/>
    <col min="15618" max="15621" width="8.7265625" style="4"/>
    <col min="15622" max="15622" width="1.7265625" style="4" customWidth="1"/>
    <col min="15623" max="15872" width="8.7265625" style="4"/>
    <col min="15873" max="15873" width="30.7265625" style="4" customWidth="1"/>
    <col min="15874" max="15877" width="8.7265625" style="4"/>
    <col min="15878" max="15878" width="1.7265625" style="4" customWidth="1"/>
    <col min="15879" max="16128" width="8.7265625" style="4"/>
    <col min="16129" max="16129" width="30.7265625" style="4" customWidth="1"/>
    <col min="16130" max="16133" width="8.7265625" style="4"/>
    <col min="16134" max="16134" width="1.7265625" style="4" customWidth="1"/>
    <col min="16135" max="16384" width="8.7265625" style="4"/>
  </cols>
  <sheetData>
    <row r="1" spans="1:10" ht="20" x14ac:dyDescent="0.4">
      <c r="A1" s="68" t="s">
        <v>19</v>
      </c>
      <c r="B1" s="69" t="s">
        <v>397</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c r="B5" s="27">
        <f>VALUE(RIGHT(B2, 4))</f>
        <v>2020</v>
      </c>
      <c r="C5" s="28">
        <f>B5-1</f>
        <v>2019</v>
      </c>
      <c r="D5" s="27">
        <f>B5</f>
        <v>2020</v>
      </c>
      <c r="E5" s="28">
        <f>C5</f>
        <v>2019</v>
      </c>
      <c r="F5" s="29"/>
      <c r="G5" s="27" t="s">
        <v>8</v>
      </c>
      <c r="H5" s="28" t="s">
        <v>5</v>
      </c>
      <c r="I5" s="27" t="s">
        <v>8</v>
      </c>
      <c r="J5" s="28" t="s">
        <v>5</v>
      </c>
    </row>
    <row r="6" spans="1:10" x14ac:dyDescent="0.25">
      <c r="A6" s="34"/>
      <c r="B6" s="115"/>
      <c r="C6" s="116"/>
      <c r="D6" s="115"/>
      <c r="E6" s="116"/>
      <c r="F6" s="117"/>
      <c r="G6" s="115"/>
      <c r="H6" s="116"/>
      <c r="I6" s="31"/>
      <c r="J6" s="32"/>
    </row>
    <row r="7" spans="1:10" ht="13" x14ac:dyDescent="0.3">
      <c r="A7" s="118" t="s">
        <v>48</v>
      </c>
      <c r="B7" s="35"/>
      <c r="C7" s="36"/>
      <c r="D7" s="35"/>
      <c r="E7" s="36"/>
      <c r="F7" s="37"/>
      <c r="G7" s="35"/>
      <c r="H7" s="36"/>
      <c r="I7" s="38"/>
      <c r="J7" s="39"/>
    </row>
    <row r="8" spans="1:10" x14ac:dyDescent="0.25">
      <c r="A8" s="147" t="s">
        <v>174</v>
      </c>
      <c r="B8" s="80">
        <v>0</v>
      </c>
      <c r="C8" s="81">
        <v>0</v>
      </c>
      <c r="D8" s="80">
        <v>0</v>
      </c>
      <c r="E8" s="81">
        <v>1</v>
      </c>
      <c r="F8" s="82"/>
      <c r="G8" s="80">
        <f>B8-C8</f>
        <v>0</v>
      </c>
      <c r="H8" s="81">
        <f>D8-E8</f>
        <v>-1</v>
      </c>
      <c r="I8" s="94" t="str">
        <f>IF(C8=0, "-", IF(G8/C8&lt;10, G8/C8, "&gt;999%"))</f>
        <v>-</v>
      </c>
      <c r="J8" s="95">
        <f>IF(E8=0, "-", IF(H8/E8&lt;10, H8/E8, "&gt;999%"))</f>
        <v>-1</v>
      </c>
    </row>
    <row r="9" spans="1:10" x14ac:dyDescent="0.25">
      <c r="A9" s="124" t="s">
        <v>253</v>
      </c>
      <c r="B9" s="35">
        <v>0</v>
      </c>
      <c r="C9" s="36">
        <v>0</v>
      </c>
      <c r="D9" s="35">
        <v>0</v>
      </c>
      <c r="E9" s="36">
        <v>1</v>
      </c>
      <c r="F9" s="37"/>
      <c r="G9" s="35">
        <f>B9-C9</f>
        <v>0</v>
      </c>
      <c r="H9" s="36">
        <f>D9-E9</f>
        <v>-1</v>
      </c>
      <c r="I9" s="38" t="str">
        <f>IF(C9=0, "-", IF(G9/C9&lt;10, G9/C9, "&gt;999%"))</f>
        <v>-</v>
      </c>
      <c r="J9" s="39">
        <f>IF(E9=0, "-", IF(H9/E9&lt;10, H9/E9, "&gt;999%"))</f>
        <v>-1</v>
      </c>
    </row>
    <row r="10" spans="1:10" x14ac:dyDescent="0.25">
      <c r="A10" s="124" t="s">
        <v>254</v>
      </c>
      <c r="B10" s="35">
        <v>1</v>
      </c>
      <c r="C10" s="36">
        <v>0</v>
      </c>
      <c r="D10" s="35">
        <v>2</v>
      </c>
      <c r="E10" s="36">
        <v>1</v>
      </c>
      <c r="F10" s="37"/>
      <c r="G10" s="35">
        <f>B10-C10</f>
        <v>1</v>
      </c>
      <c r="H10" s="36">
        <f>D10-E10</f>
        <v>1</v>
      </c>
      <c r="I10" s="38" t="str">
        <f>IF(C10=0, "-", IF(G10/C10&lt;10, G10/C10, "&gt;999%"))</f>
        <v>-</v>
      </c>
      <c r="J10" s="39">
        <f>IF(E10=0, "-", IF(H10/E10&lt;10, H10/E10, "&gt;999%"))</f>
        <v>1</v>
      </c>
    </row>
    <row r="11" spans="1:10" x14ac:dyDescent="0.25">
      <c r="A11" s="124" t="s">
        <v>323</v>
      </c>
      <c r="B11" s="35">
        <v>0</v>
      </c>
      <c r="C11" s="36">
        <v>1</v>
      </c>
      <c r="D11" s="35">
        <v>0</v>
      </c>
      <c r="E11" s="36">
        <v>1</v>
      </c>
      <c r="F11" s="37"/>
      <c r="G11" s="35">
        <f>B11-C11</f>
        <v>-1</v>
      </c>
      <c r="H11" s="36">
        <f>D11-E11</f>
        <v>-1</v>
      </c>
      <c r="I11" s="38">
        <f>IF(C11=0, "-", IF(G11/C11&lt;10, G11/C11, "&gt;999%"))</f>
        <v>-1</v>
      </c>
      <c r="J11" s="39">
        <f>IF(E11=0, "-", IF(H11/E11&lt;10, H11/E11, "&gt;999%"))</f>
        <v>-1</v>
      </c>
    </row>
    <row r="12" spans="1:10" s="52" customFormat="1" ht="13" x14ac:dyDescent="0.3">
      <c r="A12" s="148" t="s">
        <v>398</v>
      </c>
      <c r="B12" s="46">
        <v>1</v>
      </c>
      <c r="C12" s="47">
        <v>1</v>
      </c>
      <c r="D12" s="46">
        <v>2</v>
      </c>
      <c r="E12" s="47">
        <v>4</v>
      </c>
      <c r="F12" s="48"/>
      <c r="G12" s="46">
        <f>B12-C12</f>
        <v>0</v>
      </c>
      <c r="H12" s="47">
        <f>D12-E12</f>
        <v>-2</v>
      </c>
      <c r="I12" s="49">
        <f>IF(C12=0, "-", IF(G12/C12&lt;10, G12/C12, "&gt;999%"))</f>
        <v>0</v>
      </c>
      <c r="J12" s="50">
        <f>IF(E12=0, "-", IF(H12/E12&lt;10, H12/E12, "&gt;999%"))</f>
        <v>-0.5</v>
      </c>
    </row>
    <row r="13" spans="1:10" x14ac:dyDescent="0.25">
      <c r="A13" s="147"/>
      <c r="B13" s="80"/>
      <c r="C13" s="81"/>
      <c r="D13" s="80"/>
      <c r="E13" s="81"/>
      <c r="F13" s="82"/>
      <c r="G13" s="80"/>
      <c r="H13" s="81"/>
      <c r="I13" s="94"/>
      <c r="J13" s="95"/>
    </row>
    <row r="14" spans="1:10" ht="13" x14ac:dyDescent="0.3">
      <c r="A14" s="118" t="s">
        <v>49</v>
      </c>
      <c r="B14" s="35"/>
      <c r="C14" s="36"/>
      <c r="D14" s="35"/>
      <c r="E14" s="36"/>
      <c r="F14" s="37"/>
      <c r="G14" s="35"/>
      <c r="H14" s="36"/>
      <c r="I14" s="38"/>
      <c r="J14" s="39"/>
    </row>
    <row r="15" spans="1:10" x14ac:dyDescent="0.25">
      <c r="A15" s="124" t="s">
        <v>175</v>
      </c>
      <c r="B15" s="35">
        <v>0</v>
      </c>
      <c r="C15" s="36">
        <v>1</v>
      </c>
      <c r="D15" s="35">
        <v>1</v>
      </c>
      <c r="E15" s="36">
        <v>1</v>
      </c>
      <c r="F15" s="37"/>
      <c r="G15" s="35">
        <f t="shared" ref="G15:G23" si="0">B15-C15</f>
        <v>-1</v>
      </c>
      <c r="H15" s="36">
        <f t="shared" ref="H15:H23" si="1">D15-E15</f>
        <v>0</v>
      </c>
      <c r="I15" s="38">
        <f t="shared" ref="I15:I23" si="2">IF(C15=0, "-", IF(G15/C15&lt;10, G15/C15, "&gt;999%"))</f>
        <v>-1</v>
      </c>
      <c r="J15" s="39">
        <f t="shared" ref="J15:J23" si="3">IF(E15=0, "-", IF(H15/E15&lt;10, H15/E15, "&gt;999%"))</f>
        <v>0</v>
      </c>
    </row>
    <row r="16" spans="1:10" x14ac:dyDescent="0.25">
      <c r="A16" s="124" t="s">
        <v>188</v>
      </c>
      <c r="B16" s="35">
        <v>1</v>
      </c>
      <c r="C16" s="36">
        <v>0</v>
      </c>
      <c r="D16" s="35">
        <v>1</v>
      </c>
      <c r="E16" s="36">
        <v>0</v>
      </c>
      <c r="F16" s="37"/>
      <c r="G16" s="35">
        <f t="shared" si="0"/>
        <v>1</v>
      </c>
      <c r="H16" s="36">
        <f t="shared" si="1"/>
        <v>1</v>
      </c>
      <c r="I16" s="38" t="str">
        <f t="shared" si="2"/>
        <v>-</v>
      </c>
      <c r="J16" s="39" t="str">
        <f t="shared" si="3"/>
        <v>-</v>
      </c>
    </row>
    <row r="17" spans="1:10" x14ac:dyDescent="0.25">
      <c r="A17" s="124" t="s">
        <v>189</v>
      </c>
      <c r="B17" s="35">
        <v>0</v>
      </c>
      <c r="C17" s="36">
        <v>0</v>
      </c>
      <c r="D17" s="35">
        <v>0</v>
      </c>
      <c r="E17" s="36">
        <v>1</v>
      </c>
      <c r="F17" s="37"/>
      <c r="G17" s="35">
        <f t="shared" si="0"/>
        <v>0</v>
      </c>
      <c r="H17" s="36">
        <f t="shared" si="1"/>
        <v>-1</v>
      </c>
      <c r="I17" s="38" t="str">
        <f t="shared" si="2"/>
        <v>-</v>
      </c>
      <c r="J17" s="39">
        <f t="shared" si="3"/>
        <v>-1</v>
      </c>
    </row>
    <row r="18" spans="1:10" x14ac:dyDescent="0.25">
      <c r="A18" s="124" t="s">
        <v>255</v>
      </c>
      <c r="B18" s="35">
        <v>0</v>
      </c>
      <c r="C18" s="36">
        <v>0</v>
      </c>
      <c r="D18" s="35">
        <v>1</v>
      </c>
      <c r="E18" s="36">
        <v>0</v>
      </c>
      <c r="F18" s="37"/>
      <c r="G18" s="35">
        <f t="shared" si="0"/>
        <v>0</v>
      </c>
      <c r="H18" s="36">
        <f t="shared" si="1"/>
        <v>1</v>
      </c>
      <c r="I18" s="38" t="str">
        <f t="shared" si="2"/>
        <v>-</v>
      </c>
      <c r="J18" s="39" t="str">
        <f t="shared" si="3"/>
        <v>-</v>
      </c>
    </row>
    <row r="19" spans="1:10" x14ac:dyDescent="0.25">
      <c r="A19" s="124" t="s">
        <v>256</v>
      </c>
      <c r="B19" s="35">
        <v>0</v>
      </c>
      <c r="C19" s="36">
        <v>1</v>
      </c>
      <c r="D19" s="35">
        <v>1</v>
      </c>
      <c r="E19" s="36">
        <v>1</v>
      </c>
      <c r="F19" s="37"/>
      <c r="G19" s="35">
        <f t="shared" si="0"/>
        <v>-1</v>
      </c>
      <c r="H19" s="36">
        <f t="shared" si="1"/>
        <v>0</v>
      </c>
      <c r="I19" s="38">
        <f t="shared" si="2"/>
        <v>-1</v>
      </c>
      <c r="J19" s="39">
        <f t="shared" si="3"/>
        <v>0</v>
      </c>
    </row>
    <row r="20" spans="1:10" x14ac:dyDescent="0.25">
      <c r="A20" s="124" t="s">
        <v>278</v>
      </c>
      <c r="B20" s="35">
        <v>1</v>
      </c>
      <c r="C20" s="36">
        <v>0</v>
      </c>
      <c r="D20" s="35">
        <v>2</v>
      </c>
      <c r="E20" s="36">
        <v>1</v>
      </c>
      <c r="F20" s="37"/>
      <c r="G20" s="35">
        <f t="shared" si="0"/>
        <v>1</v>
      </c>
      <c r="H20" s="36">
        <f t="shared" si="1"/>
        <v>1</v>
      </c>
      <c r="I20" s="38" t="str">
        <f t="shared" si="2"/>
        <v>-</v>
      </c>
      <c r="J20" s="39">
        <f t="shared" si="3"/>
        <v>1</v>
      </c>
    </row>
    <row r="21" spans="1:10" x14ac:dyDescent="0.25">
      <c r="A21" s="124" t="s">
        <v>279</v>
      </c>
      <c r="B21" s="35">
        <v>0</v>
      </c>
      <c r="C21" s="36">
        <v>0</v>
      </c>
      <c r="D21" s="35">
        <v>1</v>
      </c>
      <c r="E21" s="36">
        <v>1</v>
      </c>
      <c r="F21" s="37"/>
      <c r="G21" s="35">
        <f t="shared" si="0"/>
        <v>0</v>
      </c>
      <c r="H21" s="36">
        <f t="shared" si="1"/>
        <v>0</v>
      </c>
      <c r="I21" s="38" t="str">
        <f t="shared" si="2"/>
        <v>-</v>
      </c>
      <c r="J21" s="39">
        <f t="shared" si="3"/>
        <v>0</v>
      </c>
    </row>
    <row r="22" spans="1:10" x14ac:dyDescent="0.25">
      <c r="A22" s="124" t="s">
        <v>324</v>
      </c>
      <c r="B22" s="35">
        <v>1</v>
      </c>
      <c r="C22" s="36">
        <v>0</v>
      </c>
      <c r="D22" s="35">
        <v>1</v>
      </c>
      <c r="E22" s="36">
        <v>0</v>
      </c>
      <c r="F22" s="37"/>
      <c r="G22" s="35">
        <f t="shared" si="0"/>
        <v>1</v>
      </c>
      <c r="H22" s="36">
        <f t="shared" si="1"/>
        <v>1</v>
      </c>
      <c r="I22" s="38" t="str">
        <f t="shared" si="2"/>
        <v>-</v>
      </c>
      <c r="J22" s="39" t="str">
        <f t="shared" si="3"/>
        <v>-</v>
      </c>
    </row>
    <row r="23" spans="1:10" s="52" customFormat="1" ht="13" x14ac:dyDescent="0.3">
      <c r="A23" s="148" t="s">
        <v>399</v>
      </c>
      <c r="B23" s="46">
        <v>3</v>
      </c>
      <c r="C23" s="47">
        <v>2</v>
      </c>
      <c r="D23" s="46">
        <v>8</v>
      </c>
      <c r="E23" s="47">
        <v>5</v>
      </c>
      <c r="F23" s="48"/>
      <c r="G23" s="46">
        <f t="shared" si="0"/>
        <v>1</v>
      </c>
      <c r="H23" s="47">
        <f t="shared" si="1"/>
        <v>3</v>
      </c>
      <c r="I23" s="49">
        <f t="shared" si="2"/>
        <v>0.5</v>
      </c>
      <c r="J23" s="50">
        <f t="shared" si="3"/>
        <v>0.6</v>
      </c>
    </row>
    <row r="24" spans="1:10" x14ac:dyDescent="0.25">
      <c r="A24" s="147"/>
      <c r="B24" s="80"/>
      <c r="C24" s="81"/>
      <c r="D24" s="80"/>
      <c r="E24" s="81"/>
      <c r="F24" s="82"/>
      <c r="G24" s="80"/>
      <c r="H24" s="81"/>
      <c r="I24" s="94"/>
      <c r="J24" s="95"/>
    </row>
    <row r="25" spans="1:10" ht="13" x14ac:dyDescent="0.3">
      <c r="A25" s="118" t="s">
        <v>50</v>
      </c>
      <c r="B25" s="35"/>
      <c r="C25" s="36"/>
      <c r="D25" s="35"/>
      <c r="E25" s="36"/>
      <c r="F25" s="37"/>
      <c r="G25" s="35"/>
      <c r="H25" s="36"/>
      <c r="I25" s="38"/>
      <c r="J25" s="39"/>
    </row>
    <row r="26" spans="1:10" x14ac:dyDescent="0.25">
      <c r="A26" s="124" t="s">
        <v>337</v>
      </c>
      <c r="B26" s="35">
        <v>0</v>
      </c>
      <c r="C26" s="36">
        <v>0</v>
      </c>
      <c r="D26" s="35">
        <v>0</v>
      </c>
      <c r="E26" s="36">
        <v>2</v>
      </c>
      <c r="F26" s="37"/>
      <c r="G26" s="35">
        <f>B26-C26</f>
        <v>0</v>
      </c>
      <c r="H26" s="36">
        <f>D26-E26</f>
        <v>-2</v>
      </c>
      <c r="I26" s="38" t="str">
        <f>IF(C26=0, "-", IF(G26/C26&lt;10, G26/C26, "&gt;999%"))</f>
        <v>-</v>
      </c>
      <c r="J26" s="39">
        <f>IF(E26=0, "-", IF(H26/E26&lt;10, H26/E26, "&gt;999%"))</f>
        <v>-1</v>
      </c>
    </row>
    <row r="27" spans="1:10" s="52" customFormat="1" ht="13" x14ac:dyDescent="0.3">
      <c r="A27" s="148" t="s">
        <v>400</v>
      </c>
      <c r="B27" s="46">
        <v>0</v>
      </c>
      <c r="C27" s="47">
        <v>0</v>
      </c>
      <c r="D27" s="46">
        <v>0</v>
      </c>
      <c r="E27" s="47">
        <v>2</v>
      </c>
      <c r="F27" s="48"/>
      <c r="G27" s="46">
        <f>B27-C27</f>
        <v>0</v>
      </c>
      <c r="H27" s="47">
        <f>D27-E27</f>
        <v>-2</v>
      </c>
      <c r="I27" s="49" t="str">
        <f>IF(C27=0, "-", IF(G27/C27&lt;10, G27/C27, "&gt;999%"))</f>
        <v>-</v>
      </c>
      <c r="J27" s="50">
        <f>IF(E27=0, "-", IF(H27/E27&lt;10, H27/E27, "&gt;999%"))</f>
        <v>-1</v>
      </c>
    </row>
    <row r="28" spans="1:10" x14ac:dyDescent="0.25">
      <c r="A28" s="147"/>
      <c r="B28" s="80"/>
      <c r="C28" s="81"/>
      <c r="D28" s="80"/>
      <c r="E28" s="81"/>
      <c r="F28" s="82"/>
      <c r="G28" s="80"/>
      <c r="H28" s="81"/>
      <c r="I28" s="94"/>
      <c r="J28" s="95"/>
    </row>
    <row r="29" spans="1:10" ht="13" x14ac:dyDescent="0.3">
      <c r="A29" s="118" t="s">
        <v>51</v>
      </c>
      <c r="B29" s="35"/>
      <c r="C29" s="36"/>
      <c r="D29" s="35"/>
      <c r="E29" s="36"/>
      <c r="F29" s="37"/>
      <c r="G29" s="35"/>
      <c r="H29" s="36"/>
      <c r="I29" s="38"/>
      <c r="J29" s="39"/>
    </row>
    <row r="30" spans="1:10" x14ac:dyDescent="0.25">
      <c r="A30" s="124" t="s">
        <v>375</v>
      </c>
      <c r="B30" s="35">
        <v>0</v>
      </c>
      <c r="C30" s="36">
        <v>0</v>
      </c>
      <c r="D30" s="35">
        <v>1</v>
      </c>
      <c r="E30" s="36">
        <v>0</v>
      </c>
      <c r="F30" s="37"/>
      <c r="G30" s="35">
        <f>B30-C30</f>
        <v>0</v>
      </c>
      <c r="H30" s="36">
        <f>D30-E30</f>
        <v>1</v>
      </c>
      <c r="I30" s="38" t="str">
        <f>IF(C30=0, "-", IF(G30/C30&lt;10, G30/C30, "&gt;999%"))</f>
        <v>-</v>
      </c>
      <c r="J30" s="39" t="str">
        <f>IF(E30=0, "-", IF(H30/E30&lt;10, H30/E30, "&gt;999%"))</f>
        <v>-</v>
      </c>
    </row>
    <row r="31" spans="1:10" s="52" customFormat="1" ht="13" x14ac:dyDescent="0.3">
      <c r="A31" s="148" t="s">
        <v>401</v>
      </c>
      <c r="B31" s="46">
        <v>0</v>
      </c>
      <c r="C31" s="47">
        <v>0</v>
      </c>
      <c r="D31" s="46">
        <v>1</v>
      </c>
      <c r="E31" s="47">
        <v>0</v>
      </c>
      <c r="F31" s="48"/>
      <c r="G31" s="46">
        <f>B31-C31</f>
        <v>0</v>
      </c>
      <c r="H31" s="47">
        <f>D31-E31</f>
        <v>1</v>
      </c>
      <c r="I31" s="49" t="str">
        <f>IF(C31=0, "-", IF(G31/C31&lt;10, G31/C31, "&gt;999%"))</f>
        <v>-</v>
      </c>
      <c r="J31" s="50" t="str">
        <f>IF(E31=0, "-", IF(H31/E31&lt;10, H31/E31, "&gt;999%"))</f>
        <v>-</v>
      </c>
    </row>
    <row r="32" spans="1:10" x14ac:dyDescent="0.25">
      <c r="A32" s="147"/>
      <c r="B32" s="80"/>
      <c r="C32" s="81"/>
      <c r="D32" s="80"/>
      <c r="E32" s="81"/>
      <c r="F32" s="82"/>
      <c r="G32" s="80"/>
      <c r="H32" s="81"/>
      <c r="I32" s="94"/>
      <c r="J32" s="95"/>
    </row>
    <row r="33" spans="1:10" ht="13" x14ac:dyDescent="0.3">
      <c r="A33" s="118" t="s">
        <v>52</v>
      </c>
      <c r="B33" s="35"/>
      <c r="C33" s="36"/>
      <c r="D33" s="35"/>
      <c r="E33" s="36"/>
      <c r="F33" s="37"/>
      <c r="G33" s="35"/>
      <c r="H33" s="36"/>
      <c r="I33" s="38"/>
      <c r="J33" s="39"/>
    </row>
    <row r="34" spans="1:10" x14ac:dyDescent="0.25">
      <c r="A34" s="124" t="s">
        <v>230</v>
      </c>
      <c r="B34" s="35">
        <v>0</v>
      </c>
      <c r="C34" s="36">
        <v>1</v>
      </c>
      <c r="D34" s="35">
        <v>0</v>
      </c>
      <c r="E34" s="36">
        <v>1</v>
      </c>
      <c r="F34" s="37"/>
      <c r="G34" s="35">
        <f t="shared" ref="G34:G44" si="4">B34-C34</f>
        <v>-1</v>
      </c>
      <c r="H34" s="36">
        <f t="shared" ref="H34:H44" si="5">D34-E34</f>
        <v>-1</v>
      </c>
      <c r="I34" s="38">
        <f t="shared" ref="I34:I44" si="6">IF(C34=0, "-", IF(G34/C34&lt;10, G34/C34, "&gt;999%"))</f>
        <v>-1</v>
      </c>
      <c r="J34" s="39">
        <f t="shared" ref="J34:J44" si="7">IF(E34=0, "-", IF(H34/E34&lt;10, H34/E34, "&gt;999%"))</f>
        <v>-1</v>
      </c>
    </row>
    <row r="35" spans="1:10" x14ac:dyDescent="0.25">
      <c r="A35" s="124" t="s">
        <v>287</v>
      </c>
      <c r="B35" s="35">
        <v>1</v>
      </c>
      <c r="C35" s="36">
        <v>1</v>
      </c>
      <c r="D35" s="35">
        <v>1</v>
      </c>
      <c r="E35" s="36">
        <v>3</v>
      </c>
      <c r="F35" s="37"/>
      <c r="G35" s="35">
        <f t="shared" si="4"/>
        <v>0</v>
      </c>
      <c r="H35" s="36">
        <f t="shared" si="5"/>
        <v>-2</v>
      </c>
      <c r="I35" s="38">
        <f t="shared" si="6"/>
        <v>0</v>
      </c>
      <c r="J35" s="39">
        <f t="shared" si="7"/>
        <v>-0.66666666666666663</v>
      </c>
    </row>
    <row r="36" spans="1:10" x14ac:dyDescent="0.25">
      <c r="A36" s="124" t="s">
        <v>262</v>
      </c>
      <c r="B36" s="35">
        <v>2</v>
      </c>
      <c r="C36" s="36">
        <v>1</v>
      </c>
      <c r="D36" s="35">
        <v>3</v>
      </c>
      <c r="E36" s="36">
        <v>4</v>
      </c>
      <c r="F36" s="37"/>
      <c r="G36" s="35">
        <f t="shared" si="4"/>
        <v>1</v>
      </c>
      <c r="H36" s="36">
        <f t="shared" si="5"/>
        <v>-1</v>
      </c>
      <c r="I36" s="38">
        <f t="shared" si="6"/>
        <v>1</v>
      </c>
      <c r="J36" s="39">
        <f t="shared" si="7"/>
        <v>-0.25</v>
      </c>
    </row>
    <row r="37" spans="1:10" x14ac:dyDescent="0.25">
      <c r="A37" s="124" t="s">
        <v>288</v>
      </c>
      <c r="B37" s="35">
        <v>2</v>
      </c>
      <c r="C37" s="36">
        <v>2</v>
      </c>
      <c r="D37" s="35">
        <v>5</v>
      </c>
      <c r="E37" s="36">
        <v>10</v>
      </c>
      <c r="F37" s="37"/>
      <c r="G37" s="35">
        <f t="shared" si="4"/>
        <v>0</v>
      </c>
      <c r="H37" s="36">
        <f t="shared" si="5"/>
        <v>-5</v>
      </c>
      <c r="I37" s="38">
        <f t="shared" si="6"/>
        <v>0</v>
      </c>
      <c r="J37" s="39">
        <f t="shared" si="7"/>
        <v>-0.5</v>
      </c>
    </row>
    <row r="38" spans="1:10" x14ac:dyDescent="0.25">
      <c r="A38" s="124" t="s">
        <v>158</v>
      </c>
      <c r="B38" s="35">
        <v>1</v>
      </c>
      <c r="C38" s="36">
        <v>0</v>
      </c>
      <c r="D38" s="35">
        <v>2</v>
      </c>
      <c r="E38" s="36">
        <v>3</v>
      </c>
      <c r="F38" s="37"/>
      <c r="G38" s="35">
        <f t="shared" si="4"/>
        <v>1</v>
      </c>
      <c r="H38" s="36">
        <f t="shared" si="5"/>
        <v>-1</v>
      </c>
      <c r="I38" s="38" t="str">
        <f t="shared" si="6"/>
        <v>-</v>
      </c>
      <c r="J38" s="39">
        <f t="shared" si="7"/>
        <v>-0.33333333333333331</v>
      </c>
    </row>
    <row r="39" spans="1:10" x14ac:dyDescent="0.25">
      <c r="A39" s="124" t="s">
        <v>217</v>
      </c>
      <c r="B39" s="35">
        <v>2</v>
      </c>
      <c r="C39" s="36">
        <v>1</v>
      </c>
      <c r="D39" s="35">
        <v>4</v>
      </c>
      <c r="E39" s="36">
        <v>4</v>
      </c>
      <c r="F39" s="37"/>
      <c r="G39" s="35">
        <f t="shared" si="4"/>
        <v>1</v>
      </c>
      <c r="H39" s="36">
        <f t="shared" si="5"/>
        <v>0</v>
      </c>
      <c r="I39" s="38">
        <f t="shared" si="6"/>
        <v>1</v>
      </c>
      <c r="J39" s="39">
        <f t="shared" si="7"/>
        <v>0</v>
      </c>
    </row>
    <row r="40" spans="1:10" x14ac:dyDescent="0.25">
      <c r="A40" s="124" t="s">
        <v>348</v>
      </c>
      <c r="B40" s="35">
        <v>4</v>
      </c>
      <c r="C40" s="36">
        <v>10</v>
      </c>
      <c r="D40" s="35">
        <v>12</v>
      </c>
      <c r="E40" s="36">
        <v>20</v>
      </c>
      <c r="F40" s="37"/>
      <c r="G40" s="35">
        <f t="shared" si="4"/>
        <v>-6</v>
      </c>
      <c r="H40" s="36">
        <f t="shared" si="5"/>
        <v>-8</v>
      </c>
      <c r="I40" s="38">
        <f t="shared" si="6"/>
        <v>-0.6</v>
      </c>
      <c r="J40" s="39">
        <f t="shared" si="7"/>
        <v>-0.4</v>
      </c>
    </row>
    <row r="41" spans="1:10" x14ac:dyDescent="0.25">
      <c r="A41" s="124" t="s">
        <v>357</v>
      </c>
      <c r="B41" s="35">
        <v>17</v>
      </c>
      <c r="C41" s="36">
        <v>17</v>
      </c>
      <c r="D41" s="35">
        <v>41</v>
      </c>
      <c r="E41" s="36">
        <v>66</v>
      </c>
      <c r="F41" s="37"/>
      <c r="G41" s="35">
        <f t="shared" si="4"/>
        <v>0</v>
      </c>
      <c r="H41" s="36">
        <f t="shared" si="5"/>
        <v>-25</v>
      </c>
      <c r="I41" s="38">
        <f t="shared" si="6"/>
        <v>0</v>
      </c>
      <c r="J41" s="39">
        <f t="shared" si="7"/>
        <v>-0.37878787878787878</v>
      </c>
    </row>
    <row r="42" spans="1:10" x14ac:dyDescent="0.25">
      <c r="A42" s="124" t="s">
        <v>340</v>
      </c>
      <c r="B42" s="35">
        <v>1</v>
      </c>
      <c r="C42" s="36">
        <v>0</v>
      </c>
      <c r="D42" s="35">
        <v>3</v>
      </c>
      <c r="E42" s="36">
        <v>0</v>
      </c>
      <c r="F42" s="37"/>
      <c r="G42" s="35">
        <f t="shared" si="4"/>
        <v>1</v>
      </c>
      <c r="H42" s="36">
        <f t="shared" si="5"/>
        <v>3</v>
      </c>
      <c r="I42" s="38" t="str">
        <f t="shared" si="6"/>
        <v>-</v>
      </c>
      <c r="J42" s="39" t="str">
        <f t="shared" si="7"/>
        <v>-</v>
      </c>
    </row>
    <row r="43" spans="1:10" x14ac:dyDescent="0.25">
      <c r="A43" s="124" t="s">
        <v>376</v>
      </c>
      <c r="B43" s="35">
        <v>2</v>
      </c>
      <c r="C43" s="36">
        <v>0</v>
      </c>
      <c r="D43" s="35">
        <v>2</v>
      </c>
      <c r="E43" s="36">
        <v>0</v>
      </c>
      <c r="F43" s="37"/>
      <c r="G43" s="35">
        <f t="shared" si="4"/>
        <v>2</v>
      </c>
      <c r="H43" s="36">
        <f t="shared" si="5"/>
        <v>2</v>
      </c>
      <c r="I43" s="38" t="str">
        <f t="shared" si="6"/>
        <v>-</v>
      </c>
      <c r="J43" s="39" t="str">
        <f t="shared" si="7"/>
        <v>-</v>
      </c>
    </row>
    <row r="44" spans="1:10" s="52" customFormat="1" ht="13" x14ac:dyDescent="0.3">
      <c r="A44" s="148" t="s">
        <v>402</v>
      </c>
      <c r="B44" s="46">
        <v>32</v>
      </c>
      <c r="C44" s="47">
        <v>33</v>
      </c>
      <c r="D44" s="46">
        <v>73</v>
      </c>
      <c r="E44" s="47">
        <v>111</v>
      </c>
      <c r="F44" s="48"/>
      <c r="G44" s="46">
        <f t="shared" si="4"/>
        <v>-1</v>
      </c>
      <c r="H44" s="47">
        <f t="shared" si="5"/>
        <v>-38</v>
      </c>
      <c r="I44" s="49">
        <f t="shared" si="6"/>
        <v>-3.0303030303030304E-2</v>
      </c>
      <c r="J44" s="50">
        <f t="shared" si="7"/>
        <v>-0.34234234234234234</v>
      </c>
    </row>
    <row r="45" spans="1:10" x14ac:dyDescent="0.25">
      <c r="A45" s="147"/>
      <c r="B45" s="80"/>
      <c r="C45" s="81"/>
      <c r="D45" s="80"/>
      <c r="E45" s="81"/>
      <c r="F45" s="82"/>
      <c r="G45" s="80"/>
      <c r="H45" s="81"/>
      <c r="I45" s="94"/>
      <c r="J45" s="95"/>
    </row>
    <row r="46" spans="1:10" ht="13" x14ac:dyDescent="0.3">
      <c r="A46" s="118" t="s">
        <v>77</v>
      </c>
      <c r="B46" s="35"/>
      <c r="C46" s="36"/>
      <c r="D46" s="35"/>
      <c r="E46" s="36"/>
      <c r="F46" s="37"/>
      <c r="G46" s="35"/>
      <c r="H46" s="36"/>
      <c r="I46" s="38"/>
      <c r="J46" s="39"/>
    </row>
    <row r="47" spans="1:10" x14ac:dyDescent="0.25">
      <c r="A47" s="124" t="s">
        <v>377</v>
      </c>
      <c r="B47" s="35">
        <v>0</v>
      </c>
      <c r="C47" s="36">
        <v>0</v>
      </c>
      <c r="D47" s="35">
        <v>2</v>
      </c>
      <c r="E47" s="36">
        <v>3</v>
      </c>
      <c r="F47" s="37"/>
      <c r="G47" s="35">
        <f>B47-C47</f>
        <v>0</v>
      </c>
      <c r="H47" s="36">
        <f>D47-E47</f>
        <v>-1</v>
      </c>
      <c r="I47" s="38" t="str">
        <f>IF(C47=0, "-", IF(G47/C47&lt;10, G47/C47, "&gt;999%"))</f>
        <v>-</v>
      </c>
      <c r="J47" s="39">
        <f>IF(E47=0, "-", IF(H47/E47&lt;10, H47/E47, "&gt;999%"))</f>
        <v>-0.33333333333333331</v>
      </c>
    </row>
    <row r="48" spans="1:10" x14ac:dyDescent="0.25">
      <c r="A48" s="124" t="s">
        <v>384</v>
      </c>
      <c r="B48" s="35">
        <v>2</v>
      </c>
      <c r="C48" s="36">
        <v>0</v>
      </c>
      <c r="D48" s="35">
        <v>2</v>
      </c>
      <c r="E48" s="36">
        <v>1</v>
      </c>
      <c r="F48" s="37"/>
      <c r="G48" s="35">
        <f>B48-C48</f>
        <v>2</v>
      </c>
      <c r="H48" s="36">
        <f>D48-E48</f>
        <v>1</v>
      </c>
      <c r="I48" s="38" t="str">
        <f>IF(C48=0, "-", IF(G48/C48&lt;10, G48/C48, "&gt;999%"))</f>
        <v>-</v>
      </c>
      <c r="J48" s="39">
        <f>IF(E48=0, "-", IF(H48/E48&lt;10, H48/E48, "&gt;999%"))</f>
        <v>1</v>
      </c>
    </row>
    <row r="49" spans="1:10" s="52" customFormat="1" ht="13" x14ac:dyDescent="0.3">
      <c r="A49" s="148" t="s">
        <v>403</v>
      </c>
      <c r="B49" s="46">
        <v>2</v>
      </c>
      <c r="C49" s="47">
        <v>0</v>
      </c>
      <c r="D49" s="46">
        <v>4</v>
      </c>
      <c r="E49" s="47">
        <v>4</v>
      </c>
      <c r="F49" s="48"/>
      <c r="G49" s="46">
        <f>B49-C49</f>
        <v>2</v>
      </c>
      <c r="H49" s="47">
        <f>D49-E49</f>
        <v>0</v>
      </c>
      <c r="I49" s="49" t="str">
        <f>IF(C49=0, "-", IF(G49/C49&lt;10, G49/C49, "&gt;999%"))</f>
        <v>-</v>
      </c>
      <c r="J49" s="50">
        <f>IF(E49=0, "-", IF(H49/E49&lt;10, H49/E49, "&gt;999%"))</f>
        <v>0</v>
      </c>
    </row>
    <row r="50" spans="1:10" x14ac:dyDescent="0.25">
      <c r="A50" s="147"/>
      <c r="B50" s="80"/>
      <c r="C50" s="81"/>
      <c r="D50" s="80"/>
      <c r="E50" s="81"/>
      <c r="F50" s="82"/>
      <c r="G50" s="80"/>
      <c r="H50" s="81"/>
      <c r="I50" s="94"/>
      <c r="J50" s="95"/>
    </row>
    <row r="51" spans="1:10" ht="13" x14ac:dyDescent="0.3">
      <c r="A51" s="118" t="s">
        <v>53</v>
      </c>
      <c r="B51" s="35"/>
      <c r="C51" s="36"/>
      <c r="D51" s="35"/>
      <c r="E51" s="36"/>
      <c r="F51" s="37"/>
      <c r="G51" s="35"/>
      <c r="H51" s="36"/>
      <c r="I51" s="38"/>
      <c r="J51" s="39"/>
    </row>
    <row r="52" spans="1:10" x14ac:dyDescent="0.25">
      <c r="A52" s="124" t="s">
        <v>349</v>
      </c>
      <c r="B52" s="35">
        <v>0</v>
      </c>
      <c r="C52" s="36">
        <v>0</v>
      </c>
      <c r="D52" s="35">
        <v>3</v>
      </c>
      <c r="E52" s="36">
        <v>3</v>
      </c>
      <c r="F52" s="37"/>
      <c r="G52" s="35">
        <f>B52-C52</f>
        <v>0</v>
      </c>
      <c r="H52" s="36">
        <f>D52-E52</f>
        <v>0</v>
      </c>
      <c r="I52" s="38" t="str">
        <f>IF(C52=0, "-", IF(G52/C52&lt;10, G52/C52, "&gt;999%"))</f>
        <v>-</v>
      </c>
      <c r="J52" s="39">
        <f>IF(E52=0, "-", IF(H52/E52&lt;10, H52/E52, "&gt;999%"))</f>
        <v>0</v>
      </c>
    </row>
    <row r="53" spans="1:10" x14ac:dyDescent="0.25">
      <c r="A53" s="124" t="s">
        <v>358</v>
      </c>
      <c r="B53" s="35">
        <v>2</v>
      </c>
      <c r="C53" s="36">
        <v>1</v>
      </c>
      <c r="D53" s="35">
        <v>2</v>
      </c>
      <c r="E53" s="36">
        <v>1</v>
      </c>
      <c r="F53" s="37"/>
      <c r="G53" s="35">
        <f>B53-C53</f>
        <v>1</v>
      </c>
      <c r="H53" s="36">
        <f>D53-E53</f>
        <v>1</v>
      </c>
      <c r="I53" s="38">
        <f>IF(C53=0, "-", IF(G53/C53&lt;10, G53/C53, "&gt;999%"))</f>
        <v>1</v>
      </c>
      <c r="J53" s="39">
        <f>IF(E53=0, "-", IF(H53/E53&lt;10, H53/E53, "&gt;999%"))</f>
        <v>1</v>
      </c>
    </row>
    <row r="54" spans="1:10" s="52" customFormat="1" ht="13" x14ac:dyDescent="0.3">
      <c r="A54" s="148" t="s">
        <v>404</v>
      </c>
      <c r="B54" s="46">
        <v>2</v>
      </c>
      <c r="C54" s="47">
        <v>1</v>
      </c>
      <c r="D54" s="46">
        <v>5</v>
      </c>
      <c r="E54" s="47">
        <v>4</v>
      </c>
      <c r="F54" s="48"/>
      <c r="G54" s="46">
        <f>B54-C54</f>
        <v>1</v>
      </c>
      <c r="H54" s="47">
        <f>D54-E54</f>
        <v>1</v>
      </c>
      <c r="I54" s="49">
        <f>IF(C54=0, "-", IF(G54/C54&lt;10, G54/C54, "&gt;999%"))</f>
        <v>1</v>
      </c>
      <c r="J54" s="50">
        <f>IF(E54=0, "-", IF(H54/E54&lt;10, H54/E54, "&gt;999%"))</f>
        <v>0.25</v>
      </c>
    </row>
    <row r="55" spans="1:10" x14ac:dyDescent="0.25">
      <c r="A55" s="147"/>
      <c r="B55" s="80"/>
      <c r="C55" s="81"/>
      <c r="D55" s="80"/>
      <c r="E55" s="81"/>
      <c r="F55" s="82"/>
      <c r="G55" s="80"/>
      <c r="H55" s="81"/>
      <c r="I55" s="94"/>
      <c r="J55" s="95"/>
    </row>
    <row r="56" spans="1:10" ht="13" x14ac:dyDescent="0.3">
      <c r="A56" s="118" t="s">
        <v>78</v>
      </c>
      <c r="B56" s="35"/>
      <c r="C56" s="36"/>
      <c r="D56" s="35"/>
      <c r="E56" s="36"/>
      <c r="F56" s="37"/>
      <c r="G56" s="35"/>
      <c r="H56" s="36"/>
      <c r="I56" s="38"/>
      <c r="J56" s="39"/>
    </row>
    <row r="57" spans="1:10" x14ac:dyDescent="0.25">
      <c r="A57" s="124" t="s">
        <v>378</v>
      </c>
      <c r="B57" s="35">
        <v>3</v>
      </c>
      <c r="C57" s="36">
        <v>0</v>
      </c>
      <c r="D57" s="35">
        <v>6</v>
      </c>
      <c r="E57" s="36">
        <v>12</v>
      </c>
      <c r="F57" s="37"/>
      <c r="G57" s="35">
        <f>B57-C57</f>
        <v>3</v>
      </c>
      <c r="H57" s="36">
        <f>D57-E57</f>
        <v>-6</v>
      </c>
      <c r="I57" s="38" t="str">
        <f>IF(C57=0, "-", IF(G57/C57&lt;10, G57/C57, "&gt;999%"))</f>
        <v>-</v>
      </c>
      <c r="J57" s="39">
        <f>IF(E57=0, "-", IF(H57/E57&lt;10, H57/E57, "&gt;999%"))</f>
        <v>-0.5</v>
      </c>
    </row>
    <row r="58" spans="1:10" x14ac:dyDescent="0.25">
      <c r="A58" s="124" t="s">
        <v>385</v>
      </c>
      <c r="B58" s="35">
        <v>2</v>
      </c>
      <c r="C58" s="36">
        <v>2</v>
      </c>
      <c r="D58" s="35">
        <v>5</v>
      </c>
      <c r="E58" s="36">
        <v>4</v>
      </c>
      <c r="F58" s="37"/>
      <c r="G58" s="35">
        <f>B58-C58</f>
        <v>0</v>
      </c>
      <c r="H58" s="36">
        <f>D58-E58</f>
        <v>1</v>
      </c>
      <c r="I58" s="38">
        <f>IF(C58=0, "-", IF(G58/C58&lt;10, G58/C58, "&gt;999%"))</f>
        <v>0</v>
      </c>
      <c r="J58" s="39">
        <f>IF(E58=0, "-", IF(H58/E58&lt;10, H58/E58, "&gt;999%"))</f>
        <v>0.25</v>
      </c>
    </row>
    <row r="59" spans="1:10" s="52" customFormat="1" ht="13" x14ac:dyDescent="0.3">
      <c r="A59" s="148" t="s">
        <v>405</v>
      </c>
      <c r="B59" s="46">
        <v>5</v>
      </c>
      <c r="C59" s="47">
        <v>2</v>
      </c>
      <c r="D59" s="46">
        <v>11</v>
      </c>
      <c r="E59" s="47">
        <v>16</v>
      </c>
      <c r="F59" s="48"/>
      <c r="G59" s="46">
        <f>B59-C59</f>
        <v>3</v>
      </c>
      <c r="H59" s="47">
        <f>D59-E59</f>
        <v>-5</v>
      </c>
      <c r="I59" s="49">
        <f>IF(C59=0, "-", IF(G59/C59&lt;10, G59/C59, "&gt;999%"))</f>
        <v>1.5</v>
      </c>
      <c r="J59" s="50">
        <f>IF(E59=0, "-", IF(H59/E59&lt;10, H59/E59, "&gt;999%"))</f>
        <v>-0.3125</v>
      </c>
    </row>
    <row r="60" spans="1:10" x14ac:dyDescent="0.25">
      <c r="A60" s="147"/>
      <c r="B60" s="80"/>
      <c r="C60" s="81"/>
      <c r="D60" s="80"/>
      <c r="E60" s="81"/>
      <c r="F60" s="82"/>
      <c r="G60" s="80"/>
      <c r="H60" s="81"/>
      <c r="I60" s="94"/>
      <c r="J60" s="95"/>
    </row>
    <row r="61" spans="1:10" ht="13" x14ac:dyDescent="0.3">
      <c r="A61" s="118" t="s">
        <v>54</v>
      </c>
      <c r="B61" s="35"/>
      <c r="C61" s="36"/>
      <c r="D61" s="35"/>
      <c r="E61" s="36"/>
      <c r="F61" s="37"/>
      <c r="G61" s="35"/>
      <c r="H61" s="36"/>
      <c r="I61" s="38"/>
      <c r="J61" s="39"/>
    </row>
    <row r="62" spans="1:10" x14ac:dyDescent="0.25">
      <c r="A62" s="124" t="s">
        <v>289</v>
      </c>
      <c r="B62" s="35">
        <v>1</v>
      </c>
      <c r="C62" s="36">
        <v>3</v>
      </c>
      <c r="D62" s="35">
        <v>6</v>
      </c>
      <c r="E62" s="36">
        <v>4</v>
      </c>
      <c r="F62" s="37"/>
      <c r="G62" s="35">
        <f t="shared" ref="G62:G71" si="8">B62-C62</f>
        <v>-2</v>
      </c>
      <c r="H62" s="36">
        <f t="shared" ref="H62:H71" si="9">D62-E62</f>
        <v>2</v>
      </c>
      <c r="I62" s="38">
        <f t="shared" ref="I62:I71" si="10">IF(C62=0, "-", IF(G62/C62&lt;10, G62/C62, "&gt;999%"))</f>
        <v>-0.66666666666666663</v>
      </c>
      <c r="J62" s="39">
        <f t="shared" ref="J62:J71" si="11">IF(E62=0, "-", IF(H62/E62&lt;10, H62/E62, "&gt;999%"))</f>
        <v>0.5</v>
      </c>
    </row>
    <row r="63" spans="1:10" x14ac:dyDescent="0.25">
      <c r="A63" s="124" t="s">
        <v>159</v>
      </c>
      <c r="B63" s="35">
        <v>2</v>
      </c>
      <c r="C63" s="36">
        <v>2</v>
      </c>
      <c r="D63" s="35">
        <v>2</v>
      </c>
      <c r="E63" s="36">
        <v>8</v>
      </c>
      <c r="F63" s="37"/>
      <c r="G63" s="35">
        <f t="shared" si="8"/>
        <v>0</v>
      </c>
      <c r="H63" s="36">
        <f t="shared" si="9"/>
        <v>-6</v>
      </c>
      <c r="I63" s="38">
        <f t="shared" si="10"/>
        <v>0</v>
      </c>
      <c r="J63" s="39">
        <f t="shared" si="11"/>
        <v>-0.75</v>
      </c>
    </row>
    <row r="64" spans="1:10" x14ac:dyDescent="0.25">
      <c r="A64" s="124" t="s">
        <v>290</v>
      </c>
      <c r="B64" s="35">
        <v>0</v>
      </c>
      <c r="C64" s="36">
        <v>0</v>
      </c>
      <c r="D64" s="35">
        <v>0</v>
      </c>
      <c r="E64" s="36">
        <v>1</v>
      </c>
      <c r="F64" s="37"/>
      <c r="G64" s="35">
        <f t="shared" si="8"/>
        <v>0</v>
      </c>
      <c r="H64" s="36">
        <f t="shared" si="9"/>
        <v>-1</v>
      </c>
      <c r="I64" s="38" t="str">
        <f t="shared" si="10"/>
        <v>-</v>
      </c>
      <c r="J64" s="39">
        <f t="shared" si="11"/>
        <v>-1</v>
      </c>
    </row>
    <row r="65" spans="1:10" x14ac:dyDescent="0.25">
      <c r="A65" s="124" t="s">
        <v>350</v>
      </c>
      <c r="B65" s="35">
        <v>0</v>
      </c>
      <c r="C65" s="36">
        <v>0</v>
      </c>
      <c r="D65" s="35">
        <v>3</v>
      </c>
      <c r="E65" s="36">
        <v>0</v>
      </c>
      <c r="F65" s="37"/>
      <c r="G65" s="35">
        <f t="shared" si="8"/>
        <v>0</v>
      </c>
      <c r="H65" s="36">
        <f t="shared" si="9"/>
        <v>3</v>
      </c>
      <c r="I65" s="38" t="str">
        <f t="shared" si="10"/>
        <v>-</v>
      </c>
      <c r="J65" s="39" t="str">
        <f t="shared" si="11"/>
        <v>-</v>
      </c>
    </row>
    <row r="66" spans="1:10" x14ac:dyDescent="0.25">
      <c r="A66" s="124" t="s">
        <v>359</v>
      </c>
      <c r="B66" s="35">
        <v>15</v>
      </c>
      <c r="C66" s="36">
        <v>4</v>
      </c>
      <c r="D66" s="35">
        <v>25</v>
      </c>
      <c r="E66" s="36">
        <v>14</v>
      </c>
      <c r="F66" s="37"/>
      <c r="G66" s="35">
        <f t="shared" si="8"/>
        <v>11</v>
      </c>
      <c r="H66" s="36">
        <f t="shared" si="9"/>
        <v>11</v>
      </c>
      <c r="I66" s="38">
        <f t="shared" si="10"/>
        <v>2.75</v>
      </c>
      <c r="J66" s="39">
        <f t="shared" si="11"/>
        <v>0.7857142857142857</v>
      </c>
    </row>
    <row r="67" spans="1:10" x14ac:dyDescent="0.25">
      <c r="A67" s="124" t="s">
        <v>197</v>
      </c>
      <c r="B67" s="35">
        <v>5</v>
      </c>
      <c r="C67" s="36">
        <v>2</v>
      </c>
      <c r="D67" s="35">
        <v>23</v>
      </c>
      <c r="E67" s="36">
        <v>4</v>
      </c>
      <c r="F67" s="37"/>
      <c r="G67" s="35">
        <f t="shared" si="8"/>
        <v>3</v>
      </c>
      <c r="H67" s="36">
        <f t="shared" si="9"/>
        <v>19</v>
      </c>
      <c r="I67" s="38">
        <f t="shared" si="10"/>
        <v>1.5</v>
      </c>
      <c r="J67" s="39">
        <f t="shared" si="11"/>
        <v>4.75</v>
      </c>
    </row>
    <row r="68" spans="1:10" x14ac:dyDescent="0.25">
      <c r="A68" s="124" t="s">
        <v>263</v>
      </c>
      <c r="B68" s="35">
        <v>6</v>
      </c>
      <c r="C68" s="36">
        <v>1</v>
      </c>
      <c r="D68" s="35">
        <v>8</v>
      </c>
      <c r="E68" s="36">
        <v>8</v>
      </c>
      <c r="F68" s="37"/>
      <c r="G68" s="35">
        <f t="shared" si="8"/>
        <v>5</v>
      </c>
      <c r="H68" s="36">
        <f t="shared" si="9"/>
        <v>0</v>
      </c>
      <c r="I68" s="38">
        <f t="shared" si="10"/>
        <v>5</v>
      </c>
      <c r="J68" s="39">
        <f t="shared" si="11"/>
        <v>0</v>
      </c>
    </row>
    <row r="69" spans="1:10" x14ac:dyDescent="0.25">
      <c r="A69" s="124" t="s">
        <v>291</v>
      </c>
      <c r="B69" s="35">
        <v>7</v>
      </c>
      <c r="C69" s="36">
        <v>3</v>
      </c>
      <c r="D69" s="35">
        <v>10</v>
      </c>
      <c r="E69" s="36">
        <v>5</v>
      </c>
      <c r="F69" s="37"/>
      <c r="G69" s="35">
        <f t="shared" si="8"/>
        <v>4</v>
      </c>
      <c r="H69" s="36">
        <f t="shared" si="9"/>
        <v>5</v>
      </c>
      <c r="I69" s="38">
        <f t="shared" si="10"/>
        <v>1.3333333333333333</v>
      </c>
      <c r="J69" s="39">
        <f t="shared" si="11"/>
        <v>1</v>
      </c>
    </row>
    <row r="70" spans="1:10" x14ac:dyDescent="0.25">
      <c r="A70" s="124" t="s">
        <v>231</v>
      </c>
      <c r="B70" s="35">
        <v>13</v>
      </c>
      <c r="C70" s="36">
        <v>2</v>
      </c>
      <c r="D70" s="35">
        <v>16</v>
      </c>
      <c r="E70" s="36">
        <v>3</v>
      </c>
      <c r="F70" s="37"/>
      <c r="G70" s="35">
        <f t="shared" si="8"/>
        <v>11</v>
      </c>
      <c r="H70" s="36">
        <f t="shared" si="9"/>
        <v>13</v>
      </c>
      <c r="I70" s="38">
        <f t="shared" si="10"/>
        <v>5.5</v>
      </c>
      <c r="J70" s="39">
        <f t="shared" si="11"/>
        <v>4.333333333333333</v>
      </c>
    </row>
    <row r="71" spans="1:10" s="52" customFormat="1" ht="13" x14ac:dyDescent="0.3">
      <c r="A71" s="148" t="s">
        <v>406</v>
      </c>
      <c r="B71" s="46">
        <v>49</v>
      </c>
      <c r="C71" s="47">
        <v>17</v>
      </c>
      <c r="D71" s="46">
        <v>93</v>
      </c>
      <c r="E71" s="47">
        <v>47</v>
      </c>
      <c r="F71" s="48"/>
      <c r="G71" s="46">
        <f t="shared" si="8"/>
        <v>32</v>
      </c>
      <c r="H71" s="47">
        <f t="shared" si="9"/>
        <v>46</v>
      </c>
      <c r="I71" s="49">
        <f t="shared" si="10"/>
        <v>1.8823529411764706</v>
      </c>
      <c r="J71" s="50">
        <f t="shared" si="11"/>
        <v>0.97872340425531912</v>
      </c>
    </row>
    <row r="72" spans="1:10" x14ac:dyDescent="0.25">
      <c r="A72" s="147"/>
      <c r="B72" s="80"/>
      <c r="C72" s="81"/>
      <c r="D72" s="80"/>
      <c r="E72" s="81"/>
      <c r="F72" s="82"/>
      <c r="G72" s="80"/>
      <c r="H72" s="81"/>
      <c r="I72" s="94"/>
      <c r="J72" s="95"/>
    </row>
    <row r="73" spans="1:10" ht="13" x14ac:dyDescent="0.3">
      <c r="A73" s="118" t="s">
        <v>55</v>
      </c>
      <c r="B73" s="35"/>
      <c r="C73" s="36"/>
      <c r="D73" s="35"/>
      <c r="E73" s="36"/>
      <c r="F73" s="37"/>
      <c r="G73" s="35"/>
      <c r="H73" s="36"/>
      <c r="I73" s="38"/>
      <c r="J73" s="39"/>
    </row>
    <row r="74" spans="1:10" x14ac:dyDescent="0.25">
      <c r="A74" s="124" t="s">
        <v>139</v>
      </c>
      <c r="B74" s="35">
        <v>0</v>
      </c>
      <c r="C74" s="36">
        <v>0</v>
      </c>
      <c r="D74" s="35">
        <v>1</v>
      </c>
      <c r="E74" s="36">
        <v>0</v>
      </c>
      <c r="F74" s="37"/>
      <c r="G74" s="35">
        <f t="shared" ref="G74:G80" si="12">B74-C74</f>
        <v>0</v>
      </c>
      <c r="H74" s="36">
        <f t="shared" ref="H74:H80" si="13">D74-E74</f>
        <v>1</v>
      </c>
      <c r="I74" s="38" t="str">
        <f t="shared" ref="I74:I80" si="14">IF(C74=0, "-", IF(G74/C74&lt;10, G74/C74, "&gt;999%"))</f>
        <v>-</v>
      </c>
      <c r="J74" s="39" t="str">
        <f t="shared" ref="J74:J80" si="15">IF(E74=0, "-", IF(H74/E74&lt;10, H74/E74, "&gt;999%"))</f>
        <v>-</v>
      </c>
    </row>
    <row r="75" spans="1:10" x14ac:dyDescent="0.25">
      <c r="A75" s="124" t="s">
        <v>160</v>
      </c>
      <c r="B75" s="35">
        <v>3</v>
      </c>
      <c r="C75" s="36">
        <v>5</v>
      </c>
      <c r="D75" s="35">
        <v>12</v>
      </c>
      <c r="E75" s="36">
        <v>12</v>
      </c>
      <c r="F75" s="37"/>
      <c r="G75" s="35">
        <f t="shared" si="12"/>
        <v>-2</v>
      </c>
      <c r="H75" s="36">
        <f t="shared" si="13"/>
        <v>0</v>
      </c>
      <c r="I75" s="38">
        <f t="shared" si="14"/>
        <v>-0.4</v>
      </c>
      <c r="J75" s="39">
        <f t="shared" si="15"/>
        <v>0</v>
      </c>
    </row>
    <row r="76" spans="1:10" x14ac:dyDescent="0.25">
      <c r="A76" s="124" t="s">
        <v>264</v>
      </c>
      <c r="B76" s="35">
        <v>3</v>
      </c>
      <c r="C76" s="36">
        <v>3</v>
      </c>
      <c r="D76" s="35">
        <v>16</v>
      </c>
      <c r="E76" s="36">
        <v>17</v>
      </c>
      <c r="F76" s="37"/>
      <c r="G76" s="35">
        <f t="shared" si="12"/>
        <v>0</v>
      </c>
      <c r="H76" s="36">
        <f t="shared" si="13"/>
        <v>-1</v>
      </c>
      <c r="I76" s="38">
        <f t="shared" si="14"/>
        <v>0</v>
      </c>
      <c r="J76" s="39">
        <f t="shared" si="15"/>
        <v>-5.8823529411764705E-2</v>
      </c>
    </row>
    <row r="77" spans="1:10" x14ac:dyDescent="0.25">
      <c r="A77" s="124" t="s">
        <v>239</v>
      </c>
      <c r="B77" s="35">
        <v>3</v>
      </c>
      <c r="C77" s="36">
        <v>1</v>
      </c>
      <c r="D77" s="35">
        <v>11</v>
      </c>
      <c r="E77" s="36">
        <v>10</v>
      </c>
      <c r="F77" s="37"/>
      <c r="G77" s="35">
        <f t="shared" si="12"/>
        <v>2</v>
      </c>
      <c r="H77" s="36">
        <f t="shared" si="13"/>
        <v>1</v>
      </c>
      <c r="I77" s="38">
        <f t="shared" si="14"/>
        <v>2</v>
      </c>
      <c r="J77" s="39">
        <f t="shared" si="15"/>
        <v>0.1</v>
      </c>
    </row>
    <row r="78" spans="1:10" x14ac:dyDescent="0.25">
      <c r="A78" s="124" t="s">
        <v>140</v>
      </c>
      <c r="B78" s="35">
        <v>0</v>
      </c>
      <c r="C78" s="36">
        <v>1</v>
      </c>
      <c r="D78" s="35">
        <v>4</v>
      </c>
      <c r="E78" s="36">
        <v>6</v>
      </c>
      <c r="F78" s="37"/>
      <c r="G78" s="35">
        <f t="shared" si="12"/>
        <v>-1</v>
      </c>
      <c r="H78" s="36">
        <f t="shared" si="13"/>
        <v>-2</v>
      </c>
      <c r="I78" s="38">
        <f t="shared" si="14"/>
        <v>-1</v>
      </c>
      <c r="J78" s="39">
        <f t="shared" si="15"/>
        <v>-0.33333333333333331</v>
      </c>
    </row>
    <row r="79" spans="1:10" x14ac:dyDescent="0.25">
      <c r="A79" s="124" t="s">
        <v>202</v>
      </c>
      <c r="B79" s="35">
        <v>0</v>
      </c>
      <c r="C79" s="36">
        <v>0</v>
      </c>
      <c r="D79" s="35">
        <v>1</v>
      </c>
      <c r="E79" s="36">
        <v>0</v>
      </c>
      <c r="F79" s="37"/>
      <c r="G79" s="35">
        <f t="shared" si="12"/>
        <v>0</v>
      </c>
      <c r="H79" s="36">
        <f t="shared" si="13"/>
        <v>1</v>
      </c>
      <c r="I79" s="38" t="str">
        <f t="shared" si="14"/>
        <v>-</v>
      </c>
      <c r="J79" s="39" t="str">
        <f t="shared" si="15"/>
        <v>-</v>
      </c>
    </row>
    <row r="80" spans="1:10" s="52" customFormat="1" ht="13" x14ac:dyDescent="0.3">
      <c r="A80" s="148" t="s">
        <v>407</v>
      </c>
      <c r="B80" s="46">
        <v>9</v>
      </c>
      <c r="C80" s="47">
        <v>10</v>
      </c>
      <c r="D80" s="46">
        <v>45</v>
      </c>
      <c r="E80" s="47">
        <v>45</v>
      </c>
      <c r="F80" s="48"/>
      <c r="G80" s="46">
        <f t="shared" si="12"/>
        <v>-1</v>
      </c>
      <c r="H80" s="47">
        <f t="shared" si="13"/>
        <v>0</v>
      </c>
      <c r="I80" s="49">
        <f t="shared" si="14"/>
        <v>-0.1</v>
      </c>
      <c r="J80" s="50">
        <f t="shared" si="15"/>
        <v>0</v>
      </c>
    </row>
    <row r="81" spans="1:10" x14ac:dyDescent="0.25">
      <c r="A81" s="147"/>
      <c r="B81" s="80"/>
      <c r="C81" s="81"/>
      <c r="D81" s="80"/>
      <c r="E81" s="81"/>
      <c r="F81" s="82"/>
      <c r="G81" s="80"/>
      <c r="H81" s="81"/>
      <c r="I81" s="94"/>
      <c r="J81" s="95"/>
    </row>
    <row r="82" spans="1:10" ht="13" x14ac:dyDescent="0.3">
      <c r="A82" s="118" t="s">
        <v>56</v>
      </c>
      <c r="B82" s="35"/>
      <c r="C82" s="36"/>
      <c r="D82" s="35"/>
      <c r="E82" s="36"/>
      <c r="F82" s="37"/>
      <c r="G82" s="35"/>
      <c r="H82" s="36"/>
      <c r="I82" s="38"/>
      <c r="J82" s="39"/>
    </row>
    <row r="83" spans="1:10" x14ac:dyDescent="0.25">
      <c r="A83" s="124" t="s">
        <v>141</v>
      </c>
      <c r="B83" s="35">
        <v>0</v>
      </c>
      <c r="C83" s="36">
        <v>33</v>
      </c>
      <c r="D83" s="35">
        <v>0</v>
      </c>
      <c r="E83" s="36">
        <v>53</v>
      </c>
      <c r="F83" s="37"/>
      <c r="G83" s="35">
        <f t="shared" ref="G83:G93" si="16">B83-C83</f>
        <v>-33</v>
      </c>
      <c r="H83" s="36">
        <f t="shared" ref="H83:H93" si="17">D83-E83</f>
        <v>-53</v>
      </c>
      <c r="I83" s="38">
        <f t="shared" ref="I83:I93" si="18">IF(C83=0, "-", IF(G83/C83&lt;10, G83/C83, "&gt;999%"))</f>
        <v>-1</v>
      </c>
      <c r="J83" s="39">
        <f t="shared" ref="J83:J93" si="19">IF(E83=0, "-", IF(H83/E83&lt;10, H83/E83, "&gt;999%"))</f>
        <v>-1</v>
      </c>
    </row>
    <row r="84" spans="1:10" x14ac:dyDescent="0.25">
      <c r="A84" s="124" t="s">
        <v>161</v>
      </c>
      <c r="B84" s="35">
        <v>0</v>
      </c>
      <c r="C84" s="36">
        <v>0</v>
      </c>
      <c r="D84" s="35">
        <v>2</v>
      </c>
      <c r="E84" s="36">
        <v>3</v>
      </c>
      <c r="F84" s="37"/>
      <c r="G84" s="35">
        <f t="shared" si="16"/>
        <v>0</v>
      </c>
      <c r="H84" s="36">
        <f t="shared" si="17"/>
        <v>-1</v>
      </c>
      <c r="I84" s="38" t="str">
        <f t="shared" si="18"/>
        <v>-</v>
      </c>
      <c r="J84" s="39">
        <f t="shared" si="19"/>
        <v>-0.33333333333333331</v>
      </c>
    </row>
    <row r="85" spans="1:10" x14ac:dyDescent="0.25">
      <c r="A85" s="124" t="s">
        <v>162</v>
      </c>
      <c r="B85" s="35">
        <v>8</v>
      </c>
      <c r="C85" s="36">
        <v>7</v>
      </c>
      <c r="D85" s="35">
        <v>31</v>
      </c>
      <c r="E85" s="36">
        <v>21</v>
      </c>
      <c r="F85" s="37"/>
      <c r="G85" s="35">
        <f t="shared" si="16"/>
        <v>1</v>
      </c>
      <c r="H85" s="36">
        <f t="shared" si="17"/>
        <v>10</v>
      </c>
      <c r="I85" s="38">
        <f t="shared" si="18"/>
        <v>0.14285714285714285</v>
      </c>
      <c r="J85" s="39">
        <f t="shared" si="19"/>
        <v>0.47619047619047616</v>
      </c>
    </row>
    <row r="86" spans="1:10" x14ac:dyDescent="0.25">
      <c r="A86" s="124" t="s">
        <v>341</v>
      </c>
      <c r="B86" s="35">
        <v>1</v>
      </c>
      <c r="C86" s="36">
        <v>1</v>
      </c>
      <c r="D86" s="35">
        <v>4</v>
      </c>
      <c r="E86" s="36">
        <v>2</v>
      </c>
      <c r="F86" s="37"/>
      <c r="G86" s="35">
        <f t="shared" si="16"/>
        <v>0</v>
      </c>
      <c r="H86" s="36">
        <f t="shared" si="17"/>
        <v>2</v>
      </c>
      <c r="I86" s="38">
        <f t="shared" si="18"/>
        <v>0</v>
      </c>
      <c r="J86" s="39">
        <f t="shared" si="19"/>
        <v>1</v>
      </c>
    </row>
    <row r="87" spans="1:10" x14ac:dyDescent="0.25">
      <c r="A87" s="124" t="s">
        <v>203</v>
      </c>
      <c r="B87" s="35">
        <v>2</v>
      </c>
      <c r="C87" s="36">
        <v>0</v>
      </c>
      <c r="D87" s="35">
        <v>3</v>
      </c>
      <c r="E87" s="36">
        <v>3</v>
      </c>
      <c r="F87" s="37"/>
      <c r="G87" s="35">
        <f t="shared" si="16"/>
        <v>2</v>
      </c>
      <c r="H87" s="36">
        <f t="shared" si="17"/>
        <v>0</v>
      </c>
      <c r="I87" s="38" t="str">
        <f t="shared" si="18"/>
        <v>-</v>
      </c>
      <c r="J87" s="39">
        <f t="shared" si="19"/>
        <v>0</v>
      </c>
    </row>
    <row r="88" spans="1:10" x14ac:dyDescent="0.25">
      <c r="A88" s="124" t="s">
        <v>163</v>
      </c>
      <c r="B88" s="35">
        <v>0</v>
      </c>
      <c r="C88" s="36">
        <v>0</v>
      </c>
      <c r="D88" s="35">
        <v>0</v>
      </c>
      <c r="E88" s="36">
        <v>1</v>
      </c>
      <c r="F88" s="37"/>
      <c r="G88" s="35">
        <f t="shared" si="16"/>
        <v>0</v>
      </c>
      <c r="H88" s="36">
        <f t="shared" si="17"/>
        <v>-1</v>
      </c>
      <c r="I88" s="38" t="str">
        <f t="shared" si="18"/>
        <v>-</v>
      </c>
      <c r="J88" s="39">
        <f t="shared" si="19"/>
        <v>-1</v>
      </c>
    </row>
    <row r="89" spans="1:10" x14ac:dyDescent="0.25">
      <c r="A89" s="124" t="s">
        <v>240</v>
      </c>
      <c r="B89" s="35">
        <v>6</v>
      </c>
      <c r="C89" s="36">
        <v>6</v>
      </c>
      <c r="D89" s="35">
        <v>16</v>
      </c>
      <c r="E89" s="36">
        <v>19</v>
      </c>
      <c r="F89" s="37"/>
      <c r="G89" s="35">
        <f t="shared" si="16"/>
        <v>0</v>
      </c>
      <c r="H89" s="36">
        <f t="shared" si="17"/>
        <v>-3</v>
      </c>
      <c r="I89" s="38">
        <f t="shared" si="18"/>
        <v>0</v>
      </c>
      <c r="J89" s="39">
        <f t="shared" si="19"/>
        <v>-0.15789473684210525</v>
      </c>
    </row>
    <row r="90" spans="1:10" x14ac:dyDescent="0.25">
      <c r="A90" s="124" t="s">
        <v>292</v>
      </c>
      <c r="B90" s="35">
        <v>0</v>
      </c>
      <c r="C90" s="36">
        <v>7</v>
      </c>
      <c r="D90" s="35">
        <v>8</v>
      </c>
      <c r="E90" s="36">
        <v>17</v>
      </c>
      <c r="F90" s="37"/>
      <c r="G90" s="35">
        <f t="shared" si="16"/>
        <v>-7</v>
      </c>
      <c r="H90" s="36">
        <f t="shared" si="17"/>
        <v>-9</v>
      </c>
      <c r="I90" s="38">
        <f t="shared" si="18"/>
        <v>-1</v>
      </c>
      <c r="J90" s="39">
        <f t="shared" si="19"/>
        <v>-0.52941176470588236</v>
      </c>
    </row>
    <row r="91" spans="1:10" x14ac:dyDescent="0.25">
      <c r="A91" s="124" t="s">
        <v>265</v>
      </c>
      <c r="B91" s="35">
        <v>4</v>
      </c>
      <c r="C91" s="36">
        <v>7</v>
      </c>
      <c r="D91" s="35">
        <v>11</v>
      </c>
      <c r="E91" s="36">
        <v>17</v>
      </c>
      <c r="F91" s="37"/>
      <c r="G91" s="35">
        <f t="shared" si="16"/>
        <v>-3</v>
      </c>
      <c r="H91" s="36">
        <f t="shared" si="17"/>
        <v>-6</v>
      </c>
      <c r="I91" s="38">
        <f t="shared" si="18"/>
        <v>-0.42857142857142855</v>
      </c>
      <c r="J91" s="39">
        <f t="shared" si="19"/>
        <v>-0.35294117647058826</v>
      </c>
    </row>
    <row r="92" spans="1:10" x14ac:dyDescent="0.25">
      <c r="A92" s="124" t="s">
        <v>232</v>
      </c>
      <c r="B92" s="35">
        <v>2</v>
      </c>
      <c r="C92" s="36">
        <v>0</v>
      </c>
      <c r="D92" s="35">
        <v>8</v>
      </c>
      <c r="E92" s="36">
        <v>0</v>
      </c>
      <c r="F92" s="37"/>
      <c r="G92" s="35">
        <f t="shared" si="16"/>
        <v>2</v>
      </c>
      <c r="H92" s="36">
        <f t="shared" si="17"/>
        <v>8</v>
      </c>
      <c r="I92" s="38" t="str">
        <f t="shared" si="18"/>
        <v>-</v>
      </c>
      <c r="J92" s="39" t="str">
        <f t="shared" si="19"/>
        <v>-</v>
      </c>
    </row>
    <row r="93" spans="1:10" s="52" customFormat="1" ht="13" x14ac:dyDescent="0.3">
      <c r="A93" s="148" t="s">
        <v>408</v>
      </c>
      <c r="B93" s="46">
        <v>23</v>
      </c>
      <c r="C93" s="47">
        <v>61</v>
      </c>
      <c r="D93" s="46">
        <v>83</v>
      </c>
      <c r="E93" s="47">
        <v>136</v>
      </c>
      <c r="F93" s="48"/>
      <c r="G93" s="46">
        <f t="shared" si="16"/>
        <v>-38</v>
      </c>
      <c r="H93" s="47">
        <f t="shared" si="17"/>
        <v>-53</v>
      </c>
      <c r="I93" s="49">
        <f t="shared" si="18"/>
        <v>-0.62295081967213117</v>
      </c>
      <c r="J93" s="50">
        <f t="shared" si="19"/>
        <v>-0.38970588235294118</v>
      </c>
    </row>
    <row r="94" spans="1:10" x14ac:dyDescent="0.25">
      <c r="A94" s="147"/>
      <c r="B94" s="80"/>
      <c r="C94" s="81"/>
      <c r="D94" s="80"/>
      <c r="E94" s="81"/>
      <c r="F94" s="82"/>
      <c r="G94" s="80"/>
      <c r="H94" s="81"/>
      <c r="I94" s="94"/>
      <c r="J94" s="95"/>
    </row>
    <row r="95" spans="1:10" ht="13" x14ac:dyDescent="0.3">
      <c r="A95" s="118" t="s">
        <v>79</v>
      </c>
      <c r="B95" s="35"/>
      <c r="C95" s="36"/>
      <c r="D95" s="35"/>
      <c r="E95" s="36"/>
      <c r="F95" s="37"/>
      <c r="G95" s="35"/>
      <c r="H95" s="36"/>
      <c r="I95" s="38"/>
      <c r="J95" s="39"/>
    </row>
    <row r="96" spans="1:10" x14ac:dyDescent="0.25">
      <c r="A96" s="124" t="s">
        <v>389</v>
      </c>
      <c r="B96" s="35">
        <v>2</v>
      </c>
      <c r="C96" s="36">
        <v>1</v>
      </c>
      <c r="D96" s="35">
        <v>4</v>
      </c>
      <c r="E96" s="36">
        <v>2</v>
      </c>
      <c r="F96" s="37"/>
      <c r="G96" s="35">
        <f>B96-C96</f>
        <v>1</v>
      </c>
      <c r="H96" s="36">
        <f>D96-E96</f>
        <v>2</v>
      </c>
      <c r="I96" s="38">
        <f>IF(C96=0, "-", IF(G96/C96&lt;10, G96/C96, "&gt;999%"))</f>
        <v>1</v>
      </c>
      <c r="J96" s="39">
        <f>IF(E96=0, "-", IF(H96/E96&lt;10, H96/E96, "&gt;999%"))</f>
        <v>1</v>
      </c>
    </row>
    <row r="97" spans="1:10" x14ac:dyDescent="0.25">
      <c r="A97" s="124" t="s">
        <v>379</v>
      </c>
      <c r="B97" s="35">
        <v>2</v>
      </c>
      <c r="C97" s="36">
        <v>2</v>
      </c>
      <c r="D97" s="35">
        <v>9</v>
      </c>
      <c r="E97" s="36">
        <v>11</v>
      </c>
      <c r="F97" s="37"/>
      <c r="G97" s="35">
        <f>B97-C97</f>
        <v>0</v>
      </c>
      <c r="H97" s="36">
        <f>D97-E97</f>
        <v>-2</v>
      </c>
      <c r="I97" s="38">
        <f>IF(C97=0, "-", IF(G97/C97&lt;10, G97/C97, "&gt;999%"))</f>
        <v>0</v>
      </c>
      <c r="J97" s="39">
        <f>IF(E97=0, "-", IF(H97/E97&lt;10, H97/E97, "&gt;999%"))</f>
        <v>-0.18181818181818182</v>
      </c>
    </row>
    <row r="98" spans="1:10" x14ac:dyDescent="0.25">
      <c r="A98" s="124" t="s">
        <v>386</v>
      </c>
      <c r="B98" s="35">
        <v>2</v>
      </c>
      <c r="C98" s="36">
        <v>1</v>
      </c>
      <c r="D98" s="35">
        <v>4</v>
      </c>
      <c r="E98" s="36">
        <v>2</v>
      </c>
      <c r="F98" s="37"/>
      <c r="G98" s="35">
        <f>B98-C98</f>
        <v>1</v>
      </c>
      <c r="H98" s="36">
        <f>D98-E98</f>
        <v>2</v>
      </c>
      <c r="I98" s="38">
        <f>IF(C98=0, "-", IF(G98/C98&lt;10, G98/C98, "&gt;999%"))</f>
        <v>1</v>
      </c>
      <c r="J98" s="39">
        <f>IF(E98=0, "-", IF(H98/E98&lt;10, H98/E98, "&gt;999%"))</f>
        <v>1</v>
      </c>
    </row>
    <row r="99" spans="1:10" s="52" customFormat="1" ht="13" x14ac:dyDescent="0.3">
      <c r="A99" s="148" t="s">
        <v>409</v>
      </c>
      <c r="B99" s="46">
        <v>6</v>
      </c>
      <c r="C99" s="47">
        <v>4</v>
      </c>
      <c r="D99" s="46">
        <v>17</v>
      </c>
      <c r="E99" s="47">
        <v>15</v>
      </c>
      <c r="F99" s="48"/>
      <c r="G99" s="46">
        <f>B99-C99</f>
        <v>2</v>
      </c>
      <c r="H99" s="47">
        <f>D99-E99</f>
        <v>2</v>
      </c>
      <c r="I99" s="49">
        <f>IF(C99=0, "-", IF(G99/C99&lt;10, G99/C99, "&gt;999%"))</f>
        <v>0.5</v>
      </c>
      <c r="J99" s="50">
        <f>IF(E99=0, "-", IF(H99/E99&lt;10, H99/E99, "&gt;999%"))</f>
        <v>0.13333333333333333</v>
      </c>
    </row>
    <row r="100" spans="1:10" x14ac:dyDescent="0.25">
      <c r="A100" s="147"/>
      <c r="B100" s="80"/>
      <c r="C100" s="81"/>
      <c r="D100" s="80"/>
      <c r="E100" s="81"/>
      <c r="F100" s="82"/>
      <c r="G100" s="80"/>
      <c r="H100" s="81"/>
      <c r="I100" s="94"/>
      <c r="J100" s="95"/>
    </row>
    <row r="101" spans="1:10" ht="13" x14ac:dyDescent="0.3">
      <c r="A101" s="118" t="s">
        <v>57</v>
      </c>
      <c r="B101" s="35"/>
      <c r="C101" s="36"/>
      <c r="D101" s="35"/>
      <c r="E101" s="36"/>
      <c r="F101" s="37"/>
      <c r="G101" s="35"/>
      <c r="H101" s="36"/>
      <c r="I101" s="38"/>
      <c r="J101" s="39"/>
    </row>
    <row r="102" spans="1:10" x14ac:dyDescent="0.25">
      <c r="A102" s="124" t="s">
        <v>351</v>
      </c>
      <c r="B102" s="35">
        <v>2</v>
      </c>
      <c r="C102" s="36">
        <v>5</v>
      </c>
      <c r="D102" s="35">
        <v>4</v>
      </c>
      <c r="E102" s="36">
        <v>6</v>
      </c>
      <c r="F102" s="37"/>
      <c r="G102" s="35">
        <f>B102-C102</f>
        <v>-3</v>
      </c>
      <c r="H102" s="36">
        <f>D102-E102</f>
        <v>-2</v>
      </c>
      <c r="I102" s="38">
        <f>IF(C102=0, "-", IF(G102/C102&lt;10, G102/C102, "&gt;999%"))</f>
        <v>-0.6</v>
      </c>
      <c r="J102" s="39">
        <f>IF(E102=0, "-", IF(H102/E102&lt;10, H102/E102, "&gt;999%"))</f>
        <v>-0.33333333333333331</v>
      </c>
    </row>
    <row r="103" spans="1:10" x14ac:dyDescent="0.25">
      <c r="A103" s="124" t="s">
        <v>360</v>
      </c>
      <c r="B103" s="35">
        <v>12</v>
      </c>
      <c r="C103" s="36">
        <v>7</v>
      </c>
      <c r="D103" s="35">
        <v>24</v>
      </c>
      <c r="E103" s="36">
        <v>22</v>
      </c>
      <c r="F103" s="37"/>
      <c r="G103" s="35">
        <f>B103-C103</f>
        <v>5</v>
      </c>
      <c r="H103" s="36">
        <f>D103-E103</f>
        <v>2</v>
      </c>
      <c r="I103" s="38">
        <f>IF(C103=0, "-", IF(G103/C103&lt;10, G103/C103, "&gt;999%"))</f>
        <v>0.7142857142857143</v>
      </c>
      <c r="J103" s="39">
        <f>IF(E103=0, "-", IF(H103/E103&lt;10, H103/E103, "&gt;999%"))</f>
        <v>9.0909090909090912E-2</v>
      </c>
    </row>
    <row r="104" spans="1:10" x14ac:dyDescent="0.25">
      <c r="A104" s="124" t="s">
        <v>293</v>
      </c>
      <c r="B104" s="35">
        <v>6</v>
      </c>
      <c r="C104" s="36">
        <v>10</v>
      </c>
      <c r="D104" s="35">
        <v>11</v>
      </c>
      <c r="E104" s="36">
        <v>18</v>
      </c>
      <c r="F104" s="37"/>
      <c r="G104" s="35">
        <f>B104-C104</f>
        <v>-4</v>
      </c>
      <c r="H104" s="36">
        <f>D104-E104</f>
        <v>-7</v>
      </c>
      <c r="I104" s="38">
        <f>IF(C104=0, "-", IF(G104/C104&lt;10, G104/C104, "&gt;999%"))</f>
        <v>-0.4</v>
      </c>
      <c r="J104" s="39">
        <f>IF(E104=0, "-", IF(H104/E104&lt;10, H104/E104, "&gt;999%"))</f>
        <v>-0.3888888888888889</v>
      </c>
    </row>
    <row r="105" spans="1:10" s="52" customFormat="1" ht="13" x14ac:dyDescent="0.3">
      <c r="A105" s="148" t="s">
        <v>410</v>
      </c>
      <c r="B105" s="46">
        <v>20</v>
      </c>
      <c r="C105" s="47">
        <v>22</v>
      </c>
      <c r="D105" s="46">
        <v>39</v>
      </c>
      <c r="E105" s="47">
        <v>46</v>
      </c>
      <c r="F105" s="48"/>
      <c r="G105" s="46">
        <f>B105-C105</f>
        <v>-2</v>
      </c>
      <c r="H105" s="47">
        <f>D105-E105</f>
        <v>-7</v>
      </c>
      <c r="I105" s="49">
        <f>IF(C105=0, "-", IF(G105/C105&lt;10, G105/C105, "&gt;999%"))</f>
        <v>-9.0909090909090912E-2</v>
      </c>
      <c r="J105" s="50">
        <f>IF(E105=0, "-", IF(H105/E105&lt;10, H105/E105, "&gt;999%"))</f>
        <v>-0.15217391304347827</v>
      </c>
    </row>
    <row r="106" spans="1:10" x14ac:dyDescent="0.25">
      <c r="A106" s="147"/>
      <c r="B106" s="80"/>
      <c r="C106" s="81"/>
      <c r="D106" s="80"/>
      <c r="E106" s="81"/>
      <c r="F106" s="82"/>
      <c r="G106" s="80"/>
      <c r="H106" s="81"/>
      <c r="I106" s="94"/>
      <c r="J106" s="95"/>
    </row>
    <row r="107" spans="1:10" ht="13" x14ac:dyDescent="0.3">
      <c r="A107" s="118" t="s">
        <v>58</v>
      </c>
      <c r="B107" s="35"/>
      <c r="C107" s="36"/>
      <c r="D107" s="35"/>
      <c r="E107" s="36"/>
      <c r="F107" s="37"/>
      <c r="G107" s="35"/>
      <c r="H107" s="36"/>
      <c r="I107" s="38"/>
      <c r="J107" s="39"/>
    </row>
    <row r="108" spans="1:10" x14ac:dyDescent="0.25">
      <c r="A108" s="124" t="s">
        <v>266</v>
      </c>
      <c r="B108" s="35">
        <v>1</v>
      </c>
      <c r="C108" s="36">
        <v>1</v>
      </c>
      <c r="D108" s="35">
        <v>1</v>
      </c>
      <c r="E108" s="36">
        <v>1</v>
      </c>
      <c r="F108" s="37"/>
      <c r="G108" s="35">
        <f>B108-C108</f>
        <v>0</v>
      </c>
      <c r="H108" s="36">
        <f>D108-E108</f>
        <v>0</v>
      </c>
      <c r="I108" s="38">
        <f>IF(C108=0, "-", IF(G108/C108&lt;10, G108/C108, "&gt;999%"))</f>
        <v>0</v>
      </c>
      <c r="J108" s="39">
        <f>IF(E108=0, "-", IF(H108/E108&lt;10, H108/E108, "&gt;999%"))</f>
        <v>0</v>
      </c>
    </row>
    <row r="109" spans="1:10" x14ac:dyDescent="0.25">
      <c r="A109" s="124" t="s">
        <v>241</v>
      </c>
      <c r="B109" s="35">
        <v>0</v>
      </c>
      <c r="C109" s="36">
        <v>1</v>
      </c>
      <c r="D109" s="35">
        <v>4</v>
      </c>
      <c r="E109" s="36">
        <v>1</v>
      </c>
      <c r="F109" s="37"/>
      <c r="G109" s="35">
        <f>B109-C109</f>
        <v>-1</v>
      </c>
      <c r="H109" s="36">
        <f>D109-E109</f>
        <v>3</v>
      </c>
      <c r="I109" s="38">
        <f>IF(C109=0, "-", IF(G109/C109&lt;10, G109/C109, "&gt;999%"))</f>
        <v>-1</v>
      </c>
      <c r="J109" s="39">
        <f>IF(E109=0, "-", IF(H109/E109&lt;10, H109/E109, "&gt;999%"))</f>
        <v>3</v>
      </c>
    </row>
    <row r="110" spans="1:10" x14ac:dyDescent="0.25">
      <c r="A110" s="124" t="s">
        <v>294</v>
      </c>
      <c r="B110" s="35">
        <v>1</v>
      </c>
      <c r="C110" s="36">
        <v>1</v>
      </c>
      <c r="D110" s="35">
        <v>1</v>
      </c>
      <c r="E110" s="36">
        <v>2</v>
      </c>
      <c r="F110" s="37"/>
      <c r="G110" s="35">
        <f>B110-C110</f>
        <v>0</v>
      </c>
      <c r="H110" s="36">
        <f>D110-E110</f>
        <v>-1</v>
      </c>
      <c r="I110" s="38">
        <f>IF(C110=0, "-", IF(G110/C110&lt;10, G110/C110, "&gt;999%"))</f>
        <v>0</v>
      </c>
      <c r="J110" s="39">
        <f>IF(E110=0, "-", IF(H110/E110&lt;10, H110/E110, "&gt;999%"))</f>
        <v>-0.5</v>
      </c>
    </row>
    <row r="111" spans="1:10" x14ac:dyDescent="0.25">
      <c r="A111" s="124" t="s">
        <v>295</v>
      </c>
      <c r="B111" s="35">
        <v>1</v>
      </c>
      <c r="C111" s="36">
        <v>0</v>
      </c>
      <c r="D111" s="35">
        <v>3</v>
      </c>
      <c r="E111" s="36">
        <v>1</v>
      </c>
      <c r="F111" s="37"/>
      <c r="G111" s="35">
        <f>B111-C111</f>
        <v>1</v>
      </c>
      <c r="H111" s="36">
        <f>D111-E111</f>
        <v>2</v>
      </c>
      <c r="I111" s="38" t="str">
        <f>IF(C111=0, "-", IF(G111/C111&lt;10, G111/C111, "&gt;999%"))</f>
        <v>-</v>
      </c>
      <c r="J111" s="39">
        <f>IF(E111=0, "-", IF(H111/E111&lt;10, H111/E111, "&gt;999%"))</f>
        <v>2</v>
      </c>
    </row>
    <row r="112" spans="1:10" s="52" customFormat="1" ht="13" x14ac:dyDescent="0.3">
      <c r="A112" s="148" t="s">
        <v>411</v>
      </c>
      <c r="B112" s="46">
        <v>3</v>
      </c>
      <c r="C112" s="47">
        <v>3</v>
      </c>
      <c r="D112" s="46">
        <v>9</v>
      </c>
      <c r="E112" s="47">
        <v>5</v>
      </c>
      <c r="F112" s="48"/>
      <c r="G112" s="46">
        <f>B112-C112</f>
        <v>0</v>
      </c>
      <c r="H112" s="47">
        <f>D112-E112</f>
        <v>4</v>
      </c>
      <c r="I112" s="49">
        <f>IF(C112=0, "-", IF(G112/C112&lt;10, G112/C112, "&gt;999%"))</f>
        <v>0</v>
      </c>
      <c r="J112" s="50">
        <f>IF(E112=0, "-", IF(H112/E112&lt;10, H112/E112, "&gt;999%"))</f>
        <v>0.8</v>
      </c>
    </row>
    <row r="113" spans="1:10" x14ac:dyDescent="0.25">
      <c r="A113" s="147"/>
      <c r="B113" s="80"/>
      <c r="C113" s="81"/>
      <c r="D113" s="80"/>
      <c r="E113" s="81"/>
      <c r="F113" s="82"/>
      <c r="G113" s="80"/>
      <c r="H113" s="81"/>
      <c r="I113" s="94"/>
      <c r="J113" s="95"/>
    </row>
    <row r="114" spans="1:10" ht="13" x14ac:dyDescent="0.3">
      <c r="A114" s="118" t="s">
        <v>80</v>
      </c>
      <c r="B114" s="35"/>
      <c r="C114" s="36"/>
      <c r="D114" s="35"/>
      <c r="E114" s="36"/>
      <c r="F114" s="37"/>
      <c r="G114" s="35"/>
      <c r="H114" s="36"/>
      <c r="I114" s="38"/>
      <c r="J114" s="39"/>
    </row>
    <row r="115" spans="1:10" x14ac:dyDescent="0.25">
      <c r="A115" s="124" t="s">
        <v>80</v>
      </c>
      <c r="B115" s="35">
        <v>0</v>
      </c>
      <c r="C115" s="36">
        <v>0</v>
      </c>
      <c r="D115" s="35">
        <v>1</v>
      </c>
      <c r="E115" s="36">
        <v>3</v>
      </c>
      <c r="F115" s="37"/>
      <c r="G115" s="35">
        <f>B115-C115</f>
        <v>0</v>
      </c>
      <c r="H115" s="36">
        <f>D115-E115</f>
        <v>-2</v>
      </c>
      <c r="I115" s="38" t="str">
        <f>IF(C115=0, "-", IF(G115/C115&lt;10, G115/C115, "&gt;999%"))</f>
        <v>-</v>
      </c>
      <c r="J115" s="39">
        <f>IF(E115=0, "-", IF(H115/E115&lt;10, H115/E115, "&gt;999%"))</f>
        <v>-0.66666666666666663</v>
      </c>
    </row>
    <row r="116" spans="1:10" s="52" customFormat="1" ht="13" x14ac:dyDescent="0.3">
      <c r="A116" s="148" t="s">
        <v>412</v>
      </c>
      <c r="B116" s="46">
        <v>0</v>
      </c>
      <c r="C116" s="47">
        <v>0</v>
      </c>
      <c r="D116" s="46">
        <v>1</v>
      </c>
      <c r="E116" s="47">
        <v>3</v>
      </c>
      <c r="F116" s="48"/>
      <c r="G116" s="46">
        <f>B116-C116</f>
        <v>0</v>
      </c>
      <c r="H116" s="47">
        <f>D116-E116</f>
        <v>-2</v>
      </c>
      <c r="I116" s="49" t="str">
        <f>IF(C116=0, "-", IF(G116/C116&lt;10, G116/C116, "&gt;999%"))</f>
        <v>-</v>
      </c>
      <c r="J116" s="50">
        <f>IF(E116=0, "-", IF(H116/E116&lt;10, H116/E116, "&gt;999%"))</f>
        <v>-0.66666666666666663</v>
      </c>
    </row>
    <row r="117" spans="1:10" x14ac:dyDescent="0.25">
      <c r="A117" s="147"/>
      <c r="B117" s="80"/>
      <c r="C117" s="81"/>
      <c r="D117" s="80"/>
      <c r="E117" s="81"/>
      <c r="F117" s="82"/>
      <c r="G117" s="80"/>
      <c r="H117" s="81"/>
      <c r="I117" s="94"/>
      <c r="J117" s="95"/>
    </row>
    <row r="118" spans="1:10" ht="13" x14ac:dyDescent="0.3">
      <c r="A118" s="118" t="s">
        <v>59</v>
      </c>
      <c r="B118" s="35"/>
      <c r="C118" s="36"/>
      <c r="D118" s="35"/>
      <c r="E118" s="36"/>
      <c r="F118" s="37"/>
      <c r="G118" s="35"/>
      <c r="H118" s="36"/>
      <c r="I118" s="38"/>
      <c r="J118" s="39"/>
    </row>
    <row r="119" spans="1:10" x14ac:dyDescent="0.25">
      <c r="A119" s="124" t="s">
        <v>204</v>
      </c>
      <c r="B119" s="35">
        <v>2</v>
      </c>
      <c r="C119" s="36">
        <v>16</v>
      </c>
      <c r="D119" s="35">
        <v>5</v>
      </c>
      <c r="E119" s="36">
        <v>33</v>
      </c>
      <c r="F119" s="37"/>
      <c r="G119" s="35">
        <f t="shared" ref="G119:G128" si="20">B119-C119</f>
        <v>-14</v>
      </c>
      <c r="H119" s="36">
        <f t="shared" ref="H119:H128" si="21">D119-E119</f>
        <v>-28</v>
      </c>
      <c r="I119" s="38">
        <f t="shared" ref="I119:I128" si="22">IF(C119=0, "-", IF(G119/C119&lt;10, G119/C119, "&gt;999%"))</f>
        <v>-0.875</v>
      </c>
      <c r="J119" s="39">
        <f t="shared" ref="J119:J128" si="23">IF(E119=0, "-", IF(H119/E119&lt;10, H119/E119, "&gt;999%"))</f>
        <v>-0.84848484848484851</v>
      </c>
    </row>
    <row r="120" spans="1:10" x14ac:dyDescent="0.25">
      <c r="A120" s="124" t="s">
        <v>164</v>
      </c>
      <c r="B120" s="35">
        <v>7</v>
      </c>
      <c r="C120" s="36">
        <v>5</v>
      </c>
      <c r="D120" s="35">
        <v>20</v>
      </c>
      <c r="E120" s="36">
        <v>19</v>
      </c>
      <c r="F120" s="37"/>
      <c r="G120" s="35">
        <f t="shared" si="20"/>
        <v>2</v>
      </c>
      <c r="H120" s="36">
        <f t="shared" si="21"/>
        <v>1</v>
      </c>
      <c r="I120" s="38">
        <f t="shared" si="22"/>
        <v>0.4</v>
      </c>
      <c r="J120" s="39">
        <f t="shared" si="23"/>
        <v>5.2631578947368418E-2</v>
      </c>
    </row>
    <row r="121" spans="1:10" x14ac:dyDescent="0.25">
      <c r="A121" s="124" t="s">
        <v>136</v>
      </c>
      <c r="B121" s="35">
        <v>6</v>
      </c>
      <c r="C121" s="36">
        <v>6</v>
      </c>
      <c r="D121" s="35">
        <v>13</v>
      </c>
      <c r="E121" s="36">
        <v>13</v>
      </c>
      <c r="F121" s="37"/>
      <c r="G121" s="35">
        <f t="shared" si="20"/>
        <v>0</v>
      </c>
      <c r="H121" s="36">
        <f t="shared" si="21"/>
        <v>0</v>
      </c>
      <c r="I121" s="38">
        <f t="shared" si="22"/>
        <v>0</v>
      </c>
      <c r="J121" s="39">
        <f t="shared" si="23"/>
        <v>0</v>
      </c>
    </row>
    <row r="122" spans="1:10" x14ac:dyDescent="0.25">
      <c r="A122" s="124" t="s">
        <v>142</v>
      </c>
      <c r="B122" s="35">
        <v>5</v>
      </c>
      <c r="C122" s="36">
        <v>19</v>
      </c>
      <c r="D122" s="35">
        <v>17</v>
      </c>
      <c r="E122" s="36">
        <v>36</v>
      </c>
      <c r="F122" s="37"/>
      <c r="G122" s="35">
        <f t="shared" si="20"/>
        <v>-14</v>
      </c>
      <c r="H122" s="36">
        <f t="shared" si="21"/>
        <v>-19</v>
      </c>
      <c r="I122" s="38">
        <f t="shared" si="22"/>
        <v>-0.73684210526315785</v>
      </c>
      <c r="J122" s="39">
        <f t="shared" si="23"/>
        <v>-0.52777777777777779</v>
      </c>
    </row>
    <row r="123" spans="1:10" x14ac:dyDescent="0.25">
      <c r="A123" s="124" t="s">
        <v>242</v>
      </c>
      <c r="B123" s="35">
        <v>8</v>
      </c>
      <c r="C123" s="36">
        <v>0</v>
      </c>
      <c r="D123" s="35">
        <v>23</v>
      </c>
      <c r="E123" s="36">
        <v>0</v>
      </c>
      <c r="F123" s="37"/>
      <c r="G123" s="35">
        <f t="shared" si="20"/>
        <v>8</v>
      </c>
      <c r="H123" s="36">
        <f t="shared" si="21"/>
        <v>23</v>
      </c>
      <c r="I123" s="38" t="str">
        <f t="shared" si="22"/>
        <v>-</v>
      </c>
      <c r="J123" s="39" t="str">
        <f t="shared" si="23"/>
        <v>-</v>
      </c>
    </row>
    <row r="124" spans="1:10" x14ac:dyDescent="0.25">
      <c r="A124" s="124" t="s">
        <v>296</v>
      </c>
      <c r="B124" s="35">
        <v>2</v>
      </c>
      <c r="C124" s="36">
        <v>1</v>
      </c>
      <c r="D124" s="35">
        <v>3</v>
      </c>
      <c r="E124" s="36">
        <v>5</v>
      </c>
      <c r="F124" s="37"/>
      <c r="G124" s="35">
        <f t="shared" si="20"/>
        <v>1</v>
      </c>
      <c r="H124" s="36">
        <f t="shared" si="21"/>
        <v>-2</v>
      </c>
      <c r="I124" s="38">
        <f t="shared" si="22"/>
        <v>1</v>
      </c>
      <c r="J124" s="39">
        <f t="shared" si="23"/>
        <v>-0.4</v>
      </c>
    </row>
    <row r="125" spans="1:10" x14ac:dyDescent="0.25">
      <c r="A125" s="124" t="s">
        <v>165</v>
      </c>
      <c r="B125" s="35">
        <v>0</v>
      </c>
      <c r="C125" s="36">
        <v>0</v>
      </c>
      <c r="D125" s="35">
        <v>0</v>
      </c>
      <c r="E125" s="36">
        <v>1</v>
      </c>
      <c r="F125" s="37"/>
      <c r="G125" s="35">
        <f t="shared" si="20"/>
        <v>0</v>
      </c>
      <c r="H125" s="36">
        <f t="shared" si="21"/>
        <v>-1</v>
      </c>
      <c r="I125" s="38" t="str">
        <f t="shared" si="22"/>
        <v>-</v>
      </c>
      <c r="J125" s="39">
        <f t="shared" si="23"/>
        <v>-1</v>
      </c>
    </row>
    <row r="126" spans="1:10" x14ac:dyDescent="0.25">
      <c r="A126" s="124" t="s">
        <v>267</v>
      </c>
      <c r="B126" s="35">
        <v>2</v>
      </c>
      <c r="C126" s="36">
        <v>7</v>
      </c>
      <c r="D126" s="35">
        <v>8</v>
      </c>
      <c r="E126" s="36">
        <v>17</v>
      </c>
      <c r="F126" s="37"/>
      <c r="G126" s="35">
        <f t="shared" si="20"/>
        <v>-5</v>
      </c>
      <c r="H126" s="36">
        <f t="shared" si="21"/>
        <v>-9</v>
      </c>
      <c r="I126" s="38">
        <f t="shared" si="22"/>
        <v>-0.7142857142857143</v>
      </c>
      <c r="J126" s="39">
        <f t="shared" si="23"/>
        <v>-0.52941176470588236</v>
      </c>
    </row>
    <row r="127" spans="1:10" x14ac:dyDescent="0.25">
      <c r="A127" s="124" t="s">
        <v>198</v>
      </c>
      <c r="B127" s="35">
        <v>1</v>
      </c>
      <c r="C127" s="36">
        <v>3</v>
      </c>
      <c r="D127" s="35">
        <v>3</v>
      </c>
      <c r="E127" s="36">
        <v>8</v>
      </c>
      <c r="F127" s="37"/>
      <c r="G127" s="35">
        <f t="shared" si="20"/>
        <v>-2</v>
      </c>
      <c r="H127" s="36">
        <f t="shared" si="21"/>
        <v>-5</v>
      </c>
      <c r="I127" s="38">
        <f t="shared" si="22"/>
        <v>-0.66666666666666663</v>
      </c>
      <c r="J127" s="39">
        <f t="shared" si="23"/>
        <v>-0.625</v>
      </c>
    </row>
    <row r="128" spans="1:10" s="52" customFormat="1" ht="13" x14ac:dyDescent="0.3">
      <c r="A128" s="148" t="s">
        <v>413</v>
      </c>
      <c r="B128" s="46">
        <v>33</v>
      </c>
      <c r="C128" s="47">
        <v>57</v>
      </c>
      <c r="D128" s="46">
        <v>92</v>
      </c>
      <c r="E128" s="47">
        <v>132</v>
      </c>
      <c r="F128" s="48"/>
      <c r="G128" s="46">
        <f t="shared" si="20"/>
        <v>-24</v>
      </c>
      <c r="H128" s="47">
        <f t="shared" si="21"/>
        <v>-40</v>
      </c>
      <c r="I128" s="49">
        <f t="shared" si="22"/>
        <v>-0.42105263157894735</v>
      </c>
      <c r="J128" s="50">
        <f t="shared" si="23"/>
        <v>-0.30303030303030304</v>
      </c>
    </row>
    <row r="129" spans="1:10" x14ac:dyDescent="0.25">
      <c r="A129" s="147"/>
      <c r="B129" s="80"/>
      <c r="C129" s="81"/>
      <c r="D129" s="80"/>
      <c r="E129" s="81"/>
      <c r="F129" s="82"/>
      <c r="G129" s="80"/>
      <c r="H129" s="81"/>
      <c r="I129" s="94"/>
      <c r="J129" s="95"/>
    </row>
    <row r="130" spans="1:10" ht="13" x14ac:dyDescent="0.3">
      <c r="A130" s="118" t="s">
        <v>60</v>
      </c>
      <c r="B130" s="35"/>
      <c r="C130" s="36"/>
      <c r="D130" s="35"/>
      <c r="E130" s="36"/>
      <c r="F130" s="37"/>
      <c r="G130" s="35"/>
      <c r="H130" s="36"/>
      <c r="I130" s="38"/>
      <c r="J130" s="39"/>
    </row>
    <row r="131" spans="1:10" x14ac:dyDescent="0.25">
      <c r="A131" s="124" t="s">
        <v>280</v>
      </c>
      <c r="B131" s="35">
        <v>0</v>
      </c>
      <c r="C131" s="36">
        <v>0</v>
      </c>
      <c r="D131" s="35">
        <v>1</v>
      </c>
      <c r="E131" s="36">
        <v>1</v>
      </c>
      <c r="F131" s="37"/>
      <c r="G131" s="35">
        <f>B131-C131</f>
        <v>0</v>
      </c>
      <c r="H131" s="36">
        <f>D131-E131</f>
        <v>0</v>
      </c>
      <c r="I131" s="38" t="str">
        <f>IF(C131=0, "-", IF(G131/C131&lt;10, G131/C131, "&gt;999%"))</f>
        <v>-</v>
      </c>
      <c r="J131" s="39">
        <f>IF(E131=0, "-", IF(H131/E131&lt;10, H131/E131, "&gt;999%"))</f>
        <v>0</v>
      </c>
    </row>
    <row r="132" spans="1:10" x14ac:dyDescent="0.25">
      <c r="A132" s="124" t="s">
        <v>325</v>
      </c>
      <c r="B132" s="35">
        <v>0</v>
      </c>
      <c r="C132" s="36">
        <v>1</v>
      </c>
      <c r="D132" s="35">
        <v>0</v>
      </c>
      <c r="E132" s="36">
        <v>1</v>
      </c>
      <c r="F132" s="37"/>
      <c r="G132" s="35">
        <f>B132-C132</f>
        <v>-1</v>
      </c>
      <c r="H132" s="36">
        <f>D132-E132</f>
        <v>-1</v>
      </c>
      <c r="I132" s="38">
        <f>IF(C132=0, "-", IF(G132/C132&lt;10, G132/C132, "&gt;999%"))</f>
        <v>-1</v>
      </c>
      <c r="J132" s="39">
        <f>IF(E132=0, "-", IF(H132/E132&lt;10, H132/E132, "&gt;999%"))</f>
        <v>-1</v>
      </c>
    </row>
    <row r="133" spans="1:10" x14ac:dyDescent="0.25">
      <c r="A133" s="124" t="s">
        <v>312</v>
      </c>
      <c r="B133" s="35">
        <v>0</v>
      </c>
      <c r="C133" s="36">
        <v>1</v>
      </c>
      <c r="D133" s="35">
        <v>0</v>
      </c>
      <c r="E133" s="36">
        <v>3</v>
      </c>
      <c r="F133" s="37"/>
      <c r="G133" s="35">
        <f>B133-C133</f>
        <v>-1</v>
      </c>
      <c r="H133" s="36">
        <f>D133-E133</f>
        <v>-3</v>
      </c>
      <c r="I133" s="38">
        <f>IF(C133=0, "-", IF(G133/C133&lt;10, G133/C133, "&gt;999%"))</f>
        <v>-1</v>
      </c>
      <c r="J133" s="39">
        <f>IF(E133=0, "-", IF(H133/E133&lt;10, H133/E133, "&gt;999%"))</f>
        <v>-1</v>
      </c>
    </row>
    <row r="134" spans="1:10" s="52" customFormat="1" ht="13" x14ac:dyDescent="0.3">
      <c r="A134" s="148" t="s">
        <v>414</v>
      </c>
      <c r="B134" s="46">
        <v>0</v>
      </c>
      <c r="C134" s="47">
        <v>2</v>
      </c>
      <c r="D134" s="46">
        <v>1</v>
      </c>
      <c r="E134" s="47">
        <v>5</v>
      </c>
      <c r="F134" s="48"/>
      <c r="G134" s="46">
        <f>B134-C134</f>
        <v>-2</v>
      </c>
      <c r="H134" s="47">
        <f>D134-E134</f>
        <v>-4</v>
      </c>
      <c r="I134" s="49">
        <f>IF(C134=0, "-", IF(G134/C134&lt;10, G134/C134, "&gt;999%"))</f>
        <v>-1</v>
      </c>
      <c r="J134" s="50">
        <f>IF(E134=0, "-", IF(H134/E134&lt;10, H134/E134, "&gt;999%"))</f>
        <v>-0.8</v>
      </c>
    </row>
    <row r="135" spans="1:10" x14ac:dyDescent="0.25">
      <c r="A135" s="147"/>
      <c r="B135" s="80"/>
      <c r="C135" s="81"/>
      <c r="D135" s="80"/>
      <c r="E135" s="81"/>
      <c r="F135" s="82"/>
      <c r="G135" s="80"/>
      <c r="H135" s="81"/>
      <c r="I135" s="94"/>
      <c r="J135" s="95"/>
    </row>
    <row r="136" spans="1:10" ht="13" x14ac:dyDescent="0.3">
      <c r="A136" s="118" t="s">
        <v>61</v>
      </c>
      <c r="B136" s="35"/>
      <c r="C136" s="36"/>
      <c r="D136" s="35"/>
      <c r="E136" s="36"/>
      <c r="F136" s="37"/>
      <c r="G136" s="35"/>
      <c r="H136" s="36"/>
      <c r="I136" s="38"/>
      <c r="J136" s="39"/>
    </row>
    <row r="137" spans="1:10" x14ac:dyDescent="0.25">
      <c r="A137" s="124" t="s">
        <v>297</v>
      </c>
      <c r="B137" s="35">
        <v>2</v>
      </c>
      <c r="C137" s="36">
        <v>0</v>
      </c>
      <c r="D137" s="35">
        <v>2</v>
      </c>
      <c r="E137" s="36">
        <v>0</v>
      </c>
      <c r="F137" s="37"/>
      <c r="G137" s="35">
        <f>B137-C137</f>
        <v>2</v>
      </c>
      <c r="H137" s="36">
        <f>D137-E137</f>
        <v>2</v>
      </c>
      <c r="I137" s="38" t="str">
        <f>IF(C137=0, "-", IF(G137/C137&lt;10, G137/C137, "&gt;999%"))</f>
        <v>-</v>
      </c>
      <c r="J137" s="39" t="str">
        <f>IF(E137=0, "-", IF(H137/E137&lt;10, H137/E137, "&gt;999%"))</f>
        <v>-</v>
      </c>
    </row>
    <row r="138" spans="1:10" x14ac:dyDescent="0.25">
      <c r="A138" s="124" t="s">
        <v>342</v>
      </c>
      <c r="B138" s="35">
        <v>1</v>
      </c>
      <c r="C138" s="36">
        <v>0</v>
      </c>
      <c r="D138" s="35">
        <v>1</v>
      </c>
      <c r="E138" s="36">
        <v>1</v>
      </c>
      <c r="F138" s="37"/>
      <c r="G138" s="35">
        <f>B138-C138</f>
        <v>1</v>
      </c>
      <c r="H138" s="36">
        <f>D138-E138</f>
        <v>0</v>
      </c>
      <c r="I138" s="38" t="str">
        <f>IF(C138=0, "-", IF(G138/C138&lt;10, G138/C138, "&gt;999%"))</f>
        <v>-</v>
      </c>
      <c r="J138" s="39">
        <f>IF(E138=0, "-", IF(H138/E138&lt;10, H138/E138, "&gt;999%"))</f>
        <v>0</v>
      </c>
    </row>
    <row r="139" spans="1:10" x14ac:dyDescent="0.25">
      <c r="A139" s="124" t="s">
        <v>205</v>
      </c>
      <c r="B139" s="35">
        <v>0</v>
      </c>
      <c r="C139" s="36">
        <v>0</v>
      </c>
      <c r="D139" s="35">
        <v>2</v>
      </c>
      <c r="E139" s="36">
        <v>1</v>
      </c>
      <c r="F139" s="37"/>
      <c r="G139" s="35">
        <f>B139-C139</f>
        <v>0</v>
      </c>
      <c r="H139" s="36">
        <f>D139-E139</f>
        <v>1</v>
      </c>
      <c r="I139" s="38" t="str">
        <f>IF(C139=0, "-", IF(G139/C139&lt;10, G139/C139, "&gt;999%"))</f>
        <v>-</v>
      </c>
      <c r="J139" s="39">
        <f>IF(E139=0, "-", IF(H139/E139&lt;10, H139/E139, "&gt;999%"))</f>
        <v>1</v>
      </c>
    </row>
    <row r="140" spans="1:10" x14ac:dyDescent="0.25">
      <c r="A140" s="124" t="s">
        <v>361</v>
      </c>
      <c r="B140" s="35">
        <v>3</v>
      </c>
      <c r="C140" s="36">
        <v>2</v>
      </c>
      <c r="D140" s="35">
        <v>8</v>
      </c>
      <c r="E140" s="36">
        <v>7</v>
      </c>
      <c r="F140" s="37"/>
      <c r="G140" s="35">
        <f>B140-C140</f>
        <v>1</v>
      </c>
      <c r="H140" s="36">
        <f>D140-E140</f>
        <v>1</v>
      </c>
      <c r="I140" s="38">
        <f>IF(C140=0, "-", IF(G140/C140&lt;10, G140/C140, "&gt;999%"))</f>
        <v>0.5</v>
      </c>
      <c r="J140" s="39">
        <f>IF(E140=0, "-", IF(H140/E140&lt;10, H140/E140, "&gt;999%"))</f>
        <v>0.14285714285714285</v>
      </c>
    </row>
    <row r="141" spans="1:10" s="52" customFormat="1" ht="13" x14ac:dyDescent="0.3">
      <c r="A141" s="148" t="s">
        <v>415</v>
      </c>
      <c r="B141" s="46">
        <v>6</v>
      </c>
      <c r="C141" s="47">
        <v>2</v>
      </c>
      <c r="D141" s="46">
        <v>13</v>
      </c>
      <c r="E141" s="47">
        <v>9</v>
      </c>
      <c r="F141" s="48"/>
      <c r="G141" s="46">
        <f>B141-C141</f>
        <v>4</v>
      </c>
      <c r="H141" s="47">
        <f>D141-E141</f>
        <v>4</v>
      </c>
      <c r="I141" s="49">
        <f>IF(C141=0, "-", IF(G141/C141&lt;10, G141/C141, "&gt;999%"))</f>
        <v>2</v>
      </c>
      <c r="J141" s="50">
        <f>IF(E141=0, "-", IF(H141/E141&lt;10, H141/E141, "&gt;999%"))</f>
        <v>0.44444444444444442</v>
      </c>
    </row>
    <row r="142" spans="1:10" x14ac:dyDescent="0.25">
      <c r="A142" s="147"/>
      <c r="B142" s="80"/>
      <c r="C142" s="81"/>
      <c r="D142" s="80"/>
      <c r="E142" s="81"/>
      <c r="F142" s="82"/>
      <c r="G142" s="80"/>
      <c r="H142" s="81"/>
      <c r="I142" s="94"/>
      <c r="J142" s="95"/>
    </row>
    <row r="143" spans="1:10" ht="13" x14ac:dyDescent="0.3">
      <c r="A143" s="118" t="s">
        <v>62</v>
      </c>
      <c r="B143" s="35"/>
      <c r="C143" s="36"/>
      <c r="D143" s="35"/>
      <c r="E143" s="36"/>
      <c r="F143" s="37"/>
      <c r="G143" s="35"/>
      <c r="H143" s="36"/>
      <c r="I143" s="38"/>
      <c r="J143" s="39"/>
    </row>
    <row r="144" spans="1:10" x14ac:dyDescent="0.25">
      <c r="A144" s="124" t="s">
        <v>190</v>
      </c>
      <c r="B144" s="35">
        <v>0</v>
      </c>
      <c r="C144" s="36">
        <v>0</v>
      </c>
      <c r="D144" s="35">
        <v>1</v>
      </c>
      <c r="E144" s="36">
        <v>0</v>
      </c>
      <c r="F144" s="37"/>
      <c r="G144" s="35">
        <f t="shared" ref="G144:G151" si="24">B144-C144</f>
        <v>0</v>
      </c>
      <c r="H144" s="36">
        <f t="shared" ref="H144:H151" si="25">D144-E144</f>
        <v>1</v>
      </c>
      <c r="I144" s="38" t="str">
        <f t="shared" ref="I144:I151" si="26">IF(C144=0, "-", IF(G144/C144&lt;10, G144/C144, "&gt;999%"))</f>
        <v>-</v>
      </c>
      <c r="J144" s="39" t="str">
        <f t="shared" ref="J144:J151" si="27">IF(E144=0, "-", IF(H144/E144&lt;10, H144/E144, "&gt;999%"))</f>
        <v>-</v>
      </c>
    </row>
    <row r="145" spans="1:10" x14ac:dyDescent="0.25">
      <c r="A145" s="124" t="s">
        <v>191</v>
      </c>
      <c r="B145" s="35">
        <v>0</v>
      </c>
      <c r="C145" s="36">
        <v>0</v>
      </c>
      <c r="D145" s="35">
        <v>1</v>
      </c>
      <c r="E145" s="36">
        <v>0</v>
      </c>
      <c r="F145" s="37"/>
      <c r="G145" s="35">
        <f t="shared" si="24"/>
        <v>0</v>
      </c>
      <c r="H145" s="36">
        <f t="shared" si="25"/>
        <v>1</v>
      </c>
      <c r="I145" s="38" t="str">
        <f t="shared" si="26"/>
        <v>-</v>
      </c>
      <c r="J145" s="39" t="str">
        <f t="shared" si="27"/>
        <v>-</v>
      </c>
    </row>
    <row r="146" spans="1:10" x14ac:dyDescent="0.25">
      <c r="A146" s="124" t="s">
        <v>326</v>
      </c>
      <c r="B146" s="35">
        <v>1</v>
      </c>
      <c r="C146" s="36">
        <v>1</v>
      </c>
      <c r="D146" s="35">
        <v>3</v>
      </c>
      <c r="E146" s="36">
        <v>2</v>
      </c>
      <c r="F146" s="37"/>
      <c r="G146" s="35">
        <f t="shared" si="24"/>
        <v>0</v>
      </c>
      <c r="H146" s="36">
        <f t="shared" si="25"/>
        <v>1</v>
      </c>
      <c r="I146" s="38">
        <f t="shared" si="26"/>
        <v>0</v>
      </c>
      <c r="J146" s="39">
        <f t="shared" si="27"/>
        <v>0.5</v>
      </c>
    </row>
    <row r="147" spans="1:10" x14ac:dyDescent="0.25">
      <c r="A147" s="124" t="s">
        <v>281</v>
      </c>
      <c r="B147" s="35">
        <v>0</v>
      </c>
      <c r="C147" s="36">
        <v>1</v>
      </c>
      <c r="D147" s="35">
        <v>1</v>
      </c>
      <c r="E147" s="36">
        <v>5</v>
      </c>
      <c r="F147" s="37"/>
      <c r="G147" s="35">
        <f t="shared" si="24"/>
        <v>-1</v>
      </c>
      <c r="H147" s="36">
        <f t="shared" si="25"/>
        <v>-4</v>
      </c>
      <c r="I147" s="38">
        <f t="shared" si="26"/>
        <v>-1</v>
      </c>
      <c r="J147" s="39">
        <f t="shared" si="27"/>
        <v>-0.8</v>
      </c>
    </row>
    <row r="148" spans="1:10" x14ac:dyDescent="0.25">
      <c r="A148" s="124" t="s">
        <v>223</v>
      </c>
      <c r="B148" s="35">
        <v>0</v>
      </c>
      <c r="C148" s="36">
        <v>0</v>
      </c>
      <c r="D148" s="35">
        <v>0</v>
      </c>
      <c r="E148" s="36">
        <v>1</v>
      </c>
      <c r="F148" s="37"/>
      <c r="G148" s="35">
        <f t="shared" si="24"/>
        <v>0</v>
      </c>
      <c r="H148" s="36">
        <f t="shared" si="25"/>
        <v>-1</v>
      </c>
      <c r="I148" s="38" t="str">
        <f t="shared" si="26"/>
        <v>-</v>
      </c>
      <c r="J148" s="39">
        <f t="shared" si="27"/>
        <v>-1</v>
      </c>
    </row>
    <row r="149" spans="1:10" x14ac:dyDescent="0.25">
      <c r="A149" s="124" t="s">
        <v>313</v>
      </c>
      <c r="B149" s="35">
        <v>0</v>
      </c>
      <c r="C149" s="36">
        <v>0</v>
      </c>
      <c r="D149" s="35">
        <v>1</v>
      </c>
      <c r="E149" s="36">
        <v>4</v>
      </c>
      <c r="F149" s="37"/>
      <c r="G149" s="35">
        <f t="shared" si="24"/>
        <v>0</v>
      </c>
      <c r="H149" s="36">
        <f t="shared" si="25"/>
        <v>-3</v>
      </c>
      <c r="I149" s="38" t="str">
        <f t="shared" si="26"/>
        <v>-</v>
      </c>
      <c r="J149" s="39">
        <f t="shared" si="27"/>
        <v>-0.75</v>
      </c>
    </row>
    <row r="150" spans="1:10" x14ac:dyDescent="0.25">
      <c r="A150" s="124" t="s">
        <v>257</v>
      </c>
      <c r="B150" s="35">
        <v>0</v>
      </c>
      <c r="C150" s="36">
        <v>2</v>
      </c>
      <c r="D150" s="35">
        <v>0</v>
      </c>
      <c r="E150" s="36">
        <v>3</v>
      </c>
      <c r="F150" s="37"/>
      <c r="G150" s="35">
        <f t="shared" si="24"/>
        <v>-2</v>
      </c>
      <c r="H150" s="36">
        <f t="shared" si="25"/>
        <v>-3</v>
      </c>
      <c r="I150" s="38">
        <f t="shared" si="26"/>
        <v>-1</v>
      </c>
      <c r="J150" s="39">
        <f t="shared" si="27"/>
        <v>-1</v>
      </c>
    </row>
    <row r="151" spans="1:10" s="52" customFormat="1" ht="13" x14ac:dyDescent="0.3">
      <c r="A151" s="148" t="s">
        <v>416</v>
      </c>
      <c r="B151" s="46">
        <v>1</v>
      </c>
      <c r="C151" s="47">
        <v>4</v>
      </c>
      <c r="D151" s="46">
        <v>7</v>
      </c>
      <c r="E151" s="47">
        <v>15</v>
      </c>
      <c r="F151" s="48"/>
      <c r="G151" s="46">
        <f t="shared" si="24"/>
        <v>-3</v>
      </c>
      <c r="H151" s="47">
        <f t="shared" si="25"/>
        <v>-8</v>
      </c>
      <c r="I151" s="49">
        <f t="shared" si="26"/>
        <v>-0.75</v>
      </c>
      <c r="J151" s="50">
        <f t="shared" si="27"/>
        <v>-0.53333333333333333</v>
      </c>
    </row>
    <row r="152" spans="1:10" x14ac:dyDescent="0.25">
      <c r="A152" s="147"/>
      <c r="B152" s="80"/>
      <c r="C152" s="81"/>
      <c r="D152" s="80"/>
      <c r="E152" s="81"/>
      <c r="F152" s="82"/>
      <c r="G152" s="80"/>
      <c r="H152" s="81"/>
      <c r="I152" s="94"/>
      <c r="J152" s="95"/>
    </row>
    <row r="153" spans="1:10" ht="13" x14ac:dyDescent="0.3">
      <c r="A153" s="118" t="s">
        <v>81</v>
      </c>
      <c r="B153" s="35"/>
      <c r="C153" s="36"/>
      <c r="D153" s="35"/>
      <c r="E153" s="36"/>
      <c r="F153" s="37"/>
      <c r="G153" s="35"/>
      <c r="H153" s="36"/>
      <c r="I153" s="38"/>
      <c r="J153" s="39"/>
    </row>
    <row r="154" spans="1:10" x14ac:dyDescent="0.25">
      <c r="A154" s="124" t="s">
        <v>390</v>
      </c>
      <c r="B154" s="35">
        <v>0</v>
      </c>
      <c r="C154" s="36">
        <v>2</v>
      </c>
      <c r="D154" s="35">
        <v>2</v>
      </c>
      <c r="E154" s="36">
        <v>4</v>
      </c>
      <c r="F154" s="37"/>
      <c r="G154" s="35">
        <f>B154-C154</f>
        <v>-2</v>
      </c>
      <c r="H154" s="36">
        <f>D154-E154</f>
        <v>-2</v>
      </c>
      <c r="I154" s="38">
        <f>IF(C154=0, "-", IF(G154/C154&lt;10, G154/C154, "&gt;999%"))</f>
        <v>-1</v>
      </c>
      <c r="J154" s="39">
        <f>IF(E154=0, "-", IF(H154/E154&lt;10, H154/E154, "&gt;999%"))</f>
        <v>-0.5</v>
      </c>
    </row>
    <row r="155" spans="1:10" s="52" customFormat="1" ht="13" x14ac:dyDescent="0.3">
      <c r="A155" s="148" t="s">
        <v>417</v>
      </c>
      <c r="B155" s="46">
        <v>0</v>
      </c>
      <c r="C155" s="47">
        <v>2</v>
      </c>
      <c r="D155" s="46">
        <v>2</v>
      </c>
      <c r="E155" s="47">
        <v>4</v>
      </c>
      <c r="F155" s="48"/>
      <c r="G155" s="46">
        <f>B155-C155</f>
        <v>-2</v>
      </c>
      <c r="H155" s="47">
        <f>D155-E155</f>
        <v>-2</v>
      </c>
      <c r="I155" s="49">
        <f>IF(C155=0, "-", IF(G155/C155&lt;10, G155/C155, "&gt;999%"))</f>
        <v>-1</v>
      </c>
      <c r="J155" s="50">
        <f>IF(E155=0, "-", IF(H155/E155&lt;10, H155/E155, "&gt;999%"))</f>
        <v>-0.5</v>
      </c>
    </row>
    <row r="156" spans="1:10" x14ac:dyDescent="0.25">
      <c r="A156" s="147"/>
      <c r="B156" s="80"/>
      <c r="C156" s="81"/>
      <c r="D156" s="80"/>
      <c r="E156" s="81"/>
      <c r="F156" s="82"/>
      <c r="G156" s="80"/>
      <c r="H156" s="81"/>
      <c r="I156" s="94"/>
      <c r="J156" s="95"/>
    </row>
    <row r="157" spans="1:10" ht="13" x14ac:dyDescent="0.3">
      <c r="A157" s="118" t="s">
        <v>63</v>
      </c>
      <c r="B157" s="35"/>
      <c r="C157" s="36"/>
      <c r="D157" s="35"/>
      <c r="E157" s="36"/>
      <c r="F157" s="37"/>
      <c r="G157" s="35"/>
      <c r="H157" s="36"/>
      <c r="I157" s="38"/>
      <c r="J157" s="39"/>
    </row>
    <row r="158" spans="1:10" x14ac:dyDescent="0.25">
      <c r="A158" s="124" t="s">
        <v>352</v>
      </c>
      <c r="B158" s="35">
        <v>2</v>
      </c>
      <c r="C158" s="36">
        <v>4</v>
      </c>
      <c r="D158" s="35">
        <v>6</v>
      </c>
      <c r="E158" s="36">
        <v>8</v>
      </c>
      <c r="F158" s="37"/>
      <c r="G158" s="35">
        <f t="shared" ref="G158:G169" si="28">B158-C158</f>
        <v>-2</v>
      </c>
      <c r="H158" s="36">
        <f t="shared" ref="H158:H169" si="29">D158-E158</f>
        <v>-2</v>
      </c>
      <c r="I158" s="38">
        <f t="shared" ref="I158:I169" si="30">IF(C158=0, "-", IF(G158/C158&lt;10, G158/C158, "&gt;999%"))</f>
        <v>-0.5</v>
      </c>
      <c r="J158" s="39">
        <f t="shared" ref="J158:J169" si="31">IF(E158=0, "-", IF(H158/E158&lt;10, H158/E158, "&gt;999%"))</f>
        <v>-0.25</v>
      </c>
    </row>
    <row r="159" spans="1:10" x14ac:dyDescent="0.25">
      <c r="A159" s="124" t="s">
        <v>362</v>
      </c>
      <c r="B159" s="35">
        <v>12</v>
      </c>
      <c r="C159" s="36">
        <v>12</v>
      </c>
      <c r="D159" s="35">
        <v>31</v>
      </c>
      <c r="E159" s="36">
        <v>29</v>
      </c>
      <c r="F159" s="37"/>
      <c r="G159" s="35">
        <f t="shared" si="28"/>
        <v>0</v>
      </c>
      <c r="H159" s="36">
        <f t="shared" si="29"/>
        <v>2</v>
      </c>
      <c r="I159" s="38">
        <f t="shared" si="30"/>
        <v>0</v>
      </c>
      <c r="J159" s="39">
        <f t="shared" si="31"/>
        <v>6.8965517241379309E-2</v>
      </c>
    </row>
    <row r="160" spans="1:10" x14ac:dyDescent="0.25">
      <c r="A160" s="124" t="s">
        <v>233</v>
      </c>
      <c r="B160" s="35">
        <v>6</v>
      </c>
      <c r="C160" s="36">
        <v>11</v>
      </c>
      <c r="D160" s="35">
        <v>23</v>
      </c>
      <c r="E160" s="36">
        <v>25</v>
      </c>
      <c r="F160" s="37"/>
      <c r="G160" s="35">
        <f t="shared" si="28"/>
        <v>-5</v>
      </c>
      <c r="H160" s="36">
        <f t="shared" si="29"/>
        <v>-2</v>
      </c>
      <c r="I160" s="38">
        <f t="shared" si="30"/>
        <v>-0.45454545454545453</v>
      </c>
      <c r="J160" s="39">
        <f t="shared" si="31"/>
        <v>-0.08</v>
      </c>
    </row>
    <row r="161" spans="1:10" x14ac:dyDescent="0.25">
      <c r="A161" s="124" t="s">
        <v>243</v>
      </c>
      <c r="B161" s="35">
        <v>3</v>
      </c>
      <c r="C161" s="36">
        <v>0</v>
      </c>
      <c r="D161" s="35">
        <v>8</v>
      </c>
      <c r="E161" s="36">
        <v>0</v>
      </c>
      <c r="F161" s="37"/>
      <c r="G161" s="35">
        <f t="shared" si="28"/>
        <v>3</v>
      </c>
      <c r="H161" s="36">
        <f t="shared" si="29"/>
        <v>8</v>
      </c>
      <c r="I161" s="38" t="str">
        <f t="shared" si="30"/>
        <v>-</v>
      </c>
      <c r="J161" s="39" t="str">
        <f t="shared" si="31"/>
        <v>-</v>
      </c>
    </row>
    <row r="162" spans="1:10" x14ac:dyDescent="0.25">
      <c r="A162" s="124" t="s">
        <v>268</v>
      </c>
      <c r="B162" s="35">
        <v>11</v>
      </c>
      <c r="C162" s="36">
        <v>11</v>
      </c>
      <c r="D162" s="35">
        <v>37</v>
      </c>
      <c r="E162" s="36">
        <v>35</v>
      </c>
      <c r="F162" s="37"/>
      <c r="G162" s="35">
        <f t="shared" si="28"/>
        <v>0</v>
      </c>
      <c r="H162" s="36">
        <f t="shared" si="29"/>
        <v>2</v>
      </c>
      <c r="I162" s="38">
        <f t="shared" si="30"/>
        <v>0</v>
      </c>
      <c r="J162" s="39">
        <f t="shared" si="31"/>
        <v>5.7142857142857141E-2</v>
      </c>
    </row>
    <row r="163" spans="1:10" x14ac:dyDescent="0.25">
      <c r="A163" s="124" t="s">
        <v>298</v>
      </c>
      <c r="B163" s="35">
        <v>1</v>
      </c>
      <c r="C163" s="36">
        <v>2</v>
      </c>
      <c r="D163" s="35">
        <v>5</v>
      </c>
      <c r="E163" s="36">
        <v>4</v>
      </c>
      <c r="F163" s="37"/>
      <c r="G163" s="35">
        <f t="shared" si="28"/>
        <v>-1</v>
      </c>
      <c r="H163" s="36">
        <f t="shared" si="29"/>
        <v>1</v>
      </c>
      <c r="I163" s="38">
        <f t="shared" si="30"/>
        <v>-0.5</v>
      </c>
      <c r="J163" s="39">
        <f t="shared" si="31"/>
        <v>0.25</v>
      </c>
    </row>
    <row r="164" spans="1:10" x14ac:dyDescent="0.25">
      <c r="A164" s="124" t="s">
        <v>299</v>
      </c>
      <c r="B164" s="35">
        <v>2</v>
      </c>
      <c r="C164" s="36">
        <v>5</v>
      </c>
      <c r="D164" s="35">
        <v>3</v>
      </c>
      <c r="E164" s="36">
        <v>7</v>
      </c>
      <c r="F164" s="37"/>
      <c r="G164" s="35">
        <f t="shared" si="28"/>
        <v>-3</v>
      </c>
      <c r="H164" s="36">
        <f t="shared" si="29"/>
        <v>-4</v>
      </c>
      <c r="I164" s="38">
        <f t="shared" si="30"/>
        <v>-0.6</v>
      </c>
      <c r="J164" s="39">
        <f t="shared" si="31"/>
        <v>-0.5714285714285714</v>
      </c>
    </row>
    <row r="165" spans="1:10" x14ac:dyDescent="0.25">
      <c r="A165" s="124" t="s">
        <v>218</v>
      </c>
      <c r="B165" s="35">
        <v>0</v>
      </c>
      <c r="C165" s="36">
        <v>0</v>
      </c>
      <c r="D165" s="35">
        <v>0</v>
      </c>
      <c r="E165" s="36">
        <v>1</v>
      </c>
      <c r="F165" s="37"/>
      <c r="G165" s="35">
        <f t="shared" si="28"/>
        <v>0</v>
      </c>
      <c r="H165" s="36">
        <f t="shared" si="29"/>
        <v>-1</v>
      </c>
      <c r="I165" s="38" t="str">
        <f t="shared" si="30"/>
        <v>-</v>
      </c>
      <c r="J165" s="39">
        <f t="shared" si="31"/>
        <v>-1</v>
      </c>
    </row>
    <row r="166" spans="1:10" x14ac:dyDescent="0.25">
      <c r="A166" s="124" t="s">
        <v>143</v>
      </c>
      <c r="B166" s="35">
        <v>4</v>
      </c>
      <c r="C166" s="36">
        <v>9</v>
      </c>
      <c r="D166" s="35">
        <v>12</v>
      </c>
      <c r="E166" s="36">
        <v>20</v>
      </c>
      <c r="F166" s="37"/>
      <c r="G166" s="35">
        <f t="shared" si="28"/>
        <v>-5</v>
      </c>
      <c r="H166" s="36">
        <f t="shared" si="29"/>
        <v>-8</v>
      </c>
      <c r="I166" s="38">
        <f t="shared" si="30"/>
        <v>-0.55555555555555558</v>
      </c>
      <c r="J166" s="39">
        <f t="shared" si="31"/>
        <v>-0.4</v>
      </c>
    </row>
    <row r="167" spans="1:10" x14ac:dyDescent="0.25">
      <c r="A167" s="124" t="s">
        <v>166</v>
      </c>
      <c r="B167" s="35">
        <v>9</v>
      </c>
      <c r="C167" s="36">
        <v>12</v>
      </c>
      <c r="D167" s="35">
        <v>26</v>
      </c>
      <c r="E167" s="36">
        <v>48</v>
      </c>
      <c r="F167" s="37"/>
      <c r="G167" s="35">
        <f t="shared" si="28"/>
        <v>-3</v>
      </c>
      <c r="H167" s="36">
        <f t="shared" si="29"/>
        <v>-22</v>
      </c>
      <c r="I167" s="38">
        <f t="shared" si="30"/>
        <v>-0.25</v>
      </c>
      <c r="J167" s="39">
        <f t="shared" si="31"/>
        <v>-0.45833333333333331</v>
      </c>
    </row>
    <row r="168" spans="1:10" x14ac:dyDescent="0.25">
      <c r="A168" s="124" t="s">
        <v>182</v>
      </c>
      <c r="B168" s="35">
        <v>1</v>
      </c>
      <c r="C168" s="36">
        <v>2</v>
      </c>
      <c r="D168" s="35">
        <v>2</v>
      </c>
      <c r="E168" s="36">
        <v>4</v>
      </c>
      <c r="F168" s="37"/>
      <c r="G168" s="35">
        <f t="shared" si="28"/>
        <v>-1</v>
      </c>
      <c r="H168" s="36">
        <f t="shared" si="29"/>
        <v>-2</v>
      </c>
      <c r="I168" s="38">
        <f t="shared" si="30"/>
        <v>-0.5</v>
      </c>
      <c r="J168" s="39">
        <f t="shared" si="31"/>
        <v>-0.5</v>
      </c>
    </row>
    <row r="169" spans="1:10" s="52" customFormat="1" ht="13" x14ac:dyDescent="0.3">
      <c r="A169" s="148" t="s">
        <v>418</v>
      </c>
      <c r="B169" s="46">
        <v>51</v>
      </c>
      <c r="C169" s="47">
        <v>68</v>
      </c>
      <c r="D169" s="46">
        <v>153</v>
      </c>
      <c r="E169" s="47">
        <v>181</v>
      </c>
      <c r="F169" s="48"/>
      <c r="G169" s="46">
        <f t="shared" si="28"/>
        <v>-17</v>
      </c>
      <c r="H169" s="47">
        <f t="shared" si="29"/>
        <v>-28</v>
      </c>
      <c r="I169" s="49">
        <f t="shared" si="30"/>
        <v>-0.25</v>
      </c>
      <c r="J169" s="50">
        <f t="shared" si="31"/>
        <v>-0.15469613259668508</v>
      </c>
    </row>
    <row r="170" spans="1:10" x14ac:dyDescent="0.25">
      <c r="A170" s="147"/>
      <c r="B170" s="80"/>
      <c r="C170" s="81"/>
      <c r="D170" s="80"/>
      <c r="E170" s="81"/>
      <c r="F170" s="82"/>
      <c r="G170" s="80"/>
      <c r="H170" s="81"/>
      <c r="I170" s="94"/>
      <c r="J170" s="95"/>
    </row>
    <row r="171" spans="1:10" ht="13" x14ac:dyDescent="0.3">
      <c r="A171" s="118" t="s">
        <v>64</v>
      </c>
      <c r="B171" s="35"/>
      <c r="C171" s="36"/>
      <c r="D171" s="35"/>
      <c r="E171" s="36"/>
      <c r="F171" s="37"/>
      <c r="G171" s="35"/>
      <c r="H171" s="36"/>
      <c r="I171" s="38"/>
      <c r="J171" s="39"/>
    </row>
    <row r="172" spans="1:10" x14ac:dyDescent="0.25">
      <c r="A172" s="124" t="s">
        <v>176</v>
      </c>
      <c r="B172" s="35">
        <v>0</v>
      </c>
      <c r="C172" s="36">
        <v>0</v>
      </c>
      <c r="D172" s="35">
        <v>4</v>
      </c>
      <c r="E172" s="36">
        <v>0</v>
      </c>
      <c r="F172" s="37"/>
      <c r="G172" s="35">
        <f t="shared" ref="G172:G180" si="32">B172-C172</f>
        <v>0</v>
      </c>
      <c r="H172" s="36">
        <f t="shared" ref="H172:H180" si="33">D172-E172</f>
        <v>4</v>
      </c>
      <c r="I172" s="38" t="str">
        <f t="shared" ref="I172:I180" si="34">IF(C172=0, "-", IF(G172/C172&lt;10, G172/C172, "&gt;999%"))</f>
        <v>-</v>
      </c>
      <c r="J172" s="39" t="str">
        <f t="shared" ref="J172:J180" si="35">IF(E172=0, "-", IF(H172/E172&lt;10, H172/E172, "&gt;999%"))</f>
        <v>-</v>
      </c>
    </row>
    <row r="173" spans="1:10" x14ac:dyDescent="0.25">
      <c r="A173" s="124" t="s">
        <v>177</v>
      </c>
      <c r="B173" s="35">
        <v>0</v>
      </c>
      <c r="C173" s="36">
        <v>0</v>
      </c>
      <c r="D173" s="35">
        <v>1</v>
      </c>
      <c r="E173" s="36">
        <v>0</v>
      </c>
      <c r="F173" s="37"/>
      <c r="G173" s="35">
        <f t="shared" si="32"/>
        <v>0</v>
      </c>
      <c r="H173" s="36">
        <f t="shared" si="33"/>
        <v>1</v>
      </c>
      <c r="I173" s="38" t="str">
        <f t="shared" si="34"/>
        <v>-</v>
      </c>
      <c r="J173" s="39" t="str">
        <f t="shared" si="35"/>
        <v>-</v>
      </c>
    </row>
    <row r="174" spans="1:10" x14ac:dyDescent="0.25">
      <c r="A174" s="124" t="s">
        <v>192</v>
      </c>
      <c r="B174" s="35">
        <v>0</v>
      </c>
      <c r="C174" s="36">
        <v>0</v>
      </c>
      <c r="D174" s="35">
        <v>0</v>
      </c>
      <c r="E174" s="36">
        <v>1</v>
      </c>
      <c r="F174" s="37"/>
      <c r="G174" s="35">
        <f t="shared" si="32"/>
        <v>0</v>
      </c>
      <c r="H174" s="36">
        <f t="shared" si="33"/>
        <v>-1</v>
      </c>
      <c r="I174" s="38" t="str">
        <f t="shared" si="34"/>
        <v>-</v>
      </c>
      <c r="J174" s="39">
        <f t="shared" si="35"/>
        <v>-1</v>
      </c>
    </row>
    <row r="175" spans="1:10" x14ac:dyDescent="0.25">
      <c r="A175" s="124" t="s">
        <v>193</v>
      </c>
      <c r="B175" s="35">
        <v>0</v>
      </c>
      <c r="C175" s="36">
        <v>1</v>
      </c>
      <c r="D175" s="35">
        <v>0</v>
      </c>
      <c r="E175" s="36">
        <v>1</v>
      </c>
      <c r="F175" s="37"/>
      <c r="G175" s="35">
        <f t="shared" si="32"/>
        <v>-1</v>
      </c>
      <c r="H175" s="36">
        <f t="shared" si="33"/>
        <v>-1</v>
      </c>
      <c r="I175" s="38">
        <f t="shared" si="34"/>
        <v>-1</v>
      </c>
      <c r="J175" s="39">
        <f t="shared" si="35"/>
        <v>-1</v>
      </c>
    </row>
    <row r="176" spans="1:10" x14ac:dyDescent="0.25">
      <c r="A176" s="124" t="s">
        <v>258</v>
      </c>
      <c r="B176" s="35">
        <v>1</v>
      </c>
      <c r="C176" s="36">
        <v>0</v>
      </c>
      <c r="D176" s="35">
        <v>1</v>
      </c>
      <c r="E176" s="36">
        <v>0</v>
      </c>
      <c r="F176" s="37"/>
      <c r="G176" s="35">
        <f t="shared" si="32"/>
        <v>1</v>
      </c>
      <c r="H176" s="36">
        <f t="shared" si="33"/>
        <v>1</v>
      </c>
      <c r="I176" s="38" t="str">
        <f t="shared" si="34"/>
        <v>-</v>
      </c>
      <c r="J176" s="39" t="str">
        <f t="shared" si="35"/>
        <v>-</v>
      </c>
    </row>
    <row r="177" spans="1:10" x14ac:dyDescent="0.25">
      <c r="A177" s="124" t="s">
        <v>282</v>
      </c>
      <c r="B177" s="35">
        <v>1</v>
      </c>
      <c r="C177" s="36">
        <v>0</v>
      </c>
      <c r="D177" s="35">
        <v>1</v>
      </c>
      <c r="E177" s="36">
        <v>0</v>
      </c>
      <c r="F177" s="37"/>
      <c r="G177" s="35">
        <f t="shared" si="32"/>
        <v>1</v>
      </c>
      <c r="H177" s="36">
        <f t="shared" si="33"/>
        <v>1</v>
      </c>
      <c r="I177" s="38" t="str">
        <f t="shared" si="34"/>
        <v>-</v>
      </c>
      <c r="J177" s="39" t="str">
        <f t="shared" si="35"/>
        <v>-</v>
      </c>
    </row>
    <row r="178" spans="1:10" x14ac:dyDescent="0.25">
      <c r="A178" s="124" t="s">
        <v>283</v>
      </c>
      <c r="B178" s="35">
        <v>0</v>
      </c>
      <c r="C178" s="36">
        <v>0</v>
      </c>
      <c r="D178" s="35">
        <v>1</v>
      </c>
      <c r="E178" s="36">
        <v>0</v>
      </c>
      <c r="F178" s="37"/>
      <c r="G178" s="35">
        <f t="shared" si="32"/>
        <v>0</v>
      </c>
      <c r="H178" s="36">
        <f t="shared" si="33"/>
        <v>1</v>
      </c>
      <c r="I178" s="38" t="str">
        <f t="shared" si="34"/>
        <v>-</v>
      </c>
      <c r="J178" s="39" t="str">
        <f t="shared" si="35"/>
        <v>-</v>
      </c>
    </row>
    <row r="179" spans="1:10" x14ac:dyDescent="0.25">
      <c r="A179" s="124" t="s">
        <v>314</v>
      </c>
      <c r="B179" s="35">
        <v>0</v>
      </c>
      <c r="C179" s="36">
        <v>1</v>
      </c>
      <c r="D179" s="35">
        <v>0</v>
      </c>
      <c r="E179" s="36">
        <v>1</v>
      </c>
      <c r="F179" s="37"/>
      <c r="G179" s="35">
        <f t="shared" si="32"/>
        <v>-1</v>
      </c>
      <c r="H179" s="36">
        <f t="shared" si="33"/>
        <v>-1</v>
      </c>
      <c r="I179" s="38">
        <f t="shared" si="34"/>
        <v>-1</v>
      </c>
      <c r="J179" s="39">
        <f t="shared" si="35"/>
        <v>-1</v>
      </c>
    </row>
    <row r="180" spans="1:10" s="52" customFormat="1" ht="13" x14ac:dyDescent="0.3">
      <c r="A180" s="148" t="s">
        <v>419</v>
      </c>
      <c r="B180" s="46">
        <v>2</v>
      </c>
      <c r="C180" s="47">
        <v>2</v>
      </c>
      <c r="D180" s="46">
        <v>8</v>
      </c>
      <c r="E180" s="47">
        <v>3</v>
      </c>
      <c r="F180" s="48"/>
      <c r="G180" s="46">
        <f t="shared" si="32"/>
        <v>0</v>
      </c>
      <c r="H180" s="47">
        <f t="shared" si="33"/>
        <v>5</v>
      </c>
      <c r="I180" s="49">
        <f t="shared" si="34"/>
        <v>0</v>
      </c>
      <c r="J180" s="50">
        <f t="shared" si="35"/>
        <v>1.6666666666666667</v>
      </c>
    </row>
    <row r="181" spans="1:10" x14ac:dyDescent="0.25">
      <c r="A181" s="147"/>
      <c r="B181" s="80"/>
      <c r="C181" s="81"/>
      <c r="D181" s="80"/>
      <c r="E181" s="81"/>
      <c r="F181" s="82"/>
      <c r="G181" s="80"/>
      <c r="H181" s="81"/>
      <c r="I181" s="94"/>
      <c r="J181" s="95"/>
    </row>
    <row r="182" spans="1:10" ht="13" x14ac:dyDescent="0.3">
      <c r="A182" s="118" t="s">
        <v>82</v>
      </c>
      <c r="B182" s="35"/>
      <c r="C182" s="36"/>
      <c r="D182" s="35"/>
      <c r="E182" s="36"/>
      <c r="F182" s="37"/>
      <c r="G182" s="35"/>
      <c r="H182" s="36"/>
      <c r="I182" s="38"/>
      <c r="J182" s="39"/>
    </row>
    <row r="183" spans="1:10" x14ac:dyDescent="0.25">
      <c r="A183" s="124" t="s">
        <v>391</v>
      </c>
      <c r="B183" s="35">
        <v>2</v>
      </c>
      <c r="C183" s="36">
        <v>0</v>
      </c>
      <c r="D183" s="35">
        <v>3</v>
      </c>
      <c r="E183" s="36">
        <v>0</v>
      </c>
      <c r="F183" s="37"/>
      <c r="G183" s="35">
        <f>B183-C183</f>
        <v>2</v>
      </c>
      <c r="H183" s="36">
        <f>D183-E183</f>
        <v>3</v>
      </c>
      <c r="I183" s="38" t="str">
        <f>IF(C183=0, "-", IF(G183/C183&lt;10, G183/C183, "&gt;999%"))</f>
        <v>-</v>
      </c>
      <c r="J183" s="39" t="str">
        <f>IF(E183=0, "-", IF(H183/E183&lt;10, H183/E183, "&gt;999%"))</f>
        <v>-</v>
      </c>
    </row>
    <row r="184" spans="1:10" s="52" customFormat="1" ht="13" x14ac:dyDescent="0.3">
      <c r="A184" s="148" t="s">
        <v>420</v>
      </c>
      <c r="B184" s="46">
        <v>2</v>
      </c>
      <c r="C184" s="47">
        <v>0</v>
      </c>
      <c r="D184" s="46">
        <v>3</v>
      </c>
      <c r="E184" s="47">
        <v>0</v>
      </c>
      <c r="F184" s="48"/>
      <c r="G184" s="46">
        <f>B184-C184</f>
        <v>2</v>
      </c>
      <c r="H184" s="47">
        <f>D184-E184</f>
        <v>3</v>
      </c>
      <c r="I184" s="49" t="str">
        <f>IF(C184=0, "-", IF(G184/C184&lt;10, G184/C184, "&gt;999%"))</f>
        <v>-</v>
      </c>
      <c r="J184" s="50" t="str">
        <f>IF(E184=0, "-", IF(H184/E184&lt;10, H184/E184, "&gt;999%"))</f>
        <v>-</v>
      </c>
    </row>
    <row r="185" spans="1:10" x14ac:dyDescent="0.25">
      <c r="A185" s="147"/>
      <c r="B185" s="80"/>
      <c r="C185" s="81"/>
      <c r="D185" s="80"/>
      <c r="E185" s="81"/>
      <c r="F185" s="82"/>
      <c r="G185" s="80"/>
      <c r="H185" s="81"/>
      <c r="I185" s="94"/>
      <c r="J185" s="95"/>
    </row>
    <row r="186" spans="1:10" ht="13" x14ac:dyDescent="0.3">
      <c r="A186" s="118" t="s">
        <v>65</v>
      </c>
      <c r="B186" s="35"/>
      <c r="C186" s="36"/>
      <c r="D186" s="35"/>
      <c r="E186" s="36"/>
      <c r="F186" s="37"/>
      <c r="G186" s="35"/>
      <c r="H186" s="36"/>
      <c r="I186" s="38"/>
      <c r="J186" s="39"/>
    </row>
    <row r="187" spans="1:10" x14ac:dyDescent="0.25">
      <c r="A187" s="124" t="s">
        <v>380</v>
      </c>
      <c r="B187" s="35">
        <v>1</v>
      </c>
      <c r="C187" s="36">
        <v>1</v>
      </c>
      <c r="D187" s="35">
        <v>5</v>
      </c>
      <c r="E187" s="36">
        <v>2</v>
      </c>
      <c r="F187" s="37"/>
      <c r="G187" s="35">
        <f>B187-C187</f>
        <v>0</v>
      </c>
      <c r="H187" s="36">
        <f>D187-E187</f>
        <v>3</v>
      </c>
      <c r="I187" s="38">
        <f>IF(C187=0, "-", IF(G187/C187&lt;10, G187/C187, "&gt;999%"))</f>
        <v>0</v>
      </c>
      <c r="J187" s="39">
        <f>IF(E187=0, "-", IF(H187/E187&lt;10, H187/E187, "&gt;999%"))</f>
        <v>1.5</v>
      </c>
    </row>
    <row r="188" spans="1:10" x14ac:dyDescent="0.25">
      <c r="A188" s="124" t="s">
        <v>212</v>
      </c>
      <c r="B188" s="35">
        <v>0</v>
      </c>
      <c r="C188" s="36">
        <v>0</v>
      </c>
      <c r="D188" s="35">
        <v>0</v>
      </c>
      <c r="E188" s="36">
        <v>1</v>
      </c>
      <c r="F188" s="37"/>
      <c r="G188" s="35">
        <f>B188-C188</f>
        <v>0</v>
      </c>
      <c r="H188" s="36">
        <f>D188-E188</f>
        <v>-1</v>
      </c>
      <c r="I188" s="38" t="str">
        <f>IF(C188=0, "-", IF(G188/C188&lt;10, G188/C188, "&gt;999%"))</f>
        <v>-</v>
      </c>
      <c r="J188" s="39">
        <f>IF(E188=0, "-", IF(H188/E188&lt;10, H188/E188, "&gt;999%"))</f>
        <v>-1</v>
      </c>
    </row>
    <row r="189" spans="1:10" x14ac:dyDescent="0.25">
      <c r="A189" s="124" t="s">
        <v>343</v>
      </c>
      <c r="B189" s="35">
        <v>1</v>
      </c>
      <c r="C189" s="36">
        <v>0</v>
      </c>
      <c r="D189" s="35">
        <v>1</v>
      </c>
      <c r="E189" s="36">
        <v>0</v>
      </c>
      <c r="F189" s="37"/>
      <c r="G189" s="35">
        <f>B189-C189</f>
        <v>1</v>
      </c>
      <c r="H189" s="36">
        <f>D189-E189</f>
        <v>1</v>
      </c>
      <c r="I189" s="38" t="str">
        <f>IF(C189=0, "-", IF(G189/C189&lt;10, G189/C189, "&gt;999%"))</f>
        <v>-</v>
      </c>
      <c r="J189" s="39" t="str">
        <f>IF(E189=0, "-", IF(H189/E189&lt;10, H189/E189, "&gt;999%"))</f>
        <v>-</v>
      </c>
    </row>
    <row r="190" spans="1:10" x14ac:dyDescent="0.25">
      <c r="A190" s="124" t="s">
        <v>363</v>
      </c>
      <c r="B190" s="35">
        <v>1</v>
      </c>
      <c r="C190" s="36">
        <v>0</v>
      </c>
      <c r="D190" s="35">
        <v>1</v>
      </c>
      <c r="E190" s="36">
        <v>2</v>
      </c>
      <c r="F190" s="37"/>
      <c r="G190" s="35">
        <f>B190-C190</f>
        <v>1</v>
      </c>
      <c r="H190" s="36">
        <f>D190-E190</f>
        <v>-1</v>
      </c>
      <c r="I190" s="38" t="str">
        <f>IF(C190=0, "-", IF(G190/C190&lt;10, G190/C190, "&gt;999%"))</f>
        <v>-</v>
      </c>
      <c r="J190" s="39">
        <f>IF(E190=0, "-", IF(H190/E190&lt;10, H190/E190, "&gt;999%"))</f>
        <v>-0.5</v>
      </c>
    </row>
    <row r="191" spans="1:10" s="52" customFormat="1" ht="13" x14ac:dyDescent="0.3">
      <c r="A191" s="148" t="s">
        <v>421</v>
      </c>
      <c r="B191" s="46">
        <v>3</v>
      </c>
      <c r="C191" s="47">
        <v>1</v>
      </c>
      <c r="D191" s="46">
        <v>7</v>
      </c>
      <c r="E191" s="47">
        <v>5</v>
      </c>
      <c r="F191" s="48"/>
      <c r="G191" s="46">
        <f>B191-C191</f>
        <v>2</v>
      </c>
      <c r="H191" s="47">
        <f>D191-E191</f>
        <v>2</v>
      </c>
      <c r="I191" s="49">
        <f>IF(C191=0, "-", IF(G191/C191&lt;10, G191/C191, "&gt;999%"))</f>
        <v>2</v>
      </c>
      <c r="J191" s="50">
        <f>IF(E191=0, "-", IF(H191/E191&lt;10, H191/E191, "&gt;999%"))</f>
        <v>0.4</v>
      </c>
    </row>
    <row r="192" spans="1:10" x14ac:dyDescent="0.25">
      <c r="A192" s="147"/>
      <c r="B192" s="80"/>
      <c r="C192" s="81"/>
      <c r="D192" s="80"/>
      <c r="E192" s="81"/>
      <c r="F192" s="82"/>
      <c r="G192" s="80"/>
      <c r="H192" s="81"/>
      <c r="I192" s="94"/>
      <c r="J192" s="95"/>
    </row>
    <row r="193" spans="1:10" ht="13" x14ac:dyDescent="0.3">
      <c r="A193" s="118" t="s">
        <v>66</v>
      </c>
      <c r="B193" s="35"/>
      <c r="C193" s="36"/>
      <c r="D193" s="35"/>
      <c r="E193" s="36"/>
      <c r="F193" s="37"/>
      <c r="G193" s="35"/>
      <c r="H193" s="36"/>
      <c r="I193" s="38"/>
      <c r="J193" s="39"/>
    </row>
    <row r="194" spans="1:10" x14ac:dyDescent="0.25">
      <c r="A194" s="124" t="s">
        <v>144</v>
      </c>
      <c r="B194" s="35">
        <v>0</v>
      </c>
      <c r="C194" s="36">
        <v>0</v>
      </c>
      <c r="D194" s="35">
        <v>2</v>
      </c>
      <c r="E194" s="36">
        <v>0</v>
      </c>
      <c r="F194" s="37"/>
      <c r="G194" s="35">
        <f>B194-C194</f>
        <v>0</v>
      </c>
      <c r="H194" s="36">
        <f>D194-E194</f>
        <v>2</v>
      </c>
      <c r="I194" s="38" t="str">
        <f>IF(C194=0, "-", IF(G194/C194&lt;10, G194/C194, "&gt;999%"))</f>
        <v>-</v>
      </c>
      <c r="J194" s="39" t="str">
        <f>IF(E194=0, "-", IF(H194/E194&lt;10, H194/E194, "&gt;999%"))</f>
        <v>-</v>
      </c>
    </row>
    <row r="195" spans="1:10" x14ac:dyDescent="0.25">
      <c r="A195" s="124" t="s">
        <v>244</v>
      </c>
      <c r="B195" s="35">
        <v>0</v>
      </c>
      <c r="C195" s="36">
        <v>0</v>
      </c>
      <c r="D195" s="35">
        <v>6</v>
      </c>
      <c r="E195" s="36">
        <v>0</v>
      </c>
      <c r="F195" s="37"/>
      <c r="G195" s="35">
        <f>B195-C195</f>
        <v>0</v>
      </c>
      <c r="H195" s="36">
        <f>D195-E195</f>
        <v>6</v>
      </c>
      <c r="I195" s="38" t="str">
        <f>IF(C195=0, "-", IF(G195/C195&lt;10, G195/C195, "&gt;999%"))</f>
        <v>-</v>
      </c>
      <c r="J195" s="39" t="str">
        <f>IF(E195=0, "-", IF(H195/E195&lt;10, H195/E195, "&gt;999%"))</f>
        <v>-</v>
      </c>
    </row>
    <row r="196" spans="1:10" s="52" customFormat="1" ht="13" x14ac:dyDescent="0.3">
      <c r="A196" s="148" t="s">
        <v>422</v>
      </c>
      <c r="B196" s="46">
        <v>0</v>
      </c>
      <c r="C196" s="47">
        <v>0</v>
      </c>
      <c r="D196" s="46">
        <v>8</v>
      </c>
      <c r="E196" s="47">
        <v>0</v>
      </c>
      <c r="F196" s="48"/>
      <c r="G196" s="46">
        <f>B196-C196</f>
        <v>0</v>
      </c>
      <c r="H196" s="47">
        <f>D196-E196</f>
        <v>8</v>
      </c>
      <c r="I196" s="49" t="str">
        <f>IF(C196=0, "-", IF(G196/C196&lt;10, G196/C196, "&gt;999%"))</f>
        <v>-</v>
      </c>
      <c r="J196" s="50" t="str">
        <f>IF(E196=0, "-", IF(H196/E196&lt;10, H196/E196, "&gt;999%"))</f>
        <v>-</v>
      </c>
    </row>
    <row r="197" spans="1:10" x14ac:dyDescent="0.25">
      <c r="A197" s="147"/>
      <c r="B197" s="80"/>
      <c r="C197" s="81"/>
      <c r="D197" s="80"/>
      <c r="E197" s="81"/>
      <c r="F197" s="82"/>
      <c r="G197" s="80"/>
      <c r="H197" s="81"/>
      <c r="I197" s="94"/>
      <c r="J197" s="95"/>
    </row>
    <row r="198" spans="1:10" ht="13" x14ac:dyDescent="0.3">
      <c r="A198" s="118" t="s">
        <v>67</v>
      </c>
      <c r="B198" s="35"/>
      <c r="C198" s="36"/>
      <c r="D198" s="35"/>
      <c r="E198" s="36"/>
      <c r="F198" s="37"/>
      <c r="G198" s="35"/>
      <c r="H198" s="36"/>
      <c r="I198" s="38"/>
      <c r="J198" s="39"/>
    </row>
    <row r="199" spans="1:10" x14ac:dyDescent="0.25">
      <c r="A199" s="124" t="s">
        <v>154</v>
      </c>
      <c r="B199" s="35">
        <v>0</v>
      </c>
      <c r="C199" s="36">
        <v>1</v>
      </c>
      <c r="D199" s="35">
        <v>0</v>
      </c>
      <c r="E199" s="36">
        <v>2</v>
      </c>
      <c r="F199" s="37"/>
      <c r="G199" s="35">
        <f>B199-C199</f>
        <v>-1</v>
      </c>
      <c r="H199" s="36">
        <f>D199-E199</f>
        <v>-2</v>
      </c>
      <c r="I199" s="38">
        <f>IF(C199=0, "-", IF(G199/C199&lt;10, G199/C199, "&gt;999%"))</f>
        <v>-1</v>
      </c>
      <c r="J199" s="39">
        <f>IF(E199=0, "-", IF(H199/E199&lt;10, H199/E199, "&gt;999%"))</f>
        <v>-1</v>
      </c>
    </row>
    <row r="200" spans="1:10" s="52" customFormat="1" ht="13" x14ac:dyDescent="0.3">
      <c r="A200" s="148" t="s">
        <v>423</v>
      </c>
      <c r="B200" s="46">
        <v>0</v>
      </c>
      <c r="C200" s="47">
        <v>1</v>
      </c>
      <c r="D200" s="46">
        <v>0</v>
      </c>
      <c r="E200" s="47">
        <v>2</v>
      </c>
      <c r="F200" s="48"/>
      <c r="G200" s="46">
        <f>B200-C200</f>
        <v>-1</v>
      </c>
      <c r="H200" s="47">
        <f>D200-E200</f>
        <v>-2</v>
      </c>
      <c r="I200" s="49">
        <f>IF(C200=0, "-", IF(G200/C200&lt;10, G200/C200, "&gt;999%"))</f>
        <v>-1</v>
      </c>
      <c r="J200" s="50">
        <f>IF(E200=0, "-", IF(H200/E200&lt;10, H200/E200, "&gt;999%"))</f>
        <v>-1</v>
      </c>
    </row>
    <row r="201" spans="1:10" x14ac:dyDescent="0.25">
      <c r="A201" s="147"/>
      <c r="B201" s="80"/>
      <c r="C201" s="81"/>
      <c r="D201" s="80"/>
      <c r="E201" s="81"/>
      <c r="F201" s="82"/>
      <c r="G201" s="80"/>
      <c r="H201" s="81"/>
      <c r="I201" s="94"/>
      <c r="J201" s="95"/>
    </row>
    <row r="202" spans="1:10" ht="13" x14ac:dyDescent="0.3">
      <c r="A202" s="118" t="s">
        <v>68</v>
      </c>
      <c r="B202" s="35"/>
      <c r="C202" s="36"/>
      <c r="D202" s="35"/>
      <c r="E202" s="36"/>
      <c r="F202" s="37"/>
      <c r="G202" s="35"/>
      <c r="H202" s="36"/>
      <c r="I202" s="38"/>
      <c r="J202" s="39"/>
    </row>
    <row r="203" spans="1:10" x14ac:dyDescent="0.25">
      <c r="A203" s="124" t="s">
        <v>245</v>
      </c>
      <c r="B203" s="35">
        <v>9</v>
      </c>
      <c r="C203" s="36">
        <v>64</v>
      </c>
      <c r="D203" s="35">
        <v>33</v>
      </c>
      <c r="E203" s="36">
        <v>129</v>
      </c>
      <c r="F203" s="37"/>
      <c r="G203" s="35">
        <f t="shared" ref="G203:G211" si="36">B203-C203</f>
        <v>-55</v>
      </c>
      <c r="H203" s="36">
        <f t="shared" ref="H203:H211" si="37">D203-E203</f>
        <v>-96</v>
      </c>
      <c r="I203" s="38">
        <f t="shared" ref="I203:I211" si="38">IF(C203=0, "-", IF(G203/C203&lt;10, G203/C203, "&gt;999%"))</f>
        <v>-0.859375</v>
      </c>
      <c r="J203" s="39">
        <f t="shared" ref="J203:J211" si="39">IF(E203=0, "-", IF(H203/E203&lt;10, H203/E203, "&gt;999%"))</f>
        <v>-0.7441860465116279</v>
      </c>
    </row>
    <row r="204" spans="1:10" x14ac:dyDescent="0.25">
      <c r="A204" s="124" t="s">
        <v>246</v>
      </c>
      <c r="B204" s="35">
        <v>8</v>
      </c>
      <c r="C204" s="36">
        <v>12</v>
      </c>
      <c r="D204" s="35">
        <v>12</v>
      </c>
      <c r="E204" s="36">
        <v>35</v>
      </c>
      <c r="F204" s="37"/>
      <c r="G204" s="35">
        <f t="shared" si="36"/>
        <v>-4</v>
      </c>
      <c r="H204" s="36">
        <f t="shared" si="37"/>
        <v>-23</v>
      </c>
      <c r="I204" s="38">
        <f t="shared" si="38"/>
        <v>-0.33333333333333331</v>
      </c>
      <c r="J204" s="39">
        <f t="shared" si="39"/>
        <v>-0.65714285714285714</v>
      </c>
    </row>
    <row r="205" spans="1:10" x14ac:dyDescent="0.25">
      <c r="A205" s="124" t="s">
        <v>167</v>
      </c>
      <c r="B205" s="35">
        <v>0</v>
      </c>
      <c r="C205" s="36">
        <v>0</v>
      </c>
      <c r="D205" s="35">
        <v>0</v>
      </c>
      <c r="E205" s="36">
        <v>21</v>
      </c>
      <c r="F205" s="37"/>
      <c r="G205" s="35">
        <f t="shared" si="36"/>
        <v>0</v>
      </c>
      <c r="H205" s="36">
        <f t="shared" si="37"/>
        <v>-21</v>
      </c>
      <c r="I205" s="38" t="str">
        <f t="shared" si="38"/>
        <v>-</v>
      </c>
      <c r="J205" s="39">
        <f t="shared" si="39"/>
        <v>-1</v>
      </c>
    </row>
    <row r="206" spans="1:10" x14ac:dyDescent="0.25">
      <c r="A206" s="124" t="s">
        <v>269</v>
      </c>
      <c r="B206" s="35">
        <v>13</v>
      </c>
      <c r="C206" s="36">
        <v>110</v>
      </c>
      <c r="D206" s="35">
        <v>27</v>
      </c>
      <c r="E206" s="36">
        <v>201</v>
      </c>
      <c r="F206" s="37"/>
      <c r="G206" s="35">
        <f t="shared" si="36"/>
        <v>-97</v>
      </c>
      <c r="H206" s="36">
        <f t="shared" si="37"/>
        <v>-174</v>
      </c>
      <c r="I206" s="38">
        <f t="shared" si="38"/>
        <v>-0.88181818181818183</v>
      </c>
      <c r="J206" s="39">
        <f t="shared" si="39"/>
        <v>-0.86567164179104472</v>
      </c>
    </row>
    <row r="207" spans="1:10" x14ac:dyDescent="0.25">
      <c r="A207" s="124" t="s">
        <v>300</v>
      </c>
      <c r="B207" s="35">
        <v>1</v>
      </c>
      <c r="C207" s="36">
        <v>15</v>
      </c>
      <c r="D207" s="35">
        <v>5</v>
      </c>
      <c r="E207" s="36">
        <v>37</v>
      </c>
      <c r="F207" s="37"/>
      <c r="G207" s="35">
        <f t="shared" si="36"/>
        <v>-14</v>
      </c>
      <c r="H207" s="36">
        <f t="shared" si="37"/>
        <v>-32</v>
      </c>
      <c r="I207" s="38">
        <f t="shared" si="38"/>
        <v>-0.93333333333333335</v>
      </c>
      <c r="J207" s="39">
        <f t="shared" si="39"/>
        <v>-0.86486486486486491</v>
      </c>
    </row>
    <row r="208" spans="1:10" x14ac:dyDescent="0.25">
      <c r="A208" s="124" t="s">
        <v>301</v>
      </c>
      <c r="B208" s="35">
        <v>12</v>
      </c>
      <c r="C208" s="36">
        <v>27</v>
      </c>
      <c r="D208" s="35">
        <v>19</v>
      </c>
      <c r="E208" s="36">
        <v>84</v>
      </c>
      <c r="F208" s="37"/>
      <c r="G208" s="35">
        <f t="shared" si="36"/>
        <v>-15</v>
      </c>
      <c r="H208" s="36">
        <f t="shared" si="37"/>
        <v>-65</v>
      </c>
      <c r="I208" s="38">
        <f t="shared" si="38"/>
        <v>-0.55555555555555558</v>
      </c>
      <c r="J208" s="39">
        <f t="shared" si="39"/>
        <v>-0.77380952380952384</v>
      </c>
    </row>
    <row r="209" spans="1:10" x14ac:dyDescent="0.25">
      <c r="A209" s="124" t="s">
        <v>353</v>
      </c>
      <c r="B209" s="35">
        <v>0</v>
      </c>
      <c r="C209" s="36">
        <v>3</v>
      </c>
      <c r="D209" s="35">
        <v>5</v>
      </c>
      <c r="E209" s="36">
        <v>6</v>
      </c>
      <c r="F209" s="37"/>
      <c r="G209" s="35">
        <f t="shared" si="36"/>
        <v>-3</v>
      </c>
      <c r="H209" s="36">
        <f t="shared" si="37"/>
        <v>-1</v>
      </c>
      <c r="I209" s="38">
        <f t="shared" si="38"/>
        <v>-1</v>
      </c>
      <c r="J209" s="39">
        <f t="shared" si="39"/>
        <v>-0.16666666666666666</v>
      </c>
    </row>
    <row r="210" spans="1:10" x14ac:dyDescent="0.25">
      <c r="A210" s="124" t="s">
        <v>364</v>
      </c>
      <c r="B210" s="35">
        <v>18</v>
      </c>
      <c r="C210" s="36">
        <v>34</v>
      </c>
      <c r="D210" s="35">
        <v>32</v>
      </c>
      <c r="E210" s="36">
        <v>82</v>
      </c>
      <c r="F210" s="37"/>
      <c r="G210" s="35">
        <f t="shared" si="36"/>
        <v>-16</v>
      </c>
      <c r="H210" s="36">
        <f t="shared" si="37"/>
        <v>-50</v>
      </c>
      <c r="I210" s="38">
        <f t="shared" si="38"/>
        <v>-0.47058823529411764</v>
      </c>
      <c r="J210" s="39">
        <f t="shared" si="39"/>
        <v>-0.6097560975609756</v>
      </c>
    </row>
    <row r="211" spans="1:10" s="52" customFormat="1" ht="13" x14ac:dyDescent="0.3">
      <c r="A211" s="148" t="s">
        <v>424</v>
      </c>
      <c r="B211" s="46">
        <v>61</v>
      </c>
      <c r="C211" s="47">
        <v>265</v>
      </c>
      <c r="D211" s="46">
        <v>133</v>
      </c>
      <c r="E211" s="47">
        <v>595</v>
      </c>
      <c r="F211" s="48"/>
      <c r="G211" s="46">
        <f t="shared" si="36"/>
        <v>-204</v>
      </c>
      <c r="H211" s="47">
        <f t="shared" si="37"/>
        <v>-462</v>
      </c>
      <c r="I211" s="49">
        <f t="shared" si="38"/>
        <v>-0.76981132075471703</v>
      </c>
      <c r="J211" s="50">
        <f t="shared" si="39"/>
        <v>-0.77647058823529413</v>
      </c>
    </row>
    <row r="212" spans="1:10" x14ac:dyDescent="0.25">
      <c r="A212" s="147"/>
      <c r="B212" s="80"/>
      <c r="C212" s="81"/>
      <c r="D212" s="80"/>
      <c r="E212" s="81"/>
      <c r="F212" s="82"/>
      <c r="G212" s="80"/>
      <c r="H212" s="81"/>
      <c r="I212" s="94"/>
      <c r="J212" s="95"/>
    </row>
    <row r="213" spans="1:10" ht="13" x14ac:dyDescent="0.3">
      <c r="A213" s="118" t="s">
        <v>69</v>
      </c>
      <c r="B213" s="35"/>
      <c r="C213" s="36"/>
      <c r="D213" s="35"/>
      <c r="E213" s="36"/>
      <c r="F213" s="37"/>
      <c r="G213" s="35"/>
      <c r="H213" s="36"/>
      <c r="I213" s="38"/>
      <c r="J213" s="39"/>
    </row>
    <row r="214" spans="1:10" x14ac:dyDescent="0.25">
      <c r="A214" s="124" t="s">
        <v>234</v>
      </c>
      <c r="B214" s="35">
        <v>0</v>
      </c>
      <c r="C214" s="36">
        <v>0</v>
      </c>
      <c r="D214" s="35">
        <v>1</v>
      </c>
      <c r="E214" s="36">
        <v>1</v>
      </c>
      <c r="F214" s="37"/>
      <c r="G214" s="35">
        <f t="shared" ref="G214:G222" si="40">B214-C214</f>
        <v>0</v>
      </c>
      <c r="H214" s="36">
        <f t="shared" ref="H214:H222" si="41">D214-E214</f>
        <v>0</v>
      </c>
      <c r="I214" s="38" t="str">
        <f t="shared" ref="I214:I222" si="42">IF(C214=0, "-", IF(G214/C214&lt;10, G214/C214, "&gt;999%"))</f>
        <v>-</v>
      </c>
      <c r="J214" s="39">
        <f t="shared" ref="J214:J222" si="43">IF(E214=0, "-", IF(H214/E214&lt;10, H214/E214, "&gt;999%"))</f>
        <v>0</v>
      </c>
    </row>
    <row r="215" spans="1:10" x14ac:dyDescent="0.25">
      <c r="A215" s="124" t="s">
        <v>178</v>
      </c>
      <c r="B215" s="35">
        <v>1</v>
      </c>
      <c r="C215" s="36">
        <v>0</v>
      </c>
      <c r="D215" s="35">
        <v>2</v>
      </c>
      <c r="E215" s="36">
        <v>0</v>
      </c>
      <c r="F215" s="37"/>
      <c r="G215" s="35">
        <f t="shared" si="40"/>
        <v>1</v>
      </c>
      <c r="H215" s="36">
        <f t="shared" si="41"/>
        <v>2</v>
      </c>
      <c r="I215" s="38" t="str">
        <f t="shared" si="42"/>
        <v>-</v>
      </c>
      <c r="J215" s="39" t="str">
        <f t="shared" si="43"/>
        <v>-</v>
      </c>
    </row>
    <row r="216" spans="1:10" x14ac:dyDescent="0.25">
      <c r="A216" s="124" t="s">
        <v>354</v>
      </c>
      <c r="B216" s="35">
        <v>1</v>
      </c>
      <c r="C216" s="36">
        <v>1</v>
      </c>
      <c r="D216" s="35">
        <v>1</v>
      </c>
      <c r="E216" s="36">
        <v>3</v>
      </c>
      <c r="F216" s="37"/>
      <c r="G216" s="35">
        <f t="shared" si="40"/>
        <v>0</v>
      </c>
      <c r="H216" s="36">
        <f t="shared" si="41"/>
        <v>-2</v>
      </c>
      <c r="I216" s="38">
        <f t="shared" si="42"/>
        <v>0</v>
      </c>
      <c r="J216" s="39">
        <f t="shared" si="43"/>
        <v>-0.66666666666666663</v>
      </c>
    </row>
    <row r="217" spans="1:10" x14ac:dyDescent="0.25">
      <c r="A217" s="124" t="s">
        <v>365</v>
      </c>
      <c r="B217" s="35">
        <v>3</v>
      </c>
      <c r="C217" s="36">
        <v>2</v>
      </c>
      <c r="D217" s="35">
        <v>11</v>
      </c>
      <c r="E217" s="36">
        <v>10</v>
      </c>
      <c r="F217" s="37"/>
      <c r="G217" s="35">
        <f t="shared" si="40"/>
        <v>1</v>
      </c>
      <c r="H217" s="36">
        <f t="shared" si="41"/>
        <v>1</v>
      </c>
      <c r="I217" s="38">
        <f t="shared" si="42"/>
        <v>0.5</v>
      </c>
      <c r="J217" s="39">
        <f t="shared" si="43"/>
        <v>0.1</v>
      </c>
    </row>
    <row r="218" spans="1:10" x14ac:dyDescent="0.25">
      <c r="A218" s="124" t="s">
        <v>302</v>
      </c>
      <c r="B218" s="35">
        <v>0</v>
      </c>
      <c r="C218" s="36">
        <v>1</v>
      </c>
      <c r="D218" s="35">
        <v>1</v>
      </c>
      <c r="E218" s="36">
        <v>2</v>
      </c>
      <c r="F218" s="37"/>
      <c r="G218" s="35">
        <f t="shared" si="40"/>
        <v>-1</v>
      </c>
      <c r="H218" s="36">
        <f t="shared" si="41"/>
        <v>-1</v>
      </c>
      <c r="I218" s="38">
        <f t="shared" si="42"/>
        <v>-1</v>
      </c>
      <c r="J218" s="39">
        <f t="shared" si="43"/>
        <v>-0.5</v>
      </c>
    </row>
    <row r="219" spans="1:10" x14ac:dyDescent="0.25">
      <c r="A219" s="124" t="s">
        <v>319</v>
      </c>
      <c r="B219" s="35">
        <v>3</v>
      </c>
      <c r="C219" s="36">
        <v>4</v>
      </c>
      <c r="D219" s="35">
        <v>8</v>
      </c>
      <c r="E219" s="36">
        <v>8</v>
      </c>
      <c r="F219" s="37"/>
      <c r="G219" s="35">
        <f t="shared" si="40"/>
        <v>-1</v>
      </c>
      <c r="H219" s="36">
        <f t="shared" si="41"/>
        <v>0</v>
      </c>
      <c r="I219" s="38">
        <f t="shared" si="42"/>
        <v>-0.25</v>
      </c>
      <c r="J219" s="39">
        <f t="shared" si="43"/>
        <v>0</v>
      </c>
    </row>
    <row r="220" spans="1:10" x14ac:dyDescent="0.25">
      <c r="A220" s="124" t="s">
        <v>247</v>
      </c>
      <c r="B220" s="35">
        <v>1</v>
      </c>
      <c r="C220" s="36">
        <v>2</v>
      </c>
      <c r="D220" s="35">
        <v>7</v>
      </c>
      <c r="E220" s="36">
        <v>4</v>
      </c>
      <c r="F220" s="37"/>
      <c r="G220" s="35">
        <f t="shared" si="40"/>
        <v>-1</v>
      </c>
      <c r="H220" s="36">
        <f t="shared" si="41"/>
        <v>3</v>
      </c>
      <c r="I220" s="38">
        <f t="shared" si="42"/>
        <v>-0.5</v>
      </c>
      <c r="J220" s="39">
        <f t="shared" si="43"/>
        <v>0.75</v>
      </c>
    </row>
    <row r="221" spans="1:10" x14ac:dyDescent="0.25">
      <c r="A221" s="124" t="s">
        <v>270</v>
      </c>
      <c r="B221" s="35">
        <v>5</v>
      </c>
      <c r="C221" s="36">
        <v>10</v>
      </c>
      <c r="D221" s="35">
        <v>20</v>
      </c>
      <c r="E221" s="36">
        <v>24</v>
      </c>
      <c r="F221" s="37"/>
      <c r="G221" s="35">
        <f t="shared" si="40"/>
        <v>-5</v>
      </c>
      <c r="H221" s="36">
        <f t="shared" si="41"/>
        <v>-4</v>
      </c>
      <c r="I221" s="38">
        <f t="shared" si="42"/>
        <v>-0.5</v>
      </c>
      <c r="J221" s="39">
        <f t="shared" si="43"/>
        <v>-0.16666666666666666</v>
      </c>
    </row>
    <row r="222" spans="1:10" s="52" customFormat="1" ht="13" x14ac:dyDescent="0.3">
      <c r="A222" s="148" t="s">
        <v>425</v>
      </c>
      <c r="B222" s="46">
        <v>14</v>
      </c>
      <c r="C222" s="47">
        <v>20</v>
      </c>
      <c r="D222" s="46">
        <v>51</v>
      </c>
      <c r="E222" s="47">
        <v>52</v>
      </c>
      <c r="F222" s="48"/>
      <c r="G222" s="46">
        <f t="shared" si="40"/>
        <v>-6</v>
      </c>
      <c r="H222" s="47">
        <f t="shared" si="41"/>
        <v>-1</v>
      </c>
      <c r="I222" s="49">
        <f t="shared" si="42"/>
        <v>-0.3</v>
      </c>
      <c r="J222" s="50">
        <f t="shared" si="43"/>
        <v>-1.9230769230769232E-2</v>
      </c>
    </row>
    <row r="223" spans="1:10" x14ac:dyDescent="0.25">
      <c r="A223" s="147"/>
      <c r="B223" s="80"/>
      <c r="C223" s="81"/>
      <c r="D223" s="80"/>
      <c r="E223" s="81"/>
      <c r="F223" s="82"/>
      <c r="G223" s="80"/>
      <c r="H223" s="81"/>
      <c r="I223" s="94"/>
      <c r="J223" s="95"/>
    </row>
    <row r="224" spans="1:10" ht="13" x14ac:dyDescent="0.3">
      <c r="A224" s="118" t="s">
        <v>70</v>
      </c>
      <c r="B224" s="35"/>
      <c r="C224" s="36"/>
      <c r="D224" s="35"/>
      <c r="E224" s="36"/>
      <c r="F224" s="37"/>
      <c r="G224" s="35"/>
      <c r="H224" s="36"/>
      <c r="I224" s="38"/>
      <c r="J224" s="39"/>
    </row>
    <row r="225" spans="1:10" x14ac:dyDescent="0.25">
      <c r="A225" s="124" t="s">
        <v>366</v>
      </c>
      <c r="B225" s="35">
        <v>3</v>
      </c>
      <c r="C225" s="36">
        <v>1</v>
      </c>
      <c r="D225" s="35">
        <v>4</v>
      </c>
      <c r="E225" s="36">
        <v>2</v>
      </c>
      <c r="F225" s="37"/>
      <c r="G225" s="35">
        <f>B225-C225</f>
        <v>2</v>
      </c>
      <c r="H225" s="36">
        <f>D225-E225</f>
        <v>2</v>
      </c>
      <c r="I225" s="38">
        <f>IF(C225=0, "-", IF(G225/C225&lt;10, G225/C225, "&gt;999%"))</f>
        <v>2</v>
      </c>
      <c r="J225" s="39">
        <f>IF(E225=0, "-", IF(H225/E225&lt;10, H225/E225, "&gt;999%"))</f>
        <v>1</v>
      </c>
    </row>
    <row r="226" spans="1:10" x14ac:dyDescent="0.25">
      <c r="A226" s="124" t="s">
        <v>367</v>
      </c>
      <c r="B226" s="35">
        <v>2</v>
      </c>
      <c r="C226" s="36">
        <v>0</v>
      </c>
      <c r="D226" s="35">
        <v>3</v>
      </c>
      <c r="E226" s="36">
        <v>0</v>
      </c>
      <c r="F226" s="37"/>
      <c r="G226" s="35">
        <f>B226-C226</f>
        <v>2</v>
      </c>
      <c r="H226" s="36">
        <f>D226-E226</f>
        <v>3</v>
      </c>
      <c r="I226" s="38" t="str">
        <f>IF(C226=0, "-", IF(G226/C226&lt;10, G226/C226, "&gt;999%"))</f>
        <v>-</v>
      </c>
      <c r="J226" s="39" t="str">
        <f>IF(E226=0, "-", IF(H226/E226&lt;10, H226/E226, "&gt;999%"))</f>
        <v>-</v>
      </c>
    </row>
    <row r="227" spans="1:10" s="52" customFormat="1" ht="13" x14ac:dyDescent="0.3">
      <c r="A227" s="148" t="s">
        <v>426</v>
      </c>
      <c r="B227" s="46">
        <v>5</v>
      </c>
      <c r="C227" s="47">
        <v>1</v>
      </c>
      <c r="D227" s="46">
        <v>7</v>
      </c>
      <c r="E227" s="47">
        <v>2</v>
      </c>
      <c r="F227" s="48"/>
      <c r="G227" s="46">
        <f>B227-C227</f>
        <v>4</v>
      </c>
      <c r="H227" s="47">
        <f>D227-E227</f>
        <v>5</v>
      </c>
      <c r="I227" s="49">
        <f>IF(C227=0, "-", IF(G227/C227&lt;10, G227/C227, "&gt;999%"))</f>
        <v>4</v>
      </c>
      <c r="J227" s="50">
        <f>IF(E227=0, "-", IF(H227/E227&lt;10, H227/E227, "&gt;999%"))</f>
        <v>2.5</v>
      </c>
    </row>
    <row r="228" spans="1:10" x14ac:dyDescent="0.25">
      <c r="A228" s="147"/>
      <c r="B228" s="80"/>
      <c r="C228" s="81"/>
      <c r="D228" s="80"/>
      <c r="E228" s="81"/>
      <c r="F228" s="82"/>
      <c r="G228" s="80"/>
      <c r="H228" s="81"/>
      <c r="I228" s="94"/>
      <c r="J228" s="95"/>
    </row>
    <row r="229" spans="1:10" ht="13" x14ac:dyDescent="0.3">
      <c r="A229" s="118" t="s">
        <v>71</v>
      </c>
      <c r="B229" s="35"/>
      <c r="C229" s="36"/>
      <c r="D229" s="35"/>
      <c r="E229" s="36"/>
      <c r="F229" s="37"/>
      <c r="G229" s="35"/>
      <c r="H229" s="36"/>
      <c r="I229" s="38"/>
      <c r="J229" s="39"/>
    </row>
    <row r="230" spans="1:10" x14ac:dyDescent="0.25">
      <c r="A230" s="124" t="s">
        <v>145</v>
      </c>
      <c r="B230" s="35">
        <v>0</v>
      </c>
      <c r="C230" s="36">
        <v>0</v>
      </c>
      <c r="D230" s="35">
        <v>0</v>
      </c>
      <c r="E230" s="36">
        <v>1</v>
      </c>
      <c r="F230" s="37"/>
      <c r="G230" s="35">
        <f>B230-C230</f>
        <v>0</v>
      </c>
      <c r="H230" s="36">
        <f>D230-E230</f>
        <v>-1</v>
      </c>
      <c r="I230" s="38" t="str">
        <f>IF(C230=0, "-", IF(G230/C230&lt;10, G230/C230, "&gt;999%"))</f>
        <v>-</v>
      </c>
      <c r="J230" s="39">
        <f>IF(E230=0, "-", IF(H230/E230&lt;10, H230/E230, "&gt;999%"))</f>
        <v>-1</v>
      </c>
    </row>
    <row r="231" spans="1:10" x14ac:dyDescent="0.25">
      <c r="A231" s="124" t="s">
        <v>271</v>
      </c>
      <c r="B231" s="35">
        <v>0</v>
      </c>
      <c r="C231" s="36">
        <v>0</v>
      </c>
      <c r="D231" s="35">
        <v>0</v>
      </c>
      <c r="E231" s="36">
        <v>1</v>
      </c>
      <c r="F231" s="37"/>
      <c r="G231" s="35">
        <f>B231-C231</f>
        <v>0</v>
      </c>
      <c r="H231" s="36">
        <f>D231-E231</f>
        <v>-1</v>
      </c>
      <c r="I231" s="38" t="str">
        <f>IF(C231=0, "-", IF(G231/C231&lt;10, G231/C231, "&gt;999%"))</f>
        <v>-</v>
      </c>
      <c r="J231" s="39">
        <f>IF(E231=0, "-", IF(H231/E231&lt;10, H231/E231, "&gt;999%"))</f>
        <v>-1</v>
      </c>
    </row>
    <row r="232" spans="1:10" x14ac:dyDescent="0.25">
      <c r="A232" s="124" t="s">
        <v>344</v>
      </c>
      <c r="B232" s="35">
        <v>1</v>
      </c>
      <c r="C232" s="36">
        <v>0</v>
      </c>
      <c r="D232" s="35">
        <v>1</v>
      </c>
      <c r="E232" s="36">
        <v>0</v>
      </c>
      <c r="F232" s="37"/>
      <c r="G232" s="35">
        <f>B232-C232</f>
        <v>1</v>
      </c>
      <c r="H232" s="36">
        <f>D232-E232</f>
        <v>1</v>
      </c>
      <c r="I232" s="38" t="str">
        <f>IF(C232=0, "-", IF(G232/C232&lt;10, G232/C232, "&gt;999%"))</f>
        <v>-</v>
      </c>
      <c r="J232" s="39" t="str">
        <f>IF(E232=0, "-", IF(H232/E232&lt;10, H232/E232, "&gt;999%"))</f>
        <v>-</v>
      </c>
    </row>
    <row r="233" spans="1:10" s="52" customFormat="1" ht="13" x14ac:dyDescent="0.3">
      <c r="A233" s="148" t="s">
        <v>427</v>
      </c>
      <c r="B233" s="46">
        <v>1</v>
      </c>
      <c r="C233" s="47">
        <v>0</v>
      </c>
      <c r="D233" s="46">
        <v>1</v>
      </c>
      <c r="E233" s="47">
        <v>2</v>
      </c>
      <c r="F233" s="48"/>
      <c r="G233" s="46">
        <f>B233-C233</f>
        <v>1</v>
      </c>
      <c r="H233" s="47">
        <f>D233-E233</f>
        <v>-1</v>
      </c>
      <c r="I233" s="49" t="str">
        <f>IF(C233=0, "-", IF(G233/C233&lt;10, G233/C233, "&gt;999%"))</f>
        <v>-</v>
      </c>
      <c r="J233" s="50">
        <f>IF(E233=0, "-", IF(H233/E233&lt;10, H233/E233, "&gt;999%"))</f>
        <v>-0.5</v>
      </c>
    </row>
    <row r="234" spans="1:10" x14ac:dyDescent="0.25">
      <c r="A234" s="147"/>
      <c r="B234" s="80"/>
      <c r="C234" s="81"/>
      <c r="D234" s="80"/>
      <c r="E234" s="81"/>
      <c r="F234" s="82"/>
      <c r="G234" s="80"/>
      <c r="H234" s="81"/>
      <c r="I234" s="94"/>
      <c r="J234" s="95"/>
    </row>
    <row r="235" spans="1:10" ht="13" x14ac:dyDescent="0.3">
      <c r="A235" s="118" t="s">
        <v>72</v>
      </c>
      <c r="B235" s="35"/>
      <c r="C235" s="36"/>
      <c r="D235" s="35"/>
      <c r="E235" s="36"/>
      <c r="F235" s="37"/>
      <c r="G235" s="35"/>
      <c r="H235" s="36"/>
      <c r="I235" s="38"/>
      <c r="J235" s="39"/>
    </row>
    <row r="236" spans="1:10" x14ac:dyDescent="0.25">
      <c r="A236" s="124" t="s">
        <v>146</v>
      </c>
      <c r="B236" s="35">
        <v>0</v>
      </c>
      <c r="C236" s="36">
        <v>0</v>
      </c>
      <c r="D236" s="35">
        <v>0</v>
      </c>
      <c r="E236" s="36">
        <v>1</v>
      </c>
      <c r="F236" s="37"/>
      <c r="G236" s="35">
        <f>B236-C236</f>
        <v>0</v>
      </c>
      <c r="H236" s="36">
        <f>D236-E236</f>
        <v>-1</v>
      </c>
      <c r="I236" s="38" t="str">
        <f>IF(C236=0, "-", IF(G236/C236&lt;10, G236/C236, "&gt;999%"))</f>
        <v>-</v>
      </c>
      <c r="J236" s="39">
        <f>IF(E236=0, "-", IF(H236/E236&lt;10, H236/E236, "&gt;999%"))</f>
        <v>-1</v>
      </c>
    </row>
    <row r="237" spans="1:10" x14ac:dyDescent="0.25">
      <c r="A237" s="124" t="s">
        <v>303</v>
      </c>
      <c r="B237" s="35">
        <v>0</v>
      </c>
      <c r="C237" s="36">
        <v>1</v>
      </c>
      <c r="D237" s="35">
        <v>0</v>
      </c>
      <c r="E237" s="36">
        <v>1</v>
      </c>
      <c r="F237" s="37"/>
      <c r="G237" s="35">
        <f>B237-C237</f>
        <v>-1</v>
      </c>
      <c r="H237" s="36">
        <f>D237-E237</f>
        <v>-1</v>
      </c>
      <c r="I237" s="38">
        <f>IF(C237=0, "-", IF(G237/C237&lt;10, G237/C237, "&gt;999%"))</f>
        <v>-1</v>
      </c>
      <c r="J237" s="39">
        <f>IF(E237=0, "-", IF(H237/E237&lt;10, H237/E237, "&gt;999%"))</f>
        <v>-1</v>
      </c>
    </row>
    <row r="238" spans="1:10" s="52" customFormat="1" ht="13" x14ac:dyDescent="0.3">
      <c r="A238" s="148" t="s">
        <v>428</v>
      </c>
      <c r="B238" s="46">
        <v>0</v>
      </c>
      <c r="C238" s="47">
        <v>1</v>
      </c>
      <c r="D238" s="46">
        <v>0</v>
      </c>
      <c r="E238" s="47">
        <v>2</v>
      </c>
      <c r="F238" s="48"/>
      <c r="G238" s="46">
        <f>B238-C238</f>
        <v>-1</v>
      </c>
      <c r="H238" s="47">
        <f>D238-E238</f>
        <v>-2</v>
      </c>
      <c r="I238" s="49">
        <f>IF(C238=0, "-", IF(G238/C238&lt;10, G238/C238, "&gt;999%"))</f>
        <v>-1</v>
      </c>
      <c r="J238" s="50">
        <f>IF(E238=0, "-", IF(H238/E238&lt;10, H238/E238, "&gt;999%"))</f>
        <v>-1</v>
      </c>
    </row>
    <row r="239" spans="1:10" x14ac:dyDescent="0.25">
      <c r="A239" s="147"/>
      <c r="B239" s="80"/>
      <c r="C239" s="81"/>
      <c r="D239" s="80"/>
      <c r="E239" s="81"/>
      <c r="F239" s="82"/>
      <c r="G239" s="80"/>
      <c r="H239" s="81"/>
      <c r="I239" s="94"/>
      <c r="J239" s="95"/>
    </row>
    <row r="240" spans="1:10" ht="13" x14ac:dyDescent="0.3">
      <c r="A240" s="118" t="s">
        <v>73</v>
      </c>
      <c r="B240" s="35"/>
      <c r="C240" s="36"/>
      <c r="D240" s="35"/>
      <c r="E240" s="36"/>
      <c r="F240" s="37"/>
      <c r="G240" s="35"/>
      <c r="H240" s="36"/>
      <c r="I240" s="38"/>
      <c r="J240" s="39"/>
    </row>
    <row r="241" spans="1:10" x14ac:dyDescent="0.25">
      <c r="A241" s="124" t="s">
        <v>219</v>
      </c>
      <c r="B241" s="35">
        <v>0</v>
      </c>
      <c r="C241" s="36">
        <v>0</v>
      </c>
      <c r="D241" s="35">
        <v>0</v>
      </c>
      <c r="E241" s="36">
        <v>1</v>
      </c>
      <c r="F241" s="37"/>
      <c r="G241" s="35">
        <f t="shared" ref="G241:G249" si="44">B241-C241</f>
        <v>0</v>
      </c>
      <c r="H241" s="36">
        <f t="shared" ref="H241:H249" si="45">D241-E241</f>
        <v>-1</v>
      </c>
      <c r="I241" s="38" t="str">
        <f t="shared" ref="I241:I249" si="46">IF(C241=0, "-", IF(G241/C241&lt;10, G241/C241, "&gt;999%"))</f>
        <v>-</v>
      </c>
      <c r="J241" s="39">
        <f t="shared" ref="J241:J249" si="47">IF(E241=0, "-", IF(H241/E241&lt;10, H241/E241, "&gt;999%"))</f>
        <v>-1</v>
      </c>
    </row>
    <row r="242" spans="1:10" x14ac:dyDescent="0.25">
      <c r="A242" s="124" t="s">
        <v>272</v>
      </c>
      <c r="B242" s="35">
        <v>9</v>
      </c>
      <c r="C242" s="36">
        <v>17</v>
      </c>
      <c r="D242" s="35">
        <v>19</v>
      </c>
      <c r="E242" s="36">
        <v>48</v>
      </c>
      <c r="F242" s="37"/>
      <c r="G242" s="35">
        <f t="shared" si="44"/>
        <v>-8</v>
      </c>
      <c r="H242" s="36">
        <f t="shared" si="45"/>
        <v>-29</v>
      </c>
      <c r="I242" s="38">
        <f t="shared" si="46"/>
        <v>-0.47058823529411764</v>
      </c>
      <c r="J242" s="39">
        <f t="shared" si="47"/>
        <v>-0.60416666666666663</v>
      </c>
    </row>
    <row r="243" spans="1:10" x14ac:dyDescent="0.25">
      <c r="A243" s="124" t="s">
        <v>168</v>
      </c>
      <c r="B243" s="35">
        <v>1</v>
      </c>
      <c r="C243" s="36">
        <v>0</v>
      </c>
      <c r="D243" s="35">
        <v>3</v>
      </c>
      <c r="E243" s="36">
        <v>3</v>
      </c>
      <c r="F243" s="37"/>
      <c r="G243" s="35">
        <f t="shared" si="44"/>
        <v>1</v>
      </c>
      <c r="H243" s="36">
        <f t="shared" si="45"/>
        <v>0</v>
      </c>
      <c r="I243" s="38" t="str">
        <f t="shared" si="46"/>
        <v>-</v>
      </c>
      <c r="J243" s="39">
        <f t="shared" si="47"/>
        <v>0</v>
      </c>
    </row>
    <row r="244" spans="1:10" x14ac:dyDescent="0.25">
      <c r="A244" s="124" t="s">
        <v>183</v>
      </c>
      <c r="B244" s="35">
        <v>0</v>
      </c>
      <c r="C244" s="36">
        <v>1</v>
      </c>
      <c r="D244" s="35">
        <v>0</v>
      </c>
      <c r="E244" s="36">
        <v>1</v>
      </c>
      <c r="F244" s="37"/>
      <c r="G244" s="35">
        <f t="shared" si="44"/>
        <v>-1</v>
      </c>
      <c r="H244" s="36">
        <f t="shared" si="45"/>
        <v>-1</v>
      </c>
      <c r="I244" s="38">
        <f t="shared" si="46"/>
        <v>-1</v>
      </c>
      <c r="J244" s="39">
        <f t="shared" si="47"/>
        <v>-1</v>
      </c>
    </row>
    <row r="245" spans="1:10" x14ac:dyDescent="0.25">
      <c r="A245" s="124" t="s">
        <v>184</v>
      </c>
      <c r="B245" s="35">
        <v>1</v>
      </c>
      <c r="C245" s="36">
        <v>0</v>
      </c>
      <c r="D245" s="35">
        <v>1</v>
      </c>
      <c r="E245" s="36">
        <v>1</v>
      </c>
      <c r="F245" s="37"/>
      <c r="G245" s="35">
        <f t="shared" si="44"/>
        <v>1</v>
      </c>
      <c r="H245" s="36">
        <f t="shared" si="45"/>
        <v>0</v>
      </c>
      <c r="I245" s="38" t="str">
        <f t="shared" si="46"/>
        <v>-</v>
      </c>
      <c r="J245" s="39">
        <f t="shared" si="47"/>
        <v>0</v>
      </c>
    </row>
    <row r="246" spans="1:10" x14ac:dyDescent="0.25">
      <c r="A246" s="124" t="s">
        <v>304</v>
      </c>
      <c r="B246" s="35">
        <v>2</v>
      </c>
      <c r="C246" s="36">
        <v>4</v>
      </c>
      <c r="D246" s="35">
        <v>3</v>
      </c>
      <c r="E246" s="36">
        <v>4</v>
      </c>
      <c r="F246" s="37"/>
      <c r="G246" s="35">
        <f t="shared" si="44"/>
        <v>-2</v>
      </c>
      <c r="H246" s="36">
        <f t="shared" si="45"/>
        <v>-1</v>
      </c>
      <c r="I246" s="38">
        <f t="shared" si="46"/>
        <v>-0.5</v>
      </c>
      <c r="J246" s="39">
        <f t="shared" si="47"/>
        <v>-0.25</v>
      </c>
    </row>
    <row r="247" spans="1:10" x14ac:dyDescent="0.25">
      <c r="A247" s="124" t="s">
        <v>169</v>
      </c>
      <c r="B247" s="35">
        <v>1</v>
      </c>
      <c r="C247" s="36">
        <v>1</v>
      </c>
      <c r="D247" s="35">
        <v>2</v>
      </c>
      <c r="E247" s="36">
        <v>1</v>
      </c>
      <c r="F247" s="37"/>
      <c r="G247" s="35">
        <f t="shared" si="44"/>
        <v>0</v>
      </c>
      <c r="H247" s="36">
        <f t="shared" si="45"/>
        <v>1</v>
      </c>
      <c r="I247" s="38">
        <f t="shared" si="46"/>
        <v>0</v>
      </c>
      <c r="J247" s="39">
        <f t="shared" si="47"/>
        <v>1</v>
      </c>
    </row>
    <row r="248" spans="1:10" x14ac:dyDescent="0.25">
      <c r="A248" s="124" t="s">
        <v>248</v>
      </c>
      <c r="B248" s="35">
        <v>8</v>
      </c>
      <c r="C248" s="36">
        <v>0</v>
      </c>
      <c r="D248" s="35">
        <v>12</v>
      </c>
      <c r="E248" s="36">
        <v>11</v>
      </c>
      <c r="F248" s="37"/>
      <c r="G248" s="35">
        <f t="shared" si="44"/>
        <v>8</v>
      </c>
      <c r="H248" s="36">
        <f t="shared" si="45"/>
        <v>1</v>
      </c>
      <c r="I248" s="38" t="str">
        <f t="shared" si="46"/>
        <v>-</v>
      </c>
      <c r="J248" s="39">
        <f t="shared" si="47"/>
        <v>9.0909090909090912E-2</v>
      </c>
    </row>
    <row r="249" spans="1:10" s="52" customFormat="1" ht="13" x14ac:dyDescent="0.3">
      <c r="A249" s="148" t="s">
        <v>429</v>
      </c>
      <c r="B249" s="46">
        <v>22</v>
      </c>
      <c r="C249" s="47">
        <v>23</v>
      </c>
      <c r="D249" s="46">
        <v>40</v>
      </c>
      <c r="E249" s="47">
        <v>70</v>
      </c>
      <c r="F249" s="48"/>
      <c r="G249" s="46">
        <f t="shared" si="44"/>
        <v>-1</v>
      </c>
      <c r="H249" s="47">
        <f t="shared" si="45"/>
        <v>-30</v>
      </c>
      <c r="I249" s="49">
        <f t="shared" si="46"/>
        <v>-4.3478260869565216E-2</v>
      </c>
      <c r="J249" s="50">
        <f t="shared" si="47"/>
        <v>-0.42857142857142855</v>
      </c>
    </row>
    <row r="250" spans="1:10" x14ac:dyDescent="0.25">
      <c r="A250" s="147"/>
      <c r="B250" s="80"/>
      <c r="C250" s="81"/>
      <c r="D250" s="80"/>
      <c r="E250" s="81"/>
      <c r="F250" s="82"/>
      <c r="G250" s="80"/>
      <c r="H250" s="81"/>
      <c r="I250" s="94"/>
      <c r="J250" s="95"/>
    </row>
    <row r="251" spans="1:10" ht="13" x14ac:dyDescent="0.3">
      <c r="A251" s="118" t="s">
        <v>74</v>
      </c>
      <c r="B251" s="35"/>
      <c r="C251" s="36"/>
      <c r="D251" s="35"/>
      <c r="E251" s="36"/>
      <c r="F251" s="37"/>
      <c r="G251" s="35"/>
      <c r="H251" s="36"/>
      <c r="I251" s="38"/>
      <c r="J251" s="39"/>
    </row>
    <row r="252" spans="1:10" x14ac:dyDescent="0.25">
      <c r="A252" s="124" t="s">
        <v>147</v>
      </c>
      <c r="B252" s="35">
        <v>8</v>
      </c>
      <c r="C252" s="36">
        <v>3</v>
      </c>
      <c r="D252" s="35">
        <v>17</v>
      </c>
      <c r="E252" s="36">
        <v>6</v>
      </c>
      <c r="F252" s="37"/>
      <c r="G252" s="35">
        <f t="shared" ref="G252:G258" si="48">B252-C252</f>
        <v>5</v>
      </c>
      <c r="H252" s="36">
        <f t="shared" ref="H252:H258" si="49">D252-E252</f>
        <v>11</v>
      </c>
      <c r="I252" s="38">
        <f t="shared" ref="I252:I258" si="50">IF(C252=0, "-", IF(G252/C252&lt;10, G252/C252, "&gt;999%"))</f>
        <v>1.6666666666666667</v>
      </c>
      <c r="J252" s="39">
        <f t="shared" ref="J252:J258" si="51">IF(E252=0, "-", IF(H252/E252&lt;10, H252/E252, "&gt;999%"))</f>
        <v>1.8333333333333333</v>
      </c>
    </row>
    <row r="253" spans="1:10" x14ac:dyDescent="0.25">
      <c r="A253" s="124" t="s">
        <v>273</v>
      </c>
      <c r="B253" s="35">
        <v>0</v>
      </c>
      <c r="C253" s="36">
        <v>1</v>
      </c>
      <c r="D253" s="35">
        <v>0</v>
      </c>
      <c r="E253" s="36">
        <v>5</v>
      </c>
      <c r="F253" s="37"/>
      <c r="G253" s="35">
        <f t="shared" si="48"/>
        <v>-1</v>
      </c>
      <c r="H253" s="36">
        <f t="shared" si="49"/>
        <v>-5</v>
      </c>
      <c r="I253" s="38">
        <f t="shared" si="50"/>
        <v>-1</v>
      </c>
      <c r="J253" s="39">
        <f t="shared" si="51"/>
        <v>-1</v>
      </c>
    </row>
    <row r="254" spans="1:10" x14ac:dyDescent="0.25">
      <c r="A254" s="124" t="s">
        <v>235</v>
      </c>
      <c r="B254" s="35">
        <v>0</v>
      </c>
      <c r="C254" s="36">
        <v>3</v>
      </c>
      <c r="D254" s="35">
        <v>2</v>
      </c>
      <c r="E254" s="36">
        <v>6</v>
      </c>
      <c r="F254" s="37"/>
      <c r="G254" s="35">
        <f t="shared" si="48"/>
        <v>-3</v>
      </c>
      <c r="H254" s="36">
        <f t="shared" si="49"/>
        <v>-4</v>
      </c>
      <c r="I254" s="38">
        <f t="shared" si="50"/>
        <v>-1</v>
      </c>
      <c r="J254" s="39">
        <f t="shared" si="51"/>
        <v>-0.66666666666666663</v>
      </c>
    </row>
    <row r="255" spans="1:10" x14ac:dyDescent="0.25">
      <c r="A255" s="124" t="s">
        <v>236</v>
      </c>
      <c r="B255" s="35">
        <v>0</v>
      </c>
      <c r="C255" s="36">
        <v>1</v>
      </c>
      <c r="D255" s="35">
        <v>3</v>
      </c>
      <c r="E255" s="36">
        <v>8</v>
      </c>
      <c r="F255" s="37"/>
      <c r="G255" s="35">
        <f t="shared" si="48"/>
        <v>-1</v>
      </c>
      <c r="H255" s="36">
        <f t="shared" si="49"/>
        <v>-5</v>
      </c>
      <c r="I255" s="38">
        <f t="shared" si="50"/>
        <v>-1</v>
      </c>
      <c r="J255" s="39">
        <f t="shared" si="51"/>
        <v>-0.625</v>
      </c>
    </row>
    <row r="256" spans="1:10" x14ac:dyDescent="0.25">
      <c r="A256" s="124" t="s">
        <v>148</v>
      </c>
      <c r="B256" s="35">
        <v>0</v>
      </c>
      <c r="C256" s="36">
        <v>4</v>
      </c>
      <c r="D256" s="35">
        <v>6</v>
      </c>
      <c r="E256" s="36">
        <v>9</v>
      </c>
      <c r="F256" s="37"/>
      <c r="G256" s="35">
        <f t="shared" si="48"/>
        <v>-4</v>
      </c>
      <c r="H256" s="36">
        <f t="shared" si="49"/>
        <v>-3</v>
      </c>
      <c r="I256" s="38">
        <f t="shared" si="50"/>
        <v>-1</v>
      </c>
      <c r="J256" s="39">
        <f t="shared" si="51"/>
        <v>-0.33333333333333331</v>
      </c>
    </row>
    <row r="257" spans="1:10" x14ac:dyDescent="0.25">
      <c r="A257" s="124" t="s">
        <v>249</v>
      </c>
      <c r="B257" s="35">
        <v>3</v>
      </c>
      <c r="C257" s="36">
        <v>1</v>
      </c>
      <c r="D257" s="35">
        <v>7</v>
      </c>
      <c r="E257" s="36">
        <v>15</v>
      </c>
      <c r="F257" s="37"/>
      <c r="G257" s="35">
        <f t="shared" si="48"/>
        <v>2</v>
      </c>
      <c r="H257" s="36">
        <f t="shared" si="49"/>
        <v>-8</v>
      </c>
      <c r="I257" s="38">
        <f t="shared" si="50"/>
        <v>2</v>
      </c>
      <c r="J257" s="39">
        <f t="shared" si="51"/>
        <v>-0.53333333333333333</v>
      </c>
    </row>
    <row r="258" spans="1:10" s="52" customFormat="1" ht="13" x14ac:dyDescent="0.3">
      <c r="A258" s="148" t="s">
        <v>430</v>
      </c>
      <c r="B258" s="46">
        <v>11</v>
      </c>
      <c r="C258" s="47">
        <v>13</v>
      </c>
      <c r="D258" s="46">
        <v>35</v>
      </c>
      <c r="E258" s="47">
        <v>49</v>
      </c>
      <c r="F258" s="48"/>
      <c r="G258" s="46">
        <f t="shared" si="48"/>
        <v>-2</v>
      </c>
      <c r="H258" s="47">
        <f t="shared" si="49"/>
        <v>-14</v>
      </c>
      <c r="I258" s="49">
        <f t="shared" si="50"/>
        <v>-0.15384615384615385</v>
      </c>
      <c r="J258" s="50">
        <f t="shared" si="51"/>
        <v>-0.2857142857142857</v>
      </c>
    </row>
    <row r="259" spans="1:10" x14ac:dyDescent="0.25">
      <c r="A259" s="147"/>
      <c r="B259" s="80"/>
      <c r="C259" s="81"/>
      <c r="D259" s="80"/>
      <c r="E259" s="81"/>
      <c r="F259" s="82"/>
      <c r="G259" s="80"/>
      <c r="H259" s="81"/>
      <c r="I259" s="94"/>
      <c r="J259" s="95"/>
    </row>
    <row r="260" spans="1:10" ht="13" x14ac:dyDescent="0.3">
      <c r="A260" s="118" t="s">
        <v>75</v>
      </c>
      <c r="B260" s="35"/>
      <c r="C260" s="36"/>
      <c r="D260" s="35"/>
      <c r="E260" s="36"/>
      <c r="F260" s="37"/>
      <c r="G260" s="35"/>
      <c r="H260" s="36"/>
      <c r="I260" s="38"/>
      <c r="J260" s="39"/>
    </row>
    <row r="261" spans="1:10" x14ac:dyDescent="0.25">
      <c r="A261" s="124" t="s">
        <v>220</v>
      </c>
      <c r="B261" s="35">
        <v>0</v>
      </c>
      <c r="C261" s="36">
        <v>0</v>
      </c>
      <c r="D261" s="35">
        <v>1</v>
      </c>
      <c r="E261" s="36">
        <v>5</v>
      </c>
      <c r="F261" s="37"/>
      <c r="G261" s="35">
        <f t="shared" ref="G261:G280" si="52">B261-C261</f>
        <v>0</v>
      </c>
      <c r="H261" s="36">
        <f t="shared" ref="H261:H280" si="53">D261-E261</f>
        <v>-4</v>
      </c>
      <c r="I261" s="38" t="str">
        <f t="shared" ref="I261:I280" si="54">IF(C261=0, "-", IF(G261/C261&lt;10, G261/C261, "&gt;999%"))</f>
        <v>-</v>
      </c>
      <c r="J261" s="39">
        <f t="shared" ref="J261:J280" si="55">IF(E261=0, "-", IF(H261/E261&lt;10, H261/E261, "&gt;999%"))</f>
        <v>-0.8</v>
      </c>
    </row>
    <row r="262" spans="1:10" x14ac:dyDescent="0.25">
      <c r="A262" s="124" t="s">
        <v>185</v>
      </c>
      <c r="B262" s="35">
        <v>10</v>
      </c>
      <c r="C262" s="36">
        <v>9</v>
      </c>
      <c r="D262" s="35">
        <v>38</v>
      </c>
      <c r="E262" s="36">
        <v>32</v>
      </c>
      <c r="F262" s="37"/>
      <c r="G262" s="35">
        <f t="shared" si="52"/>
        <v>1</v>
      </c>
      <c r="H262" s="36">
        <f t="shared" si="53"/>
        <v>6</v>
      </c>
      <c r="I262" s="38">
        <f t="shared" si="54"/>
        <v>0.1111111111111111</v>
      </c>
      <c r="J262" s="39">
        <f t="shared" si="55"/>
        <v>0.1875</v>
      </c>
    </row>
    <row r="263" spans="1:10" x14ac:dyDescent="0.25">
      <c r="A263" s="124" t="s">
        <v>250</v>
      </c>
      <c r="B263" s="35">
        <v>4</v>
      </c>
      <c r="C263" s="36">
        <v>7</v>
      </c>
      <c r="D263" s="35">
        <v>17</v>
      </c>
      <c r="E263" s="36">
        <v>22</v>
      </c>
      <c r="F263" s="37"/>
      <c r="G263" s="35">
        <f t="shared" si="52"/>
        <v>-3</v>
      </c>
      <c r="H263" s="36">
        <f t="shared" si="53"/>
        <v>-5</v>
      </c>
      <c r="I263" s="38">
        <f t="shared" si="54"/>
        <v>-0.42857142857142855</v>
      </c>
      <c r="J263" s="39">
        <f t="shared" si="55"/>
        <v>-0.22727272727272727</v>
      </c>
    </row>
    <row r="264" spans="1:10" x14ac:dyDescent="0.25">
      <c r="A264" s="124" t="s">
        <v>335</v>
      </c>
      <c r="B264" s="35">
        <v>1</v>
      </c>
      <c r="C264" s="36">
        <v>0</v>
      </c>
      <c r="D264" s="35">
        <v>6</v>
      </c>
      <c r="E264" s="36">
        <v>1</v>
      </c>
      <c r="F264" s="37"/>
      <c r="G264" s="35">
        <f t="shared" si="52"/>
        <v>1</v>
      </c>
      <c r="H264" s="36">
        <f t="shared" si="53"/>
        <v>5</v>
      </c>
      <c r="I264" s="38" t="str">
        <f t="shared" si="54"/>
        <v>-</v>
      </c>
      <c r="J264" s="39">
        <f t="shared" si="55"/>
        <v>5</v>
      </c>
    </row>
    <row r="265" spans="1:10" x14ac:dyDescent="0.25">
      <c r="A265" s="124" t="s">
        <v>170</v>
      </c>
      <c r="B265" s="35">
        <v>26</v>
      </c>
      <c r="C265" s="36">
        <v>21</v>
      </c>
      <c r="D265" s="35">
        <v>57</v>
      </c>
      <c r="E265" s="36">
        <v>61</v>
      </c>
      <c r="F265" s="37"/>
      <c r="G265" s="35">
        <f t="shared" si="52"/>
        <v>5</v>
      </c>
      <c r="H265" s="36">
        <f t="shared" si="53"/>
        <v>-4</v>
      </c>
      <c r="I265" s="38">
        <f t="shared" si="54"/>
        <v>0.23809523809523808</v>
      </c>
      <c r="J265" s="39">
        <f t="shared" si="55"/>
        <v>-6.5573770491803282E-2</v>
      </c>
    </row>
    <row r="266" spans="1:10" x14ac:dyDescent="0.25">
      <c r="A266" s="124" t="s">
        <v>305</v>
      </c>
      <c r="B266" s="35">
        <v>9</v>
      </c>
      <c r="C266" s="36">
        <v>9</v>
      </c>
      <c r="D266" s="35">
        <v>29</v>
      </c>
      <c r="E266" s="36">
        <v>16</v>
      </c>
      <c r="F266" s="37"/>
      <c r="G266" s="35">
        <f t="shared" si="52"/>
        <v>0</v>
      </c>
      <c r="H266" s="36">
        <f t="shared" si="53"/>
        <v>13</v>
      </c>
      <c r="I266" s="38">
        <f t="shared" si="54"/>
        <v>0</v>
      </c>
      <c r="J266" s="39">
        <f t="shared" si="55"/>
        <v>0.8125</v>
      </c>
    </row>
    <row r="267" spans="1:10" x14ac:dyDescent="0.25">
      <c r="A267" s="124" t="s">
        <v>213</v>
      </c>
      <c r="B267" s="35">
        <v>0</v>
      </c>
      <c r="C267" s="36">
        <v>0</v>
      </c>
      <c r="D267" s="35">
        <v>2</v>
      </c>
      <c r="E267" s="36">
        <v>0</v>
      </c>
      <c r="F267" s="37"/>
      <c r="G267" s="35">
        <f t="shared" si="52"/>
        <v>0</v>
      </c>
      <c r="H267" s="36">
        <f t="shared" si="53"/>
        <v>2</v>
      </c>
      <c r="I267" s="38" t="str">
        <f t="shared" si="54"/>
        <v>-</v>
      </c>
      <c r="J267" s="39" t="str">
        <f t="shared" si="55"/>
        <v>-</v>
      </c>
    </row>
    <row r="268" spans="1:10" x14ac:dyDescent="0.25">
      <c r="A268" s="124" t="s">
        <v>333</v>
      </c>
      <c r="B268" s="35">
        <v>4</v>
      </c>
      <c r="C268" s="36">
        <v>31</v>
      </c>
      <c r="D268" s="35">
        <v>18</v>
      </c>
      <c r="E268" s="36">
        <v>43</v>
      </c>
      <c r="F268" s="37"/>
      <c r="G268" s="35">
        <f t="shared" si="52"/>
        <v>-27</v>
      </c>
      <c r="H268" s="36">
        <f t="shared" si="53"/>
        <v>-25</v>
      </c>
      <c r="I268" s="38">
        <f t="shared" si="54"/>
        <v>-0.87096774193548387</v>
      </c>
      <c r="J268" s="39">
        <f t="shared" si="55"/>
        <v>-0.58139534883720934</v>
      </c>
    </row>
    <row r="269" spans="1:10" x14ac:dyDescent="0.25">
      <c r="A269" s="124" t="s">
        <v>345</v>
      </c>
      <c r="B269" s="35">
        <v>6</v>
      </c>
      <c r="C269" s="36">
        <v>22</v>
      </c>
      <c r="D269" s="35">
        <v>12</v>
      </c>
      <c r="E269" s="36">
        <v>31</v>
      </c>
      <c r="F269" s="37"/>
      <c r="G269" s="35">
        <f t="shared" si="52"/>
        <v>-16</v>
      </c>
      <c r="H269" s="36">
        <f t="shared" si="53"/>
        <v>-19</v>
      </c>
      <c r="I269" s="38">
        <f t="shared" si="54"/>
        <v>-0.72727272727272729</v>
      </c>
      <c r="J269" s="39">
        <f t="shared" si="55"/>
        <v>-0.61290322580645162</v>
      </c>
    </row>
    <row r="270" spans="1:10" x14ac:dyDescent="0.25">
      <c r="A270" s="124" t="s">
        <v>355</v>
      </c>
      <c r="B270" s="35">
        <v>12</v>
      </c>
      <c r="C270" s="36">
        <v>30</v>
      </c>
      <c r="D270" s="35">
        <v>46</v>
      </c>
      <c r="E270" s="36">
        <v>65</v>
      </c>
      <c r="F270" s="37"/>
      <c r="G270" s="35">
        <f t="shared" si="52"/>
        <v>-18</v>
      </c>
      <c r="H270" s="36">
        <f t="shared" si="53"/>
        <v>-19</v>
      </c>
      <c r="I270" s="38">
        <f t="shared" si="54"/>
        <v>-0.6</v>
      </c>
      <c r="J270" s="39">
        <f t="shared" si="55"/>
        <v>-0.29230769230769232</v>
      </c>
    </row>
    <row r="271" spans="1:10" x14ac:dyDescent="0.25">
      <c r="A271" s="124" t="s">
        <v>368</v>
      </c>
      <c r="B271" s="35">
        <v>71</v>
      </c>
      <c r="C271" s="36">
        <v>61</v>
      </c>
      <c r="D271" s="35">
        <v>161</v>
      </c>
      <c r="E271" s="36">
        <v>167</v>
      </c>
      <c r="F271" s="37"/>
      <c r="G271" s="35">
        <f t="shared" si="52"/>
        <v>10</v>
      </c>
      <c r="H271" s="36">
        <f t="shared" si="53"/>
        <v>-6</v>
      </c>
      <c r="I271" s="38">
        <f t="shared" si="54"/>
        <v>0.16393442622950818</v>
      </c>
      <c r="J271" s="39">
        <f t="shared" si="55"/>
        <v>-3.5928143712574849E-2</v>
      </c>
    </row>
    <row r="272" spans="1:10" x14ac:dyDescent="0.25">
      <c r="A272" s="124" t="s">
        <v>306</v>
      </c>
      <c r="B272" s="35">
        <v>9</v>
      </c>
      <c r="C272" s="36">
        <v>5</v>
      </c>
      <c r="D272" s="35">
        <v>25</v>
      </c>
      <c r="E272" s="36">
        <v>18</v>
      </c>
      <c r="F272" s="37"/>
      <c r="G272" s="35">
        <f t="shared" si="52"/>
        <v>4</v>
      </c>
      <c r="H272" s="36">
        <f t="shared" si="53"/>
        <v>7</v>
      </c>
      <c r="I272" s="38">
        <f t="shared" si="54"/>
        <v>0.8</v>
      </c>
      <c r="J272" s="39">
        <f t="shared" si="55"/>
        <v>0.3888888888888889</v>
      </c>
    </row>
    <row r="273" spans="1:10" x14ac:dyDescent="0.25">
      <c r="A273" s="124" t="s">
        <v>369</v>
      </c>
      <c r="B273" s="35">
        <v>12</v>
      </c>
      <c r="C273" s="36">
        <v>20</v>
      </c>
      <c r="D273" s="35">
        <v>43</v>
      </c>
      <c r="E273" s="36">
        <v>67</v>
      </c>
      <c r="F273" s="37"/>
      <c r="G273" s="35">
        <f t="shared" si="52"/>
        <v>-8</v>
      </c>
      <c r="H273" s="36">
        <f t="shared" si="53"/>
        <v>-24</v>
      </c>
      <c r="I273" s="38">
        <f t="shared" si="54"/>
        <v>-0.4</v>
      </c>
      <c r="J273" s="39">
        <f t="shared" si="55"/>
        <v>-0.35820895522388058</v>
      </c>
    </row>
    <row r="274" spans="1:10" x14ac:dyDescent="0.25">
      <c r="A274" s="124" t="s">
        <v>320</v>
      </c>
      <c r="B274" s="35">
        <v>20</v>
      </c>
      <c r="C274" s="36">
        <v>30</v>
      </c>
      <c r="D274" s="35">
        <v>60</v>
      </c>
      <c r="E274" s="36">
        <v>75</v>
      </c>
      <c r="F274" s="37"/>
      <c r="G274" s="35">
        <f t="shared" si="52"/>
        <v>-10</v>
      </c>
      <c r="H274" s="36">
        <f t="shared" si="53"/>
        <v>-15</v>
      </c>
      <c r="I274" s="38">
        <f t="shared" si="54"/>
        <v>-0.33333333333333331</v>
      </c>
      <c r="J274" s="39">
        <f t="shared" si="55"/>
        <v>-0.2</v>
      </c>
    </row>
    <row r="275" spans="1:10" x14ac:dyDescent="0.25">
      <c r="A275" s="124" t="s">
        <v>307</v>
      </c>
      <c r="B275" s="35">
        <v>40</v>
      </c>
      <c r="C275" s="36">
        <v>44</v>
      </c>
      <c r="D275" s="35">
        <v>97</v>
      </c>
      <c r="E275" s="36">
        <v>119</v>
      </c>
      <c r="F275" s="37"/>
      <c r="G275" s="35">
        <f t="shared" si="52"/>
        <v>-4</v>
      </c>
      <c r="H275" s="36">
        <f t="shared" si="53"/>
        <v>-22</v>
      </c>
      <c r="I275" s="38">
        <f t="shared" si="54"/>
        <v>-9.0909090909090912E-2</v>
      </c>
      <c r="J275" s="39">
        <f t="shared" si="55"/>
        <v>-0.18487394957983194</v>
      </c>
    </row>
    <row r="276" spans="1:10" x14ac:dyDescent="0.25">
      <c r="A276" s="124" t="s">
        <v>149</v>
      </c>
      <c r="B276" s="35">
        <v>0</v>
      </c>
      <c r="C276" s="36">
        <v>0</v>
      </c>
      <c r="D276" s="35">
        <v>0</v>
      </c>
      <c r="E276" s="36">
        <v>1</v>
      </c>
      <c r="F276" s="37"/>
      <c r="G276" s="35">
        <f t="shared" si="52"/>
        <v>0</v>
      </c>
      <c r="H276" s="36">
        <f t="shared" si="53"/>
        <v>-1</v>
      </c>
      <c r="I276" s="38" t="str">
        <f t="shared" si="54"/>
        <v>-</v>
      </c>
      <c r="J276" s="39">
        <f t="shared" si="55"/>
        <v>-1</v>
      </c>
    </row>
    <row r="277" spans="1:10" x14ac:dyDescent="0.25">
      <c r="A277" s="124" t="s">
        <v>274</v>
      </c>
      <c r="B277" s="35">
        <v>24</v>
      </c>
      <c r="C277" s="36">
        <v>24</v>
      </c>
      <c r="D277" s="35">
        <v>72</v>
      </c>
      <c r="E277" s="36">
        <v>76</v>
      </c>
      <c r="F277" s="37"/>
      <c r="G277" s="35">
        <f t="shared" si="52"/>
        <v>0</v>
      </c>
      <c r="H277" s="36">
        <f t="shared" si="53"/>
        <v>-4</v>
      </c>
      <c r="I277" s="38">
        <f t="shared" si="54"/>
        <v>0</v>
      </c>
      <c r="J277" s="39">
        <f t="shared" si="55"/>
        <v>-5.2631578947368418E-2</v>
      </c>
    </row>
    <row r="278" spans="1:10" x14ac:dyDescent="0.25">
      <c r="A278" s="124" t="s">
        <v>206</v>
      </c>
      <c r="B278" s="35">
        <v>0</v>
      </c>
      <c r="C278" s="36">
        <v>0</v>
      </c>
      <c r="D278" s="35">
        <v>1</v>
      </c>
      <c r="E278" s="36">
        <v>3</v>
      </c>
      <c r="F278" s="37"/>
      <c r="G278" s="35">
        <f t="shared" si="52"/>
        <v>0</v>
      </c>
      <c r="H278" s="36">
        <f t="shared" si="53"/>
        <v>-2</v>
      </c>
      <c r="I278" s="38" t="str">
        <f t="shared" si="54"/>
        <v>-</v>
      </c>
      <c r="J278" s="39">
        <f t="shared" si="55"/>
        <v>-0.66666666666666663</v>
      </c>
    </row>
    <row r="279" spans="1:10" x14ac:dyDescent="0.25">
      <c r="A279" s="124" t="s">
        <v>150</v>
      </c>
      <c r="B279" s="35">
        <v>13</v>
      </c>
      <c r="C279" s="36">
        <v>14</v>
      </c>
      <c r="D279" s="35">
        <v>45</v>
      </c>
      <c r="E279" s="36">
        <v>36</v>
      </c>
      <c r="F279" s="37"/>
      <c r="G279" s="35">
        <f t="shared" si="52"/>
        <v>-1</v>
      </c>
      <c r="H279" s="36">
        <f t="shared" si="53"/>
        <v>9</v>
      </c>
      <c r="I279" s="38">
        <f t="shared" si="54"/>
        <v>-7.1428571428571425E-2</v>
      </c>
      <c r="J279" s="39">
        <f t="shared" si="55"/>
        <v>0.25</v>
      </c>
    </row>
    <row r="280" spans="1:10" s="52" customFormat="1" ht="13" x14ac:dyDescent="0.3">
      <c r="A280" s="148" t="s">
        <v>431</v>
      </c>
      <c r="B280" s="46">
        <v>261</v>
      </c>
      <c r="C280" s="47">
        <v>327</v>
      </c>
      <c r="D280" s="46">
        <v>730</v>
      </c>
      <c r="E280" s="47">
        <v>838</v>
      </c>
      <c r="F280" s="48"/>
      <c r="G280" s="46">
        <f t="shared" si="52"/>
        <v>-66</v>
      </c>
      <c r="H280" s="47">
        <f t="shared" si="53"/>
        <v>-108</v>
      </c>
      <c r="I280" s="49">
        <f t="shared" si="54"/>
        <v>-0.20183486238532111</v>
      </c>
      <c r="J280" s="50">
        <f t="shared" si="55"/>
        <v>-0.12887828162291171</v>
      </c>
    </row>
    <row r="281" spans="1:10" x14ac:dyDescent="0.25">
      <c r="A281" s="147"/>
      <c r="B281" s="80"/>
      <c r="C281" s="81"/>
      <c r="D281" s="80"/>
      <c r="E281" s="81"/>
      <c r="F281" s="82"/>
      <c r="G281" s="80"/>
      <c r="H281" s="81"/>
      <c r="I281" s="94"/>
      <c r="J281" s="95"/>
    </row>
    <row r="282" spans="1:10" ht="13" x14ac:dyDescent="0.3">
      <c r="A282" s="118" t="s">
        <v>83</v>
      </c>
      <c r="B282" s="35"/>
      <c r="C282" s="36"/>
      <c r="D282" s="35"/>
      <c r="E282" s="36"/>
      <c r="F282" s="37"/>
      <c r="G282" s="35"/>
      <c r="H282" s="36"/>
      <c r="I282" s="38"/>
      <c r="J282" s="39"/>
    </row>
    <row r="283" spans="1:10" x14ac:dyDescent="0.25">
      <c r="A283" s="124" t="s">
        <v>392</v>
      </c>
      <c r="B283" s="35">
        <v>0</v>
      </c>
      <c r="C283" s="36">
        <v>1</v>
      </c>
      <c r="D283" s="35">
        <v>1</v>
      </c>
      <c r="E283" s="36">
        <v>1</v>
      </c>
      <c r="F283" s="37"/>
      <c r="G283" s="35">
        <f>B283-C283</f>
        <v>-1</v>
      </c>
      <c r="H283" s="36">
        <f>D283-E283</f>
        <v>0</v>
      </c>
      <c r="I283" s="38">
        <f>IF(C283=0, "-", IF(G283/C283&lt;10, G283/C283, "&gt;999%"))</f>
        <v>-1</v>
      </c>
      <c r="J283" s="39">
        <f>IF(E283=0, "-", IF(H283/E283&lt;10, H283/E283, "&gt;999%"))</f>
        <v>0</v>
      </c>
    </row>
    <row r="284" spans="1:10" s="52" customFormat="1" ht="13" x14ac:dyDescent="0.3">
      <c r="A284" s="148" t="s">
        <v>432</v>
      </c>
      <c r="B284" s="46">
        <v>0</v>
      </c>
      <c r="C284" s="47">
        <v>1</v>
      </c>
      <c r="D284" s="46">
        <v>1</v>
      </c>
      <c r="E284" s="47">
        <v>1</v>
      </c>
      <c r="F284" s="48"/>
      <c r="G284" s="46">
        <f>B284-C284</f>
        <v>-1</v>
      </c>
      <c r="H284" s="47">
        <f>D284-E284</f>
        <v>0</v>
      </c>
      <c r="I284" s="49">
        <f>IF(C284=0, "-", IF(G284/C284&lt;10, G284/C284, "&gt;999%"))</f>
        <v>-1</v>
      </c>
      <c r="J284" s="50">
        <f>IF(E284=0, "-", IF(H284/E284&lt;10, H284/E284, "&gt;999%"))</f>
        <v>0</v>
      </c>
    </row>
    <row r="285" spans="1:10" x14ac:dyDescent="0.25">
      <c r="A285" s="147"/>
      <c r="B285" s="80"/>
      <c r="C285" s="81"/>
      <c r="D285" s="80"/>
      <c r="E285" s="81"/>
      <c r="F285" s="82"/>
      <c r="G285" s="80"/>
      <c r="H285" s="81"/>
      <c r="I285" s="94"/>
      <c r="J285" s="95"/>
    </row>
    <row r="286" spans="1:10" ht="13" x14ac:dyDescent="0.3">
      <c r="A286" s="118" t="s">
        <v>76</v>
      </c>
      <c r="B286" s="35"/>
      <c r="C286" s="36"/>
      <c r="D286" s="35"/>
      <c r="E286" s="36"/>
      <c r="F286" s="37"/>
      <c r="G286" s="35"/>
      <c r="H286" s="36"/>
      <c r="I286" s="38"/>
      <c r="J286" s="39"/>
    </row>
    <row r="287" spans="1:10" x14ac:dyDescent="0.25">
      <c r="A287" s="124" t="s">
        <v>370</v>
      </c>
      <c r="B287" s="35">
        <v>1</v>
      </c>
      <c r="C287" s="36">
        <v>3</v>
      </c>
      <c r="D287" s="35">
        <v>4</v>
      </c>
      <c r="E287" s="36">
        <v>12</v>
      </c>
      <c r="F287" s="37"/>
      <c r="G287" s="35">
        <f t="shared" ref="G287:G300" si="56">B287-C287</f>
        <v>-2</v>
      </c>
      <c r="H287" s="36">
        <f t="shared" ref="H287:H300" si="57">D287-E287</f>
        <v>-8</v>
      </c>
      <c r="I287" s="38">
        <f t="shared" ref="I287:I300" si="58">IF(C287=0, "-", IF(G287/C287&lt;10, G287/C287, "&gt;999%"))</f>
        <v>-0.66666666666666663</v>
      </c>
      <c r="J287" s="39">
        <f t="shared" ref="J287:J300" si="59">IF(E287=0, "-", IF(H287/E287&lt;10, H287/E287, "&gt;999%"))</f>
        <v>-0.66666666666666663</v>
      </c>
    </row>
    <row r="288" spans="1:10" x14ac:dyDescent="0.25">
      <c r="A288" s="124" t="s">
        <v>207</v>
      </c>
      <c r="B288" s="35">
        <v>1</v>
      </c>
      <c r="C288" s="36">
        <v>0</v>
      </c>
      <c r="D288" s="35">
        <v>2</v>
      </c>
      <c r="E288" s="36">
        <v>0</v>
      </c>
      <c r="F288" s="37"/>
      <c r="G288" s="35">
        <f t="shared" si="56"/>
        <v>1</v>
      </c>
      <c r="H288" s="36">
        <f t="shared" si="57"/>
        <v>2</v>
      </c>
      <c r="I288" s="38" t="str">
        <f t="shared" si="58"/>
        <v>-</v>
      </c>
      <c r="J288" s="39" t="str">
        <f t="shared" si="59"/>
        <v>-</v>
      </c>
    </row>
    <row r="289" spans="1:10" x14ac:dyDescent="0.25">
      <c r="A289" s="124" t="s">
        <v>338</v>
      </c>
      <c r="B289" s="35">
        <v>0</v>
      </c>
      <c r="C289" s="36">
        <v>0</v>
      </c>
      <c r="D289" s="35">
        <v>3</v>
      </c>
      <c r="E289" s="36">
        <v>0</v>
      </c>
      <c r="F289" s="37"/>
      <c r="G289" s="35">
        <f t="shared" si="56"/>
        <v>0</v>
      </c>
      <c r="H289" s="36">
        <f t="shared" si="57"/>
        <v>3</v>
      </c>
      <c r="I289" s="38" t="str">
        <f t="shared" si="58"/>
        <v>-</v>
      </c>
      <c r="J289" s="39" t="str">
        <f t="shared" si="59"/>
        <v>-</v>
      </c>
    </row>
    <row r="290" spans="1:10" x14ac:dyDescent="0.25">
      <c r="A290" s="124" t="s">
        <v>208</v>
      </c>
      <c r="B290" s="35">
        <v>0</v>
      </c>
      <c r="C290" s="36">
        <v>0</v>
      </c>
      <c r="D290" s="35">
        <v>0</v>
      </c>
      <c r="E290" s="36">
        <v>1</v>
      </c>
      <c r="F290" s="37"/>
      <c r="G290" s="35">
        <f t="shared" si="56"/>
        <v>0</v>
      </c>
      <c r="H290" s="36">
        <f t="shared" si="57"/>
        <v>-1</v>
      </c>
      <c r="I290" s="38" t="str">
        <f t="shared" si="58"/>
        <v>-</v>
      </c>
      <c r="J290" s="39">
        <f t="shared" si="59"/>
        <v>-1</v>
      </c>
    </row>
    <row r="291" spans="1:10" x14ac:dyDescent="0.25">
      <c r="A291" s="124" t="s">
        <v>381</v>
      </c>
      <c r="B291" s="35">
        <v>1</v>
      </c>
      <c r="C291" s="36">
        <v>1</v>
      </c>
      <c r="D291" s="35">
        <v>1</v>
      </c>
      <c r="E291" s="36">
        <v>1</v>
      </c>
      <c r="F291" s="37"/>
      <c r="G291" s="35">
        <f t="shared" si="56"/>
        <v>0</v>
      </c>
      <c r="H291" s="36">
        <f t="shared" si="57"/>
        <v>0</v>
      </c>
      <c r="I291" s="38">
        <f t="shared" si="58"/>
        <v>0</v>
      </c>
      <c r="J291" s="39">
        <f t="shared" si="59"/>
        <v>0</v>
      </c>
    </row>
    <row r="292" spans="1:10" x14ac:dyDescent="0.25">
      <c r="A292" s="124" t="s">
        <v>171</v>
      </c>
      <c r="B292" s="35">
        <v>1</v>
      </c>
      <c r="C292" s="36">
        <v>6</v>
      </c>
      <c r="D292" s="35">
        <v>6</v>
      </c>
      <c r="E292" s="36">
        <v>13</v>
      </c>
      <c r="F292" s="37"/>
      <c r="G292" s="35">
        <f t="shared" si="56"/>
        <v>-5</v>
      </c>
      <c r="H292" s="36">
        <f t="shared" si="57"/>
        <v>-7</v>
      </c>
      <c r="I292" s="38">
        <f t="shared" si="58"/>
        <v>-0.83333333333333337</v>
      </c>
      <c r="J292" s="39">
        <f t="shared" si="59"/>
        <v>-0.53846153846153844</v>
      </c>
    </row>
    <row r="293" spans="1:10" x14ac:dyDescent="0.25">
      <c r="A293" s="124" t="s">
        <v>209</v>
      </c>
      <c r="B293" s="35">
        <v>0</v>
      </c>
      <c r="C293" s="36">
        <v>0</v>
      </c>
      <c r="D293" s="35">
        <v>0</v>
      </c>
      <c r="E293" s="36">
        <v>2</v>
      </c>
      <c r="F293" s="37"/>
      <c r="G293" s="35">
        <f t="shared" si="56"/>
        <v>0</v>
      </c>
      <c r="H293" s="36">
        <f t="shared" si="57"/>
        <v>-2</v>
      </c>
      <c r="I293" s="38" t="str">
        <f t="shared" si="58"/>
        <v>-</v>
      </c>
      <c r="J293" s="39">
        <f t="shared" si="59"/>
        <v>-1</v>
      </c>
    </row>
    <row r="294" spans="1:10" x14ac:dyDescent="0.25">
      <c r="A294" s="124" t="s">
        <v>308</v>
      </c>
      <c r="B294" s="35">
        <v>0</v>
      </c>
      <c r="C294" s="36">
        <v>0</v>
      </c>
      <c r="D294" s="35">
        <v>0</v>
      </c>
      <c r="E294" s="36">
        <v>1</v>
      </c>
      <c r="F294" s="37"/>
      <c r="G294" s="35">
        <f t="shared" si="56"/>
        <v>0</v>
      </c>
      <c r="H294" s="36">
        <f t="shared" si="57"/>
        <v>-1</v>
      </c>
      <c r="I294" s="38" t="str">
        <f t="shared" si="58"/>
        <v>-</v>
      </c>
      <c r="J294" s="39">
        <f t="shared" si="59"/>
        <v>-1</v>
      </c>
    </row>
    <row r="295" spans="1:10" x14ac:dyDescent="0.25">
      <c r="A295" s="124" t="s">
        <v>151</v>
      </c>
      <c r="B295" s="35">
        <v>2</v>
      </c>
      <c r="C295" s="36">
        <v>2</v>
      </c>
      <c r="D295" s="35">
        <v>5</v>
      </c>
      <c r="E295" s="36">
        <v>4</v>
      </c>
      <c r="F295" s="37"/>
      <c r="G295" s="35">
        <f t="shared" si="56"/>
        <v>0</v>
      </c>
      <c r="H295" s="36">
        <f t="shared" si="57"/>
        <v>1</v>
      </c>
      <c r="I295" s="38">
        <f t="shared" si="58"/>
        <v>0</v>
      </c>
      <c r="J295" s="39">
        <f t="shared" si="59"/>
        <v>0.25</v>
      </c>
    </row>
    <row r="296" spans="1:10" x14ac:dyDescent="0.25">
      <c r="A296" s="124" t="s">
        <v>275</v>
      </c>
      <c r="B296" s="35">
        <v>1</v>
      </c>
      <c r="C296" s="36">
        <v>4</v>
      </c>
      <c r="D296" s="35">
        <v>3</v>
      </c>
      <c r="E296" s="36">
        <v>5</v>
      </c>
      <c r="F296" s="37"/>
      <c r="G296" s="35">
        <f t="shared" si="56"/>
        <v>-3</v>
      </c>
      <c r="H296" s="36">
        <f t="shared" si="57"/>
        <v>-2</v>
      </c>
      <c r="I296" s="38">
        <f t="shared" si="58"/>
        <v>-0.75</v>
      </c>
      <c r="J296" s="39">
        <f t="shared" si="59"/>
        <v>-0.4</v>
      </c>
    </row>
    <row r="297" spans="1:10" x14ac:dyDescent="0.25">
      <c r="A297" s="124" t="s">
        <v>309</v>
      </c>
      <c r="B297" s="35">
        <v>3</v>
      </c>
      <c r="C297" s="36">
        <v>0</v>
      </c>
      <c r="D297" s="35">
        <v>5</v>
      </c>
      <c r="E297" s="36">
        <v>3</v>
      </c>
      <c r="F297" s="37"/>
      <c r="G297" s="35">
        <f t="shared" si="56"/>
        <v>3</v>
      </c>
      <c r="H297" s="36">
        <f t="shared" si="57"/>
        <v>2</v>
      </c>
      <c r="I297" s="38" t="str">
        <f t="shared" si="58"/>
        <v>-</v>
      </c>
      <c r="J297" s="39">
        <f t="shared" si="59"/>
        <v>0.66666666666666663</v>
      </c>
    </row>
    <row r="298" spans="1:10" x14ac:dyDescent="0.25">
      <c r="A298" s="124" t="s">
        <v>315</v>
      </c>
      <c r="B298" s="35">
        <v>1</v>
      </c>
      <c r="C298" s="36">
        <v>0</v>
      </c>
      <c r="D298" s="35">
        <v>1</v>
      </c>
      <c r="E298" s="36">
        <v>0</v>
      </c>
      <c r="F298" s="37"/>
      <c r="G298" s="35">
        <f t="shared" si="56"/>
        <v>1</v>
      </c>
      <c r="H298" s="36">
        <f t="shared" si="57"/>
        <v>1</v>
      </c>
      <c r="I298" s="38" t="str">
        <f t="shared" si="58"/>
        <v>-</v>
      </c>
      <c r="J298" s="39" t="str">
        <f t="shared" si="59"/>
        <v>-</v>
      </c>
    </row>
    <row r="299" spans="1:10" x14ac:dyDescent="0.25">
      <c r="A299" s="124" t="s">
        <v>346</v>
      </c>
      <c r="B299" s="35">
        <v>0</v>
      </c>
      <c r="C299" s="36">
        <v>1</v>
      </c>
      <c r="D299" s="35">
        <v>0</v>
      </c>
      <c r="E299" s="36">
        <v>2</v>
      </c>
      <c r="F299" s="37"/>
      <c r="G299" s="35">
        <f t="shared" si="56"/>
        <v>-1</v>
      </c>
      <c r="H299" s="36">
        <f t="shared" si="57"/>
        <v>-2</v>
      </c>
      <c r="I299" s="38">
        <f t="shared" si="58"/>
        <v>-1</v>
      </c>
      <c r="J299" s="39">
        <f t="shared" si="59"/>
        <v>-1</v>
      </c>
    </row>
    <row r="300" spans="1:10" s="52" customFormat="1" ht="13" x14ac:dyDescent="0.3">
      <c r="A300" s="148" t="s">
        <v>433</v>
      </c>
      <c r="B300" s="46">
        <v>11</v>
      </c>
      <c r="C300" s="47">
        <v>17</v>
      </c>
      <c r="D300" s="46">
        <v>30</v>
      </c>
      <c r="E300" s="47">
        <v>44</v>
      </c>
      <c r="F300" s="48"/>
      <c r="G300" s="46">
        <f t="shared" si="56"/>
        <v>-6</v>
      </c>
      <c r="H300" s="47">
        <f t="shared" si="57"/>
        <v>-14</v>
      </c>
      <c r="I300" s="49">
        <f t="shared" si="58"/>
        <v>-0.35294117647058826</v>
      </c>
      <c r="J300" s="50">
        <f t="shared" si="59"/>
        <v>-0.31818181818181818</v>
      </c>
    </row>
    <row r="301" spans="1:10" x14ac:dyDescent="0.25">
      <c r="A301" s="147"/>
      <c r="B301" s="80"/>
      <c r="C301" s="81"/>
      <c r="D301" s="80"/>
      <c r="E301" s="81"/>
      <c r="F301" s="82"/>
      <c r="G301" s="80"/>
      <c r="H301" s="81"/>
      <c r="I301" s="94"/>
      <c r="J301" s="95"/>
    </row>
    <row r="302" spans="1:10" ht="13" x14ac:dyDescent="0.3">
      <c r="A302" s="118" t="s">
        <v>84</v>
      </c>
      <c r="B302" s="35"/>
      <c r="C302" s="36"/>
      <c r="D302" s="35"/>
      <c r="E302" s="36"/>
      <c r="F302" s="37"/>
      <c r="G302" s="35"/>
      <c r="H302" s="36"/>
      <c r="I302" s="38"/>
      <c r="J302" s="39"/>
    </row>
    <row r="303" spans="1:10" x14ac:dyDescent="0.25">
      <c r="A303" s="124" t="s">
        <v>393</v>
      </c>
      <c r="B303" s="35">
        <v>1</v>
      </c>
      <c r="C303" s="36">
        <v>0</v>
      </c>
      <c r="D303" s="35">
        <v>1</v>
      </c>
      <c r="E303" s="36">
        <v>2</v>
      </c>
      <c r="F303" s="37"/>
      <c r="G303" s="35">
        <f>B303-C303</f>
        <v>1</v>
      </c>
      <c r="H303" s="36">
        <f>D303-E303</f>
        <v>-1</v>
      </c>
      <c r="I303" s="38" t="str">
        <f>IF(C303=0, "-", IF(G303/C303&lt;10, G303/C303, "&gt;999%"))</f>
        <v>-</v>
      </c>
      <c r="J303" s="39">
        <f>IF(E303=0, "-", IF(H303/E303&lt;10, H303/E303, "&gt;999%"))</f>
        <v>-0.5</v>
      </c>
    </row>
    <row r="304" spans="1:10" s="52" customFormat="1" ht="13" x14ac:dyDescent="0.3">
      <c r="A304" s="149" t="s">
        <v>434</v>
      </c>
      <c r="B304" s="150">
        <v>1</v>
      </c>
      <c r="C304" s="151">
        <v>0</v>
      </c>
      <c r="D304" s="150">
        <v>1</v>
      </c>
      <c r="E304" s="151">
        <v>2</v>
      </c>
      <c r="F304" s="152"/>
      <c r="G304" s="150">
        <f>B304-C304</f>
        <v>1</v>
      </c>
      <c r="H304" s="151">
        <f>D304-E304</f>
        <v>-1</v>
      </c>
      <c r="I304" s="153" t="str">
        <f>IF(C304=0, "-", IF(G304/C304&lt;10, G304/C304, "&gt;999%"))</f>
        <v>-</v>
      </c>
      <c r="J304" s="154">
        <f>IF(E304=0, "-", IF(H304/E304&lt;10, H304/E304, "&gt;999%"))</f>
        <v>-0.5</v>
      </c>
    </row>
    <row r="305" spans="1:10" x14ac:dyDescent="0.25">
      <c r="A305" s="155"/>
      <c r="B305" s="156"/>
      <c r="C305" s="157"/>
      <c r="D305" s="156"/>
      <c r="E305" s="157"/>
      <c r="F305" s="158"/>
      <c r="G305" s="156"/>
      <c r="H305" s="157"/>
      <c r="I305" s="159"/>
      <c r="J305" s="160"/>
    </row>
    <row r="306" spans="1:10" ht="13" x14ac:dyDescent="0.3">
      <c r="A306" s="26" t="s">
        <v>435</v>
      </c>
      <c r="B306" s="46">
        <f>SUM(B7:B305)/2</f>
        <v>640</v>
      </c>
      <c r="C306" s="128">
        <f>SUM(C7:C305)/2</f>
        <v>963</v>
      </c>
      <c r="D306" s="46">
        <f>SUM(D7:D305)/2</f>
        <v>1714</v>
      </c>
      <c r="E306" s="128">
        <f>SUM(E7:E305)/2</f>
        <v>2456</v>
      </c>
      <c r="F306" s="48"/>
      <c r="G306" s="46">
        <f>B306-C306</f>
        <v>-323</v>
      </c>
      <c r="H306" s="47">
        <f>D306-E306</f>
        <v>-742</v>
      </c>
      <c r="I306" s="49">
        <f>IF(C306=0, 0, G306/C306)</f>
        <v>-0.33541017653167188</v>
      </c>
      <c r="J306" s="50">
        <f>IF(E306=0, 0, H306/E306)</f>
        <v>-0.30211726384364823</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49" max="16383" man="1"/>
    <brk id="99" max="16383" man="1"/>
    <brk id="141" max="16383" man="1"/>
    <brk id="191" max="16383" man="1"/>
    <brk id="238" max="16383" man="1"/>
    <brk id="28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5976-87F0-4986-BD8E-B13471F3515E}">
  <sheetPr>
    <pageSetUpPr fitToPage="1"/>
  </sheetPr>
  <dimension ref="A1:J64"/>
  <sheetViews>
    <sheetView workbookViewId="0">
      <selection sqref="A1:L1"/>
    </sheetView>
  </sheetViews>
  <sheetFormatPr defaultRowHeight="12.5" x14ac:dyDescent="0.25"/>
  <cols>
    <col min="1" max="1" width="20.7265625" style="4" bestFit="1" customWidth="1"/>
    <col min="2" max="5" width="8.7265625" style="4"/>
    <col min="6" max="6" width="1.7265625" style="4" customWidth="1"/>
    <col min="7" max="256" width="8.7265625" style="4"/>
    <col min="257" max="257" width="19.7265625" style="4" customWidth="1"/>
    <col min="258" max="261" width="8.7265625" style="4"/>
    <col min="262" max="262" width="1.7265625" style="4" customWidth="1"/>
    <col min="263" max="512" width="8.7265625" style="4"/>
    <col min="513" max="513" width="19.7265625" style="4" customWidth="1"/>
    <col min="514" max="517" width="8.7265625" style="4"/>
    <col min="518" max="518" width="1.7265625" style="4" customWidth="1"/>
    <col min="519" max="768" width="8.7265625" style="4"/>
    <col min="769" max="769" width="19.7265625" style="4" customWidth="1"/>
    <col min="770" max="773" width="8.7265625" style="4"/>
    <col min="774" max="774" width="1.7265625" style="4" customWidth="1"/>
    <col min="775" max="1024" width="8.7265625" style="4"/>
    <col min="1025" max="1025" width="19.7265625" style="4" customWidth="1"/>
    <col min="1026" max="1029" width="8.7265625" style="4"/>
    <col min="1030" max="1030" width="1.7265625" style="4" customWidth="1"/>
    <col min="1031" max="1280" width="8.7265625" style="4"/>
    <col min="1281" max="1281" width="19.7265625" style="4" customWidth="1"/>
    <col min="1282" max="1285" width="8.7265625" style="4"/>
    <col min="1286" max="1286" width="1.7265625" style="4" customWidth="1"/>
    <col min="1287" max="1536" width="8.7265625" style="4"/>
    <col min="1537" max="1537" width="19.7265625" style="4" customWidth="1"/>
    <col min="1538" max="1541" width="8.7265625" style="4"/>
    <col min="1542" max="1542" width="1.7265625" style="4" customWidth="1"/>
    <col min="1543" max="1792" width="8.7265625" style="4"/>
    <col min="1793" max="1793" width="19.7265625" style="4" customWidth="1"/>
    <col min="1794" max="1797" width="8.7265625" style="4"/>
    <col min="1798" max="1798" width="1.7265625" style="4" customWidth="1"/>
    <col min="1799" max="2048" width="8.7265625" style="4"/>
    <col min="2049" max="2049" width="19.7265625" style="4" customWidth="1"/>
    <col min="2050" max="2053" width="8.7265625" style="4"/>
    <col min="2054" max="2054" width="1.7265625" style="4" customWidth="1"/>
    <col min="2055" max="2304" width="8.7265625" style="4"/>
    <col min="2305" max="2305" width="19.7265625" style="4" customWidth="1"/>
    <col min="2306" max="2309" width="8.7265625" style="4"/>
    <col min="2310" max="2310" width="1.7265625" style="4" customWidth="1"/>
    <col min="2311" max="2560" width="8.7265625" style="4"/>
    <col min="2561" max="2561" width="19.7265625" style="4" customWidth="1"/>
    <col min="2562" max="2565" width="8.7265625" style="4"/>
    <col min="2566" max="2566" width="1.7265625" style="4" customWidth="1"/>
    <col min="2567" max="2816" width="8.7265625" style="4"/>
    <col min="2817" max="2817" width="19.7265625" style="4" customWidth="1"/>
    <col min="2818" max="2821" width="8.7265625" style="4"/>
    <col min="2822" max="2822" width="1.7265625" style="4" customWidth="1"/>
    <col min="2823" max="3072" width="8.7265625" style="4"/>
    <col min="3073" max="3073" width="19.7265625" style="4" customWidth="1"/>
    <col min="3074" max="3077" width="8.7265625" style="4"/>
    <col min="3078" max="3078" width="1.7265625" style="4" customWidth="1"/>
    <col min="3079" max="3328" width="8.7265625" style="4"/>
    <col min="3329" max="3329" width="19.7265625" style="4" customWidth="1"/>
    <col min="3330" max="3333" width="8.7265625" style="4"/>
    <col min="3334" max="3334" width="1.7265625" style="4" customWidth="1"/>
    <col min="3335" max="3584" width="8.7265625" style="4"/>
    <col min="3585" max="3585" width="19.7265625" style="4" customWidth="1"/>
    <col min="3586" max="3589" width="8.7265625" style="4"/>
    <col min="3590" max="3590" width="1.7265625" style="4" customWidth="1"/>
    <col min="3591" max="3840" width="8.7265625" style="4"/>
    <col min="3841" max="3841" width="19.7265625" style="4" customWidth="1"/>
    <col min="3842" max="3845" width="8.7265625" style="4"/>
    <col min="3846" max="3846" width="1.7265625" style="4" customWidth="1"/>
    <col min="3847" max="4096" width="8.7265625" style="4"/>
    <col min="4097" max="4097" width="19.7265625" style="4" customWidth="1"/>
    <col min="4098" max="4101" width="8.7265625" style="4"/>
    <col min="4102" max="4102" width="1.7265625" style="4" customWidth="1"/>
    <col min="4103" max="4352" width="8.7265625" style="4"/>
    <col min="4353" max="4353" width="19.7265625" style="4" customWidth="1"/>
    <col min="4354" max="4357" width="8.7265625" style="4"/>
    <col min="4358" max="4358" width="1.7265625" style="4" customWidth="1"/>
    <col min="4359" max="4608" width="8.7265625" style="4"/>
    <col min="4609" max="4609" width="19.7265625" style="4" customWidth="1"/>
    <col min="4610" max="4613" width="8.7265625" style="4"/>
    <col min="4614" max="4614" width="1.7265625" style="4" customWidth="1"/>
    <col min="4615" max="4864" width="8.7265625" style="4"/>
    <col min="4865" max="4865" width="19.7265625" style="4" customWidth="1"/>
    <col min="4866" max="4869" width="8.7265625" style="4"/>
    <col min="4870" max="4870" width="1.7265625" style="4" customWidth="1"/>
    <col min="4871" max="5120" width="8.7265625" style="4"/>
    <col min="5121" max="5121" width="19.7265625" style="4" customWidth="1"/>
    <col min="5122" max="5125" width="8.7265625" style="4"/>
    <col min="5126" max="5126" width="1.7265625" style="4" customWidth="1"/>
    <col min="5127" max="5376" width="8.7265625" style="4"/>
    <col min="5377" max="5377" width="19.7265625" style="4" customWidth="1"/>
    <col min="5378" max="5381" width="8.7265625" style="4"/>
    <col min="5382" max="5382" width="1.7265625" style="4" customWidth="1"/>
    <col min="5383" max="5632" width="8.7265625" style="4"/>
    <col min="5633" max="5633" width="19.7265625" style="4" customWidth="1"/>
    <col min="5634" max="5637" width="8.7265625" style="4"/>
    <col min="5638" max="5638" width="1.7265625" style="4" customWidth="1"/>
    <col min="5639" max="5888" width="8.7265625" style="4"/>
    <col min="5889" max="5889" width="19.7265625" style="4" customWidth="1"/>
    <col min="5890" max="5893" width="8.7265625" style="4"/>
    <col min="5894" max="5894" width="1.7265625" style="4" customWidth="1"/>
    <col min="5895" max="6144" width="8.7265625" style="4"/>
    <col min="6145" max="6145" width="19.7265625" style="4" customWidth="1"/>
    <col min="6146" max="6149" width="8.7265625" style="4"/>
    <col min="6150" max="6150" width="1.7265625" style="4" customWidth="1"/>
    <col min="6151" max="6400" width="8.7265625" style="4"/>
    <col min="6401" max="6401" width="19.7265625" style="4" customWidth="1"/>
    <col min="6402" max="6405" width="8.7265625" style="4"/>
    <col min="6406" max="6406" width="1.7265625" style="4" customWidth="1"/>
    <col min="6407" max="6656" width="8.7265625" style="4"/>
    <col min="6657" max="6657" width="19.7265625" style="4" customWidth="1"/>
    <col min="6658" max="6661" width="8.7265625" style="4"/>
    <col min="6662" max="6662" width="1.7265625" style="4" customWidth="1"/>
    <col min="6663" max="6912" width="8.7265625" style="4"/>
    <col min="6913" max="6913" width="19.7265625" style="4" customWidth="1"/>
    <col min="6914" max="6917" width="8.7265625" style="4"/>
    <col min="6918" max="6918" width="1.7265625" style="4" customWidth="1"/>
    <col min="6919" max="7168" width="8.7265625" style="4"/>
    <col min="7169" max="7169" width="19.7265625" style="4" customWidth="1"/>
    <col min="7170" max="7173" width="8.7265625" style="4"/>
    <col min="7174" max="7174" width="1.7265625" style="4" customWidth="1"/>
    <col min="7175" max="7424" width="8.7265625" style="4"/>
    <col min="7425" max="7425" width="19.7265625" style="4" customWidth="1"/>
    <col min="7426" max="7429" width="8.7265625" style="4"/>
    <col min="7430" max="7430" width="1.7265625" style="4" customWidth="1"/>
    <col min="7431" max="7680" width="8.7265625" style="4"/>
    <col min="7681" max="7681" width="19.7265625" style="4" customWidth="1"/>
    <col min="7682" max="7685" width="8.7265625" style="4"/>
    <col min="7686" max="7686" width="1.7265625" style="4" customWidth="1"/>
    <col min="7687" max="7936" width="8.7265625" style="4"/>
    <col min="7937" max="7937" width="19.7265625" style="4" customWidth="1"/>
    <col min="7938" max="7941" width="8.7265625" style="4"/>
    <col min="7942" max="7942" width="1.7265625" style="4" customWidth="1"/>
    <col min="7943" max="8192" width="8.7265625" style="4"/>
    <col min="8193" max="8193" width="19.7265625" style="4" customWidth="1"/>
    <col min="8194" max="8197" width="8.7265625" style="4"/>
    <col min="8198" max="8198" width="1.7265625" style="4" customWidth="1"/>
    <col min="8199" max="8448" width="8.7265625" style="4"/>
    <col min="8449" max="8449" width="19.7265625" style="4" customWidth="1"/>
    <col min="8450" max="8453" width="8.7265625" style="4"/>
    <col min="8454" max="8454" width="1.7265625" style="4" customWidth="1"/>
    <col min="8455" max="8704" width="8.7265625" style="4"/>
    <col min="8705" max="8705" width="19.7265625" style="4" customWidth="1"/>
    <col min="8706" max="8709" width="8.7265625" style="4"/>
    <col min="8710" max="8710" width="1.7265625" style="4" customWidth="1"/>
    <col min="8711" max="8960" width="8.7265625" style="4"/>
    <col min="8961" max="8961" width="19.7265625" style="4" customWidth="1"/>
    <col min="8962" max="8965" width="8.7265625" style="4"/>
    <col min="8966" max="8966" width="1.7265625" style="4" customWidth="1"/>
    <col min="8967" max="9216" width="8.7265625" style="4"/>
    <col min="9217" max="9217" width="19.7265625" style="4" customWidth="1"/>
    <col min="9218" max="9221" width="8.7265625" style="4"/>
    <col min="9222" max="9222" width="1.7265625" style="4" customWidth="1"/>
    <col min="9223" max="9472" width="8.7265625" style="4"/>
    <col min="9473" max="9473" width="19.7265625" style="4" customWidth="1"/>
    <col min="9474" max="9477" width="8.7265625" style="4"/>
    <col min="9478" max="9478" width="1.7265625" style="4" customWidth="1"/>
    <col min="9479" max="9728" width="8.7265625" style="4"/>
    <col min="9729" max="9729" width="19.7265625" style="4" customWidth="1"/>
    <col min="9730" max="9733" width="8.7265625" style="4"/>
    <col min="9734" max="9734" width="1.7265625" style="4" customWidth="1"/>
    <col min="9735" max="9984" width="8.7265625" style="4"/>
    <col min="9985" max="9985" width="19.7265625" style="4" customWidth="1"/>
    <col min="9986" max="9989" width="8.7265625" style="4"/>
    <col min="9990" max="9990" width="1.7265625" style="4" customWidth="1"/>
    <col min="9991" max="10240" width="8.7265625" style="4"/>
    <col min="10241" max="10241" width="19.7265625" style="4" customWidth="1"/>
    <col min="10242" max="10245" width="8.7265625" style="4"/>
    <col min="10246" max="10246" width="1.7265625" style="4" customWidth="1"/>
    <col min="10247" max="10496" width="8.7265625" style="4"/>
    <col min="10497" max="10497" width="19.7265625" style="4" customWidth="1"/>
    <col min="10498" max="10501" width="8.7265625" style="4"/>
    <col min="10502" max="10502" width="1.7265625" style="4" customWidth="1"/>
    <col min="10503" max="10752" width="8.7265625" style="4"/>
    <col min="10753" max="10753" width="19.7265625" style="4" customWidth="1"/>
    <col min="10754" max="10757" width="8.7265625" style="4"/>
    <col min="10758" max="10758" width="1.7265625" style="4" customWidth="1"/>
    <col min="10759" max="11008" width="8.7265625" style="4"/>
    <col min="11009" max="11009" width="19.7265625" style="4" customWidth="1"/>
    <col min="11010" max="11013" width="8.7265625" style="4"/>
    <col min="11014" max="11014" width="1.7265625" style="4" customWidth="1"/>
    <col min="11015" max="11264" width="8.7265625" style="4"/>
    <col min="11265" max="11265" width="19.7265625" style="4" customWidth="1"/>
    <col min="11266" max="11269" width="8.7265625" style="4"/>
    <col min="11270" max="11270" width="1.7265625" style="4" customWidth="1"/>
    <col min="11271" max="11520" width="8.7265625" style="4"/>
    <col min="11521" max="11521" width="19.7265625" style="4" customWidth="1"/>
    <col min="11522" max="11525" width="8.7265625" style="4"/>
    <col min="11526" max="11526" width="1.7265625" style="4" customWidth="1"/>
    <col min="11527" max="11776" width="8.7265625" style="4"/>
    <col min="11777" max="11777" width="19.7265625" style="4" customWidth="1"/>
    <col min="11778" max="11781" width="8.7265625" style="4"/>
    <col min="11782" max="11782" width="1.7265625" style="4" customWidth="1"/>
    <col min="11783" max="12032" width="8.7265625" style="4"/>
    <col min="12033" max="12033" width="19.7265625" style="4" customWidth="1"/>
    <col min="12034" max="12037" width="8.7265625" style="4"/>
    <col min="12038" max="12038" width="1.7265625" style="4" customWidth="1"/>
    <col min="12039" max="12288" width="8.7265625" style="4"/>
    <col min="12289" max="12289" width="19.7265625" style="4" customWidth="1"/>
    <col min="12290" max="12293" width="8.7265625" style="4"/>
    <col min="12294" max="12294" width="1.7265625" style="4" customWidth="1"/>
    <col min="12295" max="12544" width="8.7265625" style="4"/>
    <col min="12545" max="12545" width="19.7265625" style="4" customWidth="1"/>
    <col min="12546" max="12549" width="8.7265625" style="4"/>
    <col min="12550" max="12550" width="1.7265625" style="4" customWidth="1"/>
    <col min="12551" max="12800" width="8.7265625" style="4"/>
    <col min="12801" max="12801" width="19.7265625" style="4" customWidth="1"/>
    <col min="12802" max="12805" width="8.7265625" style="4"/>
    <col min="12806" max="12806" width="1.7265625" style="4" customWidth="1"/>
    <col min="12807" max="13056" width="8.7265625" style="4"/>
    <col min="13057" max="13057" width="19.7265625" style="4" customWidth="1"/>
    <col min="13058" max="13061" width="8.7265625" style="4"/>
    <col min="13062" max="13062" width="1.7265625" style="4" customWidth="1"/>
    <col min="13063" max="13312" width="8.7265625" style="4"/>
    <col min="13313" max="13313" width="19.7265625" style="4" customWidth="1"/>
    <col min="13314" max="13317" width="8.7265625" style="4"/>
    <col min="13318" max="13318" width="1.7265625" style="4" customWidth="1"/>
    <col min="13319" max="13568" width="8.7265625" style="4"/>
    <col min="13569" max="13569" width="19.7265625" style="4" customWidth="1"/>
    <col min="13570" max="13573" width="8.7265625" style="4"/>
    <col min="13574" max="13574" width="1.7265625" style="4" customWidth="1"/>
    <col min="13575" max="13824" width="8.7265625" style="4"/>
    <col min="13825" max="13825" width="19.7265625" style="4" customWidth="1"/>
    <col min="13826" max="13829" width="8.7265625" style="4"/>
    <col min="13830" max="13830" width="1.7265625" style="4" customWidth="1"/>
    <col min="13831" max="14080" width="8.7265625" style="4"/>
    <col min="14081" max="14081" width="19.7265625" style="4" customWidth="1"/>
    <col min="14082" max="14085" width="8.7265625" style="4"/>
    <col min="14086" max="14086" width="1.7265625" style="4" customWidth="1"/>
    <col min="14087" max="14336" width="8.7265625" style="4"/>
    <col min="14337" max="14337" width="19.7265625" style="4" customWidth="1"/>
    <col min="14338" max="14341" width="8.7265625" style="4"/>
    <col min="14342" max="14342" width="1.7265625" style="4" customWidth="1"/>
    <col min="14343" max="14592" width="8.7265625" style="4"/>
    <col min="14593" max="14593" width="19.7265625" style="4" customWidth="1"/>
    <col min="14594" max="14597" width="8.7265625" style="4"/>
    <col min="14598" max="14598" width="1.7265625" style="4" customWidth="1"/>
    <col min="14599" max="14848" width="8.7265625" style="4"/>
    <col min="14849" max="14849" width="19.7265625" style="4" customWidth="1"/>
    <col min="14850" max="14853" width="8.7265625" style="4"/>
    <col min="14854" max="14854" width="1.7265625" style="4" customWidth="1"/>
    <col min="14855" max="15104" width="8.7265625" style="4"/>
    <col min="15105" max="15105" width="19.7265625" style="4" customWidth="1"/>
    <col min="15106" max="15109" width="8.7265625" style="4"/>
    <col min="15110" max="15110" width="1.7265625" style="4" customWidth="1"/>
    <col min="15111" max="15360" width="8.7265625" style="4"/>
    <col min="15361" max="15361" width="19.7265625" style="4" customWidth="1"/>
    <col min="15362" max="15365" width="8.7265625" style="4"/>
    <col min="15366" max="15366" width="1.7265625" style="4" customWidth="1"/>
    <col min="15367" max="15616" width="8.7265625" style="4"/>
    <col min="15617" max="15617" width="19.7265625" style="4" customWidth="1"/>
    <col min="15618" max="15621" width="8.7265625" style="4"/>
    <col min="15622" max="15622" width="1.7265625" style="4" customWidth="1"/>
    <col min="15623" max="15872" width="8.7265625" style="4"/>
    <col min="15873" max="15873" width="19.7265625" style="4" customWidth="1"/>
    <col min="15874" max="15877" width="8.7265625" style="4"/>
    <col min="15878" max="15878" width="1.7265625" style="4" customWidth="1"/>
    <col min="15879" max="16128" width="8.7265625" style="4"/>
    <col min="16129" max="16129" width="19.7265625" style="4" customWidth="1"/>
    <col min="16130" max="16133" width="8.7265625" style="4"/>
    <col min="16134" max="16134" width="1.7265625" style="4" customWidth="1"/>
    <col min="16135" max="16384" width="8.7265625" style="4"/>
  </cols>
  <sheetData>
    <row r="1" spans="1:10" ht="20" x14ac:dyDescent="0.4">
      <c r="A1" s="68" t="s">
        <v>19</v>
      </c>
      <c r="B1" s="69" t="s">
        <v>20</v>
      </c>
      <c r="C1" s="70"/>
      <c r="D1" s="70"/>
      <c r="E1" s="70"/>
      <c r="F1" s="70"/>
      <c r="G1" s="70"/>
      <c r="H1" s="70"/>
      <c r="I1" s="70"/>
      <c r="J1" s="70"/>
    </row>
    <row r="2" spans="1:10" ht="20" x14ac:dyDescent="0.4">
      <c r="A2" s="68" t="s">
        <v>21</v>
      </c>
      <c r="B2" s="71" t="s">
        <v>3</v>
      </c>
      <c r="C2" s="5"/>
      <c r="D2" s="5"/>
      <c r="E2" s="5"/>
      <c r="F2" s="5"/>
      <c r="G2" s="5"/>
      <c r="H2" s="5"/>
      <c r="I2" s="5"/>
      <c r="J2" s="5"/>
    </row>
    <row r="3" spans="1:10" ht="12.75" customHeight="1" x14ac:dyDescent="0.4">
      <c r="A3" s="68"/>
      <c r="B3" s="72"/>
      <c r="C3" s="73"/>
      <c r="D3" s="73"/>
      <c r="E3" s="73"/>
      <c r="F3" s="73"/>
      <c r="G3" s="73"/>
      <c r="H3" s="73"/>
      <c r="I3" s="73"/>
      <c r="J3" s="73"/>
    </row>
    <row r="4" spans="1:10" ht="13" x14ac:dyDescent="0.3">
      <c r="E4" s="74" t="s">
        <v>22</v>
      </c>
      <c r="F4" s="74"/>
      <c r="G4" s="74"/>
    </row>
    <row r="5" spans="1:10" ht="13" x14ac:dyDescent="0.3">
      <c r="A5" s="21"/>
      <c r="B5" s="22" t="s">
        <v>4</v>
      </c>
      <c r="C5" s="23"/>
      <c r="D5" s="22" t="s">
        <v>5</v>
      </c>
      <c r="E5" s="23"/>
      <c r="F5" s="24"/>
      <c r="G5" s="22" t="s">
        <v>6</v>
      </c>
      <c r="H5" s="25"/>
      <c r="I5" s="25"/>
      <c r="J5" s="23"/>
    </row>
    <row r="6" spans="1:10" ht="13" x14ac:dyDescent="0.3">
      <c r="A6" s="26"/>
      <c r="B6" s="27">
        <f>VALUE(RIGHT(B2, 4))</f>
        <v>2020</v>
      </c>
      <c r="C6" s="28">
        <f>B6-1</f>
        <v>2019</v>
      </c>
      <c r="D6" s="27">
        <f>B6</f>
        <v>2020</v>
      </c>
      <c r="E6" s="28">
        <f>C6</f>
        <v>2019</v>
      </c>
      <c r="F6" s="29"/>
      <c r="G6" s="27" t="s">
        <v>8</v>
      </c>
      <c r="H6" s="28" t="s">
        <v>5</v>
      </c>
      <c r="I6" s="27" t="s">
        <v>8</v>
      </c>
      <c r="J6" s="28" t="s">
        <v>5</v>
      </c>
    </row>
    <row r="7" spans="1:10" x14ac:dyDescent="0.25">
      <c r="A7" s="34" t="s">
        <v>23</v>
      </c>
      <c r="B7" s="35">
        <v>124</v>
      </c>
      <c r="C7" s="36">
        <v>187</v>
      </c>
      <c r="D7" s="35">
        <v>384</v>
      </c>
      <c r="E7" s="36">
        <v>514</v>
      </c>
      <c r="F7" s="37"/>
      <c r="G7" s="35">
        <f>B7-C7</f>
        <v>-63</v>
      </c>
      <c r="H7" s="36">
        <f>D7-E7</f>
        <v>-130</v>
      </c>
      <c r="I7" s="75">
        <f>IF(C7=0, "-", IF(G7/C7&lt;10, G7/C7*100, "&gt;999"))</f>
        <v>-33.689839572192511</v>
      </c>
      <c r="J7" s="76">
        <f>IF(E7=0, "-", IF(H7/E7&lt;10, H7/E7*100, "&gt;999"))</f>
        <v>-25.291828793774318</v>
      </c>
    </row>
    <row r="8" spans="1:10" x14ac:dyDescent="0.25">
      <c r="A8" s="34" t="s">
        <v>24</v>
      </c>
      <c r="B8" s="35">
        <v>287</v>
      </c>
      <c r="C8" s="36">
        <v>493</v>
      </c>
      <c r="D8" s="35">
        <v>762</v>
      </c>
      <c r="E8" s="36">
        <v>1220</v>
      </c>
      <c r="F8" s="37"/>
      <c r="G8" s="35">
        <f>B8-C8</f>
        <v>-206</v>
      </c>
      <c r="H8" s="36">
        <f>D8-E8</f>
        <v>-458</v>
      </c>
      <c r="I8" s="75">
        <f>IF(C8=0, "-", IF(G8/C8&lt;10, G8/C8*100, "&gt;999"))</f>
        <v>-41.784989858012175</v>
      </c>
      <c r="J8" s="76">
        <f>IF(E8=0, "-", IF(H8/E8&lt;10, H8/E8*100, "&gt;999"))</f>
        <v>-37.540983606557376</v>
      </c>
    </row>
    <row r="9" spans="1:10" x14ac:dyDescent="0.25">
      <c r="A9" s="34" t="s">
        <v>25</v>
      </c>
      <c r="B9" s="35">
        <v>209</v>
      </c>
      <c r="C9" s="36">
        <v>272</v>
      </c>
      <c r="D9" s="35">
        <v>519</v>
      </c>
      <c r="E9" s="36">
        <v>674</v>
      </c>
      <c r="F9" s="37"/>
      <c r="G9" s="35">
        <f>B9-C9</f>
        <v>-63</v>
      </c>
      <c r="H9" s="36">
        <f>D9-E9</f>
        <v>-155</v>
      </c>
      <c r="I9" s="75">
        <f>IF(C9=0, "-", IF(G9/C9&lt;10, G9/C9*100, "&gt;999"))</f>
        <v>-23.161764705882355</v>
      </c>
      <c r="J9" s="76">
        <f>IF(E9=0, "-", IF(H9/E9&lt;10, H9/E9*100, "&gt;999"))</f>
        <v>-22.997032640949556</v>
      </c>
    </row>
    <row r="10" spans="1:10" x14ac:dyDescent="0.25">
      <c r="A10" s="34" t="s">
        <v>26</v>
      </c>
      <c r="B10" s="35">
        <v>20</v>
      </c>
      <c r="C10" s="36">
        <v>11</v>
      </c>
      <c r="D10" s="35">
        <v>49</v>
      </c>
      <c r="E10" s="36">
        <v>48</v>
      </c>
      <c r="F10" s="37"/>
      <c r="G10" s="35">
        <f>B10-C10</f>
        <v>9</v>
      </c>
      <c r="H10" s="36">
        <f>D10-E10</f>
        <v>1</v>
      </c>
      <c r="I10" s="75">
        <f>IF(C10=0, "-", IF(G10/C10&lt;10, G10/C10*100, "&gt;999"))</f>
        <v>81.818181818181827</v>
      </c>
      <c r="J10" s="76">
        <f>IF(E10=0, "-", IF(H10/E10&lt;10, H10/E10*100, "&gt;999"))</f>
        <v>2.083333333333333</v>
      </c>
    </row>
    <row r="11" spans="1:10" s="52" customFormat="1" ht="13" x14ac:dyDescent="0.3">
      <c r="A11" s="26" t="s">
        <v>7</v>
      </c>
      <c r="B11" s="46">
        <f>SUM(B7:B10)</f>
        <v>640</v>
      </c>
      <c r="C11" s="47">
        <f>SUM(C7:C10)</f>
        <v>963</v>
      </c>
      <c r="D11" s="46">
        <f>SUM(D7:D10)</f>
        <v>1714</v>
      </c>
      <c r="E11" s="47">
        <f>SUM(E7:E10)</f>
        <v>2456</v>
      </c>
      <c r="F11" s="48"/>
      <c r="G11" s="46">
        <f>B11-C11</f>
        <v>-323</v>
      </c>
      <c r="H11" s="47">
        <f>D11-E11</f>
        <v>-742</v>
      </c>
      <c r="I11" s="77">
        <f>IF(C11=0, 0, G11/C11*100)</f>
        <v>-33.541017653167188</v>
      </c>
      <c r="J11" s="78">
        <f>IF(E11=0, 0, H11/E11*100)</f>
        <v>-30.211726384364823</v>
      </c>
    </row>
    <row r="13" spans="1:10" ht="13" x14ac:dyDescent="0.3">
      <c r="A13" s="21"/>
      <c r="B13" s="22" t="s">
        <v>4</v>
      </c>
      <c r="C13" s="23"/>
      <c r="D13" s="22" t="s">
        <v>5</v>
      </c>
      <c r="E13" s="23"/>
      <c r="F13" s="24"/>
      <c r="G13" s="22" t="s">
        <v>6</v>
      </c>
      <c r="H13" s="25"/>
      <c r="I13" s="25"/>
      <c r="J13" s="23"/>
    </row>
    <row r="14" spans="1:10" x14ac:dyDescent="0.25">
      <c r="A14" s="34" t="s">
        <v>27</v>
      </c>
      <c r="B14" s="35">
        <v>6</v>
      </c>
      <c r="C14" s="36">
        <v>6</v>
      </c>
      <c r="D14" s="35">
        <v>13</v>
      </c>
      <c r="E14" s="36">
        <v>13</v>
      </c>
      <c r="F14" s="37"/>
      <c r="G14" s="35">
        <f t="shared" ref="G14:G33" si="0">B14-C14</f>
        <v>0</v>
      </c>
      <c r="H14" s="36">
        <f t="shared" ref="H14:H33" si="1">D14-E14</f>
        <v>0</v>
      </c>
      <c r="I14" s="75">
        <f t="shared" ref="I14:I32" si="2">IF(C14=0, "-", IF(G14/C14&lt;10, G14/C14*100, "&gt;999"))</f>
        <v>0</v>
      </c>
      <c r="J14" s="76">
        <f t="shared" ref="J14:J32" si="3">IF(E14=0, "-", IF(H14/E14&lt;10, H14/E14*100, "&gt;999"))</f>
        <v>0</v>
      </c>
    </row>
    <row r="15" spans="1:10" x14ac:dyDescent="0.25">
      <c r="A15" s="34" t="s">
        <v>28</v>
      </c>
      <c r="B15" s="35">
        <v>32</v>
      </c>
      <c r="C15" s="36">
        <v>86</v>
      </c>
      <c r="D15" s="35">
        <v>109</v>
      </c>
      <c r="E15" s="36">
        <v>175</v>
      </c>
      <c r="F15" s="37"/>
      <c r="G15" s="35">
        <f t="shared" si="0"/>
        <v>-54</v>
      </c>
      <c r="H15" s="36">
        <f t="shared" si="1"/>
        <v>-66</v>
      </c>
      <c r="I15" s="75">
        <f t="shared" si="2"/>
        <v>-62.790697674418603</v>
      </c>
      <c r="J15" s="76">
        <f t="shared" si="3"/>
        <v>-37.714285714285715</v>
      </c>
    </row>
    <row r="16" spans="1:10" x14ac:dyDescent="0.25">
      <c r="A16" s="34" t="s">
        <v>29</v>
      </c>
      <c r="B16" s="35">
        <v>60</v>
      </c>
      <c r="C16" s="36">
        <v>60</v>
      </c>
      <c r="D16" s="35">
        <v>171</v>
      </c>
      <c r="E16" s="36">
        <v>217</v>
      </c>
      <c r="F16" s="37"/>
      <c r="G16" s="35">
        <f t="shared" si="0"/>
        <v>0</v>
      </c>
      <c r="H16" s="36">
        <f t="shared" si="1"/>
        <v>-46</v>
      </c>
      <c r="I16" s="75">
        <f t="shared" si="2"/>
        <v>0</v>
      </c>
      <c r="J16" s="76">
        <f t="shared" si="3"/>
        <v>-21.198156682027651</v>
      </c>
    </row>
    <row r="17" spans="1:10" x14ac:dyDescent="0.25">
      <c r="A17" s="34" t="s">
        <v>30</v>
      </c>
      <c r="B17" s="35">
        <v>13</v>
      </c>
      <c r="C17" s="36">
        <v>13</v>
      </c>
      <c r="D17" s="35">
        <v>44</v>
      </c>
      <c r="E17" s="36">
        <v>41</v>
      </c>
      <c r="F17" s="37"/>
      <c r="G17" s="35">
        <f t="shared" si="0"/>
        <v>0</v>
      </c>
      <c r="H17" s="36">
        <f t="shared" si="1"/>
        <v>3</v>
      </c>
      <c r="I17" s="75">
        <f t="shared" si="2"/>
        <v>0</v>
      </c>
      <c r="J17" s="76">
        <f t="shared" si="3"/>
        <v>7.3170731707317067</v>
      </c>
    </row>
    <row r="18" spans="1:10" x14ac:dyDescent="0.25">
      <c r="A18" s="34" t="s">
        <v>31</v>
      </c>
      <c r="B18" s="35">
        <v>6</v>
      </c>
      <c r="C18" s="36">
        <v>5</v>
      </c>
      <c r="D18" s="35">
        <v>26</v>
      </c>
      <c r="E18" s="36">
        <v>12</v>
      </c>
      <c r="F18" s="37"/>
      <c r="G18" s="35">
        <f t="shared" si="0"/>
        <v>1</v>
      </c>
      <c r="H18" s="36">
        <f t="shared" si="1"/>
        <v>14</v>
      </c>
      <c r="I18" s="75">
        <f t="shared" si="2"/>
        <v>20</v>
      </c>
      <c r="J18" s="76">
        <f t="shared" si="3"/>
        <v>116.66666666666667</v>
      </c>
    </row>
    <row r="19" spans="1:10" x14ac:dyDescent="0.25">
      <c r="A19" s="34" t="s">
        <v>32</v>
      </c>
      <c r="B19" s="35">
        <v>5</v>
      </c>
      <c r="C19" s="36">
        <v>16</v>
      </c>
      <c r="D19" s="35">
        <v>16</v>
      </c>
      <c r="E19" s="36">
        <v>44</v>
      </c>
      <c r="F19" s="37"/>
      <c r="G19" s="35">
        <f t="shared" si="0"/>
        <v>-11</v>
      </c>
      <c r="H19" s="36">
        <f t="shared" si="1"/>
        <v>-28</v>
      </c>
      <c r="I19" s="75">
        <f t="shared" si="2"/>
        <v>-68.75</v>
      </c>
      <c r="J19" s="76">
        <f t="shared" si="3"/>
        <v>-63.636363636363633</v>
      </c>
    </row>
    <row r="20" spans="1:10" x14ac:dyDescent="0.25">
      <c r="A20" s="34" t="s">
        <v>33</v>
      </c>
      <c r="B20" s="35">
        <v>2</v>
      </c>
      <c r="C20" s="36">
        <v>1</v>
      </c>
      <c r="D20" s="35">
        <v>5</v>
      </c>
      <c r="E20" s="36">
        <v>12</v>
      </c>
      <c r="F20" s="37"/>
      <c r="G20" s="35">
        <f t="shared" si="0"/>
        <v>1</v>
      </c>
      <c r="H20" s="36">
        <f t="shared" si="1"/>
        <v>-7</v>
      </c>
      <c r="I20" s="75">
        <f t="shared" si="2"/>
        <v>100</v>
      </c>
      <c r="J20" s="76">
        <f t="shared" si="3"/>
        <v>-58.333333333333336</v>
      </c>
    </row>
    <row r="21" spans="1:10" x14ac:dyDescent="0.25">
      <c r="A21" s="79" t="s">
        <v>34</v>
      </c>
      <c r="B21" s="80">
        <v>21</v>
      </c>
      <c r="C21" s="81">
        <v>18</v>
      </c>
      <c r="D21" s="80">
        <v>53</v>
      </c>
      <c r="E21" s="81">
        <v>44</v>
      </c>
      <c r="F21" s="82"/>
      <c r="G21" s="80">
        <f t="shared" si="0"/>
        <v>3</v>
      </c>
      <c r="H21" s="81">
        <f t="shared" si="1"/>
        <v>9</v>
      </c>
      <c r="I21" s="83">
        <f t="shared" si="2"/>
        <v>16.666666666666664</v>
      </c>
      <c r="J21" s="84">
        <f t="shared" si="3"/>
        <v>20.454545454545457</v>
      </c>
    </row>
    <row r="22" spans="1:10" x14ac:dyDescent="0.25">
      <c r="A22" s="34" t="s">
        <v>35</v>
      </c>
      <c r="B22" s="35">
        <v>55</v>
      </c>
      <c r="C22" s="36">
        <v>97</v>
      </c>
      <c r="D22" s="35">
        <v>161</v>
      </c>
      <c r="E22" s="36">
        <v>252</v>
      </c>
      <c r="F22" s="37"/>
      <c r="G22" s="35">
        <f t="shared" si="0"/>
        <v>-42</v>
      </c>
      <c r="H22" s="36">
        <f t="shared" si="1"/>
        <v>-91</v>
      </c>
      <c r="I22" s="75">
        <f t="shared" si="2"/>
        <v>-43.298969072164951</v>
      </c>
      <c r="J22" s="76">
        <f t="shared" si="3"/>
        <v>-36.111111111111107</v>
      </c>
    </row>
    <row r="23" spans="1:10" x14ac:dyDescent="0.25">
      <c r="A23" s="34" t="s">
        <v>36</v>
      </c>
      <c r="B23" s="35">
        <v>83</v>
      </c>
      <c r="C23" s="36">
        <v>198</v>
      </c>
      <c r="D23" s="35">
        <v>232</v>
      </c>
      <c r="E23" s="36">
        <v>467</v>
      </c>
      <c r="F23" s="37"/>
      <c r="G23" s="35">
        <f t="shared" si="0"/>
        <v>-115</v>
      </c>
      <c r="H23" s="36">
        <f t="shared" si="1"/>
        <v>-235</v>
      </c>
      <c r="I23" s="75">
        <f t="shared" si="2"/>
        <v>-58.080808080808076</v>
      </c>
      <c r="J23" s="76">
        <f t="shared" si="3"/>
        <v>-50.321199143468952</v>
      </c>
    </row>
    <row r="24" spans="1:10" x14ac:dyDescent="0.25">
      <c r="A24" s="34" t="s">
        <v>37</v>
      </c>
      <c r="B24" s="35">
        <v>103</v>
      </c>
      <c r="C24" s="36">
        <v>143</v>
      </c>
      <c r="D24" s="35">
        <v>244</v>
      </c>
      <c r="E24" s="36">
        <v>370</v>
      </c>
      <c r="F24" s="37"/>
      <c r="G24" s="35">
        <f t="shared" si="0"/>
        <v>-40</v>
      </c>
      <c r="H24" s="36">
        <f t="shared" si="1"/>
        <v>-126</v>
      </c>
      <c r="I24" s="75">
        <f t="shared" si="2"/>
        <v>-27.972027972027973</v>
      </c>
      <c r="J24" s="76">
        <f t="shared" si="3"/>
        <v>-34.054054054054056</v>
      </c>
    </row>
    <row r="25" spans="1:10" x14ac:dyDescent="0.25">
      <c r="A25" s="34" t="s">
        <v>38</v>
      </c>
      <c r="B25" s="35">
        <v>25</v>
      </c>
      <c r="C25" s="36">
        <v>37</v>
      </c>
      <c r="D25" s="35">
        <v>72</v>
      </c>
      <c r="E25" s="36">
        <v>87</v>
      </c>
      <c r="F25" s="37"/>
      <c r="G25" s="35">
        <f t="shared" si="0"/>
        <v>-12</v>
      </c>
      <c r="H25" s="36">
        <f t="shared" si="1"/>
        <v>-15</v>
      </c>
      <c r="I25" s="75">
        <f t="shared" si="2"/>
        <v>-32.432432432432435</v>
      </c>
      <c r="J25" s="76">
        <f t="shared" si="3"/>
        <v>-17.241379310344829</v>
      </c>
    </row>
    <row r="26" spans="1:10" x14ac:dyDescent="0.25">
      <c r="A26" s="79" t="s">
        <v>39</v>
      </c>
      <c r="B26" s="80">
        <v>4</v>
      </c>
      <c r="C26" s="81">
        <v>31</v>
      </c>
      <c r="D26" s="80">
        <v>18</v>
      </c>
      <c r="E26" s="81">
        <v>43</v>
      </c>
      <c r="F26" s="82"/>
      <c r="G26" s="80">
        <f t="shared" si="0"/>
        <v>-27</v>
      </c>
      <c r="H26" s="81">
        <f t="shared" si="1"/>
        <v>-25</v>
      </c>
      <c r="I26" s="83">
        <f t="shared" si="2"/>
        <v>-87.096774193548384</v>
      </c>
      <c r="J26" s="84">
        <f t="shared" si="3"/>
        <v>-58.139534883720934</v>
      </c>
    </row>
    <row r="27" spans="1:10" x14ac:dyDescent="0.25">
      <c r="A27" s="34" t="s">
        <v>40</v>
      </c>
      <c r="B27" s="35">
        <v>1</v>
      </c>
      <c r="C27" s="36">
        <v>0</v>
      </c>
      <c r="D27" s="35">
        <v>6</v>
      </c>
      <c r="E27" s="36">
        <v>1</v>
      </c>
      <c r="F27" s="37"/>
      <c r="G27" s="35">
        <f t="shared" si="0"/>
        <v>1</v>
      </c>
      <c r="H27" s="36">
        <f t="shared" si="1"/>
        <v>5</v>
      </c>
      <c r="I27" s="75" t="str">
        <f t="shared" si="2"/>
        <v>-</v>
      </c>
      <c r="J27" s="76">
        <f t="shared" si="3"/>
        <v>500</v>
      </c>
    </row>
    <row r="28" spans="1:10" x14ac:dyDescent="0.25">
      <c r="A28" s="34" t="s">
        <v>41</v>
      </c>
      <c r="B28" s="35">
        <v>0</v>
      </c>
      <c r="C28" s="36">
        <v>0</v>
      </c>
      <c r="D28" s="35">
        <v>3</v>
      </c>
      <c r="E28" s="36">
        <v>2</v>
      </c>
      <c r="F28" s="37"/>
      <c r="G28" s="35">
        <f t="shared" si="0"/>
        <v>0</v>
      </c>
      <c r="H28" s="36">
        <f t="shared" si="1"/>
        <v>1</v>
      </c>
      <c r="I28" s="75" t="str">
        <f t="shared" si="2"/>
        <v>-</v>
      </c>
      <c r="J28" s="76">
        <f t="shared" si="3"/>
        <v>50</v>
      </c>
    </row>
    <row r="29" spans="1:10" x14ac:dyDescent="0.25">
      <c r="A29" s="34" t="s">
        <v>42</v>
      </c>
      <c r="B29" s="35">
        <v>11</v>
      </c>
      <c r="C29" s="36">
        <v>24</v>
      </c>
      <c r="D29" s="35">
        <v>22</v>
      </c>
      <c r="E29" s="36">
        <v>36</v>
      </c>
      <c r="F29" s="37"/>
      <c r="G29" s="35">
        <f t="shared" si="0"/>
        <v>-13</v>
      </c>
      <c r="H29" s="36">
        <f t="shared" si="1"/>
        <v>-14</v>
      </c>
      <c r="I29" s="75">
        <f t="shared" si="2"/>
        <v>-54.166666666666664</v>
      </c>
      <c r="J29" s="76">
        <f t="shared" si="3"/>
        <v>-38.888888888888893</v>
      </c>
    </row>
    <row r="30" spans="1:10" x14ac:dyDescent="0.25">
      <c r="A30" s="34" t="s">
        <v>43</v>
      </c>
      <c r="B30" s="35">
        <v>21</v>
      </c>
      <c r="C30" s="36">
        <v>53</v>
      </c>
      <c r="D30" s="35">
        <v>80</v>
      </c>
      <c r="E30" s="36">
        <v>111</v>
      </c>
      <c r="F30" s="37"/>
      <c r="G30" s="35">
        <f t="shared" si="0"/>
        <v>-32</v>
      </c>
      <c r="H30" s="36">
        <f t="shared" si="1"/>
        <v>-31</v>
      </c>
      <c r="I30" s="75">
        <f t="shared" si="2"/>
        <v>-60.377358490566039</v>
      </c>
      <c r="J30" s="76">
        <f t="shared" si="3"/>
        <v>-27.927927927927925</v>
      </c>
    </row>
    <row r="31" spans="1:10" x14ac:dyDescent="0.25">
      <c r="A31" s="34" t="s">
        <v>44</v>
      </c>
      <c r="B31" s="35">
        <v>172</v>
      </c>
      <c r="C31" s="36">
        <v>164</v>
      </c>
      <c r="D31" s="35">
        <v>390</v>
      </c>
      <c r="E31" s="36">
        <v>481</v>
      </c>
      <c r="F31" s="37"/>
      <c r="G31" s="35">
        <f t="shared" si="0"/>
        <v>8</v>
      </c>
      <c r="H31" s="36">
        <f t="shared" si="1"/>
        <v>-91</v>
      </c>
      <c r="I31" s="75">
        <f t="shared" si="2"/>
        <v>4.8780487804878048</v>
      </c>
      <c r="J31" s="76">
        <f t="shared" si="3"/>
        <v>-18.918918918918919</v>
      </c>
    </row>
    <row r="32" spans="1:10" x14ac:dyDescent="0.25">
      <c r="A32" s="79" t="s">
        <v>26</v>
      </c>
      <c r="B32" s="80">
        <v>20</v>
      </c>
      <c r="C32" s="81">
        <v>11</v>
      </c>
      <c r="D32" s="80">
        <v>49</v>
      </c>
      <c r="E32" s="81">
        <v>48</v>
      </c>
      <c r="F32" s="82"/>
      <c r="G32" s="80">
        <f t="shared" si="0"/>
        <v>9</v>
      </c>
      <c r="H32" s="81">
        <f t="shared" si="1"/>
        <v>1</v>
      </c>
      <c r="I32" s="83">
        <f t="shared" si="2"/>
        <v>81.818181818181827</v>
      </c>
      <c r="J32" s="84">
        <f t="shared" si="3"/>
        <v>2.083333333333333</v>
      </c>
    </row>
    <row r="33" spans="1:10" s="52" customFormat="1" ht="13" x14ac:dyDescent="0.3">
      <c r="A33" s="26" t="s">
        <v>7</v>
      </c>
      <c r="B33" s="46">
        <f>SUM(B14:B32)</f>
        <v>640</v>
      </c>
      <c r="C33" s="47">
        <f>SUM(C14:C32)</f>
        <v>963</v>
      </c>
      <c r="D33" s="46">
        <f>SUM(D14:D32)</f>
        <v>1714</v>
      </c>
      <c r="E33" s="47">
        <f>SUM(E14:E32)</f>
        <v>2456</v>
      </c>
      <c r="F33" s="48"/>
      <c r="G33" s="46">
        <f t="shared" si="0"/>
        <v>-323</v>
      </c>
      <c r="H33" s="47">
        <f t="shared" si="1"/>
        <v>-742</v>
      </c>
      <c r="I33" s="77">
        <f>IF(C33=0, 0, G33/C33*100)</f>
        <v>-33.541017653167188</v>
      </c>
      <c r="J33" s="78">
        <f>IF(E33=0, 0, H33/E33*100)</f>
        <v>-30.211726384364823</v>
      </c>
    </row>
    <row r="35" spans="1:10" ht="13" x14ac:dyDescent="0.3">
      <c r="E35" s="74" t="s">
        <v>45</v>
      </c>
      <c r="F35" s="74"/>
      <c r="G35" s="74"/>
    </row>
    <row r="36" spans="1:10" ht="13" x14ac:dyDescent="0.3">
      <c r="A36" s="21"/>
      <c r="B36" s="22" t="s">
        <v>4</v>
      </c>
      <c r="C36" s="23"/>
      <c r="D36" s="22" t="s">
        <v>5</v>
      </c>
      <c r="E36" s="23"/>
      <c r="F36" s="24"/>
      <c r="G36" s="22" t="s">
        <v>46</v>
      </c>
      <c r="H36" s="23"/>
    </row>
    <row r="37" spans="1:10" ht="13" x14ac:dyDescent="0.3">
      <c r="A37" s="26"/>
      <c r="B37" s="27">
        <f>B6</f>
        <v>2020</v>
      </c>
      <c r="C37" s="28">
        <f>C6</f>
        <v>2019</v>
      </c>
      <c r="D37" s="27">
        <f>D6</f>
        <v>2020</v>
      </c>
      <c r="E37" s="28">
        <f>E6</f>
        <v>2019</v>
      </c>
      <c r="F37" s="29"/>
      <c r="G37" s="27" t="s">
        <v>8</v>
      </c>
      <c r="H37" s="28" t="s">
        <v>5</v>
      </c>
    </row>
    <row r="38" spans="1:10" x14ac:dyDescent="0.25">
      <c r="A38" s="34" t="s">
        <v>23</v>
      </c>
      <c r="B38" s="85">
        <f>$B$7/$B$11*100</f>
        <v>19.375</v>
      </c>
      <c r="C38" s="86">
        <f>$C$7/$C$11*100</f>
        <v>19.418483904465216</v>
      </c>
      <c r="D38" s="85">
        <f>$D$7/$D$11*100</f>
        <v>22.403733955659277</v>
      </c>
      <c r="E38" s="86">
        <f>$E$7/$E$11*100</f>
        <v>20.928338762214985</v>
      </c>
      <c r="F38" s="87"/>
      <c r="G38" s="85">
        <f>B38-C38</f>
        <v>-4.3483904465215772E-2</v>
      </c>
      <c r="H38" s="86">
        <f>D38-E38</f>
        <v>1.4753951934442924</v>
      </c>
    </row>
    <row r="39" spans="1:10" x14ac:dyDescent="0.25">
      <c r="A39" s="34" t="s">
        <v>24</v>
      </c>
      <c r="B39" s="85">
        <f>$B$8/$B$11*100</f>
        <v>44.84375</v>
      </c>
      <c r="C39" s="86">
        <f>$C$8/$C$11*100</f>
        <v>51.194184839044652</v>
      </c>
      <c r="D39" s="85">
        <f>$D$8/$D$11*100</f>
        <v>44.457409568261376</v>
      </c>
      <c r="E39" s="86">
        <f>$E$8/$E$11*100</f>
        <v>49.674267100977197</v>
      </c>
      <c r="F39" s="87"/>
      <c r="G39" s="85">
        <f>B39-C39</f>
        <v>-6.3504348390446523</v>
      </c>
      <c r="H39" s="86">
        <f>D39-E39</f>
        <v>-5.2168575327158209</v>
      </c>
    </row>
    <row r="40" spans="1:10" x14ac:dyDescent="0.25">
      <c r="A40" s="34" t="s">
        <v>25</v>
      </c>
      <c r="B40" s="85">
        <f>$B$9/$B$11*100</f>
        <v>32.65625</v>
      </c>
      <c r="C40" s="86">
        <f>$C$9/$C$11*100</f>
        <v>28.245067497403948</v>
      </c>
      <c r="D40" s="85">
        <f>$D$9/$D$11*100</f>
        <v>30.280046674445742</v>
      </c>
      <c r="E40" s="86">
        <f>$E$9/$E$11*100</f>
        <v>27.44299674267101</v>
      </c>
      <c r="F40" s="87"/>
      <c r="G40" s="85">
        <f>B40-C40</f>
        <v>4.411182502596052</v>
      </c>
      <c r="H40" s="86">
        <f>D40-E40</f>
        <v>2.8370499317747324</v>
      </c>
    </row>
    <row r="41" spans="1:10" x14ac:dyDescent="0.25">
      <c r="A41" s="34" t="s">
        <v>26</v>
      </c>
      <c r="B41" s="85">
        <f>$B$10/$B$11*100</f>
        <v>3.125</v>
      </c>
      <c r="C41" s="86">
        <f>$C$10/$C$11*100</f>
        <v>1.142263759086189</v>
      </c>
      <c r="D41" s="85">
        <f>$D$10/$D$11*100</f>
        <v>2.8588098016336057</v>
      </c>
      <c r="E41" s="86">
        <f>$E$10/$E$11*100</f>
        <v>1.9543973941368076</v>
      </c>
      <c r="F41" s="87"/>
      <c r="G41" s="85">
        <f>B41-C41</f>
        <v>1.982736240913811</v>
      </c>
      <c r="H41" s="86">
        <f>D41-E41</f>
        <v>0.90441240749679808</v>
      </c>
    </row>
    <row r="42" spans="1:10" s="52" customFormat="1" ht="13" x14ac:dyDescent="0.3">
      <c r="A42" s="26" t="s">
        <v>7</v>
      </c>
      <c r="B42" s="88">
        <f>SUM(B38:B41)</f>
        <v>100</v>
      </c>
      <c r="C42" s="89">
        <f>SUM(C38:C41)</f>
        <v>100.00000000000001</v>
      </c>
      <c r="D42" s="88">
        <f>SUM(D38:D41)</f>
        <v>100</v>
      </c>
      <c r="E42" s="89">
        <f>SUM(E38:E41)</f>
        <v>100</v>
      </c>
      <c r="F42" s="90"/>
      <c r="G42" s="88">
        <f>B42-C42</f>
        <v>0</v>
      </c>
      <c r="H42" s="89">
        <f>D42-E42</f>
        <v>0</v>
      </c>
    </row>
    <row r="44" spans="1:10" ht="13" x14ac:dyDescent="0.3">
      <c r="A44" s="21"/>
      <c r="B44" s="22" t="s">
        <v>4</v>
      </c>
      <c r="C44" s="23"/>
      <c r="D44" s="22" t="s">
        <v>5</v>
      </c>
      <c r="E44" s="23"/>
      <c r="F44" s="24"/>
      <c r="G44" s="22" t="s">
        <v>46</v>
      </c>
      <c r="H44" s="23"/>
    </row>
    <row r="45" spans="1:10" x14ac:dyDescent="0.25">
      <c r="A45" s="34" t="s">
        <v>27</v>
      </c>
      <c r="B45" s="85">
        <f>$B$14/$B$33*100</f>
        <v>0.9375</v>
      </c>
      <c r="C45" s="86">
        <f>$C$14/$C$33*100</f>
        <v>0.62305295950155759</v>
      </c>
      <c r="D45" s="85">
        <f>$D$14/$D$33*100</f>
        <v>0.75845974329054844</v>
      </c>
      <c r="E45" s="86">
        <f>$E$14/$E$33*100</f>
        <v>0.52931596091205213</v>
      </c>
      <c r="F45" s="87"/>
      <c r="G45" s="85">
        <f t="shared" ref="G45:G64" si="4">B45-C45</f>
        <v>0.31444704049844241</v>
      </c>
      <c r="H45" s="86">
        <f t="shared" ref="H45:H64" si="5">D45-E45</f>
        <v>0.22914378237849631</v>
      </c>
    </row>
    <row r="46" spans="1:10" x14ac:dyDescent="0.25">
      <c r="A46" s="34" t="s">
        <v>28</v>
      </c>
      <c r="B46" s="85">
        <f>$B$15/$B$33*100</f>
        <v>5</v>
      </c>
      <c r="C46" s="86">
        <f>$C$15/$C$33*100</f>
        <v>8.9304257528556601</v>
      </c>
      <c r="D46" s="85">
        <f>$D$15/$D$33*100</f>
        <v>6.3593932322053686</v>
      </c>
      <c r="E46" s="86">
        <f>$E$15/$E$33*100</f>
        <v>7.1254071661237788</v>
      </c>
      <c r="F46" s="87"/>
      <c r="G46" s="85">
        <f t="shared" si="4"/>
        <v>-3.9304257528556601</v>
      </c>
      <c r="H46" s="86">
        <f t="shared" si="5"/>
        <v>-0.76601393391841022</v>
      </c>
    </row>
    <row r="47" spans="1:10" x14ac:dyDescent="0.25">
      <c r="A47" s="34" t="s">
        <v>29</v>
      </c>
      <c r="B47" s="85">
        <f>$B$16/$B$33*100</f>
        <v>9.375</v>
      </c>
      <c r="C47" s="86">
        <f>$C$16/$C$33*100</f>
        <v>6.2305295950155761</v>
      </c>
      <c r="D47" s="85">
        <f>$D$16/$D$33*100</f>
        <v>9.9766627771295227</v>
      </c>
      <c r="E47" s="86">
        <f>$E$16/$E$33*100</f>
        <v>8.835504885993485</v>
      </c>
      <c r="F47" s="87"/>
      <c r="G47" s="85">
        <f t="shared" si="4"/>
        <v>3.1444704049844239</v>
      </c>
      <c r="H47" s="86">
        <f t="shared" si="5"/>
        <v>1.1411578911360376</v>
      </c>
    </row>
    <row r="48" spans="1:10" x14ac:dyDescent="0.25">
      <c r="A48" s="34" t="s">
        <v>30</v>
      </c>
      <c r="B48" s="85">
        <f>$B$17/$B$33*100</f>
        <v>2.03125</v>
      </c>
      <c r="C48" s="86">
        <f>$C$17/$C$33*100</f>
        <v>1.3499480789200415</v>
      </c>
      <c r="D48" s="85">
        <f>$D$17/$D$33*100</f>
        <v>2.5670945157526255</v>
      </c>
      <c r="E48" s="86">
        <f>$E$17/$E$33*100</f>
        <v>1.6693811074918568</v>
      </c>
      <c r="F48" s="87"/>
      <c r="G48" s="85">
        <f t="shared" si="4"/>
        <v>0.68130192107995846</v>
      </c>
      <c r="H48" s="86">
        <f t="shared" si="5"/>
        <v>0.89771340826076873</v>
      </c>
    </row>
    <row r="49" spans="1:8" x14ac:dyDescent="0.25">
      <c r="A49" s="34" t="s">
        <v>31</v>
      </c>
      <c r="B49" s="85">
        <f>$B$18/$B$33*100</f>
        <v>0.9375</v>
      </c>
      <c r="C49" s="86">
        <f>$C$18/$C$33*100</f>
        <v>0.51921079958463134</v>
      </c>
      <c r="D49" s="85">
        <f>$D$18/$D$33*100</f>
        <v>1.5169194865810969</v>
      </c>
      <c r="E49" s="86">
        <f>$E$18/$E$33*100</f>
        <v>0.48859934853420189</v>
      </c>
      <c r="F49" s="87"/>
      <c r="G49" s="85">
        <f t="shared" si="4"/>
        <v>0.41828920041536866</v>
      </c>
      <c r="H49" s="86">
        <f t="shared" si="5"/>
        <v>1.0283201380468949</v>
      </c>
    </row>
    <row r="50" spans="1:8" x14ac:dyDescent="0.25">
      <c r="A50" s="34" t="s">
        <v>32</v>
      </c>
      <c r="B50" s="85">
        <f>$B$19/$B$33*100</f>
        <v>0.78125</v>
      </c>
      <c r="C50" s="86">
        <f>$C$19/$C$33*100</f>
        <v>1.6614745586708204</v>
      </c>
      <c r="D50" s="85">
        <f>$D$19/$D$33*100</f>
        <v>0.93348891481913643</v>
      </c>
      <c r="E50" s="86">
        <f>$E$19/$E$33*100</f>
        <v>1.7915309446254073</v>
      </c>
      <c r="F50" s="87"/>
      <c r="G50" s="85">
        <f t="shared" si="4"/>
        <v>-0.88022455867082039</v>
      </c>
      <c r="H50" s="86">
        <f t="shared" si="5"/>
        <v>-0.85804202980627087</v>
      </c>
    </row>
    <row r="51" spans="1:8" x14ac:dyDescent="0.25">
      <c r="A51" s="34" t="s">
        <v>33</v>
      </c>
      <c r="B51" s="85">
        <f>$B$20/$B$33*100</f>
        <v>0.3125</v>
      </c>
      <c r="C51" s="86">
        <f>$C$20/$C$33*100</f>
        <v>0.10384215991692627</v>
      </c>
      <c r="D51" s="85">
        <f>$D$20/$D$33*100</f>
        <v>0.29171528588098017</v>
      </c>
      <c r="E51" s="86">
        <f>$E$20/$E$33*100</f>
        <v>0.48859934853420189</v>
      </c>
      <c r="F51" s="87"/>
      <c r="G51" s="85">
        <f t="shared" si="4"/>
        <v>0.20865784008307373</v>
      </c>
      <c r="H51" s="86">
        <f t="shared" si="5"/>
        <v>-0.19688406265322173</v>
      </c>
    </row>
    <row r="52" spans="1:8" x14ac:dyDescent="0.25">
      <c r="A52" s="79" t="s">
        <v>34</v>
      </c>
      <c r="B52" s="91">
        <f>$B$21/$B$33*100</f>
        <v>3.28125</v>
      </c>
      <c r="C52" s="92">
        <f>$C$21/$C$33*100</f>
        <v>1.8691588785046727</v>
      </c>
      <c r="D52" s="91">
        <f>$D$21/$D$33*100</f>
        <v>3.0921820303383898</v>
      </c>
      <c r="E52" s="92">
        <f>$E$21/$E$33*100</f>
        <v>1.7915309446254073</v>
      </c>
      <c r="F52" s="93"/>
      <c r="G52" s="91">
        <f t="shared" si="4"/>
        <v>1.4120911214953273</v>
      </c>
      <c r="H52" s="92">
        <f t="shared" si="5"/>
        <v>1.3006510857129825</v>
      </c>
    </row>
    <row r="53" spans="1:8" x14ac:dyDescent="0.25">
      <c r="A53" s="34" t="s">
        <v>35</v>
      </c>
      <c r="B53" s="85">
        <f>$B$22/$B$33*100</f>
        <v>8.59375</v>
      </c>
      <c r="C53" s="86">
        <f>$C$22/$C$33*100</f>
        <v>10.072689511941849</v>
      </c>
      <c r="D53" s="85">
        <f>$D$22/$D$33*100</f>
        <v>9.3932322053675623</v>
      </c>
      <c r="E53" s="86">
        <f>$E$22/$E$33*100</f>
        <v>10.260586319218241</v>
      </c>
      <c r="F53" s="87"/>
      <c r="G53" s="85">
        <f t="shared" si="4"/>
        <v>-1.4789395119418494</v>
      </c>
      <c r="H53" s="86">
        <f t="shared" si="5"/>
        <v>-0.86735411385067884</v>
      </c>
    </row>
    <row r="54" spans="1:8" x14ac:dyDescent="0.25">
      <c r="A54" s="34" t="s">
        <v>36</v>
      </c>
      <c r="B54" s="85">
        <f>$B$23/$B$33*100</f>
        <v>12.968750000000002</v>
      </c>
      <c r="C54" s="86">
        <f>$C$23/$C$33*100</f>
        <v>20.5607476635514</v>
      </c>
      <c r="D54" s="85">
        <f>$D$23/$D$33*100</f>
        <v>13.53558926487748</v>
      </c>
      <c r="E54" s="86">
        <f>$E$23/$E$33*100</f>
        <v>19.014657980456025</v>
      </c>
      <c r="F54" s="87"/>
      <c r="G54" s="85">
        <f t="shared" si="4"/>
        <v>-7.5919976635513979</v>
      </c>
      <c r="H54" s="86">
        <f t="shared" si="5"/>
        <v>-5.4790687155785456</v>
      </c>
    </row>
    <row r="55" spans="1:8" x14ac:dyDescent="0.25">
      <c r="A55" s="34" t="s">
        <v>37</v>
      </c>
      <c r="B55" s="85">
        <f>$B$24/$B$33*100</f>
        <v>16.09375</v>
      </c>
      <c r="C55" s="86">
        <f>$C$24/$C$33*100</f>
        <v>14.849428868120457</v>
      </c>
      <c r="D55" s="85">
        <f>$D$24/$D$33*100</f>
        <v>14.23570595099183</v>
      </c>
      <c r="E55" s="86">
        <f>$E$24/$E$33*100</f>
        <v>15.065146579804562</v>
      </c>
      <c r="F55" s="87"/>
      <c r="G55" s="85">
        <f t="shared" si="4"/>
        <v>1.2443211318795431</v>
      </c>
      <c r="H55" s="86">
        <f t="shared" si="5"/>
        <v>-0.82944062881273162</v>
      </c>
    </row>
    <row r="56" spans="1:8" x14ac:dyDescent="0.25">
      <c r="A56" s="34" t="s">
        <v>38</v>
      </c>
      <c r="B56" s="85">
        <f>$B$25/$B$33*100</f>
        <v>3.90625</v>
      </c>
      <c r="C56" s="86">
        <f>$C$25/$C$33*100</f>
        <v>3.8421599169262723</v>
      </c>
      <c r="D56" s="85">
        <f>$D$25/$D$33*100</f>
        <v>4.2007001166861144</v>
      </c>
      <c r="E56" s="86">
        <f>$E$25/$E$33*100</f>
        <v>3.5423452768729642</v>
      </c>
      <c r="F56" s="87"/>
      <c r="G56" s="85">
        <f t="shared" si="4"/>
        <v>6.4090083073727655E-2</v>
      </c>
      <c r="H56" s="86">
        <f t="shared" si="5"/>
        <v>0.65835483981315024</v>
      </c>
    </row>
    <row r="57" spans="1:8" x14ac:dyDescent="0.25">
      <c r="A57" s="79" t="s">
        <v>39</v>
      </c>
      <c r="B57" s="91">
        <f>$B$26/$B$33*100</f>
        <v>0.625</v>
      </c>
      <c r="C57" s="92">
        <f>$C$26/$C$33*100</f>
        <v>3.2191069574247146</v>
      </c>
      <c r="D57" s="91">
        <f>$D$26/$D$33*100</f>
        <v>1.0501750291715286</v>
      </c>
      <c r="E57" s="92">
        <f>$E$26/$E$33*100</f>
        <v>1.7508143322475571</v>
      </c>
      <c r="F57" s="93"/>
      <c r="G57" s="91">
        <f t="shared" si="4"/>
        <v>-2.5941069574247146</v>
      </c>
      <c r="H57" s="92">
        <f t="shared" si="5"/>
        <v>-0.70063930307602851</v>
      </c>
    </row>
    <row r="58" spans="1:8" x14ac:dyDescent="0.25">
      <c r="A58" s="34" t="s">
        <v>40</v>
      </c>
      <c r="B58" s="85">
        <f>$B$27/$B$33*100</f>
        <v>0.15625</v>
      </c>
      <c r="C58" s="86">
        <f>$C$27/$C$33*100</f>
        <v>0</v>
      </c>
      <c r="D58" s="85">
        <f>$D$27/$D$33*100</f>
        <v>0.3500583430571762</v>
      </c>
      <c r="E58" s="86">
        <f>$E$27/$E$33*100</f>
        <v>4.0716612377850167E-2</v>
      </c>
      <c r="F58" s="87"/>
      <c r="G58" s="85">
        <f t="shared" si="4"/>
        <v>0.15625</v>
      </c>
      <c r="H58" s="86">
        <f t="shared" si="5"/>
        <v>0.30934173067932602</v>
      </c>
    </row>
    <row r="59" spans="1:8" x14ac:dyDescent="0.25">
      <c r="A59" s="34" t="s">
        <v>41</v>
      </c>
      <c r="B59" s="85">
        <f>$B$28/$B$33*100</f>
        <v>0</v>
      </c>
      <c r="C59" s="86">
        <f>$C$28/$C$33*100</f>
        <v>0</v>
      </c>
      <c r="D59" s="85">
        <f>$D$28/$D$33*100</f>
        <v>0.1750291715285881</v>
      </c>
      <c r="E59" s="86">
        <f>$E$28/$E$33*100</f>
        <v>8.1433224755700334E-2</v>
      </c>
      <c r="F59" s="87"/>
      <c r="G59" s="85">
        <f t="shared" si="4"/>
        <v>0</v>
      </c>
      <c r="H59" s="86">
        <f t="shared" si="5"/>
        <v>9.3595946772887767E-2</v>
      </c>
    </row>
    <row r="60" spans="1:8" x14ac:dyDescent="0.25">
      <c r="A60" s="34" t="s">
        <v>42</v>
      </c>
      <c r="B60" s="85">
        <f>$B$29/$B$33*100</f>
        <v>1.7187500000000002</v>
      </c>
      <c r="C60" s="86">
        <f>$C$29/$C$33*100</f>
        <v>2.4922118380062304</v>
      </c>
      <c r="D60" s="85">
        <f>$D$29/$D$33*100</f>
        <v>1.2835472578763127</v>
      </c>
      <c r="E60" s="86">
        <f>$E$29/$E$33*100</f>
        <v>1.4657980456026058</v>
      </c>
      <c r="F60" s="87"/>
      <c r="G60" s="85">
        <f t="shared" si="4"/>
        <v>-0.77346183800623014</v>
      </c>
      <c r="H60" s="86">
        <f t="shared" si="5"/>
        <v>-0.18225078772629311</v>
      </c>
    </row>
    <row r="61" spans="1:8" x14ac:dyDescent="0.25">
      <c r="A61" s="34" t="s">
        <v>43</v>
      </c>
      <c r="B61" s="85">
        <f>$B$30/$B$33*100</f>
        <v>3.28125</v>
      </c>
      <c r="C61" s="86">
        <f>$C$30/$C$33*100</f>
        <v>5.5036344755970923</v>
      </c>
      <c r="D61" s="85">
        <f>$D$30/$D$33*100</f>
        <v>4.6674445740956827</v>
      </c>
      <c r="E61" s="86">
        <f>$E$30/$E$33*100</f>
        <v>4.5195439739413681</v>
      </c>
      <c r="F61" s="87"/>
      <c r="G61" s="85">
        <f t="shared" si="4"/>
        <v>-2.2223844755970923</v>
      </c>
      <c r="H61" s="86">
        <f t="shared" si="5"/>
        <v>0.14790060015431461</v>
      </c>
    </row>
    <row r="62" spans="1:8" x14ac:dyDescent="0.25">
      <c r="A62" s="34" t="s">
        <v>44</v>
      </c>
      <c r="B62" s="85">
        <f>$B$31/$B$33*100</f>
        <v>26.875</v>
      </c>
      <c r="C62" s="86">
        <f>$C$31/$C$33*100</f>
        <v>17.030114226375908</v>
      </c>
      <c r="D62" s="85">
        <f>$D$31/$D$33*100</f>
        <v>22.753792298716451</v>
      </c>
      <c r="E62" s="86">
        <f>$E$31/$E$33*100</f>
        <v>19.584690553745929</v>
      </c>
      <c r="F62" s="87"/>
      <c r="G62" s="85">
        <f t="shared" si="4"/>
        <v>9.8448857736240925</v>
      </c>
      <c r="H62" s="86">
        <f t="shared" si="5"/>
        <v>3.1691017449705221</v>
      </c>
    </row>
    <row r="63" spans="1:8" x14ac:dyDescent="0.25">
      <c r="A63" s="79" t="s">
        <v>26</v>
      </c>
      <c r="B63" s="91">
        <f>$B$32/$B$33*100</f>
        <v>3.125</v>
      </c>
      <c r="C63" s="92">
        <f>$C$32/$C$33*100</f>
        <v>1.142263759086189</v>
      </c>
      <c r="D63" s="91">
        <f>$D$32/$D$33*100</f>
        <v>2.8588098016336057</v>
      </c>
      <c r="E63" s="92">
        <f>$E$32/$E$33*100</f>
        <v>1.9543973941368076</v>
      </c>
      <c r="F63" s="93"/>
      <c r="G63" s="91">
        <f t="shared" si="4"/>
        <v>1.982736240913811</v>
      </c>
      <c r="H63" s="92">
        <f t="shared" si="5"/>
        <v>0.90441240749679808</v>
      </c>
    </row>
    <row r="64" spans="1:8" s="52" customFormat="1" ht="13" x14ac:dyDescent="0.3">
      <c r="A64" s="26" t="s">
        <v>7</v>
      </c>
      <c r="B64" s="88">
        <f>SUM(B45:B63)</f>
        <v>100</v>
      </c>
      <c r="C64" s="89">
        <f>SUM(C45:C63)</f>
        <v>100.00000000000001</v>
      </c>
      <c r="D64" s="88">
        <f>SUM(D45:D63)</f>
        <v>99.999999999999986</v>
      </c>
      <c r="E64" s="89">
        <f>SUM(E45:E63)</f>
        <v>100</v>
      </c>
      <c r="F64" s="90"/>
      <c r="G64" s="88">
        <f t="shared" si="4"/>
        <v>0</v>
      </c>
      <c r="H64" s="89">
        <f t="shared" si="5"/>
        <v>0</v>
      </c>
    </row>
  </sheetData>
  <mergeCells count="16">
    <mergeCell ref="B44:C44"/>
    <mergeCell ref="D44:E44"/>
    <mergeCell ref="G44:H44"/>
    <mergeCell ref="B13:C13"/>
    <mergeCell ref="D13:E13"/>
    <mergeCell ref="G13:J13"/>
    <mergeCell ref="E35:G35"/>
    <mergeCell ref="B36:C36"/>
    <mergeCell ref="D36:E36"/>
    <mergeCell ref="G36:H36"/>
    <mergeCell ref="B1:J1"/>
    <mergeCell ref="B2:J2"/>
    <mergeCell ref="E4:G4"/>
    <mergeCell ref="B5:C5"/>
    <mergeCell ref="D5:E5"/>
    <mergeCell ref="G5:J5"/>
  </mergeCells>
  <printOptions horizontalCentered="1"/>
  <pageMargins left="0.39370078740157483" right="0.39370078740157483" top="0.39370078740157483" bottom="0.59055118110236227" header="0.39370078740157483" footer="0.19685039370078741"/>
  <pageSetup paperSize="9" scale="9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296D7-6F96-4983-85FE-89A8DCF6E489}">
  <sheetPr>
    <pageSetUpPr fitToPage="1"/>
  </sheetPr>
  <dimension ref="A1:J44"/>
  <sheetViews>
    <sheetView workbookViewId="0">
      <selection sqref="A1:L1"/>
    </sheetView>
  </sheetViews>
  <sheetFormatPr defaultRowHeight="12.5" x14ac:dyDescent="0.25"/>
  <cols>
    <col min="1" max="1" width="19.453125" style="4" bestFit="1" customWidth="1"/>
    <col min="2" max="5" width="8.7265625" style="4"/>
    <col min="6" max="6" width="1.7265625" style="4" customWidth="1"/>
    <col min="7" max="256" width="8.7265625" style="4"/>
    <col min="257" max="257" width="25.7265625" style="4" customWidth="1"/>
    <col min="258" max="261" width="8.7265625" style="4"/>
    <col min="262" max="262" width="1.7265625" style="4" customWidth="1"/>
    <col min="263" max="512" width="8.7265625" style="4"/>
    <col min="513" max="513" width="25.7265625" style="4" customWidth="1"/>
    <col min="514" max="517" width="8.7265625" style="4"/>
    <col min="518" max="518" width="1.7265625" style="4" customWidth="1"/>
    <col min="519" max="768" width="8.7265625" style="4"/>
    <col min="769" max="769" width="25.7265625" style="4" customWidth="1"/>
    <col min="770" max="773" width="8.7265625" style="4"/>
    <col min="774" max="774" width="1.7265625" style="4" customWidth="1"/>
    <col min="775" max="1024" width="8.7265625" style="4"/>
    <col min="1025" max="1025" width="25.7265625" style="4" customWidth="1"/>
    <col min="1026" max="1029" width="8.7265625" style="4"/>
    <col min="1030" max="1030" width="1.7265625" style="4" customWidth="1"/>
    <col min="1031" max="1280" width="8.7265625" style="4"/>
    <col min="1281" max="1281" width="25.7265625" style="4" customWidth="1"/>
    <col min="1282" max="1285" width="8.7265625" style="4"/>
    <col min="1286" max="1286" width="1.7265625" style="4" customWidth="1"/>
    <col min="1287" max="1536" width="8.7265625" style="4"/>
    <col min="1537" max="1537" width="25.7265625" style="4" customWidth="1"/>
    <col min="1538" max="1541" width="8.7265625" style="4"/>
    <col min="1542" max="1542" width="1.7265625" style="4" customWidth="1"/>
    <col min="1543" max="1792" width="8.7265625" style="4"/>
    <col min="1793" max="1793" width="25.7265625" style="4" customWidth="1"/>
    <col min="1794" max="1797" width="8.7265625" style="4"/>
    <col min="1798" max="1798" width="1.7265625" style="4" customWidth="1"/>
    <col min="1799" max="2048" width="8.7265625" style="4"/>
    <col min="2049" max="2049" width="25.7265625" style="4" customWidth="1"/>
    <col min="2050" max="2053" width="8.7265625" style="4"/>
    <col min="2054" max="2054" width="1.7265625" style="4" customWidth="1"/>
    <col min="2055" max="2304" width="8.7265625" style="4"/>
    <col min="2305" max="2305" width="25.7265625" style="4" customWidth="1"/>
    <col min="2306" max="2309" width="8.7265625" style="4"/>
    <col min="2310" max="2310" width="1.7265625" style="4" customWidth="1"/>
    <col min="2311" max="2560" width="8.7265625" style="4"/>
    <col min="2561" max="2561" width="25.7265625" style="4" customWidth="1"/>
    <col min="2562" max="2565" width="8.7265625" style="4"/>
    <col min="2566" max="2566" width="1.7265625" style="4" customWidth="1"/>
    <col min="2567" max="2816" width="8.7265625" style="4"/>
    <col min="2817" max="2817" width="25.7265625" style="4" customWidth="1"/>
    <col min="2818" max="2821" width="8.7265625" style="4"/>
    <col min="2822" max="2822" width="1.7265625" style="4" customWidth="1"/>
    <col min="2823" max="3072" width="8.7265625" style="4"/>
    <col min="3073" max="3073" width="25.7265625" style="4" customWidth="1"/>
    <col min="3074" max="3077" width="8.7265625" style="4"/>
    <col min="3078" max="3078" width="1.7265625" style="4" customWidth="1"/>
    <col min="3079" max="3328" width="8.7265625" style="4"/>
    <col min="3329" max="3329" width="25.7265625" style="4" customWidth="1"/>
    <col min="3330" max="3333" width="8.7265625" style="4"/>
    <col min="3334" max="3334" width="1.7265625" style="4" customWidth="1"/>
    <col min="3335" max="3584" width="8.7265625" style="4"/>
    <col min="3585" max="3585" width="25.7265625" style="4" customWidth="1"/>
    <col min="3586" max="3589" width="8.7265625" style="4"/>
    <col min="3590" max="3590" width="1.7265625" style="4" customWidth="1"/>
    <col min="3591" max="3840" width="8.7265625" style="4"/>
    <col min="3841" max="3841" width="25.7265625" style="4" customWidth="1"/>
    <col min="3842" max="3845" width="8.7265625" style="4"/>
    <col min="3846" max="3846" width="1.7265625" style="4" customWidth="1"/>
    <col min="3847" max="4096" width="8.7265625" style="4"/>
    <col min="4097" max="4097" width="25.7265625" style="4" customWidth="1"/>
    <col min="4098" max="4101" width="8.7265625" style="4"/>
    <col min="4102" max="4102" width="1.7265625" style="4" customWidth="1"/>
    <col min="4103" max="4352" width="8.7265625" style="4"/>
    <col min="4353" max="4353" width="25.7265625" style="4" customWidth="1"/>
    <col min="4354" max="4357" width="8.7265625" style="4"/>
    <col min="4358" max="4358" width="1.7265625" style="4" customWidth="1"/>
    <col min="4359" max="4608" width="8.7265625" style="4"/>
    <col min="4609" max="4609" width="25.7265625" style="4" customWidth="1"/>
    <col min="4610" max="4613" width="8.7265625" style="4"/>
    <col min="4614" max="4614" width="1.7265625" style="4" customWidth="1"/>
    <col min="4615" max="4864" width="8.7265625" style="4"/>
    <col min="4865" max="4865" width="25.7265625" style="4" customWidth="1"/>
    <col min="4866" max="4869" width="8.7265625" style="4"/>
    <col min="4870" max="4870" width="1.7265625" style="4" customWidth="1"/>
    <col min="4871" max="5120" width="8.7265625" style="4"/>
    <col min="5121" max="5121" width="25.7265625" style="4" customWidth="1"/>
    <col min="5122" max="5125" width="8.7265625" style="4"/>
    <col min="5126" max="5126" width="1.7265625" style="4" customWidth="1"/>
    <col min="5127" max="5376" width="8.7265625" style="4"/>
    <col min="5377" max="5377" width="25.7265625" style="4" customWidth="1"/>
    <col min="5378" max="5381" width="8.7265625" style="4"/>
    <col min="5382" max="5382" width="1.7265625" style="4" customWidth="1"/>
    <col min="5383" max="5632" width="8.7265625" style="4"/>
    <col min="5633" max="5633" width="25.7265625" style="4" customWidth="1"/>
    <col min="5634" max="5637" width="8.7265625" style="4"/>
    <col min="5638" max="5638" width="1.7265625" style="4" customWidth="1"/>
    <col min="5639" max="5888" width="8.7265625" style="4"/>
    <col min="5889" max="5889" width="25.7265625" style="4" customWidth="1"/>
    <col min="5890" max="5893" width="8.7265625" style="4"/>
    <col min="5894" max="5894" width="1.7265625" style="4" customWidth="1"/>
    <col min="5895" max="6144" width="8.7265625" style="4"/>
    <col min="6145" max="6145" width="25.7265625" style="4" customWidth="1"/>
    <col min="6146" max="6149" width="8.7265625" style="4"/>
    <col min="6150" max="6150" width="1.7265625" style="4" customWidth="1"/>
    <col min="6151" max="6400" width="8.7265625" style="4"/>
    <col min="6401" max="6401" width="25.7265625" style="4" customWidth="1"/>
    <col min="6402" max="6405" width="8.7265625" style="4"/>
    <col min="6406" max="6406" width="1.7265625" style="4" customWidth="1"/>
    <col min="6407" max="6656" width="8.7265625" style="4"/>
    <col min="6657" max="6657" width="25.7265625" style="4" customWidth="1"/>
    <col min="6658" max="6661" width="8.7265625" style="4"/>
    <col min="6662" max="6662" width="1.7265625" style="4" customWidth="1"/>
    <col min="6663" max="6912" width="8.7265625" style="4"/>
    <col min="6913" max="6913" width="25.7265625" style="4" customWidth="1"/>
    <col min="6914" max="6917" width="8.7265625" style="4"/>
    <col min="6918" max="6918" width="1.7265625" style="4" customWidth="1"/>
    <col min="6919" max="7168" width="8.7265625" style="4"/>
    <col min="7169" max="7169" width="25.7265625" style="4" customWidth="1"/>
    <col min="7170" max="7173" width="8.7265625" style="4"/>
    <col min="7174" max="7174" width="1.7265625" style="4" customWidth="1"/>
    <col min="7175" max="7424" width="8.7265625" style="4"/>
    <col min="7425" max="7425" width="25.7265625" style="4" customWidth="1"/>
    <col min="7426" max="7429" width="8.7265625" style="4"/>
    <col min="7430" max="7430" width="1.7265625" style="4" customWidth="1"/>
    <col min="7431" max="7680" width="8.7265625" style="4"/>
    <col min="7681" max="7681" width="25.7265625" style="4" customWidth="1"/>
    <col min="7682" max="7685" width="8.7265625" style="4"/>
    <col min="7686" max="7686" width="1.7265625" style="4" customWidth="1"/>
    <col min="7687" max="7936" width="8.7265625" style="4"/>
    <col min="7937" max="7937" width="25.7265625" style="4" customWidth="1"/>
    <col min="7938" max="7941" width="8.7265625" style="4"/>
    <col min="7942" max="7942" width="1.7265625" style="4" customWidth="1"/>
    <col min="7943" max="8192" width="8.7265625" style="4"/>
    <col min="8193" max="8193" width="25.7265625" style="4" customWidth="1"/>
    <col min="8194" max="8197" width="8.7265625" style="4"/>
    <col min="8198" max="8198" width="1.7265625" style="4" customWidth="1"/>
    <col min="8199" max="8448" width="8.7265625" style="4"/>
    <col min="8449" max="8449" width="25.7265625" style="4" customWidth="1"/>
    <col min="8450" max="8453" width="8.7265625" style="4"/>
    <col min="8454" max="8454" width="1.7265625" style="4" customWidth="1"/>
    <col min="8455" max="8704" width="8.7265625" style="4"/>
    <col min="8705" max="8705" width="25.7265625" style="4" customWidth="1"/>
    <col min="8706" max="8709" width="8.7265625" style="4"/>
    <col min="8710" max="8710" width="1.7265625" style="4" customWidth="1"/>
    <col min="8711" max="8960" width="8.7265625" style="4"/>
    <col min="8961" max="8961" width="25.7265625" style="4" customWidth="1"/>
    <col min="8962" max="8965" width="8.7265625" style="4"/>
    <col min="8966" max="8966" width="1.7265625" style="4" customWidth="1"/>
    <col min="8967" max="9216" width="8.7265625" style="4"/>
    <col min="9217" max="9217" width="25.7265625" style="4" customWidth="1"/>
    <col min="9218" max="9221" width="8.7265625" style="4"/>
    <col min="9222" max="9222" width="1.7265625" style="4" customWidth="1"/>
    <col min="9223" max="9472" width="8.7265625" style="4"/>
    <col min="9473" max="9473" width="25.7265625" style="4" customWidth="1"/>
    <col min="9474" max="9477" width="8.7265625" style="4"/>
    <col min="9478" max="9478" width="1.7265625" style="4" customWidth="1"/>
    <col min="9479" max="9728" width="8.7265625" style="4"/>
    <col min="9729" max="9729" width="25.7265625" style="4" customWidth="1"/>
    <col min="9730" max="9733" width="8.7265625" style="4"/>
    <col min="9734" max="9734" width="1.7265625" style="4" customWidth="1"/>
    <col min="9735" max="9984" width="8.7265625" style="4"/>
    <col min="9985" max="9985" width="25.7265625" style="4" customWidth="1"/>
    <col min="9986" max="9989" width="8.7265625" style="4"/>
    <col min="9990" max="9990" width="1.7265625" style="4" customWidth="1"/>
    <col min="9991" max="10240" width="8.7265625" style="4"/>
    <col min="10241" max="10241" width="25.7265625" style="4" customWidth="1"/>
    <col min="10242" max="10245" width="8.7265625" style="4"/>
    <col min="10246" max="10246" width="1.7265625" style="4" customWidth="1"/>
    <col min="10247" max="10496" width="8.7265625" style="4"/>
    <col min="10497" max="10497" width="25.7265625" style="4" customWidth="1"/>
    <col min="10498" max="10501" width="8.7265625" style="4"/>
    <col min="10502" max="10502" width="1.7265625" style="4" customWidth="1"/>
    <col min="10503" max="10752" width="8.7265625" style="4"/>
    <col min="10753" max="10753" width="25.7265625" style="4" customWidth="1"/>
    <col min="10754" max="10757" width="8.7265625" style="4"/>
    <col min="10758" max="10758" width="1.7265625" style="4" customWidth="1"/>
    <col min="10759" max="11008" width="8.7265625" style="4"/>
    <col min="11009" max="11009" width="25.7265625" style="4" customWidth="1"/>
    <col min="11010" max="11013" width="8.7265625" style="4"/>
    <col min="11014" max="11014" width="1.7265625" style="4" customWidth="1"/>
    <col min="11015" max="11264" width="8.7265625" style="4"/>
    <col min="11265" max="11265" width="25.7265625" style="4" customWidth="1"/>
    <col min="11266" max="11269" width="8.7265625" style="4"/>
    <col min="11270" max="11270" width="1.7265625" style="4" customWidth="1"/>
    <col min="11271" max="11520" width="8.7265625" style="4"/>
    <col min="11521" max="11521" width="25.7265625" style="4" customWidth="1"/>
    <col min="11522" max="11525" width="8.7265625" style="4"/>
    <col min="11526" max="11526" width="1.7265625" style="4" customWidth="1"/>
    <col min="11527" max="11776" width="8.7265625" style="4"/>
    <col min="11777" max="11777" width="25.7265625" style="4" customWidth="1"/>
    <col min="11778" max="11781" width="8.7265625" style="4"/>
    <col min="11782" max="11782" width="1.7265625" style="4" customWidth="1"/>
    <col min="11783" max="12032" width="8.7265625" style="4"/>
    <col min="12033" max="12033" width="25.7265625" style="4" customWidth="1"/>
    <col min="12034" max="12037" width="8.7265625" style="4"/>
    <col min="12038" max="12038" width="1.7265625" style="4" customWidth="1"/>
    <col min="12039" max="12288" width="8.7265625" style="4"/>
    <col min="12289" max="12289" width="25.7265625" style="4" customWidth="1"/>
    <col min="12290" max="12293" width="8.7265625" style="4"/>
    <col min="12294" max="12294" width="1.7265625" style="4" customWidth="1"/>
    <col min="12295" max="12544" width="8.7265625" style="4"/>
    <col min="12545" max="12545" width="25.7265625" style="4" customWidth="1"/>
    <col min="12546" max="12549" width="8.7265625" style="4"/>
    <col min="12550" max="12550" width="1.7265625" style="4" customWidth="1"/>
    <col min="12551" max="12800" width="8.7265625" style="4"/>
    <col min="12801" max="12801" width="25.7265625" style="4" customWidth="1"/>
    <col min="12802" max="12805" width="8.7265625" style="4"/>
    <col min="12806" max="12806" width="1.7265625" style="4" customWidth="1"/>
    <col min="12807" max="13056" width="8.7265625" style="4"/>
    <col min="13057" max="13057" width="25.7265625" style="4" customWidth="1"/>
    <col min="13058" max="13061" width="8.7265625" style="4"/>
    <col min="13062" max="13062" width="1.7265625" style="4" customWidth="1"/>
    <col min="13063" max="13312" width="8.7265625" style="4"/>
    <col min="13313" max="13313" width="25.7265625" style="4" customWidth="1"/>
    <col min="13314" max="13317" width="8.7265625" style="4"/>
    <col min="13318" max="13318" width="1.7265625" style="4" customWidth="1"/>
    <col min="13319" max="13568" width="8.7265625" style="4"/>
    <col min="13569" max="13569" width="25.7265625" style="4" customWidth="1"/>
    <col min="13570" max="13573" width="8.7265625" style="4"/>
    <col min="13574" max="13574" width="1.7265625" style="4" customWidth="1"/>
    <col min="13575" max="13824" width="8.7265625" style="4"/>
    <col min="13825" max="13825" width="25.7265625" style="4" customWidth="1"/>
    <col min="13826" max="13829" width="8.7265625" style="4"/>
    <col min="13830" max="13830" width="1.7265625" style="4" customWidth="1"/>
    <col min="13831" max="14080" width="8.7265625" style="4"/>
    <col min="14081" max="14081" width="25.7265625" style="4" customWidth="1"/>
    <col min="14082" max="14085" width="8.7265625" style="4"/>
    <col min="14086" max="14086" width="1.7265625" style="4" customWidth="1"/>
    <col min="14087" max="14336" width="8.7265625" style="4"/>
    <col min="14337" max="14337" width="25.7265625" style="4" customWidth="1"/>
    <col min="14338" max="14341" width="8.7265625" style="4"/>
    <col min="14342" max="14342" width="1.7265625" style="4" customWidth="1"/>
    <col min="14343" max="14592" width="8.7265625" style="4"/>
    <col min="14593" max="14593" width="25.7265625" style="4" customWidth="1"/>
    <col min="14594" max="14597" width="8.7265625" style="4"/>
    <col min="14598" max="14598" width="1.7265625" style="4" customWidth="1"/>
    <col min="14599" max="14848" width="8.7265625" style="4"/>
    <col min="14849" max="14849" width="25.7265625" style="4" customWidth="1"/>
    <col min="14850" max="14853" width="8.7265625" style="4"/>
    <col min="14854" max="14854" width="1.7265625" style="4" customWidth="1"/>
    <col min="14855" max="15104" width="8.7265625" style="4"/>
    <col min="15105" max="15105" width="25.7265625" style="4" customWidth="1"/>
    <col min="15106" max="15109" width="8.7265625" style="4"/>
    <col min="15110" max="15110" width="1.7265625" style="4" customWidth="1"/>
    <col min="15111" max="15360" width="8.7265625" style="4"/>
    <col min="15361" max="15361" width="25.7265625" style="4" customWidth="1"/>
    <col min="15362" max="15365" width="8.7265625" style="4"/>
    <col min="15366" max="15366" width="1.7265625" style="4" customWidth="1"/>
    <col min="15367" max="15616" width="8.7265625" style="4"/>
    <col min="15617" max="15617" width="25.7265625" style="4" customWidth="1"/>
    <col min="15618" max="15621" width="8.7265625" style="4"/>
    <col min="15622" max="15622" width="1.7265625" style="4" customWidth="1"/>
    <col min="15623" max="15872" width="8.7265625" style="4"/>
    <col min="15873" max="15873" width="25.7265625" style="4" customWidth="1"/>
    <col min="15874" max="15877" width="8.7265625" style="4"/>
    <col min="15878" max="15878" width="1.7265625" style="4" customWidth="1"/>
    <col min="15879" max="16128" width="8.7265625" style="4"/>
    <col min="16129" max="16129" width="25.7265625" style="4" customWidth="1"/>
    <col min="16130" max="16133" width="8.7265625" style="4"/>
    <col min="16134" max="16134" width="1.7265625" style="4" customWidth="1"/>
    <col min="16135" max="16384" width="8.7265625" style="4"/>
  </cols>
  <sheetData>
    <row r="1" spans="1:10" ht="20" x14ac:dyDescent="0.4">
      <c r="A1" s="68" t="s">
        <v>19</v>
      </c>
      <c r="B1" s="69" t="s">
        <v>47</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x14ac:dyDescent="0.25">
      <c r="A6" s="34" t="s">
        <v>48</v>
      </c>
      <c r="B6" s="35">
        <v>1</v>
      </c>
      <c r="C6" s="36">
        <v>1</v>
      </c>
      <c r="D6" s="35">
        <v>2</v>
      </c>
      <c r="E6" s="36">
        <v>4</v>
      </c>
      <c r="F6" s="37"/>
      <c r="G6" s="35">
        <f t="shared" ref="G6:G42" si="0">B6-C6</f>
        <v>0</v>
      </c>
      <c r="H6" s="36">
        <f t="shared" ref="H6:H42" si="1">D6-E6</f>
        <v>-2</v>
      </c>
      <c r="I6" s="38">
        <f t="shared" ref="I6:I42" si="2">IF(C6=0, "-", IF(G6/C6&lt;10, G6/C6, "&gt;999%"))</f>
        <v>0</v>
      </c>
      <c r="J6" s="39">
        <f t="shared" ref="J6:J42" si="3">IF(E6=0, "-", IF(H6/E6&lt;10, H6/E6, "&gt;999%"))</f>
        <v>-0.5</v>
      </c>
    </row>
    <row r="7" spans="1:10" x14ac:dyDescent="0.25">
      <c r="A7" s="34" t="s">
        <v>49</v>
      </c>
      <c r="B7" s="35">
        <v>3</v>
      </c>
      <c r="C7" s="36">
        <v>2</v>
      </c>
      <c r="D7" s="35">
        <v>8</v>
      </c>
      <c r="E7" s="36">
        <v>5</v>
      </c>
      <c r="F7" s="37"/>
      <c r="G7" s="35">
        <f t="shared" si="0"/>
        <v>1</v>
      </c>
      <c r="H7" s="36">
        <f t="shared" si="1"/>
        <v>3</v>
      </c>
      <c r="I7" s="38">
        <f t="shared" si="2"/>
        <v>0.5</v>
      </c>
      <c r="J7" s="39">
        <f t="shared" si="3"/>
        <v>0.6</v>
      </c>
    </row>
    <row r="8" spans="1:10" x14ac:dyDescent="0.25">
      <c r="A8" s="34" t="s">
        <v>50</v>
      </c>
      <c r="B8" s="35">
        <v>0</v>
      </c>
      <c r="C8" s="36">
        <v>0</v>
      </c>
      <c r="D8" s="35">
        <v>0</v>
      </c>
      <c r="E8" s="36">
        <v>2</v>
      </c>
      <c r="F8" s="37"/>
      <c r="G8" s="35">
        <f t="shared" si="0"/>
        <v>0</v>
      </c>
      <c r="H8" s="36">
        <f t="shared" si="1"/>
        <v>-2</v>
      </c>
      <c r="I8" s="38" t="str">
        <f t="shared" si="2"/>
        <v>-</v>
      </c>
      <c r="J8" s="39">
        <f t="shared" si="3"/>
        <v>-1</v>
      </c>
    </row>
    <row r="9" spans="1:10" x14ac:dyDescent="0.25">
      <c r="A9" s="34" t="s">
        <v>51</v>
      </c>
      <c r="B9" s="35">
        <v>0</v>
      </c>
      <c r="C9" s="36">
        <v>0</v>
      </c>
      <c r="D9" s="35">
        <v>1</v>
      </c>
      <c r="E9" s="36">
        <v>0</v>
      </c>
      <c r="F9" s="37"/>
      <c r="G9" s="35">
        <f t="shared" si="0"/>
        <v>0</v>
      </c>
      <c r="H9" s="36">
        <f t="shared" si="1"/>
        <v>1</v>
      </c>
      <c r="I9" s="38" t="str">
        <f t="shared" si="2"/>
        <v>-</v>
      </c>
      <c r="J9" s="39" t="str">
        <f t="shared" si="3"/>
        <v>-</v>
      </c>
    </row>
    <row r="10" spans="1:10" x14ac:dyDescent="0.25">
      <c r="A10" s="34" t="s">
        <v>52</v>
      </c>
      <c r="B10" s="35">
        <v>32</v>
      </c>
      <c r="C10" s="36">
        <v>33</v>
      </c>
      <c r="D10" s="35">
        <v>73</v>
      </c>
      <c r="E10" s="36">
        <v>111</v>
      </c>
      <c r="F10" s="37"/>
      <c r="G10" s="35">
        <f t="shared" si="0"/>
        <v>-1</v>
      </c>
      <c r="H10" s="36">
        <f t="shared" si="1"/>
        <v>-38</v>
      </c>
      <c r="I10" s="38">
        <f t="shared" si="2"/>
        <v>-3.0303030303030304E-2</v>
      </c>
      <c r="J10" s="39">
        <f t="shared" si="3"/>
        <v>-0.34234234234234234</v>
      </c>
    </row>
    <row r="11" spans="1:10" x14ac:dyDescent="0.25">
      <c r="A11" s="34" t="s">
        <v>53</v>
      </c>
      <c r="B11" s="35">
        <v>2</v>
      </c>
      <c r="C11" s="36">
        <v>1</v>
      </c>
      <c r="D11" s="35">
        <v>5</v>
      </c>
      <c r="E11" s="36">
        <v>4</v>
      </c>
      <c r="F11" s="37"/>
      <c r="G11" s="35">
        <f t="shared" si="0"/>
        <v>1</v>
      </c>
      <c r="H11" s="36">
        <f t="shared" si="1"/>
        <v>1</v>
      </c>
      <c r="I11" s="38">
        <f t="shared" si="2"/>
        <v>1</v>
      </c>
      <c r="J11" s="39">
        <f t="shared" si="3"/>
        <v>0.25</v>
      </c>
    </row>
    <row r="12" spans="1:10" x14ac:dyDescent="0.25">
      <c r="A12" s="34" t="s">
        <v>54</v>
      </c>
      <c r="B12" s="35">
        <v>49</v>
      </c>
      <c r="C12" s="36">
        <v>17</v>
      </c>
      <c r="D12" s="35">
        <v>93</v>
      </c>
      <c r="E12" s="36">
        <v>47</v>
      </c>
      <c r="F12" s="37"/>
      <c r="G12" s="35">
        <f t="shared" si="0"/>
        <v>32</v>
      </c>
      <c r="H12" s="36">
        <f t="shared" si="1"/>
        <v>46</v>
      </c>
      <c r="I12" s="38">
        <f t="shared" si="2"/>
        <v>1.8823529411764706</v>
      </c>
      <c r="J12" s="39">
        <f t="shared" si="3"/>
        <v>0.97872340425531912</v>
      </c>
    </row>
    <row r="13" spans="1:10" x14ac:dyDescent="0.25">
      <c r="A13" s="34" t="s">
        <v>55</v>
      </c>
      <c r="B13" s="35">
        <v>9</v>
      </c>
      <c r="C13" s="36">
        <v>10</v>
      </c>
      <c r="D13" s="35">
        <v>45</v>
      </c>
      <c r="E13" s="36">
        <v>45</v>
      </c>
      <c r="F13" s="37"/>
      <c r="G13" s="35">
        <f t="shared" si="0"/>
        <v>-1</v>
      </c>
      <c r="H13" s="36">
        <f t="shared" si="1"/>
        <v>0</v>
      </c>
      <c r="I13" s="38">
        <f t="shared" si="2"/>
        <v>-0.1</v>
      </c>
      <c r="J13" s="39">
        <f t="shared" si="3"/>
        <v>0</v>
      </c>
    </row>
    <row r="14" spans="1:10" x14ac:dyDescent="0.25">
      <c r="A14" s="34" t="s">
        <v>56</v>
      </c>
      <c r="B14" s="35">
        <v>23</v>
      </c>
      <c r="C14" s="36">
        <v>61</v>
      </c>
      <c r="D14" s="35">
        <v>83</v>
      </c>
      <c r="E14" s="36">
        <v>136</v>
      </c>
      <c r="F14" s="37"/>
      <c r="G14" s="35">
        <f t="shared" si="0"/>
        <v>-38</v>
      </c>
      <c r="H14" s="36">
        <f t="shared" si="1"/>
        <v>-53</v>
      </c>
      <c r="I14" s="38">
        <f t="shared" si="2"/>
        <v>-0.62295081967213117</v>
      </c>
      <c r="J14" s="39">
        <f t="shared" si="3"/>
        <v>-0.38970588235294118</v>
      </c>
    </row>
    <row r="15" spans="1:10" x14ac:dyDescent="0.25">
      <c r="A15" s="34" t="s">
        <v>57</v>
      </c>
      <c r="B15" s="35">
        <v>20</v>
      </c>
      <c r="C15" s="36">
        <v>22</v>
      </c>
      <c r="D15" s="35">
        <v>39</v>
      </c>
      <c r="E15" s="36">
        <v>46</v>
      </c>
      <c r="F15" s="37"/>
      <c r="G15" s="35">
        <f t="shared" si="0"/>
        <v>-2</v>
      </c>
      <c r="H15" s="36">
        <f t="shared" si="1"/>
        <v>-7</v>
      </c>
      <c r="I15" s="38">
        <f t="shared" si="2"/>
        <v>-9.0909090909090912E-2</v>
      </c>
      <c r="J15" s="39">
        <f t="shared" si="3"/>
        <v>-0.15217391304347827</v>
      </c>
    </row>
    <row r="16" spans="1:10" x14ac:dyDescent="0.25">
      <c r="A16" s="34" t="s">
        <v>58</v>
      </c>
      <c r="B16" s="35">
        <v>3</v>
      </c>
      <c r="C16" s="36">
        <v>3</v>
      </c>
      <c r="D16" s="35">
        <v>9</v>
      </c>
      <c r="E16" s="36">
        <v>5</v>
      </c>
      <c r="F16" s="37"/>
      <c r="G16" s="35">
        <f t="shared" si="0"/>
        <v>0</v>
      </c>
      <c r="H16" s="36">
        <f t="shared" si="1"/>
        <v>4</v>
      </c>
      <c r="I16" s="38">
        <f t="shared" si="2"/>
        <v>0</v>
      </c>
      <c r="J16" s="39">
        <f t="shared" si="3"/>
        <v>0.8</v>
      </c>
    </row>
    <row r="17" spans="1:10" x14ac:dyDescent="0.25">
      <c r="A17" s="34" t="s">
        <v>59</v>
      </c>
      <c r="B17" s="35">
        <v>33</v>
      </c>
      <c r="C17" s="36">
        <v>57</v>
      </c>
      <c r="D17" s="35">
        <v>92</v>
      </c>
      <c r="E17" s="36">
        <v>132</v>
      </c>
      <c r="F17" s="37"/>
      <c r="G17" s="35">
        <f t="shared" si="0"/>
        <v>-24</v>
      </c>
      <c r="H17" s="36">
        <f t="shared" si="1"/>
        <v>-40</v>
      </c>
      <c r="I17" s="38">
        <f t="shared" si="2"/>
        <v>-0.42105263157894735</v>
      </c>
      <c r="J17" s="39">
        <f t="shared" si="3"/>
        <v>-0.30303030303030304</v>
      </c>
    </row>
    <row r="18" spans="1:10" x14ac:dyDescent="0.25">
      <c r="A18" s="34" t="s">
        <v>60</v>
      </c>
      <c r="B18" s="35">
        <v>0</v>
      </c>
      <c r="C18" s="36">
        <v>2</v>
      </c>
      <c r="D18" s="35">
        <v>1</v>
      </c>
      <c r="E18" s="36">
        <v>5</v>
      </c>
      <c r="F18" s="37"/>
      <c r="G18" s="35">
        <f t="shared" si="0"/>
        <v>-2</v>
      </c>
      <c r="H18" s="36">
        <f t="shared" si="1"/>
        <v>-4</v>
      </c>
      <c r="I18" s="38">
        <f t="shared" si="2"/>
        <v>-1</v>
      </c>
      <c r="J18" s="39">
        <f t="shared" si="3"/>
        <v>-0.8</v>
      </c>
    </row>
    <row r="19" spans="1:10" x14ac:dyDescent="0.25">
      <c r="A19" s="34" t="s">
        <v>61</v>
      </c>
      <c r="B19" s="35">
        <v>6</v>
      </c>
      <c r="C19" s="36">
        <v>2</v>
      </c>
      <c r="D19" s="35">
        <v>13</v>
      </c>
      <c r="E19" s="36">
        <v>9</v>
      </c>
      <c r="F19" s="37"/>
      <c r="G19" s="35">
        <f t="shared" si="0"/>
        <v>4</v>
      </c>
      <c r="H19" s="36">
        <f t="shared" si="1"/>
        <v>4</v>
      </c>
      <c r="I19" s="38">
        <f t="shared" si="2"/>
        <v>2</v>
      </c>
      <c r="J19" s="39">
        <f t="shared" si="3"/>
        <v>0.44444444444444442</v>
      </c>
    </row>
    <row r="20" spans="1:10" x14ac:dyDescent="0.25">
      <c r="A20" s="34" t="s">
        <v>62</v>
      </c>
      <c r="B20" s="35">
        <v>1</v>
      </c>
      <c r="C20" s="36">
        <v>4</v>
      </c>
      <c r="D20" s="35">
        <v>7</v>
      </c>
      <c r="E20" s="36">
        <v>15</v>
      </c>
      <c r="F20" s="37"/>
      <c r="G20" s="35">
        <f t="shared" si="0"/>
        <v>-3</v>
      </c>
      <c r="H20" s="36">
        <f t="shared" si="1"/>
        <v>-8</v>
      </c>
      <c r="I20" s="38">
        <f t="shared" si="2"/>
        <v>-0.75</v>
      </c>
      <c r="J20" s="39">
        <f t="shared" si="3"/>
        <v>-0.53333333333333333</v>
      </c>
    </row>
    <row r="21" spans="1:10" x14ac:dyDescent="0.25">
      <c r="A21" s="34" t="s">
        <v>63</v>
      </c>
      <c r="B21" s="35">
        <v>51</v>
      </c>
      <c r="C21" s="36">
        <v>68</v>
      </c>
      <c r="D21" s="35">
        <v>153</v>
      </c>
      <c r="E21" s="36">
        <v>181</v>
      </c>
      <c r="F21" s="37"/>
      <c r="G21" s="35">
        <f t="shared" si="0"/>
        <v>-17</v>
      </c>
      <c r="H21" s="36">
        <f t="shared" si="1"/>
        <v>-28</v>
      </c>
      <c r="I21" s="38">
        <f t="shared" si="2"/>
        <v>-0.25</v>
      </c>
      <c r="J21" s="39">
        <f t="shared" si="3"/>
        <v>-0.15469613259668508</v>
      </c>
    </row>
    <row r="22" spans="1:10" x14ac:dyDescent="0.25">
      <c r="A22" s="34" t="s">
        <v>64</v>
      </c>
      <c r="B22" s="35">
        <v>2</v>
      </c>
      <c r="C22" s="36">
        <v>2</v>
      </c>
      <c r="D22" s="35">
        <v>8</v>
      </c>
      <c r="E22" s="36">
        <v>3</v>
      </c>
      <c r="F22" s="37"/>
      <c r="G22" s="35">
        <f t="shared" si="0"/>
        <v>0</v>
      </c>
      <c r="H22" s="36">
        <f t="shared" si="1"/>
        <v>5</v>
      </c>
      <c r="I22" s="38">
        <f t="shared" si="2"/>
        <v>0</v>
      </c>
      <c r="J22" s="39">
        <f t="shared" si="3"/>
        <v>1.6666666666666667</v>
      </c>
    </row>
    <row r="23" spans="1:10" x14ac:dyDescent="0.25">
      <c r="A23" s="34" t="s">
        <v>65</v>
      </c>
      <c r="B23" s="35">
        <v>3</v>
      </c>
      <c r="C23" s="36">
        <v>1</v>
      </c>
      <c r="D23" s="35">
        <v>7</v>
      </c>
      <c r="E23" s="36">
        <v>5</v>
      </c>
      <c r="F23" s="37"/>
      <c r="G23" s="35">
        <f t="shared" si="0"/>
        <v>2</v>
      </c>
      <c r="H23" s="36">
        <f t="shared" si="1"/>
        <v>2</v>
      </c>
      <c r="I23" s="38">
        <f t="shared" si="2"/>
        <v>2</v>
      </c>
      <c r="J23" s="39">
        <f t="shared" si="3"/>
        <v>0.4</v>
      </c>
    </row>
    <row r="24" spans="1:10" x14ac:dyDescent="0.25">
      <c r="A24" s="34" t="s">
        <v>66</v>
      </c>
      <c r="B24" s="35">
        <v>0</v>
      </c>
      <c r="C24" s="36">
        <v>0</v>
      </c>
      <c r="D24" s="35">
        <v>8</v>
      </c>
      <c r="E24" s="36">
        <v>0</v>
      </c>
      <c r="F24" s="37"/>
      <c r="G24" s="35">
        <f t="shared" si="0"/>
        <v>0</v>
      </c>
      <c r="H24" s="36">
        <f t="shared" si="1"/>
        <v>8</v>
      </c>
      <c r="I24" s="38" t="str">
        <f t="shared" si="2"/>
        <v>-</v>
      </c>
      <c r="J24" s="39" t="str">
        <f t="shared" si="3"/>
        <v>-</v>
      </c>
    </row>
    <row r="25" spans="1:10" x14ac:dyDescent="0.25">
      <c r="A25" s="34" t="s">
        <v>67</v>
      </c>
      <c r="B25" s="35">
        <v>0</v>
      </c>
      <c r="C25" s="36">
        <v>1</v>
      </c>
      <c r="D25" s="35">
        <v>0</v>
      </c>
      <c r="E25" s="36">
        <v>2</v>
      </c>
      <c r="F25" s="37"/>
      <c r="G25" s="35">
        <f t="shared" si="0"/>
        <v>-1</v>
      </c>
      <c r="H25" s="36">
        <f t="shared" si="1"/>
        <v>-2</v>
      </c>
      <c r="I25" s="38">
        <f t="shared" si="2"/>
        <v>-1</v>
      </c>
      <c r="J25" s="39">
        <f t="shared" si="3"/>
        <v>-1</v>
      </c>
    </row>
    <row r="26" spans="1:10" x14ac:dyDescent="0.25">
      <c r="A26" s="34" t="s">
        <v>68</v>
      </c>
      <c r="B26" s="35">
        <v>61</v>
      </c>
      <c r="C26" s="36">
        <v>265</v>
      </c>
      <c r="D26" s="35">
        <v>133</v>
      </c>
      <c r="E26" s="36">
        <v>595</v>
      </c>
      <c r="F26" s="37"/>
      <c r="G26" s="35">
        <f t="shared" si="0"/>
        <v>-204</v>
      </c>
      <c r="H26" s="36">
        <f t="shared" si="1"/>
        <v>-462</v>
      </c>
      <c r="I26" s="38">
        <f t="shared" si="2"/>
        <v>-0.76981132075471703</v>
      </c>
      <c r="J26" s="39">
        <f t="shared" si="3"/>
        <v>-0.77647058823529413</v>
      </c>
    </row>
    <row r="27" spans="1:10" x14ac:dyDescent="0.25">
      <c r="A27" s="34" t="s">
        <v>69</v>
      </c>
      <c r="B27" s="35">
        <v>14</v>
      </c>
      <c r="C27" s="36">
        <v>20</v>
      </c>
      <c r="D27" s="35">
        <v>51</v>
      </c>
      <c r="E27" s="36">
        <v>52</v>
      </c>
      <c r="F27" s="37"/>
      <c r="G27" s="35">
        <f t="shared" si="0"/>
        <v>-6</v>
      </c>
      <c r="H27" s="36">
        <f t="shared" si="1"/>
        <v>-1</v>
      </c>
      <c r="I27" s="38">
        <f t="shared" si="2"/>
        <v>-0.3</v>
      </c>
      <c r="J27" s="39">
        <f t="shared" si="3"/>
        <v>-1.9230769230769232E-2</v>
      </c>
    </row>
    <row r="28" spans="1:10" x14ac:dyDescent="0.25">
      <c r="A28" s="34" t="s">
        <v>70</v>
      </c>
      <c r="B28" s="35">
        <v>5</v>
      </c>
      <c r="C28" s="36">
        <v>1</v>
      </c>
      <c r="D28" s="35">
        <v>7</v>
      </c>
      <c r="E28" s="36">
        <v>2</v>
      </c>
      <c r="F28" s="37"/>
      <c r="G28" s="35">
        <f t="shared" si="0"/>
        <v>4</v>
      </c>
      <c r="H28" s="36">
        <f t="shared" si="1"/>
        <v>5</v>
      </c>
      <c r="I28" s="38">
        <f t="shared" si="2"/>
        <v>4</v>
      </c>
      <c r="J28" s="39">
        <f t="shared" si="3"/>
        <v>2.5</v>
      </c>
    </row>
    <row r="29" spans="1:10" x14ac:dyDescent="0.25">
      <c r="A29" s="34" t="s">
        <v>71</v>
      </c>
      <c r="B29" s="35">
        <v>1</v>
      </c>
      <c r="C29" s="36">
        <v>0</v>
      </c>
      <c r="D29" s="35">
        <v>1</v>
      </c>
      <c r="E29" s="36">
        <v>2</v>
      </c>
      <c r="F29" s="37"/>
      <c r="G29" s="35">
        <f t="shared" si="0"/>
        <v>1</v>
      </c>
      <c r="H29" s="36">
        <f t="shared" si="1"/>
        <v>-1</v>
      </c>
      <c r="I29" s="38" t="str">
        <f t="shared" si="2"/>
        <v>-</v>
      </c>
      <c r="J29" s="39">
        <f t="shared" si="3"/>
        <v>-0.5</v>
      </c>
    </row>
    <row r="30" spans="1:10" x14ac:dyDescent="0.25">
      <c r="A30" s="34" t="s">
        <v>72</v>
      </c>
      <c r="B30" s="35">
        <v>0</v>
      </c>
      <c r="C30" s="36">
        <v>1</v>
      </c>
      <c r="D30" s="35">
        <v>0</v>
      </c>
      <c r="E30" s="36">
        <v>2</v>
      </c>
      <c r="F30" s="37"/>
      <c r="G30" s="35">
        <f t="shared" si="0"/>
        <v>-1</v>
      </c>
      <c r="H30" s="36">
        <f t="shared" si="1"/>
        <v>-2</v>
      </c>
      <c r="I30" s="38">
        <f t="shared" si="2"/>
        <v>-1</v>
      </c>
      <c r="J30" s="39">
        <f t="shared" si="3"/>
        <v>-1</v>
      </c>
    </row>
    <row r="31" spans="1:10" x14ac:dyDescent="0.25">
      <c r="A31" s="34" t="s">
        <v>73</v>
      </c>
      <c r="B31" s="35">
        <v>22</v>
      </c>
      <c r="C31" s="36">
        <v>23</v>
      </c>
      <c r="D31" s="35">
        <v>40</v>
      </c>
      <c r="E31" s="36">
        <v>70</v>
      </c>
      <c r="F31" s="37"/>
      <c r="G31" s="35">
        <f t="shared" si="0"/>
        <v>-1</v>
      </c>
      <c r="H31" s="36">
        <f t="shared" si="1"/>
        <v>-30</v>
      </c>
      <c r="I31" s="38">
        <f t="shared" si="2"/>
        <v>-4.3478260869565216E-2</v>
      </c>
      <c r="J31" s="39">
        <f t="shared" si="3"/>
        <v>-0.42857142857142855</v>
      </c>
    </row>
    <row r="32" spans="1:10" x14ac:dyDescent="0.25">
      <c r="A32" s="34" t="s">
        <v>74</v>
      </c>
      <c r="B32" s="35">
        <v>11</v>
      </c>
      <c r="C32" s="36">
        <v>13</v>
      </c>
      <c r="D32" s="35">
        <v>35</v>
      </c>
      <c r="E32" s="36">
        <v>49</v>
      </c>
      <c r="F32" s="37"/>
      <c r="G32" s="35">
        <f t="shared" si="0"/>
        <v>-2</v>
      </c>
      <c r="H32" s="36">
        <f t="shared" si="1"/>
        <v>-14</v>
      </c>
      <c r="I32" s="38">
        <f t="shared" si="2"/>
        <v>-0.15384615384615385</v>
      </c>
      <c r="J32" s="39">
        <f t="shared" si="3"/>
        <v>-0.2857142857142857</v>
      </c>
    </row>
    <row r="33" spans="1:10" x14ac:dyDescent="0.25">
      <c r="A33" s="34" t="s">
        <v>75</v>
      </c>
      <c r="B33" s="35">
        <v>261</v>
      </c>
      <c r="C33" s="36">
        <v>327</v>
      </c>
      <c r="D33" s="35">
        <v>730</v>
      </c>
      <c r="E33" s="36">
        <v>838</v>
      </c>
      <c r="F33" s="37"/>
      <c r="G33" s="35">
        <f t="shared" si="0"/>
        <v>-66</v>
      </c>
      <c r="H33" s="36">
        <f t="shared" si="1"/>
        <v>-108</v>
      </c>
      <c r="I33" s="38">
        <f t="shared" si="2"/>
        <v>-0.20183486238532111</v>
      </c>
      <c r="J33" s="39">
        <f t="shared" si="3"/>
        <v>-0.12887828162291171</v>
      </c>
    </row>
    <row r="34" spans="1:10" x14ac:dyDescent="0.25">
      <c r="A34" s="34" t="s">
        <v>76</v>
      </c>
      <c r="B34" s="35">
        <v>11</v>
      </c>
      <c r="C34" s="36">
        <v>17</v>
      </c>
      <c r="D34" s="35">
        <v>30</v>
      </c>
      <c r="E34" s="36">
        <v>44</v>
      </c>
      <c r="F34" s="37"/>
      <c r="G34" s="35">
        <f t="shared" si="0"/>
        <v>-6</v>
      </c>
      <c r="H34" s="36">
        <f t="shared" si="1"/>
        <v>-14</v>
      </c>
      <c r="I34" s="38">
        <f t="shared" si="2"/>
        <v>-0.35294117647058826</v>
      </c>
      <c r="J34" s="39">
        <f t="shared" si="3"/>
        <v>-0.31818181818181818</v>
      </c>
    </row>
    <row r="35" spans="1:10" x14ac:dyDescent="0.25">
      <c r="A35" s="79" t="s">
        <v>77</v>
      </c>
      <c r="B35" s="80">
        <v>2</v>
      </c>
      <c r="C35" s="81">
        <v>0</v>
      </c>
      <c r="D35" s="80">
        <v>4</v>
      </c>
      <c r="E35" s="81">
        <v>4</v>
      </c>
      <c r="F35" s="82"/>
      <c r="G35" s="80">
        <f t="shared" si="0"/>
        <v>2</v>
      </c>
      <c r="H35" s="81">
        <f t="shared" si="1"/>
        <v>0</v>
      </c>
      <c r="I35" s="94" t="str">
        <f t="shared" si="2"/>
        <v>-</v>
      </c>
      <c r="J35" s="95">
        <f t="shared" si="3"/>
        <v>0</v>
      </c>
    </row>
    <row r="36" spans="1:10" x14ac:dyDescent="0.25">
      <c r="A36" s="34" t="s">
        <v>78</v>
      </c>
      <c r="B36" s="35">
        <v>5</v>
      </c>
      <c r="C36" s="36">
        <v>2</v>
      </c>
      <c r="D36" s="35">
        <v>11</v>
      </c>
      <c r="E36" s="36">
        <v>16</v>
      </c>
      <c r="F36" s="37"/>
      <c r="G36" s="35">
        <f t="shared" si="0"/>
        <v>3</v>
      </c>
      <c r="H36" s="36">
        <f t="shared" si="1"/>
        <v>-5</v>
      </c>
      <c r="I36" s="38">
        <f t="shared" si="2"/>
        <v>1.5</v>
      </c>
      <c r="J36" s="39">
        <f t="shared" si="3"/>
        <v>-0.3125</v>
      </c>
    </row>
    <row r="37" spans="1:10" x14ac:dyDescent="0.25">
      <c r="A37" s="34" t="s">
        <v>79</v>
      </c>
      <c r="B37" s="35">
        <v>6</v>
      </c>
      <c r="C37" s="36">
        <v>4</v>
      </c>
      <c r="D37" s="35">
        <v>17</v>
      </c>
      <c r="E37" s="36">
        <v>15</v>
      </c>
      <c r="F37" s="37"/>
      <c r="G37" s="35">
        <f t="shared" si="0"/>
        <v>2</v>
      </c>
      <c r="H37" s="36">
        <f t="shared" si="1"/>
        <v>2</v>
      </c>
      <c r="I37" s="38">
        <f t="shared" si="2"/>
        <v>0.5</v>
      </c>
      <c r="J37" s="39">
        <f t="shared" si="3"/>
        <v>0.13333333333333333</v>
      </c>
    </row>
    <row r="38" spans="1:10" x14ac:dyDescent="0.25">
      <c r="A38" s="34" t="s">
        <v>80</v>
      </c>
      <c r="B38" s="35">
        <v>0</v>
      </c>
      <c r="C38" s="36">
        <v>0</v>
      </c>
      <c r="D38" s="35">
        <v>1</v>
      </c>
      <c r="E38" s="36">
        <v>3</v>
      </c>
      <c r="F38" s="37"/>
      <c r="G38" s="35">
        <f t="shared" si="0"/>
        <v>0</v>
      </c>
      <c r="H38" s="36">
        <f t="shared" si="1"/>
        <v>-2</v>
      </c>
      <c r="I38" s="38" t="str">
        <f t="shared" si="2"/>
        <v>-</v>
      </c>
      <c r="J38" s="39">
        <f t="shared" si="3"/>
        <v>-0.66666666666666663</v>
      </c>
    </row>
    <row r="39" spans="1:10" x14ac:dyDescent="0.25">
      <c r="A39" s="34" t="s">
        <v>81</v>
      </c>
      <c r="B39" s="35">
        <v>0</v>
      </c>
      <c r="C39" s="36">
        <v>2</v>
      </c>
      <c r="D39" s="35">
        <v>2</v>
      </c>
      <c r="E39" s="36">
        <v>4</v>
      </c>
      <c r="F39" s="37"/>
      <c r="G39" s="35">
        <f t="shared" si="0"/>
        <v>-2</v>
      </c>
      <c r="H39" s="36">
        <f t="shared" si="1"/>
        <v>-2</v>
      </c>
      <c r="I39" s="38">
        <f t="shared" si="2"/>
        <v>-1</v>
      </c>
      <c r="J39" s="39">
        <f t="shared" si="3"/>
        <v>-0.5</v>
      </c>
    </row>
    <row r="40" spans="1:10" x14ac:dyDescent="0.25">
      <c r="A40" s="34" t="s">
        <v>82</v>
      </c>
      <c r="B40" s="35">
        <v>2</v>
      </c>
      <c r="C40" s="36">
        <v>0</v>
      </c>
      <c r="D40" s="35">
        <v>3</v>
      </c>
      <c r="E40" s="36">
        <v>0</v>
      </c>
      <c r="F40" s="37"/>
      <c r="G40" s="35">
        <f t="shared" si="0"/>
        <v>2</v>
      </c>
      <c r="H40" s="36">
        <f t="shared" si="1"/>
        <v>3</v>
      </c>
      <c r="I40" s="38" t="str">
        <f t="shared" si="2"/>
        <v>-</v>
      </c>
      <c r="J40" s="39" t="str">
        <f t="shared" si="3"/>
        <v>-</v>
      </c>
    </row>
    <row r="41" spans="1:10" x14ac:dyDescent="0.25">
      <c r="A41" s="34" t="s">
        <v>83</v>
      </c>
      <c r="B41" s="35">
        <v>0</v>
      </c>
      <c r="C41" s="36">
        <v>1</v>
      </c>
      <c r="D41" s="35">
        <v>1</v>
      </c>
      <c r="E41" s="36">
        <v>1</v>
      </c>
      <c r="F41" s="37"/>
      <c r="G41" s="35">
        <f t="shared" si="0"/>
        <v>-1</v>
      </c>
      <c r="H41" s="36">
        <f t="shared" si="1"/>
        <v>0</v>
      </c>
      <c r="I41" s="38">
        <f t="shared" si="2"/>
        <v>-1</v>
      </c>
      <c r="J41" s="39">
        <f t="shared" si="3"/>
        <v>0</v>
      </c>
    </row>
    <row r="42" spans="1:10" x14ac:dyDescent="0.25">
      <c r="A42" s="34" t="s">
        <v>84</v>
      </c>
      <c r="B42" s="35">
        <v>1</v>
      </c>
      <c r="C42" s="36">
        <v>0</v>
      </c>
      <c r="D42" s="35">
        <v>1</v>
      </c>
      <c r="E42" s="36">
        <v>2</v>
      </c>
      <c r="F42" s="37"/>
      <c r="G42" s="35">
        <f t="shared" si="0"/>
        <v>1</v>
      </c>
      <c r="H42" s="36">
        <f t="shared" si="1"/>
        <v>-1</v>
      </c>
      <c r="I42" s="38" t="str">
        <f t="shared" si="2"/>
        <v>-</v>
      </c>
      <c r="J42" s="39">
        <f t="shared" si="3"/>
        <v>-0.5</v>
      </c>
    </row>
    <row r="43" spans="1:10" x14ac:dyDescent="0.25">
      <c r="A43" s="34"/>
      <c r="B43" s="40"/>
      <c r="C43" s="41"/>
      <c r="D43" s="40"/>
      <c r="E43" s="41"/>
      <c r="F43" s="42"/>
      <c r="G43" s="40"/>
      <c r="H43" s="41"/>
      <c r="I43" s="43"/>
      <c r="J43" s="44"/>
    </row>
    <row r="44" spans="1:10" s="52" customFormat="1" ht="13" x14ac:dyDescent="0.3">
      <c r="A44" s="26" t="s">
        <v>17</v>
      </c>
      <c r="B44" s="46">
        <f>SUM(B6:B43)</f>
        <v>640</v>
      </c>
      <c r="C44" s="47">
        <f>SUM(C6:C43)</f>
        <v>963</v>
      </c>
      <c r="D44" s="46">
        <f>SUM(D6:D43)</f>
        <v>1714</v>
      </c>
      <c r="E44" s="47">
        <f>SUM(E6:E43)</f>
        <v>2456</v>
      </c>
      <c r="F44" s="48"/>
      <c r="G44" s="46">
        <f>SUM(G6:G43)</f>
        <v>-323</v>
      </c>
      <c r="H44" s="47">
        <f>SUM(H6:H43)</f>
        <v>-742</v>
      </c>
      <c r="I44" s="49">
        <f>IF(C44=0, 0, G44/C44)</f>
        <v>-0.33541017653167188</v>
      </c>
      <c r="J44" s="50">
        <f>IF(E44=0, 0, H44/E44)</f>
        <v>-0.30211726384364823</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81FD4-E03D-4AB2-8602-EB46AD862DF3}">
  <sheetPr>
    <pageSetUpPr fitToPage="1"/>
  </sheetPr>
  <dimension ref="A1:H44"/>
  <sheetViews>
    <sheetView workbookViewId="0">
      <selection sqref="A1:L1"/>
    </sheetView>
  </sheetViews>
  <sheetFormatPr defaultRowHeight="12.5" x14ac:dyDescent="0.25"/>
  <cols>
    <col min="1" max="1" width="19.453125" style="4" bestFit="1" customWidth="1"/>
    <col min="2" max="5" width="10.1796875" style="4" customWidth="1"/>
    <col min="6" max="6" width="1.7265625" style="4" customWidth="1"/>
    <col min="7" max="8" width="10.1796875" style="4" customWidth="1"/>
    <col min="9" max="256" width="8.7265625" style="4"/>
    <col min="257" max="257" width="19.7265625" style="4" customWidth="1"/>
    <col min="258" max="261" width="10.1796875" style="4" customWidth="1"/>
    <col min="262" max="262" width="1.7265625" style="4" customWidth="1"/>
    <col min="263" max="264" width="10.1796875" style="4" customWidth="1"/>
    <col min="265" max="512" width="8.7265625" style="4"/>
    <col min="513" max="513" width="19.7265625" style="4" customWidth="1"/>
    <col min="514" max="517" width="10.1796875" style="4" customWidth="1"/>
    <col min="518" max="518" width="1.7265625" style="4" customWidth="1"/>
    <col min="519" max="520" width="10.1796875" style="4" customWidth="1"/>
    <col min="521" max="768" width="8.7265625" style="4"/>
    <col min="769" max="769" width="19.7265625" style="4" customWidth="1"/>
    <col min="770" max="773" width="10.1796875" style="4" customWidth="1"/>
    <col min="774" max="774" width="1.7265625" style="4" customWidth="1"/>
    <col min="775" max="776" width="10.1796875" style="4" customWidth="1"/>
    <col min="777" max="1024" width="8.7265625" style="4"/>
    <col min="1025" max="1025" width="19.7265625" style="4" customWidth="1"/>
    <col min="1026" max="1029" width="10.1796875" style="4" customWidth="1"/>
    <col min="1030" max="1030" width="1.7265625" style="4" customWidth="1"/>
    <col min="1031" max="1032" width="10.1796875" style="4" customWidth="1"/>
    <col min="1033" max="1280" width="8.7265625" style="4"/>
    <col min="1281" max="1281" width="19.7265625" style="4" customWidth="1"/>
    <col min="1282" max="1285" width="10.1796875" style="4" customWidth="1"/>
    <col min="1286" max="1286" width="1.7265625" style="4" customWidth="1"/>
    <col min="1287" max="1288" width="10.1796875" style="4" customWidth="1"/>
    <col min="1289" max="1536" width="8.7265625" style="4"/>
    <col min="1537" max="1537" width="19.7265625" style="4" customWidth="1"/>
    <col min="1538" max="1541" width="10.1796875" style="4" customWidth="1"/>
    <col min="1542" max="1542" width="1.7265625" style="4" customWidth="1"/>
    <col min="1543" max="1544" width="10.1796875" style="4" customWidth="1"/>
    <col min="1545" max="1792" width="8.7265625" style="4"/>
    <col min="1793" max="1793" width="19.7265625" style="4" customWidth="1"/>
    <col min="1794" max="1797" width="10.1796875" style="4" customWidth="1"/>
    <col min="1798" max="1798" width="1.7265625" style="4" customWidth="1"/>
    <col min="1799" max="1800" width="10.1796875" style="4" customWidth="1"/>
    <col min="1801" max="2048" width="8.7265625" style="4"/>
    <col min="2049" max="2049" width="19.7265625" style="4" customWidth="1"/>
    <col min="2050" max="2053" width="10.1796875" style="4" customWidth="1"/>
    <col min="2054" max="2054" width="1.7265625" style="4" customWidth="1"/>
    <col min="2055" max="2056" width="10.1796875" style="4" customWidth="1"/>
    <col min="2057" max="2304" width="8.7265625" style="4"/>
    <col min="2305" max="2305" width="19.7265625" style="4" customWidth="1"/>
    <col min="2306" max="2309" width="10.1796875" style="4" customWidth="1"/>
    <col min="2310" max="2310" width="1.7265625" style="4" customWidth="1"/>
    <col min="2311" max="2312" width="10.1796875" style="4" customWidth="1"/>
    <col min="2313" max="2560" width="8.7265625" style="4"/>
    <col min="2561" max="2561" width="19.7265625" style="4" customWidth="1"/>
    <col min="2562" max="2565" width="10.1796875" style="4" customWidth="1"/>
    <col min="2566" max="2566" width="1.7265625" style="4" customWidth="1"/>
    <col min="2567" max="2568" width="10.1796875" style="4" customWidth="1"/>
    <col min="2569" max="2816" width="8.7265625" style="4"/>
    <col min="2817" max="2817" width="19.7265625" style="4" customWidth="1"/>
    <col min="2818" max="2821" width="10.1796875" style="4" customWidth="1"/>
    <col min="2822" max="2822" width="1.7265625" style="4" customWidth="1"/>
    <col min="2823" max="2824" width="10.1796875" style="4" customWidth="1"/>
    <col min="2825" max="3072" width="8.7265625" style="4"/>
    <col min="3073" max="3073" width="19.7265625" style="4" customWidth="1"/>
    <col min="3074" max="3077" width="10.1796875" style="4" customWidth="1"/>
    <col min="3078" max="3078" width="1.7265625" style="4" customWidth="1"/>
    <col min="3079" max="3080" width="10.1796875" style="4" customWidth="1"/>
    <col min="3081" max="3328" width="8.7265625" style="4"/>
    <col min="3329" max="3329" width="19.7265625" style="4" customWidth="1"/>
    <col min="3330" max="3333" width="10.1796875" style="4" customWidth="1"/>
    <col min="3334" max="3334" width="1.7265625" style="4" customWidth="1"/>
    <col min="3335" max="3336" width="10.1796875" style="4" customWidth="1"/>
    <col min="3337" max="3584" width="8.7265625" style="4"/>
    <col min="3585" max="3585" width="19.7265625" style="4" customWidth="1"/>
    <col min="3586" max="3589" width="10.1796875" style="4" customWidth="1"/>
    <col min="3590" max="3590" width="1.7265625" style="4" customWidth="1"/>
    <col min="3591" max="3592" width="10.1796875" style="4" customWidth="1"/>
    <col min="3593" max="3840" width="8.7265625" style="4"/>
    <col min="3841" max="3841" width="19.7265625" style="4" customWidth="1"/>
    <col min="3842" max="3845" width="10.1796875" style="4" customWidth="1"/>
    <col min="3846" max="3846" width="1.7265625" style="4" customWidth="1"/>
    <col min="3847" max="3848" width="10.1796875" style="4" customWidth="1"/>
    <col min="3849" max="4096" width="8.7265625" style="4"/>
    <col min="4097" max="4097" width="19.7265625" style="4" customWidth="1"/>
    <col min="4098" max="4101" width="10.1796875" style="4" customWidth="1"/>
    <col min="4102" max="4102" width="1.7265625" style="4" customWidth="1"/>
    <col min="4103" max="4104" width="10.1796875" style="4" customWidth="1"/>
    <col min="4105" max="4352" width="8.7265625" style="4"/>
    <col min="4353" max="4353" width="19.7265625" style="4" customWidth="1"/>
    <col min="4354" max="4357" width="10.1796875" style="4" customWidth="1"/>
    <col min="4358" max="4358" width="1.7265625" style="4" customWidth="1"/>
    <col min="4359" max="4360" width="10.1796875" style="4" customWidth="1"/>
    <col min="4361" max="4608" width="8.7265625" style="4"/>
    <col min="4609" max="4609" width="19.7265625" style="4" customWidth="1"/>
    <col min="4610" max="4613" width="10.1796875" style="4" customWidth="1"/>
    <col min="4614" max="4614" width="1.7265625" style="4" customWidth="1"/>
    <col min="4615" max="4616" width="10.1796875" style="4" customWidth="1"/>
    <col min="4617" max="4864" width="8.7265625" style="4"/>
    <col min="4865" max="4865" width="19.7265625" style="4" customWidth="1"/>
    <col min="4866" max="4869" width="10.1796875" style="4" customWidth="1"/>
    <col min="4870" max="4870" width="1.7265625" style="4" customWidth="1"/>
    <col min="4871" max="4872" width="10.1796875" style="4" customWidth="1"/>
    <col min="4873" max="5120" width="8.7265625" style="4"/>
    <col min="5121" max="5121" width="19.7265625" style="4" customWidth="1"/>
    <col min="5122" max="5125" width="10.1796875" style="4" customWidth="1"/>
    <col min="5126" max="5126" width="1.7265625" style="4" customWidth="1"/>
    <col min="5127" max="5128" width="10.1796875" style="4" customWidth="1"/>
    <col min="5129" max="5376" width="8.7265625" style="4"/>
    <col min="5377" max="5377" width="19.7265625" style="4" customWidth="1"/>
    <col min="5378" max="5381" width="10.1796875" style="4" customWidth="1"/>
    <col min="5382" max="5382" width="1.7265625" style="4" customWidth="1"/>
    <col min="5383" max="5384" width="10.1796875" style="4" customWidth="1"/>
    <col min="5385" max="5632" width="8.7265625" style="4"/>
    <col min="5633" max="5633" width="19.7265625" style="4" customWidth="1"/>
    <col min="5634" max="5637" width="10.1796875" style="4" customWidth="1"/>
    <col min="5638" max="5638" width="1.7265625" style="4" customWidth="1"/>
    <col min="5639" max="5640" width="10.1796875" style="4" customWidth="1"/>
    <col min="5641" max="5888" width="8.7265625" style="4"/>
    <col min="5889" max="5889" width="19.7265625" style="4" customWidth="1"/>
    <col min="5890" max="5893" width="10.1796875" style="4" customWidth="1"/>
    <col min="5894" max="5894" width="1.7265625" style="4" customWidth="1"/>
    <col min="5895" max="5896" width="10.1796875" style="4" customWidth="1"/>
    <col min="5897" max="6144" width="8.7265625" style="4"/>
    <col min="6145" max="6145" width="19.7265625" style="4" customWidth="1"/>
    <col min="6146" max="6149" width="10.1796875" style="4" customWidth="1"/>
    <col min="6150" max="6150" width="1.7265625" style="4" customWidth="1"/>
    <col min="6151" max="6152" width="10.1796875" style="4" customWidth="1"/>
    <col min="6153" max="6400" width="8.7265625" style="4"/>
    <col min="6401" max="6401" width="19.7265625" style="4" customWidth="1"/>
    <col min="6402" max="6405" width="10.1796875" style="4" customWidth="1"/>
    <col min="6406" max="6406" width="1.7265625" style="4" customWidth="1"/>
    <col min="6407" max="6408" width="10.1796875" style="4" customWidth="1"/>
    <col min="6409" max="6656" width="8.7265625" style="4"/>
    <col min="6657" max="6657" width="19.7265625" style="4" customWidth="1"/>
    <col min="6658" max="6661" width="10.1796875" style="4" customWidth="1"/>
    <col min="6662" max="6662" width="1.7265625" style="4" customWidth="1"/>
    <col min="6663" max="6664" width="10.1796875" style="4" customWidth="1"/>
    <col min="6665" max="6912" width="8.7265625" style="4"/>
    <col min="6913" max="6913" width="19.7265625" style="4" customWidth="1"/>
    <col min="6914" max="6917" width="10.1796875" style="4" customWidth="1"/>
    <col min="6918" max="6918" width="1.7265625" style="4" customWidth="1"/>
    <col min="6919" max="6920" width="10.1796875" style="4" customWidth="1"/>
    <col min="6921" max="7168" width="8.7265625" style="4"/>
    <col min="7169" max="7169" width="19.7265625" style="4" customWidth="1"/>
    <col min="7170" max="7173" width="10.1796875" style="4" customWidth="1"/>
    <col min="7174" max="7174" width="1.7265625" style="4" customWidth="1"/>
    <col min="7175" max="7176" width="10.1796875" style="4" customWidth="1"/>
    <col min="7177" max="7424" width="8.7265625" style="4"/>
    <col min="7425" max="7425" width="19.7265625" style="4" customWidth="1"/>
    <col min="7426" max="7429" width="10.1796875" style="4" customWidth="1"/>
    <col min="7430" max="7430" width="1.7265625" style="4" customWidth="1"/>
    <col min="7431" max="7432" width="10.1796875" style="4" customWidth="1"/>
    <col min="7433" max="7680" width="8.7265625" style="4"/>
    <col min="7681" max="7681" width="19.7265625" style="4" customWidth="1"/>
    <col min="7682" max="7685" width="10.1796875" style="4" customWidth="1"/>
    <col min="7686" max="7686" width="1.7265625" style="4" customWidth="1"/>
    <col min="7687" max="7688" width="10.1796875" style="4" customWidth="1"/>
    <col min="7689" max="7936" width="8.7265625" style="4"/>
    <col min="7937" max="7937" width="19.7265625" style="4" customWidth="1"/>
    <col min="7938" max="7941" width="10.1796875" style="4" customWidth="1"/>
    <col min="7942" max="7942" width="1.7265625" style="4" customWidth="1"/>
    <col min="7943" max="7944" width="10.1796875" style="4" customWidth="1"/>
    <col min="7945" max="8192" width="8.7265625" style="4"/>
    <col min="8193" max="8193" width="19.7265625" style="4" customWidth="1"/>
    <col min="8194" max="8197" width="10.1796875" style="4" customWidth="1"/>
    <col min="8198" max="8198" width="1.7265625" style="4" customWidth="1"/>
    <col min="8199" max="8200" width="10.1796875" style="4" customWidth="1"/>
    <col min="8201" max="8448" width="8.7265625" style="4"/>
    <col min="8449" max="8449" width="19.7265625" style="4" customWidth="1"/>
    <col min="8450" max="8453" width="10.1796875" style="4" customWidth="1"/>
    <col min="8454" max="8454" width="1.7265625" style="4" customWidth="1"/>
    <col min="8455" max="8456" width="10.1796875" style="4" customWidth="1"/>
    <col min="8457" max="8704" width="8.7265625" style="4"/>
    <col min="8705" max="8705" width="19.7265625" style="4" customWidth="1"/>
    <col min="8706" max="8709" width="10.1796875" style="4" customWidth="1"/>
    <col min="8710" max="8710" width="1.7265625" style="4" customWidth="1"/>
    <col min="8711" max="8712" width="10.1796875" style="4" customWidth="1"/>
    <col min="8713" max="8960" width="8.7265625" style="4"/>
    <col min="8961" max="8961" width="19.7265625" style="4" customWidth="1"/>
    <col min="8962" max="8965" width="10.1796875" style="4" customWidth="1"/>
    <col min="8966" max="8966" width="1.7265625" style="4" customWidth="1"/>
    <col min="8967" max="8968" width="10.1796875" style="4" customWidth="1"/>
    <col min="8969" max="9216" width="8.7265625" style="4"/>
    <col min="9217" max="9217" width="19.7265625" style="4" customWidth="1"/>
    <col min="9218" max="9221" width="10.1796875" style="4" customWidth="1"/>
    <col min="9222" max="9222" width="1.7265625" style="4" customWidth="1"/>
    <col min="9223" max="9224" width="10.1796875" style="4" customWidth="1"/>
    <col min="9225" max="9472" width="8.7265625" style="4"/>
    <col min="9473" max="9473" width="19.7265625" style="4" customWidth="1"/>
    <col min="9474" max="9477" width="10.1796875" style="4" customWidth="1"/>
    <col min="9478" max="9478" width="1.7265625" style="4" customWidth="1"/>
    <col min="9479" max="9480" width="10.1796875" style="4" customWidth="1"/>
    <col min="9481" max="9728" width="8.7265625" style="4"/>
    <col min="9729" max="9729" width="19.7265625" style="4" customWidth="1"/>
    <col min="9730" max="9733" width="10.1796875" style="4" customWidth="1"/>
    <col min="9734" max="9734" width="1.7265625" style="4" customWidth="1"/>
    <col min="9735" max="9736" width="10.1796875" style="4" customWidth="1"/>
    <col min="9737" max="9984" width="8.7265625" style="4"/>
    <col min="9985" max="9985" width="19.7265625" style="4" customWidth="1"/>
    <col min="9986" max="9989" width="10.1796875" style="4" customWidth="1"/>
    <col min="9990" max="9990" width="1.7265625" style="4" customWidth="1"/>
    <col min="9991" max="9992" width="10.1796875" style="4" customWidth="1"/>
    <col min="9993" max="10240" width="8.7265625" style="4"/>
    <col min="10241" max="10241" width="19.7265625" style="4" customWidth="1"/>
    <col min="10242" max="10245" width="10.1796875" style="4" customWidth="1"/>
    <col min="10246" max="10246" width="1.7265625" style="4" customWidth="1"/>
    <col min="10247" max="10248" width="10.1796875" style="4" customWidth="1"/>
    <col min="10249" max="10496" width="8.7265625" style="4"/>
    <col min="10497" max="10497" width="19.7265625" style="4" customWidth="1"/>
    <col min="10498" max="10501" width="10.1796875" style="4" customWidth="1"/>
    <col min="10502" max="10502" width="1.7265625" style="4" customWidth="1"/>
    <col min="10503" max="10504" width="10.1796875" style="4" customWidth="1"/>
    <col min="10505" max="10752" width="8.7265625" style="4"/>
    <col min="10753" max="10753" width="19.7265625" style="4" customWidth="1"/>
    <col min="10754" max="10757" width="10.1796875" style="4" customWidth="1"/>
    <col min="10758" max="10758" width="1.7265625" style="4" customWidth="1"/>
    <col min="10759" max="10760" width="10.1796875" style="4" customWidth="1"/>
    <col min="10761" max="11008" width="8.7265625" style="4"/>
    <col min="11009" max="11009" width="19.7265625" style="4" customWidth="1"/>
    <col min="11010" max="11013" width="10.1796875" style="4" customWidth="1"/>
    <col min="11014" max="11014" width="1.7265625" style="4" customWidth="1"/>
    <col min="11015" max="11016" width="10.1796875" style="4" customWidth="1"/>
    <col min="11017" max="11264" width="8.7265625" style="4"/>
    <col min="11265" max="11265" width="19.7265625" style="4" customWidth="1"/>
    <col min="11266" max="11269" width="10.1796875" style="4" customWidth="1"/>
    <col min="11270" max="11270" width="1.7265625" style="4" customWidth="1"/>
    <col min="11271" max="11272" width="10.1796875" style="4" customWidth="1"/>
    <col min="11273" max="11520" width="8.7265625" style="4"/>
    <col min="11521" max="11521" width="19.7265625" style="4" customWidth="1"/>
    <col min="11522" max="11525" width="10.1796875" style="4" customWidth="1"/>
    <col min="11526" max="11526" width="1.7265625" style="4" customWidth="1"/>
    <col min="11527" max="11528" width="10.1796875" style="4" customWidth="1"/>
    <col min="11529" max="11776" width="8.7265625" style="4"/>
    <col min="11777" max="11777" width="19.7265625" style="4" customWidth="1"/>
    <col min="11778" max="11781" width="10.1796875" style="4" customWidth="1"/>
    <col min="11782" max="11782" width="1.7265625" style="4" customWidth="1"/>
    <col min="11783" max="11784" width="10.1796875" style="4" customWidth="1"/>
    <col min="11785" max="12032" width="8.7265625" style="4"/>
    <col min="12033" max="12033" width="19.7265625" style="4" customWidth="1"/>
    <col min="12034" max="12037" width="10.1796875" style="4" customWidth="1"/>
    <col min="12038" max="12038" width="1.7265625" style="4" customWidth="1"/>
    <col min="12039" max="12040" width="10.1796875" style="4" customWidth="1"/>
    <col min="12041" max="12288" width="8.7265625" style="4"/>
    <col min="12289" max="12289" width="19.7265625" style="4" customWidth="1"/>
    <col min="12290" max="12293" width="10.1796875" style="4" customWidth="1"/>
    <col min="12294" max="12294" width="1.7265625" style="4" customWidth="1"/>
    <col min="12295" max="12296" width="10.1796875" style="4" customWidth="1"/>
    <col min="12297" max="12544" width="8.7265625" style="4"/>
    <col min="12545" max="12545" width="19.7265625" style="4" customWidth="1"/>
    <col min="12546" max="12549" width="10.1796875" style="4" customWidth="1"/>
    <col min="12550" max="12550" width="1.7265625" style="4" customWidth="1"/>
    <col min="12551" max="12552" width="10.1796875" style="4" customWidth="1"/>
    <col min="12553" max="12800" width="8.7265625" style="4"/>
    <col min="12801" max="12801" width="19.7265625" style="4" customWidth="1"/>
    <col min="12802" max="12805" width="10.1796875" style="4" customWidth="1"/>
    <col min="12806" max="12806" width="1.7265625" style="4" customWidth="1"/>
    <col min="12807" max="12808" width="10.1796875" style="4" customWidth="1"/>
    <col min="12809" max="13056" width="8.7265625" style="4"/>
    <col min="13057" max="13057" width="19.7265625" style="4" customWidth="1"/>
    <col min="13058" max="13061" width="10.1796875" style="4" customWidth="1"/>
    <col min="13062" max="13062" width="1.7265625" style="4" customWidth="1"/>
    <col min="13063" max="13064" width="10.1796875" style="4" customWidth="1"/>
    <col min="13065" max="13312" width="8.7265625" style="4"/>
    <col min="13313" max="13313" width="19.7265625" style="4" customWidth="1"/>
    <col min="13314" max="13317" width="10.1796875" style="4" customWidth="1"/>
    <col min="13318" max="13318" width="1.7265625" style="4" customWidth="1"/>
    <col min="13319" max="13320" width="10.1796875" style="4" customWidth="1"/>
    <col min="13321" max="13568" width="8.7265625" style="4"/>
    <col min="13569" max="13569" width="19.7265625" style="4" customWidth="1"/>
    <col min="13570" max="13573" width="10.1796875" style="4" customWidth="1"/>
    <col min="13574" max="13574" width="1.7265625" style="4" customWidth="1"/>
    <col min="13575" max="13576" width="10.1796875" style="4" customWidth="1"/>
    <col min="13577" max="13824" width="8.7265625" style="4"/>
    <col min="13825" max="13825" width="19.7265625" style="4" customWidth="1"/>
    <col min="13826" max="13829" width="10.1796875" style="4" customWidth="1"/>
    <col min="13830" max="13830" width="1.7265625" style="4" customWidth="1"/>
    <col min="13831" max="13832" width="10.1796875" style="4" customWidth="1"/>
    <col min="13833" max="14080" width="8.7265625" style="4"/>
    <col min="14081" max="14081" width="19.7265625" style="4" customWidth="1"/>
    <col min="14082" max="14085" width="10.1796875" style="4" customWidth="1"/>
    <col min="14086" max="14086" width="1.7265625" style="4" customWidth="1"/>
    <col min="14087" max="14088" width="10.1796875" style="4" customWidth="1"/>
    <col min="14089" max="14336" width="8.7265625" style="4"/>
    <col min="14337" max="14337" width="19.7265625" style="4" customWidth="1"/>
    <col min="14338" max="14341" width="10.1796875" style="4" customWidth="1"/>
    <col min="14342" max="14342" width="1.7265625" style="4" customWidth="1"/>
    <col min="14343" max="14344" width="10.1796875" style="4" customWidth="1"/>
    <col min="14345" max="14592" width="8.7265625" style="4"/>
    <col min="14593" max="14593" width="19.7265625" style="4" customWidth="1"/>
    <col min="14594" max="14597" width="10.1796875" style="4" customWidth="1"/>
    <col min="14598" max="14598" width="1.7265625" style="4" customWidth="1"/>
    <col min="14599" max="14600" width="10.1796875" style="4" customWidth="1"/>
    <col min="14601" max="14848" width="8.7265625" style="4"/>
    <col min="14849" max="14849" width="19.7265625" style="4" customWidth="1"/>
    <col min="14850" max="14853" width="10.1796875" style="4" customWidth="1"/>
    <col min="14854" max="14854" width="1.7265625" style="4" customWidth="1"/>
    <col min="14855" max="14856" width="10.1796875" style="4" customWidth="1"/>
    <col min="14857" max="15104" width="8.7265625" style="4"/>
    <col min="15105" max="15105" width="19.7265625" style="4" customWidth="1"/>
    <col min="15106" max="15109" width="10.1796875" style="4" customWidth="1"/>
    <col min="15110" max="15110" width="1.7265625" style="4" customWidth="1"/>
    <col min="15111" max="15112" width="10.1796875" style="4" customWidth="1"/>
    <col min="15113" max="15360" width="8.7265625" style="4"/>
    <col min="15361" max="15361" width="19.7265625" style="4" customWidth="1"/>
    <col min="15362" max="15365" width="10.1796875" style="4" customWidth="1"/>
    <col min="15366" max="15366" width="1.7265625" style="4" customWidth="1"/>
    <col min="15367" max="15368" width="10.1796875" style="4" customWidth="1"/>
    <col min="15369" max="15616" width="8.7265625" style="4"/>
    <col min="15617" max="15617" width="19.7265625" style="4" customWidth="1"/>
    <col min="15618" max="15621" width="10.1796875" style="4" customWidth="1"/>
    <col min="15622" max="15622" width="1.7265625" style="4" customWidth="1"/>
    <col min="15623" max="15624" width="10.1796875" style="4" customWidth="1"/>
    <col min="15625" max="15872" width="8.7265625" style="4"/>
    <col min="15873" max="15873" width="19.7265625" style="4" customWidth="1"/>
    <col min="15874" max="15877" width="10.1796875" style="4" customWidth="1"/>
    <col min="15878" max="15878" width="1.7265625" style="4" customWidth="1"/>
    <col min="15879" max="15880" width="10.1796875" style="4" customWidth="1"/>
    <col min="15881" max="16128" width="8.7265625" style="4"/>
    <col min="16129" max="16129" width="19.7265625" style="4" customWidth="1"/>
    <col min="16130" max="16133" width="10.1796875" style="4" customWidth="1"/>
    <col min="16134" max="16134" width="1.7265625" style="4" customWidth="1"/>
    <col min="16135" max="16136" width="10.1796875" style="4" customWidth="1"/>
    <col min="16137" max="16384" width="8.7265625" style="4"/>
  </cols>
  <sheetData>
    <row r="1" spans="1:8" ht="20" x14ac:dyDescent="0.4">
      <c r="A1" s="68" t="s">
        <v>19</v>
      </c>
      <c r="B1" s="69" t="s">
        <v>85</v>
      </c>
      <c r="C1" s="70"/>
      <c r="D1" s="70"/>
      <c r="E1" s="70"/>
      <c r="F1" s="70"/>
      <c r="G1" s="70"/>
      <c r="H1" s="70"/>
    </row>
    <row r="2" spans="1:8" ht="20" x14ac:dyDescent="0.4">
      <c r="A2" s="68" t="s">
        <v>21</v>
      </c>
      <c r="B2" s="71" t="s">
        <v>3</v>
      </c>
      <c r="C2" s="5"/>
      <c r="D2" s="5"/>
      <c r="E2" s="5"/>
      <c r="F2" s="5"/>
      <c r="G2" s="5"/>
      <c r="H2" s="5"/>
    </row>
    <row r="4" spans="1:8" ht="13" x14ac:dyDescent="0.3">
      <c r="A4" s="96"/>
      <c r="B4" s="22" t="s">
        <v>4</v>
      </c>
      <c r="C4" s="23"/>
      <c r="D4" s="22" t="s">
        <v>5</v>
      </c>
      <c r="E4" s="23"/>
      <c r="F4" s="24"/>
      <c r="G4" s="22" t="s">
        <v>86</v>
      </c>
      <c r="H4" s="23"/>
    </row>
    <row r="5" spans="1:8" ht="13" x14ac:dyDescent="0.3">
      <c r="A5" s="26" t="s">
        <v>7</v>
      </c>
      <c r="B5" s="27">
        <f>VALUE(RIGHT(B2, 4))</f>
        <v>2020</v>
      </c>
      <c r="C5" s="28">
        <f>B5-1</f>
        <v>2019</v>
      </c>
      <c r="D5" s="27">
        <f>B5</f>
        <v>2020</v>
      </c>
      <c r="E5" s="28">
        <f>C5</f>
        <v>2019</v>
      </c>
      <c r="F5" s="29"/>
      <c r="G5" s="27" t="s">
        <v>8</v>
      </c>
      <c r="H5" s="28" t="s">
        <v>5</v>
      </c>
    </row>
    <row r="6" spans="1:8" ht="14.5" x14ac:dyDescent="0.35">
      <c r="A6" s="34" t="s">
        <v>48</v>
      </c>
      <c r="B6" s="97">
        <v>0.15625</v>
      </c>
      <c r="C6" s="98">
        <v>0.10384215991692601</v>
      </c>
      <c r="D6" s="97">
        <v>0.11668611435239198</v>
      </c>
      <c r="E6" s="98">
        <v>0.162866449511401</v>
      </c>
      <c r="F6" s="99"/>
      <c r="G6" s="100">
        <f t="shared" ref="G6:G42" si="0">B6-C6</f>
        <v>5.2407840083073989E-2</v>
      </c>
      <c r="H6" s="101">
        <f t="shared" ref="H6:H42" si="1">D6-E6</f>
        <v>-4.6180335159009017E-2</v>
      </c>
    </row>
    <row r="7" spans="1:8" ht="14.5" x14ac:dyDescent="0.35">
      <c r="A7" s="34" t="s">
        <v>49</v>
      </c>
      <c r="B7" s="97">
        <v>0.46875</v>
      </c>
      <c r="C7" s="98">
        <v>0.20768431983385302</v>
      </c>
      <c r="D7" s="97">
        <v>0.46674445740956794</v>
      </c>
      <c r="E7" s="98">
        <v>0.20358306188925099</v>
      </c>
      <c r="F7" s="99"/>
      <c r="G7" s="100">
        <f t="shared" si="0"/>
        <v>0.26106568016614695</v>
      </c>
      <c r="H7" s="101">
        <f t="shared" si="1"/>
        <v>0.26316139552031692</v>
      </c>
    </row>
    <row r="8" spans="1:8" ht="14.5" x14ac:dyDescent="0.35">
      <c r="A8" s="34" t="s">
        <v>50</v>
      </c>
      <c r="B8" s="97">
        <v>0</v>
      </c>
      <c r="C8" s="98">
        <v>0</v>
      </c>
      <c r="D8" s="97">
        <v>0</v>
      </c>
      <c r="E8" s="98">
        <v>8.1433224755700293E-2</v>
      </c>
      <c r="F8" s="99"/>
      <c r="G8" s="100">
        <f t="shared" si="0"/>
        <v>0</v>
      </c>
      <c r="H8" s="101">
        <f t="shared" si="1"/>
        <v>-8.1433224755700293E-2</v>
      </c>
    </row>
    <row r="9" spans="1:8" ht="14.5" x14ac:dyDescent="0.35">
      <c r="A9" s="34" t="s">
        <v>51</v>
      </c>
      <c r="B9" s="97">
        <v>0</v>
      </c>
      <c r="C9" s="98">
        <v>0</v>
      </c>
      <c r="D9" s="97">
        <v>5.8343057176195992E-2</v>
      </c>
      <c r="E9" s="98">
        <v>0</v>
      </c>
      <c r="F9" s="99"/>
      <c r="G9" s="100">
        <f t="shared" si="0"/>
        <v>0</v>
      </c>
      <c r="H9" s="101">
        <f t="shared" si="1"/>
        <v>5.8343057176195992E-2</v>
      </c>
    </row>
    <row r="10" spans="1:8" ht="14.5" x14ac:dyDescent="0.35">
      <c r="A10" s="34" t="s">
        <v>52</v>
      </c>
      <c r="B10" s="97">
        <v>5</v>
      </c>
      <c r="C10" s="98">
        <v>3.42679127725857</v>
      </c>
      <c r="D10" s="97">
        <v>4.2590431738623096</v>
      </c>
      <c r="E10" s="98">
        <v>4.5195439739413699</v>
      </c>
      <c r="F10" s="99"/>
      <c r="G10" s="100">
        <f t="shared" si="0"/>
        <v>1.57320872274143</v>
      </c>
      <c r="H10" s="101">
        <f t="shared" si="1"/>
        <v>-0.26050080007906029</v>
      </c>
    </row>
    <row r="11" spans="1:8" ht="14.5" x14ac:dyDescent="0.35">
      <c r="A11" s="34" t="s">
        <v>53</v>
      </c>
      <c r="B11" s="97">
        <v>0.3125</v>
      </c>
      <c r="C11" s="98">
        <v>0.10384215991692601</v>
      </c>
      <c r="D11" s="97">
        <v>0.29171528588098</v>
      </c>
      <c r="E11" s="98">
        <v>0.162866449511401</v>
      </c>
      <c r="F11" s="99"/>
      <c r="G11" s="100">
        <f t="shared" si="0"/>
        <v>0.20865784008307398</v>
      </c>
      <c r="H11" s="101">
        <f t="shared" si="1"/>
        <v>0.128848836369579</v>
      </c>
    </row>
    <row r="12" spans="1:8" ht="14.5" x14ac:dyDescent="0.35">
      <c r="A12" s="34" t="s">
        <v>54</v>
      </c>
      <c r="B12" s="97">
        <v>7.65625</v>
      </c>
      <c r="C12" s="98">
        <v>1.7653167185877499</v>
      </c>
      <c r="D12" s="97">
        <v>5.4259043173862302</v>
      </c>
      <c r="E12" s="98">
        <v>1.9136807817589598</v>
      </c>
      <c r="F12" s="99"/>
      <c r="G12" s="100">
        <f t="shared" si="0"/>
        <v>5.8909332814122504</v>
      </c>
      <c r="H12" s="101">
        <f t="shared" si="1"/>
        <v>3.5122235356272702</v>
      </c>
    </row>
    <row r="13" spans="1:8" ht="14.5" x14ac:dyDescent="0.35">
      <c r="A13" s="34" t="s">
        <v>55</v>
      </c>
      <c r="B13" s="97">
        <v>1.40625</v>
      </c>
      <c r="C13" s="98">
        <v>1.03842159916926</v>
      </c>
      <c r="D13" s="97">
        <v>2.6254375729288197</v>
      </c>
      <c r="E13" s="98">
        <v>1.8322475570032599</v>
      </c>
      <c r="F13" s="99"/>
      <c r="G13" s="100">
        <f t="shared" si="0"/>
        <v>0.36782840083073998</v>
      </c>
      <c r="H13" s="101">
        <f t="shared" si="1"/>
        <v>0.79319001592555982</v>
      </c>
    </row>
    <row r="14" spans="1:8" ht="14.5" x14ac:dyDescent="0.35">
      <c r="A14" s="34" t="s">
        <v>56</v>
      </c>
      <c r="B14" s="97">
        <v>3.59375</v>
      </c>
      <c r="C14" s="98">
        <v>6.3343717549324996</v>
      </c>
      <c r="D14" s="97">
        <v>4.8424737456242699</v>
      </c>
      <c r="E14" s="98">
        <v>5.5374592833876202</v>
      </c>
      <c r="F14" s="99"/>
      <c r="G14" s="100">
        <f t="shared" si="0"/>
        <v>-2.7406217549324996</v>
      </c>
      <c r="H14" s="101">
        <f t="shared" si="1"/>
        <v>-0.69498553776335026</v>
      </c>
    </row>
    <row r="15" spans="1:8" ht="14.5" x14ac:dyDescent="0.35">
      <c r="A15" s="34" t="s">
        <v>57</v>
      </c>
      <c r="B15" s="97">
        <v>3.125</v>
      </c>
      <c r="C15" s="98">
        <v>2.2845275181723803</v>
      </c>
      <c r="D15" s="97">
        <v>2.2753792298716502</v>
      </c>
      <c r="E15" s="98">
        <v>1.8729641693811101</v>
      </c>
      <c r="F15" s="99"/>
      <c r="G15" s="100">
        <f t="shared" si="0"/>
        <v>0.84047248182761969</v>
      </c>
      <c r="H15" s="101">
        <f t="shared" si="1"/>
        <v>0.4024150604905401</v>
      </c>
    </row>
    <row r="16" spans="1:8" ht="14.5" x14ac:dyDescent="0.35">
      <c r="A16" s="34" t="s">
        <v>58</v>
      </c>
      <c r="B16" s="97">
        <v>0.46875</v>
      </c>
      <c r="C16" s="98">
        <v>0.31152647975077896</v>
      </c>
      <c r="D16" s="97">
        <v>0.52508751458576397</v>
      </c>
      <c r="E16" s="98">
        <v>0.20358306188925099</v>
      </c>
      <c r="F16" s="99"/>
      <c r="G16" s="100">
        <f t="shared" si="0"/>
        <v>0.15722352024922104</v>
      </c>
      <c r="H16" s="101">
        <f t="shared" si="1"/>
        <v>0.32150445269651295</v>
      </c>
    </row>
    <row r="17" spans="1:8" ht="14.5" x14ac:dyDescent="0.35">
      <c r="A17" s="34" t="s">
        <v>59</v>
      </c>
      <c r="B17" s="97">
        <v>5.15625</v>
      </c>
      <c r="C17" s="98">
        <v>5.9190031152648004</v>
      </c>
      <c r="D17" s="97">
        <v>5.3675612602100404</v>
      </c>
      <c r="E17" s="98">
        <v>5.3745928338762194</v>
      </c>
      <c r="F17" s="99"/>
      <c r="G17" s="100">
        <f t="shared" si="0"/>
        <v>-0.76275311526480039</v>
      </c>
      <c r="H17" s="101">
        <f t="shared" si="1"/>
        <v>-7.031573666179014E-3</v>
      </c>
    </row>
    <row r="18" spans="1:8" ht="14.5" x14ac:dyDescent="0.35">
      <c r="A18" s="34" t="s">
        <v>60</v>
      </c>
      <c r="B18" s="97">
        <v>0</v>
      </c>
      <c r="C18" s="98">
        <v>0.20768431983385302</v>
      </c>
      <c r="D18" s="97">
        <v>5.8343057176195992E-2</v>
      </c>
      <c r="E18" s="98">
        <v>0.20358306188925099</v>
      </c>
      <c r="F18" s="99"/>
      <c r="G18" s="100">
        <f t="shared" si="0"/>
        <v>-0.20768431983385302</v>
      </c>
      <c r="H18" s="101">
        <f t="shared" si="1"/>
        <v>-0.14524000471305498</v>
      </c>
    </row>
    <row r="19" spans="1:8" ht="14.5" x14ac:dyDescent="0.35">
      <c r="A19" s="34" t="s">
        <v>61</v>
      </c>
      <c r="B19" s="97">
        <v>0.9375</v>
      </c>
      <c r="C19" s="98">
        <v>0.20768431983385302</v>
      </c>
      <c r="D19" s="97">
        <v>0.75845974329054799</v>
      </c>
      <c r="E19" s="98">
        <v>0.36644951140065102</v>
      </c>
      <c r="F19" s="99"/>
      <c r="G19" s="100">
        <f t="shared" si="0"/>
        <v>0.72981568016614695</v>
      </c>
      <c r="H19" s="101">
        <f t="shared" si="1"/>
        <v>0.39201023188989698</v>
      </c>
    </row>
    <row r="20" spans="1:8" ht="14.5" x14ac:dyDescent="0.35">
      <c r="A20" s="34" t="s">
        <v>62</v>
      </c>
      <c r="B20" s="97">
        <v>0.15625</v>
      </c>
      <c r="C20" s="98">
        <v>0.41536863966770499</v>
      </c>
      <c r="D20" s="97">
        <v>0.40840140023337201</v>
      </c>
      <c r="E20" s="98">
        <v>0.61074918566775205</v>
      </c>
      <c r="F20" s="99"/>
      <c r="G20" s="100">
        <f t="shared" si="0"/>
        <v>-0.25911863966770499</v>
      </c>
      <c r="H20" s="101">
        <f t="shared" si="1"/>
        <v>-0.20234778543438003</v>
      </c>
    </row>
    <row r="21" spans="1:8" ht="14.5" x14ac:dyDescent="0.35">
      <c r="A21" s="34" t="s">
        <v>63</v>
      </c>
      <c r="B21" s="97">
        <v>7.96875</v>
      </c>
      <c r="C21" s="98">
        <v>7.0612668743509897</v>
      </c>
      <c r="D21" s="97">
        <v>8.9264877479579887</v>
      </c>
      <c r="E21" s="98">
        <v>7.3697068403908803</v>
      </c>
      <c r="F21" s="99"/>
      <c r="G21" s="100">
        <f t="shared" si="0"/>
        <v>0.90748312564901035</v>
      </c>
      <c r="H21" s="101">
        <f t="shared" si="1"/>
        <v>1.5567809075671084</v>
      </c>
    </row>
    <row r="22" spans="1:8" ht="14.5" x14ac:dyDescent="0.35">
      <c r="A22" s="34" t="s">
        <v>64</v>
      </c>
      <c r="B22" s="97">
        <v>0.3125</v>
      </c>
      <c r="C22" s="98">
        <v>0.20768431983385302</v>
      </c>
      <c r="D22" s="97">
        <v>0.46674445740956794</v>
      </c>
      <c r="E22" s="98">
        <v>0.12214983713355</v>
      </c>
      <c r="F22" s="99"/>
      <c r="G22" s="100">
        <f t="shared" si="0"/>
        <v>0.10481568016614698</v>
      </c>
      <c r="H22" s="101">
        <f t="shared" si="1"/>
        <v>0.34459462027601795</v>
      </c>
    </row>
    <row r="23" spans="1:8" ht="14.5" x14ac:dyDescent="0.35">
      <c r="A23" s="34" t="s">
        <v>65</v>
      </c>
      <c r="B23" s="97">
        <v>0.46875</v>
      </c>
      <c r="C23" s="98">
        <v>0.10384215991692601</v>
      </c>
      <c r="D23" s="97">
        <v>0.40840140023337201</v>
      </c>
      <c r="E23" s="98">
        <v>0.20358306188925099</v>
      </c>
      <c r="F23" s="99"/>
      <c r="G23" s="100">
        <f t="shared" si="0"/>
        <v>0.36490784008307398</v>
      </c>
      <c r="H23" s="101">
        <f t="shared" si="1"/>
        <v>0.20481833834412103</v>
      </c>
    </row>
    <row r="24" spans="1:8" ht="14.5" x14ac:dyDescent="0.35">
      <c r="A24" s="34" t="s">
        <v>66</v>
      </c>
      <c r="B24" s="97">
        <v>0</v>
      </c>
      <c r="C24" s="98">
        <v>0</v>
      </c>
      <c r="D24" s="97">
        <v>0.46674445740956794</v>
      </c>
      <c r="E24" s="98">
        <v>0</v>
      </c>
      <c r="F24" s="99"/>
      <c r="G24" s="100">
        <f t="shared" si="0"/>
        <v>0</v>
      </c>
      <c r="H24" s="101">
        <f t="shared" si="1"/>
        <v>0.46674445740956794</v>
      </c>
    </row>
    <row r="25" spans="1:8" ht="14.5" x14ac:dyDescent="0.35">
      <c r="A25" s="34" t="s">
        <v>67</v>
      </c>
      <c r="B25" s="97">
        <v>0</v>
      </c>
      <c r="C25" s="98">
        <v>0.10384215991692601</v>
      </c>
      <c r="D25" s="97">
        <v>0</v>
      </c>
      <c r="E25" s="98">
        <v>8.1433224755700293E-2</v>
      </c>
      <c r="F25" s="99"/>
      <c r="G25" s="100">
        <f t="shared" si="0"/>
        <v>-0.10384215991692601</v>
      </c>
      <c r="H25" s="101">
        <f t="shared" si="1"/>
        <v>-8.1433224755700293E-2</v>
      </c>
    </row>
    <row r="26" spans="1:8" ht="14.5" x14ac:dyDescent="0.35">
      <c r="A26" s="34" t="s">
        <v>68</v>
      </c>
      <c r="B26" s="97">
        <v>9.53125</v>
      </c>
      <c r="C26" s="98">
        <v>27.518172377985501</v>
      </c>
      <c r="D26" s="97">
        <v>7.7596266044340698</v>
      </c>
      <c r="E26" s="98">
        <v>24.226384364820799</v>
      </c>
      <c r="F26" s="99"/>
      <c r="G26" s="100">
        <f t="shared" si="0"/>
        <v>-17.986922377985501</v>
      </c>
      <c r="H26" s="101">
        <f t="shared" si="1"/>
        <v>-16.466757760386727</v>
      </c>
    </row>
    <row r="27" spans="1:8" ht="14.5" x14ac:dyDescent="0.35">
      <c r="A27" s="34" t="s">
        <v>69</v>
      </c>
      <c r="B27" s="97">
        <v>2.1875</v>
      </c>
      <c r="C27" s="98">
        <v>2.0768431983385303</v>
      </c>
      <c r="D27" s="97">
        <v>2.9754959159859999</v>
      </c>
      <c r="E27" s="98">
        <v>2.1172638436482103</v>
      </c>
      <c r="F27" s="99"/>
      <c r="G27" s="100">
        <f t="shared" si="0"/>
        <v>0.11065680166146974</v>
      </c>
      <c r="H27" s="101">
        <f t="shared" si="1"/>
        <v>0.85823207233778964</v>
      </c>
    </row>
    <row r="28" spans="1:8" ht="14.5" x14ac:dyDescent="0.35">
      <c r="A28" s="34" t="s">
        <v>70</v>
      </c>
      <c r="B28" s="97">
        <v>0.78125</v>
      </c>
      <c r="C28" s="98">
        <v>0.10384215991692601</v>
      </c>
      <c r="D28" s="97">
        <v>0.40840140023337201</v>
      </c>
      <c r="E28" s="98">
        <v>8.1433224755700293E-2</v>
      </c>
      <c r="F28" s="99"/>
      <c r="G28" s="100">
        <f t="shared" si="0"/>
        <v>0.67740784008307398</v>
      </c>
      <c r="H28" s="101">
        <f t="shared" si="1"/>
        <v>0.32696817547767171</v>
      </c>
    </row>
    <row r="29" spans="1:8" ht="14.5" x14ac:dyDescent="0.35">
      <c r="A29" s="34" t="s">
        <v>71</v>
      </c>
      <c r="B29" s="97">
        <v>0.15625</v>
      </c>
      <c r="C29" s="98">
        <v>0</v>
      </c>
      <c r="D29" s="97">
        <v>5.8343057176195992E-2</v>
      </c>
      <c r="E29" s="98">
        <v>8.1433224755700293E-2</v>
      </c>
      <c r="F29" s="99"/>
      <c r="G29" s="100">
        <f t="shared" si="0"/>
        <v>0.15625</v>
      </c>
      <c r="H29" s="101">
        <f t="shared" si="1"/>
        <v>-2.30901675795043E-2</v>
      </c>
    </row>
    <row r="30" spans="1:8" ht="14.5" x14ac:dyDescent="0.35">
      <c r="A30" s="34" t="s">
        <v>72</v>
      </c>
      <c r="B30" s="97">
        <v>0</v>
      </c>
      <c r="C30" s="98">
        <v>0.10384215991692601</v>
      </c>
      <c r="D30" s="97">
        <v>0</v>
      </c>
      <c r="E30" s="98">
        <v>8.1433224755700293E-2</v>
      </c>
      <c r="F30" s="99"/>
      <c r="G30" s="100">
        <f t="shared" si="0"/>
        <v>-0.10384215991692601</v>
      </c>
      <c r="H30" s="101">
        <f t="shared" si="1"/>
        <v>-8.1433224755700293E-2</v>
      </c>
    </row>
    <row r="31" spans="1:8" ht="14.5" x14ac:dyDescent="0.35">
      <c r="A31" s="34" t="s">
        <v>73</v>
      </c>
      <c r="B31" s="97">
        <v>3.4375</v>
      </c>
      <c r="C31" s="98">
        <v>2.3883696780892998</v>
      </c>
      <c r="D31" s="97">
        <v>2.33372228704784</v>
      </c>
      <c r="E31" s="98">
        <v>2.85016286644951</v>
      </c>
      <c r="F31" s="99"/>
      <c r="G31" s="100">
        <f t="shared" si="0"/>
        <v>1.0491303219107002</v>
      </c>
      <c r="H31" s="101">
        <f t="shared" si="1"/>
        <v>-0.51644057940166999</v>
      </c>
    </row>
    <row r="32" spans="1:8" ht="14.5" x14ac:dyDescent="0.35">
      <c r="A32" s="34" t="s">
        <v>74</v>
      </c>
      <c r="B32" s="97">
        <v>1.71875</v>
      </c>
      <c r="C32" s="98">
        <v>1.34994807892004</v>
      </c>
      <c r="D32" s="97">
        <v>2.0420070011668598</v>
      </c>
      <c r="E32" s="98">
        <v>1.99511400651466</v>
      </c>
      <c r="F32" s="99"/>
      <c r="G32" s="100">
        <f t="shared" si="0"/>
        <v>0.36880192107996002</v>
      </c>
      <c r="H32" s="101">
        <f t="shared" si="1"/>
        <v>4.6892994652199871E-2</v>
      </c>
    </row>
    <row r="33" spans="1:8" ht="14.5" x14ac:dyDescent="0.35">
      <c r="A33" s="34" t="s">
        <v>75</v>
      </c>
      <c r="B33" s="97">
        <v>40.78125</v>
      </c>
      <c r="C33" s="98">
        <v>33.9563862928349</v>
      </c>
      <c r="D33" s="97">
        <v>42.590431738623103</v>
      </c>
      <c r="E33" s="98">
        <v>34.120521172638405</v>
      </c>
      <c r="F33" s="99"/>
      <c r="G33" s="100">
        <f t="shared" si="0"/>
        <v>6.8248637071651004</v>
      </c>
      <c r="H33" s="101">
        <f t="shared" si="1"/>
        <v>8.4699105659846978</v>
      </c>
    </row>
    <row r="34" spans="1:8" ht="14.5" x14ac:dyDescent="0.35">
      <c r="A34" s="34" t="s">
        <v>76</v>
      </c>
      <c r="B34" s="97">
        <v>1.71875</v>
      </c>
      <c r="C34" s="98">
        <v>1.7653167185877499</v>
      </c>
      <c r="D34" s="97">
        <v>1.7502917152858799</v>
      </c>
      <c r="E34" s="98">
        <v>1.79153094462541</v>
      </c>
      <c r="F34" s="99"/>
      <c r="G34" s="100">
        <f t="shared" si="0"/>
        <v>-4.6566718587749856E-2</v>
      </c>
      <c r="H34" s="101">
        <f t="shared" si="1"/>
        <v>-4.1239229339530059E-2</v>
      </c>
    </row>
    <row r="35" spans="1:8" ht="14.5" x14ac:dyDescent="0.35">
      <c r="A35" s="79" t="s">
        <v>77</v>
      </c>
      <c r="B35" s="102">
        <v>0.3125</v>
      </c>
      <c r="C35" s="103">
        <v>0</v>
      </c>
      <c r="D35" s="102">
        <v>0.23337222870478397</v>
      </c>
      <c r="E35" s="103">
        <v>0.162866449511401</v>
      </c>
      <c r="F35" s="104"/>
      <c r="G35" s="105">
        <f t="shared" si="0"/>
        <v>0.3125</v>
      </c>
      <c r="H35" s="106">
        <f t="shared" si="1"/>
        <v>7.0505779193382967E-2</v>
      </c>
    </row>
    <row r="36" spans="1:8" ht="14.5" x14ac:dyDescent="0.35">
      <c r="A36" s="34" t="s">
        <v>78</v>
      </c>
      <c r="B36" s="97">
        <v>0.78125</v>
      </c>
      <c r="C36" s="98">
        <v>0.20768431983385302</v>
      </c>
      <c r="D36" s="97">
        <v>0.64177362893815593</v>
      </c>
      <c r="E36" s="98">
        <v>0.65146579804560301</v>
      </c>
      <c r="F36" s="99"/>
      <c r="G36" s="100">
        <f t="shared" si="0"/>
        <v>0.57356568016614695</v>
      </c>
      <c r="H36" s="101">
        <f t="shared" si="1"/>
        <v>-9.6921691074470795E-3</v>
      </c>
    </row>
    <row r="37" spans="1:8" ht="14.5" x14ac:dyDescent="0.35">
      <c r="A37" s="34" t="s">
        <v>79</v>
      </c>
      <c r="B37" s="97">
        <v>0.9375</v>
      </c>
      <c r="C37" s="98">
        <v>0.41536863966770499</v>
      </c>
      <c r="D37" s="97">
        <v>0.99183197199533302</v>
      </c>
      <c r="E37" s="98">
        <v>0.61074918566775205</v>
      </c>
      <c r="F37" s="99"/>
      <c r="G37" s="100">
        <f t="shared" si="0"/>
        <v>0.52213136033229501</v>
      </c>
      <c r="H37" s="101">
        <f t="shared" si="1"/>
        <v>0.38108278632758097</v>
      </c>
    </row>
    <row r="38" spans="1:8" ht="14.5" x14ac:dyDescent="0.35">
      <c r="A38" s="34" t="s">
        <v>80</v>
      </c>
      <c r="B38" s="97">
        <v>0</v>
      </c>
      <c r="C38" s="98">
        <v>0</v>
      </c>
      <c r="D38" s="97">
        <v>5.8343057176195992E-2</v>
      </c>
      <c r="E38" s="98">
        <v>0.12214983713355</v>
      </c>
      <c r="F38" s="99"/>
      <c r="G38" s="100">
        <f t="shared" si="0"/>
        <v>0</v>
      </c>
      <c r="H38" s="101">
        <f t="shared" si="1"/>
        <v>-6.380677995735401E-2</v>
      </c>
    </row>
    <row r="39" spans="1:8" ht="14.5" x14ac:dyDescent="0.35">
      <c r="A39" s="34" t="s">
        <v>81</v>
      </c>
      <c r="B39" s="97">
        <v>0</v>
      </c>
      <c r="C39" s="98">
        <v>0.20768431983385302</v>
      </c>
      <c r="D39" s="97">
        <v>0.11668611435239198</v>
      </c>
      <c r="E39" s="98">
        <v>0.162866449511401</v>
      </c>
      <c r="F39" s="99"/>
      <c r="G39" s="100">
        <f t="shared" si="0"/>
        <v>-0.20768431983385302</v>
      </c>
      <c r="H39" s="101">
        <f t="shared" si="1"/>
        <v>-4.6180335159009017E-2</v>
      </c>
    </row>
    <row r="40" spans="1:8" ht="14.5" x14ac:dyDescent="0.35">
      <c r="A40" s="34" t="s">
        <v>82</v>
      </c>
      <c r="B40" s="97">
        <v>0.3125</v>
      </c>
      <c r="C40" s="98">
        <v>0</v>
      </c>
      <c r="D40" s="97">
        <v>0.17502917152858799</v>
      </c>
      <c r="E40" s="98">
        <v>0</v>
      </c>
      <c r="F40" s="99"/>
      <c r="G40" s="100">
        <f t="shared" si="0"/>
        <v>0.3125</v>
      </c>
      <c r="H40" s="101">
        <f t="shared" si="1"/>
        <v>0.17502917152858799</v>
      </c>
    </row>
    <row r="41" spans="1:8" ht="14.5" x14ac:dyDescent="0.35">
      <c r="A41" s="34" t="s">
        <v>83</v>
      </c>
      <c r="B41" s="97">
        <v>0</v>
      </c>
      <c r="C41" s="98">
        <v>0.10384215991692601</v>
      </c>
      <c r="D41" s="97">
        <v>5.8343057176195992E-2</v>
      </c>
      <c r="E41" s="98">
        <v>4.0716612377850202E-2</v>
      </c>
      <c r="F41" s="99"/>
      <c r="G41" s="100">
        <f t="shared" si="0"/>
        <v>-0.10384215991692601</v>
      </c>
      <c r="H41" s="101">
        <f t="shared" si="1"/>
        <v>1.762644479834579E-2</v>
      </c>
    </row>
    <row r="42" spans="1:8" ht="14.5" x14ac:dyDescent="0.35">
      <c r="A42" s="34" t="s">
        <v>84</v>
      </c>
      <c r="B42" s="97">
        <v>0.15625</v>
      </c>
      <c r="C42" s="98">
        <v>0</v>
      </c>
      <c r="D42" s="97">
        <v>5.8343057176195992E-2</v>
      </c>
      <c r="E42" s="98">
        <v>8.1433224755700293E-2</v>
      </c>
      <c r="F42" s="99"/>
      <c r="G42" s="100">
        <f t="shared" si="0"/>
        <v>0.15625</v>
      </c>
      <c r="H42" s="101">
        <f t="shared" si="1"/>
        <v>-2.30901675795043E-2</v>
      </c>
    </row>
    <row r="43" spans="1:8" ht="14.5" x14ac:dyDescent="0.35">
      <c r="A43" s="34"/>
      <c r="B43" s="107"/>
      <c r="C43" s="108"/>
      <c r="D43" s="107"/>
      <c r="E43" s="108"/>
      <c r="F43" s="109"/>
      <c r="G43" s="110"/>
      <c r="H43" s="111"/>
    </row>
    <row r="44" spans="1:8" s="52" customFormat="1" ht="13" x14ac:dyDescent="0.3">
      <c r="A44" s="26" t="s">
        <v>17</v>
      </c>
      <c r="B44" s="77">
        <f>SUM(B6:B43)</f>
        <v>100</v>
      </c>
      <c r="C44" s="78">
        <f>SUM(C6:C43)</f>
        <v>100.00000000000006</v>
      </c>
      <c r="D44" s="77">
        <f>SUM(D6:D43)</f>
        <v>100.00000000000001</v>
      </c>
      <c r="E44" s="78">
        <f>SUM(E6:E43)</f>
        <v>99.999999999999929</v>
      </c>
      <c r="F44" s="112"/>
      <c r="G44" s="113">
        <f>SUM(G6:G43)</f>
        <v>-5.8952842607595812E-14</v>
      </c>
      <c r="H44" s="114">
        <f>SUM(H6:H43)</f>
        <v>6.7383598700843095E-14</v>
      </c>
    </row>
  </sheetData>
  <mergeCells count="5">
    <mergeCell ref="B1:H1"/>
    <mergeCell ref="B2:H2"/>
    <mergeCell ref="B4:C4"/>
    <mergeCell ref="D4:E4"/>
    <mergeCell ref="G4:H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55029-D515-4C3E-A603-E7E02CC8D76E}">
  <dimension ref="A1:J33"/>
  <sheetViews>
    <sheetView workbookViewId="0">
      <selection sqref="A1:L1"/>
    </sheetView>
  </sheetViews>
  <sheetFormatPr defaultRowHeight="12.5" x14ac:dyDescent="0.25"/>
  <cols>
    <col min="1" max="1" width="26.81640625" style="4" customWidth="1"/>
    <col min="2" max="5" width="8.26953125" style="4" customWidth="1"/>
    <col min="6" max="6" width="1.7265625" style="4" customWidth="1"/>
    <col min="7" max="10" width="8.26953125" style="4" customWidth="1"/>
    <col min="11" max="256" width="8.7265625" style="4"/>
    <col min="257" max="257" width="26.81640625" style="4" customWidth="1"/>
    <col min="258" max="261" width="8.26953125" style="4" customWidth="1"/>
    <col min="262" max="262" width="1.7265625" style="4" customWidth="1"/>
    <col min="263" max="266" width="8.26953125" style="4" customWidth="1"/>
    <col min="267" max="512" width="8.7265625" style="4"/>
    <col min="513" max="513" width="26.81640625" style="4" customWidth="1"/>
    <col min="514" max="517" width="8.26953125" style="4" customWidth="1"/>
    <col min="518" max="518" width="1.7265625" style="4" customWidth="1"/>
    <col min="519" max="522" width="8.26953125" style="4" customWidth="1"/>
    <col min="523" max="768" width="8.7265625" style="4"/>
    <col min="769" max="769" width="26.81640625" style="4" customWidth="1"/>
    <col min="770" max="773" width="8.26953125" style="4" customWidth="1"/>
    <col min="774" max="774" width="1.7265625" style="4" customWidth="1"/>
    <col min="775" max="778" width="8.26953125" style="4" customWidth="1"/>
    <col min="779" max="1024" width="8.7265625" style="4"/>
    <col min="1025" max="1025" width="26.81640625" style="4" customWidth="1"/>
    <col min="1026" max="1029" width="8.26953125" style="4" customWidth="1"/>
    <col min="1030" max="1030" width="1.7265625" style="4" customWidth="1"/>
    <col min="1031" max="1034" width="8.26953125" style="4" customWidth="1"/>
    <col min="1035" max="1280" width="8.7265625" style="4"/>
    <col min="1281" max="1281" width="26.81640625" style="4" customWidth="1"/>
    <col min="1282" max="1285" width="8.26953125" style="4" customWidth="1"/>
    <col min="1286" max="1286" width="1.7265625" style="4" customWidth="1"/>
    <col min="1287" max="1290" width="8.26953125" style="4" customWidth="1"/>
    <col min="1291" max="1536" width="8.7265625" style="4"/>
    <col min="1537" max="1537" width="26.81640625" style="4" customWidth="1"/>
    <col min="1538" max="1541" width="8.26953125" style="4" customWidth="1"/>
    <col min="1542" max="1542" width="1.7265625" style="4" customWidth="1"/>
    <col min="1543" max="1546" width="8.26953125" style="4" customWidth="1"/>
    <col min="1547" max="1792" width="8.7265625" style="4"/>
    <col min="1793" max="1793" width="26.81640625" style="4" customWidth="1"/>
    <col min="1794" max="1797" width="8.26953125" style="4" customWidth="1"/>
    <col min="1798" max="1798" width="1.7265625" style="4" customWidth="1"/>
    <col min="1799" max="1802" width="8.26953125" style="4" customWidth="1"/>
    <col min="1803" max="2048" width="8.7265625" style="4"/>
    <col min="2049" max="2049" width="26.81640625" style="4" customWidth="1"/>
    <col min="2050" max="2053" width="8.26953125" style="4" customWidth="1"/>
    <col min="2054" max="2054" width="1.7265625" style="4" customWidth="1"/>
    <col min="2055" max="2058" width="8.26953125" style="4" customWidth="1"/>
    <col min="2059" max="2304" width="8.7265625" style="4"/>
    <col min="2305" max="2305" width="26.81640625" style="4" customWidth="1"/>
    <col min="2306" max="2309" width="8.26953125" style="4" customWidth="1"/>
    <col min="2310" max="2310" width="1.7265625" style="4" customWidth="1"/>
    <col min="2311" max="2314" width="8.26953125" style="4" customWidth="1"/>
    <col min="2315" max="2560" width="8.7265625" style="4"/>
    <col min="2561" max="2561" width="26.81640625" style="4" customWidth="1"/>
    <col min="2562" max="2565" width="8.26953125" style="4" customWidth="1"/>
    <col min="2566" max="2566" width="1.7265625" style="4" customWidth="1"/>
    <col min="2567" max="2570" width="8.26953125" style="4" customWidth="1"/>
    <col min="2571" max="2816" width="8.7265625" style="4"/>
    <col min="2817" max="2817" width="26.81640625" style="4" customWidth="1"/>
    <col min="2818" max="2821" width="8.26953125" style="4" customWidth="1"/>
    <col min="2822" max="2822" width="1.7265625" style="4" customWidth="1"/>
    <col min="2823" max="2826" width="8.26953125" style="4" customWidth="1"/>
    <col min="2827" max="3072" width="8.7265625" style="4"/>
    <col min="3073" max="3073" width="26.81640625" style="4" customWidth="1"/>
    <col min="3074" max="3077" width="8.26953125" style="4" customWidth="1"/>
    <col min="3078" max="3078" width="1.7265625" style="4" customWidth="1"/>
    <col min="3079" max="3082" width="8.26953125" style="4" customWidth="1"/>
    <col min="3083" max="3328" width="8.7265625" style="4"/>
    <col min="3329" max="3329" width="26.81640625" style="4" customWidth="1"/>
    <col min="3330" max="3333" width="8.26953125" style="4" customWidth="1"/>
    <col min="3334" max="3334" width="1.7265625" style="4" customWidth="1"/>
    <col min="3335" max="3338" width="8.26953125" style="4" customWidth="1"/>
    <col min="3339" max="3584" width="8.7265625" style="4"/>
    <col min="3585" max="3585" width="26.81640625" style="4" customWidth="1"/>
    <col min="3586" max="3589" width="8.26953125" style="4" customWidth="1"/>
    <col min="3590" max="3590" width="1.7265625" style="4" customWidth="1"/>
    <col min="3591" max="3594" width="8.26953125" style="4" customWidth="1"/>
    <col min="3595" max="3840" width="8.7265625" style="4"/>
    <col min="3841" max="3841" width="26.81640625" style="4" customWidth="1"/>
    <col min="3842" max="3845" width="8.26953125" style="4" customWidth="1"/>
    <col min="3846" max="3846" width="1.7265625" style="4" customWidth="1"/>
    <col min="3847" max="3850" width="8.26953125" style="4" customWidth="1"/>
    <col min="3851" max="4096" width="8.7265625" style="4"/>
    <col min="4097" max="4097" width="26.81640625" style="4" customWidth="1"/>
    <col min="4098" max="4101" width="8.26953125" style="4" customWidth="1"/>
    <col min="4102" max="4102" width="1.7265625" style="4" customWidth="1"/>
    <col min="4103" max="4106" width="8.26953125" style="4" customWidth="1"/>
    <col min="4107" max="4352" width="8.7265625" style="4"/>
    <col min="4353" max="4353" width="26.81640625" style="4" customWidth="1"/>
    <col min="4354" max="4357" width="8.26953125" style="4" customWidth="1"/>
    <col min="4358" max="4358" width="1.7265625" style="4" customWidth="1"/>
    <col min="4359" max="4362" width="8.26953125" style="4" customWidth="1"/>
    <col min="4363" max="4608" width="8.7265625" style="4"/>
    <col min="4609" max="4609" width="26.81640625" style="4" customWidth="1"/>
    <col min="4610" max="4613" width="8.26953125" style="4" customWidth="1"/>
    <col min="4614" max="4614" width="1.7265625" style="4" customWidth="1"/>
    <col min="4615" max="4618" width="8.26953125" style="4" customWidth="1"/>
    <col min="4619" max="4864" width="8.7265625" style="4"/>
    <col min="4865" max="4865" width="26.81640625" style="4" customWidth="1"/>
    <col min="4866" max="4869" width="8.26953125" style="4" customWidth="1"/>
    <col min="4870" max="4870" width="1.7265625" style="4" customWidth="1"/>
    <col min="4871" max="4874" width="8.26953125" style="4" customWidth="1"/>
    <col min="4875" max="5120" width="8.7265625" style="4"/>
    <col min="5121" max="5121" width="26.81640625" style="4" customWidth="1"/>
    <col min="5122" max="5125" width="8.26953125" style="4" customWidth="1"/>
    <col min="5126" max="5126" width="1.7265625" style="4" customWidth="1"/>
    <col min="5127" max="5130" width="8.26953125" style="4" customWidth="1"/>
    <col min="5131" max="5376" width="8.7265625" style="4"/>
    <col min="5377" max="5377" width="26.81640625" style="4" customWidth="1"/>
    <col min="5378" max="5381" width="8.26953125" style="4" customWidth="1"/>
    <col min="5382" max="5382" width="1.7265625" style="4" customWidth="1"/>
    <col min="5383" max="5386" width="8.26953125" style="4" customWidth="1"/>
    <col min="5387" max="5632" width="8.7265625" style="4"/>
    <col min="5633" max="5633" width="26.81640625" style="4" customWidth="1"/>
    <col min="5634" max="5637" width="8.26953125" style="4" customWidth="1"/>
    <col min="5638" max="5638" width="1.7265625" style="4" customWidth="1"/>
    <col min="5639" max="5642" width="8.26953125" style="4" customWidth="1"/>
    <col min="5643" max="5888" width="8.7265625" style="4"/>
    <col min="5889" max="5889" width="26.81640625" style="4" customWidth="1"/>
    <col min="5890" max="5893" width="8.26953125" style="4" customWidth="1"/>
    <col min="5894" max="5894" width="1.7265625" style="4" customWidth="1"/>
    <col min="5895" max="5898" width="8.26953125" style="4" customWidth="1"/>
    <col min="5899" max="6144" width="8.7265625" style="4"/>
    <col min="6145" max="6145" width="26.81640625" style="4" customWidth="1"/>
    <col min="6146" max="6149" width="8.26953125" style="4" customWidth="1"/>
    <col min="6150" max="6150" width="1.7265625" style="4" customWidth="1"/>
    <col min="6151" max="6154" width="8.26953125" style="4" customWidth="1"/>
    <col min="6155" max="6400" width="8.7265625" style="4"/>
    <col min="6401" max="6401" width="26.81640625" style="4" customWidth="1"/>
    <col min="6402" max="6405" width="8.26953125" style="4" customWidth="1"/>
    <col min="6406" max="6406" width="1.7265625" style="4" customWidth="1"/>
    <col min="6407" max="6410" width="8.26953125" style="4" customWidth="1"/>
    <col min="6411" max="6656" width="8.7265625" style="4"/>
    <col min="6657" max="6657" width="26.81640625" style="4" customWidth="1"/>
    <col min="6658" max="6661" width="8.26953125" style="4" customWidth="1"/>
    <col min="6662" max="6662" width="1.7265625" style="4" customWidth="1"/>
    <col min="6663" max="6666" width="8.26953125" style="4" customWidth="1"/>
    <col min="6667" max="6912" width="8.7265625" style="4"/>
    <col min="6913" max="6913" width="26.81640625" style="4" customWidth="1"/>
    <col min="6914" max="6917" width="8.26953125" style="4" customWidth="1"/>
    <col min="6918" max="6918" width="1.7265625" style="4" customWidth="1"/>
    <col min="6919" max="6922" width="8.26953125" style="4" customWidth="1"/>
    <col min="6923" max="7168" width="8.7265625" style="4"/>
    <col min="7169" max="7169" width="26.81640625" style="4" customWidth="1"/>
    <col min="7170" max="7173" width="8.26953125" style="4" customWidth="1"/>
    <col min="7174" max="7174" width="1.7265625" style="4" customWidth="1"/>
    <col min="7175" max="7178" width="8.26953125" style="4" customWidth="1"/>
    <col min="7179" max="7424" width="8.7265625" style="4"/>
    <col min="7425" max="7425" width="26.81640625" style="4" customWidth="1"/>
    <col min="7426" max="7429" width="8.26953125" style="4" customWidth="1"/>
    <col min="7430" max="7430" width="1.7265625" style="4" customWidth="1"/>
    <col min="7431" max="7434" width="8.26953125" style="4" customWidth="1"/>
    <col min="7435" max="7680" width="8.7265625" style="4"/>
    <col min="7681" max="7681" width="26.81640625" style="4" customWidth="1"/>
    <col min="7682" max="7685" width="8.26953125" style="4" customWidth="1"/>
    <col min="7686" max="7686" width="1.7265625" style="4" customWidth="1"/>
    <col min="7687" max="7690" width="8.26953125" style="4" customWidth="1"/>
    <col min="7691" max="7936" width="8.7265625" style="4"/>
    <col min="7937" max="7937" width="26.81640625" style="4" customWidth="1"/>
    <col min="7938" max="7941" width="8.26953125" style="4" customWidth="1"/>
    <col min="7942" max="7942" width="1.7265625" style="4" customWidth="1"/>
    <col min="7943" max="7946" width="8.26953125" style="4" customWidth="1"/>
    <col min="7947" max="8192" width="8.7265625" style="4"/>
    <col min="8193" max="8193" width="26.81640625" style="4" customWidth="1"/>
    <col min="8194" max="8197" width="8.26953125" style="4" customWidth="1"/>
    <col min="8198" max="8198" width="1.7265625" style="4" customWidth="1"/>
    <col min="8199" max="8202" width="8.26953125" style="4" customWidth="1"/>
    <col min="8203" max="8448" width="8.7265625" style="4"/>
    <col min="8449" max="8449" width="26.81640625" style="4" customWidth="1"/>
    <col min="8450" max="8453" width="8.26953125" style="4" customWidth="1"/>
    <col min="8454" max="8454" width="1.7265625" style="4" customWidth="1"/>
    <col min="8455" max="8458" width="8.26953125" style="4" customWidth="1"/>
    <col min="8459" max="8704" width="8.7265625" style="4"/>
    <col min="8705" max="8705" width="26.81640625" style="4" customWidth="1"/>
    <col min="8706" max="8709" width="8.26953125" style="4" customWidth="1"/>
    <col min="8710" max="8710" width="1.7265625" style="4" customWidth="1"/>
    <col min="8711" max="8714" width="8.26953125" style="4" customWidth="1"/>
    <col min="8715" max="8960" width="8.7265625" style="4"/>
    <col min="8961" max="8961" width="26.81640625" style="4" customWidth="1"/>
    <col min="8962" max="8965" width="8.26953125" style="4" customWidth="1"/>
    <col min="8966" max="8966" width="1.7265625" style="4" customWidth="1"/>
    <col min="8967" max="8970" width="8.26953125" style="4" customWidth="1"/>
    <col min="8971" max="9216" width="8.7265625" style="4"/>
    <col min="9217" max="9217" width="26.81640625" style="4" customWidth="1"/>
    <col min="9218" max="9221" width="8.26953125" style="4" customWidth="1"/>
    <col min="9222" max="9222" width="1.7265625" style="4" customWidth="1"/>
    <col min="9223" max="9226" width="8.26953125" style="4" customWidth="1"/>
    <col min="9227" max="9472" width="8.7265625" style="4"/>
    <col min="9473" max="9473" width="26.81640625" style="4" customWidth="1"/>
    <col min="9474" max="9477" width="8.26953125" style="4" customWidth="1"/>
    <col min="9478" max="9478" width="1.7265625" style="4" customWidth="1"/>
    <col min="9479" max="9482" width="8.26953125" style="4" customWidth="1"/>
    <col min="9483" max="9728" width="8.7265625" style="4"/>
    <col min="9729" max="9729" width="26.81640625" style="4" customWidth="1"/>
    <col min="9730" max="9733" width="8.26953125" style="4" customWidth="1"/>
    <col min="9734" max="9734" width="1.7265625" style="4" customWidth="1"/>
    <col min="9735" max="9738" width="8.26953125" style="4" customWidth="1"/>
    <col min="9739" max="9984" width="8.7265625" style="4"/>
    <col min="9985" max="9985" width="26.81640625" style="4" customWidth="1"/>
    <col min="9986" max="9989" width="8.26953125" style="4" customWidth="1"/>
    <col min="9990" max="9990" width="1.7265625" style="4" customWidth="1"/>
    <col min="9991" max="9994" width="8.26953125" style="4" customWidth="1"/>
    <col min="9995" max="10240" width="8.7265625" style="4"/>
    <col min="10241" max="10241" width="26.81640625" style="4" customWidth="1"/>
    <col min="10242" max="10245" width="8.26953125" style="4" customWidth="1"/>
    <col min="10246" max="10246" width="1.7265625" style="4" customWidth="1"/>
    <col min="10247" max="10250" width="8.26953125" style="4" customWidth="1"/>
    <col min="10251" max="10496" width="8.7265625" style="4"/>
    <col min="10497" max="10497" width="26.81640625" style="4" customWidth="1"/>
    <col min="10498" max="10501" width="8.26953125" style="4" customWidth="1"/>
    <col min="10502" max="10502" width="1.7265625" style="4" customWidth="1"/>
    <col min="10503" max="10506" width="8.26953125" style="4" customWidth="1"/>
    <col min="10507" max="10752" width="8.7265625" style="4"/>
    <col min="10753" max="10753" width="26.81640625" style="4" customWidth="1"/>
    <col min="10754" max="10757" width="8.26953125" style="4" customWidth="1"/>
    <col min="10758" max="10758" width="1.7265625" style="4" customWidth="1"/>
    <col min="10759" max="10762" width="8.26953125" style="4" customWidth="1"/>
    <col min="10763" max="11008" width="8.7265625" style="4"/>
    <col min="11009" max="11009" width="26.81640625" style="4" customWidth="1"/>
    <col min="11010" max="11013" width="8.26953125" style="4" customWidth="1"/>
    <col min="11014" max="11014" width="1.7265625" style="4" customWidth="1"/>
    <col min="11015" max="11018" width="8.26953125" style="4" customWidth="1"/>
    <col min="11019" max="11264" width="8.7265625" style="4"/>
    <col min="11265" max="11265" width="26.81640625" style="4" customWidth="1"/>
    <col min="11266" max="11269" width="8.26953125" style="4" customWidth="1"/>
    <col min="11270" max="11270" width="1.7265625" style="4" customWidth="1"/>
    <col min="11271" max="11274" width="8.26953125" style="4" customWidth="1"/>
    <col min="11275" max="11520" width="8.7265625" style="4"/>
    <col min="11521" max="11521" width="26.81640625" style="4" customWidth="1"/>
    <col min="11522" max="11525" width="8.26953125" style="4" customWidth="1"/>
    <col min="11526" max="11526" width="1.7265625" style="4" customWidth="1"/>
    <col min="11527" max="11530" width="8.26953125" style="4" customWidth="1"/>
    <col min="11531" max="11776" width="8.7265625" style="4"/>
    <col min="11777" max="11777" width="26.81640625" style="4" customWidth="1"/>
    <col min="11778" max="11781" width="8.26953125" style="4" customWidth="1"/>
    <col min="11782" max="11782" width="1.7265625" style="4" customWidth="1"/>
    <col min="11783" max="11786" width="8.26953125" style="4" customWidth="1"/>
    <col min="11787" max="12032" width="8.7265625" style="4"/>
    <col min="12033" max="12033" width="26.81640625" style="4" customWidth="1"/>
    <col min="12034" max="12037" width="8.26953125" style="4" customWidth="1"/>
    <col min="12038" max="12038" width="1.7265625" style="4" customWidth="1"/>
    <col min="12039" max="12042" width="8.26953125" style="4" customWidth="1"/>
    <col min="12043" max="12288" width="8.7265625" style="4"/>
    <col min="12289" max="12289" width="26.81640625" style="4" customWidth="1"/>
    <col min="12290" max="12293" width="8.26953125" style="4" customWidth="1"/>
    <col min="12294" max="12294" width="1.7265625" style="4" customWidth="1"/>
    <col min="12295" max="12298" width="8.26953125" style="4" customWidth="1"/>
    <col min="12299" max="12544" width="8.7265625" style="4"/>
    <col min="12545" max="12545" width="26.81640625" style="4" customWidth="1"/>
    <col min="12546" max="12549" width="8.26953125" style="4" customWidth="1"/>
    <col min="12550" max="12550" width="1.7265625" style="4" customWidth="1"/>
    <col min="12551" max="12554" width="8.26953125" style="4" customWidth="1"/>
    <col min="12555" max="12800" width="8.7265625" style="4"/>
    <col min="12801" max="12801" width="26.81640625" style="4" customWidth="1"/>
    <col min="12802" max="12805" width="8.26953125" style="4" customWidth="1"/>
    <col min="12806" max="12806" width="1.7265625" style="4" customWidth="1"/>
    <col min="12807" max="12810" width="8.26953125" style="4" customWidth="1"/>
    <col min="12811" max="13056" width="8.7265625" style="4"/>
    <col min="13057" max="13057" width="26.81640625" style="4" customWidth="1"/>
    <col min="13058" max="13061" width="8.26953125" style="4" customWidth="1"/>
    <col min="13062" max="13062" width="1.7265625" style="4" customWidth="1"/>
    <col min="13063" max="13066" width="8.26953125" style="4" customWidth="1"/>
    <col min="13067" max="13312" width="8.7265625" style="4"/>
    <col min="13313" max="13313" width="26.81640625" style="4" customWidth="1"/>
    <col min="13314" max="13317" width="8.26953125" style="4" customWidth="1"/>
    <col min="13318" max="13318" width="1.7265625" style="4" customWidth="1"/>
    <col min="13319" max="13322" width="8.26953125" style="4" customWidth="1"/>
    <col min="13323" max="13568" width="8.7265625" style="4"/>
    <col min="13569" max="13569" width="26.81640625" style="4" customWidth="1"/>
    <col min="13570" max="13573" width="8.26953125" style="4" customWidth="1"/>
    <col min="13574" max="13574" width="1.7265625" style="4" customWidth="1"/>
    <col min="13575" max="13578" width="8.26953125" style="4" customWidth="1"/>
    <col min="13579" max="13824" width="8.7265625" style="4"/>
    <col min="13825" max="13825" width="26.81640625" style="4" customWidth="1"/>
    <col min="13826" max="13829" width="8.26953125" style="4" customWidth="1"/>
    <col min="13830" max="13830" width="1.7265625" style="4" customWidth="1"/>
    <col min="13831" max="13834" width="8.26953125" style="4" customWidth="1"/>
    <col min="13835" max="14080" width="8.7265625" style="4"/>
    <col min="14081" max="14081" width="26.81640625" style="4" customWidth="1"/>
    <col min="14082" max="14085" width="8.26953125" style="4" customWidth="1"/>
    <col min="14086" max="14086" width="1.7265625" style="4" customWidth="1"/>
    <col min="14087" max="14090" width="8.26953125" style="4" customWidth="1"/>
    <col min="14091" max="14336" width="8.7265625" style="4"/>
    <col min="14337" max="14337" width="26.81640625" style="4" customWidth="1"/>
    <col min="14338" max="14341" width="8.26953125" style="4" customWidth="1"/>
    <col min="14342" max="14342" width="1.7265625" style="4" customWidth="1"/>
    <col min="14343" max="14346" width="8.26953125" style="4" customWidth="1"/>
    <col min="14347" max="14592" width="8.7265625" style="4"/>
    <col min="14593" max="14593" width="26.81640625" style="4" customWidth="1"/>
    <col min="14594" max="14597" width="8.26953125" style="4" customWidth="1"/>
    <col min="14598" max="14598" width="1.7265625" style="4" customWidth="1"/>
    <col min="14599" max="14602" width="8.26953125" style="4" customWidth="1"/>
    <col min="14603" max="14848" width="8.7265625" style="4"/>
    <col min="14849" max="14849" width="26.81640625" style="4" customWidth="1"/>
    <col min="14850" max="14853" width="8.26953125" style="4" customWidth="1"/>
    <col min="14854" max="14854" width="1.7265625" style="4" customWidth="1"/>
    <col min="14855" max="14858" width="8.26953125" style="4" customWidth="1"/>
    <col min="14859" max="15104" width="8.7265625" style="4"/>
    <col min="15105" max="15105" width="26.81640625" style="4" customWidth="1"/>
    <col min="15106" max="15109" width="8.26953125" style="4" customWidth="1"/>
    <col min="15110" max="15110" width="1.7265625" style="4" customWidth="1"/>
    <col min="15111" max="15114" width="8.26953125" style="4" customWidth="1"/>
    <col min="15115" max="15360" width="8.7265625" style="4"/>
    <col min="15361" max="15361" width="26.81640625" style="4" customWidth="1"/>
    <col min="15362" max="15365" width="8.26953125" style="4" customWidth="1"/>
    <col min="15366" max="15366" width="1.7265625" style="4" customWidth="1"/>
    <col min="15367" max="15370" width="8.26953125" style="4" customWidth="1"/>
    <col min="15371" max="15616" width="8.7265625" style="4"/>
    <col min="15617" max="15617" width="26.81640625" style="4" customWidth="1"/>
    <col min="15618" max="15621" width="8.26953125" style="4" customWidth="1"/>
    <col min="15622" max="15622" width="1.7265625" style="4" customWidth="1"/>
    <col min="15623" max="15626" width="8.26953125" style="4" customWidth="1"/>
    <col min="15627" max="15872" width="8.7265625" style="4"/>
    <col min="15873" max="15873" width="26.81640625" style="4" customWidth="1"/>
    <col min="15874" max="15877" width="8.26953125" style="4" customWidth="1"/>
    <col min="15878" max="15878" width="1.7265625" style="4" customWidth="1"/>
    <col min="15879" max="15882" width="8.26953125" style="4" customWidth="1"/>
    <col min="15883" max="16128" width="8.7265625" style="4"/>
    <col min="16129" max="16129" width="26.81640625" style="4" customWidth="1"/>
    <col min="16130" max="16133" width="8.26953125" style="4" customWidth="1"/>
    <col min="16134" max="16134" width="1.7265625" style="4" customWidth="1"/>
    <col min="16135" max="16138" width="8.26953125" style="4" customWidth="1"/>
    <col min="16139" max="16384" width="8.7265625" style="4"/>
  </cols>
  <sheetData>
    <row r="1" spans="1:10" ht="20" x14ac:dyDescent="0.4">
      <c r="A1" s="68" t="s">
        <v>19</v>
      </c>
      <c r="B1" s="69" t="s">
        <v>87</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s="52" customFormat="1" ht="13" x14ac:dyDescent="0.3">
      <c r="A7" s="118" t="s">
        <v>23</v>
      </c>
      <c r="B7" s="119">
        <f>SUM($B8:$B11)</f>
        <v>124</v>
      </c>
      <c r="C7" s="120">
        <f>SUM($C8:$C11)</f>
        <v>187</v>
      </c>
      <c r="D7" s="119">
        <f>SUM($D8:$D11)</f>
        <v>384</v>
      </c>
      <c r="E7" s="120">
        <f>SUM($E8:$E11)</f>
        <v>514</v>
      </c>
      <c r="F7" s="121"/>
      <c r="G7" s="119">
        <f>B7-C7</f>
        <v>-63</v>
      </c>
      <c r="H7" s="120">
        <f>D7-E7</f>
        <v>-130</v>
      </c>
      <c r="I7" s="122">
        <f>IF(C7=0, "-", IF(G7/C7&lt;10, G7/C7, "&gt;999%"))</f>
        <v>-0.33689839572192515</v>
      </c>
      <c r="J7" s="123">
        <f>IF(E7=0, "-", IF(H7/E7&lt;10, H7/E7, "&gt;999%"))</f>
        <v>-0.25291828793774318</v>
      </c>
    </row>
    <row r="8" spans="1:10" ht="14.5" x14ac:dyDescent="0.35">
      <c r="A8" s="124" t="s">
        <v>88</v>
      </c>
      <c r="B8" s="35">
        <v>66</v>
      </c>
      <c r="C8" s="36">
        <v>83</v>
      </c>
      <c r="D8" s="35">
        <v>216</v>
      </c>
      <c r="E8" s="36">
        <v>261</v>
      </c>
      <c r="F8" s="37"/>
      <c r="G8" s="35">
        <f>B8-C8</f>
        <v>-17</v>
      </c>
      <c r="H8" s="36">
        <f>D8-E8</f>
        <v>-45</v>
      </c>
      <c r="I8" s="125">
        <f>IF(C8=0, "-", IF(G8/C8&lt;10, G8/C8, "&gt;999%"))</f>
        <v>-0.20481927710843373</v>
      </c>
      <c r="J8" s="126">
        <f>IF(E8=0, "-", IF(H8/E8&lt;10, H8/E8, "&gt;999%"))</f>
        <v>-0.17241379310344829</v>
      </c>
    </row>
    <row r="9" spans="1:10" ht="14.5" x14ac:dyDescent="0.35">
      <c r="A9" s="124" t="s">
        <v>89</v>
      </c>
      <c r="B9" s="35">
        <v>31</v>
      </c>
      <c r="C9" s="36">
        <v>74</v>
      </c>
      <c r="D9" s="35">
        <v>94</v>
      </c>
      <c r="E9" s="36">
        <v>152</v>
      </c>
      <c r="F9" s="37"/>
      <c r="G9" s="35">
        <f>B9-C9</f>
        <v>-43</v>
      </c>
      <c r="H9" s="36">
        <f>D9-E9</f>
        <v>-58</v>
      </c>
      <c r="I9" s="125">
        <f>IF(C9=0, "-", IF(G9/C9&lt;10, G9/C9, "&gt;999%"))</f>
        <v>-0.58108108108108103</v>
      </c>
      <c r="J9" s="126">
        <f>IF(E9=0, "-", IF(H9/E9&lt;10, H9/E9, "&gt;999%"))</f>
        <v>-0.38157894736842107</v>
      </c>
    </row>
    <row r="10" spans="1:10" ht="14.5" x14ac:dyDescent="0.35">
      <c r="A10" s="124" t="s">
        <v>90</v>
      </c>
      <c r="B10" s="35">
        <v>9</v>
      </c>
      <c r="C10" s="36">
        <v>9</v>
      </c>
      <c r="D10" s="35">
        <v>23</v>
      </c>
      <c r="E10" s="36">
        <v>34</v>
      </c>
      <c r="F10" s="37"/>
      <c r="G10" s="35">
        <f>B10-C10</f>
        <v>0</v>
      </c>
      <c r="H10" s="36">
        <f>D10-E10</f>
        <v>-11</v>
      </c>
      <c r="I10" s="125">
        <f>IF(C10=0, "-", IF(G10/C10&lt;10, G10/C10, "&gt;999%"))</f>
        <v>0</v>
      </c>
      <c r="J10" s="126">
        <f>IF(E10=0, "-", IF(H10/E10&lt;10, H10/E10, "&gt;999%"))</f>
        <v>-0.3235294117647059</v>
      </c>
    </row>
    <row r="11" spans="1:10" ht="14.5" x14ac:dyDescent="0.35">
      <c r="A11" s="124" t="s">
        <v>91</v>
      </c>
      <c r="B11" s="35">
        <v>18</v>
      </c>
      <c r="C11" s="36">
        <v>21</v>
      </c>
      <c r="D11" s="35">
        <v>51</v>
      </c>
      <c r="E11" s="36">
        <v>67</v>
      </c>
      <c r="F11" s="37"/>
      <c r="G11" s="35">
        <f>B11-C11</f>
        <v>-3</v>
      </c>
      <c r="H11" s="36">
        <f>D11-E11</f>
        <v>-16</v>
      </c>
      <c r="I11" s="125">
        <f>IF(C11=0, "-", IF(G11/C11&lt;10, G11/C11, "&gt;999%"))</f>
        <v>-0.14285714285714285</v>
      </c>
      <c r="J11" s="126">
        <f>IF(E11=0, "-", IF(H11/E11&lt;10, H11/E11, "&gt;999%"))</f>
        <v>-0.23880597014925373</v>
      </c>
    </row>
    <row r="12" spans="1:10" ht="14.5" x14ac:dyDescent="0.35">
      <c r="A12" s="34"/>
      <c r="B12" s="35"/>
      <c r="C12" s="36"/>
      <c r="D12" s="35"/>
      <c r="E12" s="36"/>
      <c r="F12" s="37"/>
      <c r="G12" s="35"/>
      <c r="H12" s="36"/>
      <c r="I12" s="125"/>
      <c r="J12" s="126"/>
    </row>
    <row r="13" spans="1:10" s="52" customFormat="1" ht="13" x14ac:dyDescent="0.3">
      <c r="A13" s="118" t="s">
        <v>24</v>
      </c>
      <c r="B13" s="119">
        <f>SUM($B14:$B17)</f>
        <v>287</v>
      </c>
      <c r="C13" s="120">
        <f>SUM($C14:$C17)</f>
        <v>493</v>
      </c>
      <c r="D13" s="119">
        <f>SUM($D14:$D17)</f>
        <v>762</v>
      </c>
      <c r="E13" s="120">
        <f>SUM($E14:$E17)</f>
        <v>1220</v>
      </c>
      <c r="F13" s="121"/>
      <c r="G13" s="119">
        <f>B13-C13</f>
        <v>-206</v>
      </c>
      <c r="H13" s="120">
        <f>D13-E13</f>
        <v>-458</v>
      </c>
      <c r="I13" s="122">
        <f>IF(C13=0, "-", IF(G13/C13&lt;10, G13/C13, "&gt;999%"))</f>
        <v>-0.41784989858012173</v>
      </c>
      <c r="J13" s="123">
        <f>IF(E13=0, "-", IF(H13/E13&lt;10, H13/E13, "&gt;999%"))</f>
        <v>-0.37540983606557377</v>
      </c>
    </row>
    <row r="14" spans="1:10" ht="14.5" x14ac:dyDescent="0.35">
      <c r="A14" s="124" t="s">
        <v>88</v>
      </c>
      <c r="B14" s="35">
        <v>150</v>
      </c>
      <c r="C14" s="36">
        <v>163</v>
      </c>
      <c r="D14" s="35">
        <v>409</v>
      </c>
      <c r="E14" s="36">
        <v>485</v>
      </c>
      <c r="F14" s="37"/>
      <c r="G14" s="35">
        <f>B14-C14</f>
        <v>-13</v>
      </c>
      <c r="H14" s="36">
        <f>D14-E14</f>
        <v>-76</v>
      </c>
      <c r="I14" s="125">
        <f>IF(C14=0, "-", IF(G14/C14&lt;10, G14/C14, "&gt;999%"))</f>
        <v>-7.9754601226993863E-2</v>
      </c>
      <c r="J14" s="126">
        <f>IF(E14=0, "-", IF(H14/E14&lt;10, H14/E14, "&gt;999%"))</f>
        <v>-0.15670103092783505</v>
      </c>
    </row>
    <row r="15" spans="1:10" ht="14.5" x14ac:dyDescent="0.35">
      <c r="A15" s="124" t="s">
        <v>89</v>
      </c>
      <c r="B15" s="35">
        <v>96</v>
      </c>
      <c r="C15" s="36">
        <v>74</v>
      </c>
      <c r="D15" s="35">
        <v>248</v>
      </c>
      <c r="E15" s="36">
        <v>245</v>
      </c>
      <c r="F15" s="37"/>
      <c r="G15" s="35">
        <f>B15-C15</f>
        <v>22</v>
      </c>
      <c r="H15" s="36">
        <f>D15-E15</f>
        <v>3</v>
      </c>
      <c r="I15" s="125">
        <f>IF(C15=0, "-", IF(G15/C15&lt;10, G15/C15, "&gt;999%"))</f>
        <v>0.29729729729729731</v>
      </c>
      <c r="J15" s="126">
        <f>IF(E15=0, "-", IF(H15/E15&lt;10, H15/E15, "&gt;999%"))</f>
        <v>1.2244897959183673E-2</v>
      </c>
    </row>
    <row r="16" spans="1:10" ht="14.5" x14ac:dyDescent="0.35">
      <c r="A16" s="124" t="s">
        <v>90</v>
      </c>
      <c r="B16" s="35">
        <v>18</v>
      </c>
      <c r="C16" s="36">
        <v>30</v>
      </c>
      <c r="D16" s="35">
        <v>56</v>
      </c>
      <c r="E16" s="36">
        <v>74</v>
      </c>
      <c r="F16" s="37"/>
      <c r="G16" s="35">
        <f>B16-C16</f>
        <v>-12</v>
      </c>
      <c r="H16" s="36">
        <f>D16-E16</f>
        <v>-18</v>
      </c>
      <c r="I16" s="125">
        <f>IF(C16=0, "-", IF(G16/C16&lt;10, G16/C16, "&gt;999%"))</f>
        <v>-0.4</v>
      </c>
      <c r="J16" s="126">
        <f>IF(E16=0, "-", IF(H16/E16&lt;10, H16/E16, "&gt;999%"))</f>
        <v>-0.24324324324324326</v>
      </c>
    </row>
    <row r="17" spans="1:10" ht="14.5" x14ac:dyDescent="0.35">
      <c r="A17" s="124" t="s">
        <v>91</v>
      </c>
      <c r="B17" s="35">
        <v>23</v>
      </c>
      <c r="C17" s="36">
        <v>226</v>
      </c>
      <c r="D17" s="35">
        <v>49</v>
      </c>
      <c r="E17" s="36">
        <v>416</v>
      </c>
      <c r="F17" s="37"/>
      <c r="G17" s="35">
        <f>B17-C17</f>
        <v>-203</v>
      </c>
      <c r="H17" s="36">
        <f>D17-E17</f>
        <v>-367</v>
      </c>
      <c r="I17" s="125">
        <f>IF(C17=0, "-", IF(G17/C17&lt;10, G17/C17, "&gt;999%"))</f>
        <v>-0.89823008849557517</v>
      </c>
      <c r="J17" s="126">
        <f>IF(E17=0, "-", IF(H17/E17&lt;10, H17/E17, "&gt;999%"))</f>
        <v>-0.88221153846153844</v>
      </c>
    </row>
    <row r="18" spans="1:10" ht="13" x14ac:dyDescent="0.3">
      <c r="A18" s="30"/>
      <c r="B18" s="115"/>
      <c r="C18" s="116"/>
      <c r="D18" s="115"/>
      <c r="E18" s="116"/>
      <c r="F18" s="117"/>
      <c r="G18" s="115"/>
      <c r="H18" s="116"/>
      <c r="I18" s="31"/>
      <c r="J18" s="32"/>
    </row>
    <row r="19" spans="1:10" s="52" customFormat="1" ht="13" x14ac:dyDescent="0.3">
      <c r="A19" s="118" t="s">
        <v>25</v>
      </c>
      <c r="B19" s="119">
        <f>SUM($B20:$B23)</f>
        <v>209</v>
      </c>
      <c r="C19" s="120">
        <f>SUM($C20:$C23)</f>
        <v>272</v>
      </c>
      <c r="D19" s="119">
        <f>SUM($D20:$D23)</f>
        <v>519</v>
      </c>
      <c r="E19" s="120">
        <f>SUM($E20:$E23)</f>
        <v>674</v>
      </c>
      <c r="F19" s="121"/>
      <c r="G19" s="119">
        <f>B19-C19</f>
        <v>-63</v>
      </c>
      <c r="H19" s="120">
        <f>D19-E19</f>
        <v>-155</v>
      </c>
      <c r="I19" s="122">
        <f>IF(C19=0, "-", IF(G19/C19&lt;10, G19/C19, "&gt;999%"))</f>
        <v>-0.23161764705882354</v>
      </c>
      <c r="J19" s="123">
        <f>IF(E19=0, "-", IF(H19/E19&lt;10, H19/E19, "&gt;999%"))</f>
        <v>-0.22997032640949555</v>
      </c>
    </row>
    <row r="20" spans="1:10" ht="14.5" x14ac:dyDescent="0.35">
      <c r="A20" s="124" t="s">
        <v>88</v>
      </c>
      <c r="B20" s="35">
        <v>54</v>
      </c>
      <c r="C20" s="36">
        <v>73</v>
      </c>
      <c r="D20" s="35">
        <v>130</v>
      </c>
      <c r="E20" s="36">
        <v>187</v>
      </c>
      <c r="F20" s="37"/>
      <c r="G20" s="35">
        <f>B20-C20</f>
        <v>-19</v>
      </c>
      <c r="H20" s="36">
        <f>D20-E20</f>
        <v>-57</v>
      </c>
      <c r="I20" s="125">
        <f>IF(C20=0, "-", IF(G20/C20&lt;10, G20/C20, "&gt;999%"))</f>
        <v>-0.26027397260273971</v>
      </c>
      <c r="J20" s="126">
        <f>IF(E20=0, "-", IF(H20/E20&lt;10, H20/E20, "&gt;999%"))</f>
        <v>-0.30481283422459893</v>
      </c>
    </row>
    <row r="21" spans="1:10" ht="14.5" x14ac:dyDescent="0.35">
      <c r="A21" s="124" t="s">
        <v>89</v>
      </c>
      <c r="B21" s="35">
        <v>122</v>
      </c>
      <c r="C21" s="36">
        <v>134</v>
      </c>
      <c r="D21" s="35">
        <v>297</v>
      </c>
      <c r="E21" s="36">
        <v>358</v>
      </c>
      <c r="F21" s="37"/>
      <c r="G21" s="35">
        <f>B21-C21</f>
        <v>-12</v>
      </c>
      <c r="H21" s="36">
        <f>D21-E21</f>
        <v>-61</v>
      </c>
      <c r="I21" s="125">
        <f>IF(C21=0, "-", IF(G21/C21&lt;10, G21/C21, "&gt;999%"))</f>
        <v>-8.9552238805970144E-2</v>
      </c>
      <c r="J21" s="126">
        <f>IF(E21=0, "-", IF(H21/E21&lt;10, H21/E21, "&gt;999%"))</f>
        <v>-0.17039106145251395</v>
      </c>
    </row>
    <row r="22" spans="1:10" ht="14.5" x14ac:dyDescent="0.35">
      <c r="A22" s="124" t="s">
        <v>90</v>
      </c>
      <c r="B22" s="35">
        <v>29</v>
      </c>
      <c r="C22" s="36">
        <v>47</v>
      </c>
      <c r="D22" s="35">
        <v>81</v>
      </c>
      <c r="E22" s="36">
        <v>100</v>
      </c>
      <c r="F22" s="37"/>
      <c r="G22" s="35">
        <f>B22-C22</f>
        <v>-18</v>
      </c>
      <c r="H22" s="36">
        <f>D22-E22</f>
        <v>-19</v>
      </c>
      <c r="I22" s="125">
        <f>IF(C22=0, "-", IF(G22/C22&lt;10, G22/C22, "&gt;999%"))</f>
        <v>-0.38297872340425532</v>
      </c>
      <c r="J22" s="126">
        <f>IF(E22=0, "-", IF(H22/E22&lt;10, H22/E22, "&gt;999%"))</f>
        <v>-0.19</v>
      </c>
    </row>
    <row r="23" spans="1:10" ht="14.5" x14ac:dyDescent="0.35">
      <c r="A23" s="124" t="s">
        <v>91</v>
      </c>
      <c r="B23" s="35">
        <v>4</v>
      </c>
      <c r="C23" s="36">
        <v>18</v>
      </c>
      <c r="D23" s="35">
        <v>11</v>
      </c>
      <c r="E23" s="36">
        <v>29</v>
      </c>
      <c r="F23" s="37"/>
      <c r="G23" s="35">
        <f>B23-C23</f>
        <v>-14</v>
      </c>
      <c r="H23" s="36">
        <f>D23-E23</f>
        <v>-18</v>
      </c>
      <c r="I23" s="125">
        <f>IF(C23=0, "-", IF(G23/C23&lt;10, G23/C23, "&gt;999%"))</f>
        <v>-0.77777777777777779</v>
      </c>
      <c r="J23" s="126">
        <f>IF(E23=0, "-", IF(H23/E23&lt;10, H23/E23, "&gt;999%"))</f>
        <v>-0.62068965517241381</v>
      </c>
    </row>
    <row r="24" spans="1:10" ht="14.5" x14ac:dyDescent="0.35">
      <c r="A24" s="34"/>
      <c r="B24" s="35"/>
      <c r="C24" s="36"/>
      <c r="D24" s="35"/>
      <c r="E24" s="36"/>
      <c r="F24" s="37"/>
      <c r="G24" s="35"/>
      <c r="H24" s="36"/>
      <c r="I24" s="125"/>
      <c r="J24" s="126"/>
    </row>
    <row r="25" spans="1:10" s="52" customFormat="1" ht="13" x14ac:dyDescent="0.3">
      <c r="A25" s="127" t="s">
        <v>92</v>
      </c>
      <c r="B25" s="119">
        <f>SUM($B26:$B29)</f>
        <v>620</v>
      </c>
      <c r="C25" s="120">
        <f>SUM($C26:$C29)</f>
        <v>952</v>
      </c>
      <c r="D25" s="119">
        <f>SUM($D26:$D29)</f>
        <v>1665</v>
      </c>
      <c r="E25" s="120">
        <f>SUM($E26:$E29)</f>
        <v>2408</v>
      </c>
      <c r="F25" s="121"/>
      <c r="G25" s="119">
        <f>B25-C25</f>
        <v>-332</v>
      </c>
      <c r="H25" s="120">
        <f>D25-E25</f>
        <v>-743</v>
      </c>
      <c r="I25" s="122">
        <f>IF(C25=0, "-", IF(G25/C25&lt;10, G25/C25, "&gt;999%"))</f>
        <v>-0.34873949579831931</v>
      </c>
      <c r="J25" s="123">
        <f>IF(E25=0, "-", IF(H25/E25&lt;10, H25/E25, "&gt;999%"))</f>
        <v>-0.30855481727574752</v>
      </c>
    </row>
    <row r="26" spans="1:10" ht="14.5" x14ac:dyDescent="0.35">
      <c r="A26" s="124" t="s">
        <v>88</v>
      </c>
      <c r="B26" s="35">
        <v>270</v>
      </c>
      <c r="C26" s="36">
        <v>319</v>
      </c>
      <c r="D26" s="35">
        <v>755</v>
      </c>
      <c r="E26" s="36">
        <v>933</v>
      </c>
      <c r="F26" s="37"/>
      <c r="G26" s="35">
        <f>B26-C26</f>
        <v>-49</v>
      </c>
      <c r="H26" s="36">
        <f>D26-E26</f>
        <v>-178</v>
      </c>
      <c r="I26" s="125">
        <f>IF(C26=0, "-", IF(G26/C26&lt;10, G26/C26, "&gt;999%"))</f>
        <v>-0.15360501567398119</v>
      </c>
      <c r="J26" s="126">
        <f>IF(E26=0, "-", IF(H26/E26&lt;10, H26/E26, "&gt;999%"))</f>
        <v>-0.19078242229367631</v>
      </c>
    </row>
    <row r="27" spans="1:10" ht="14.5" x14ac:dyDescent="0.35">
      <c r="A27" s="124" t="s">
        <v>89</v>
      </c>
      <c r="B27" s="35">
        <v>249</v>
      </c>
      <c r="C27" s="36">
        <v>282</v>
      </c>
      <c r="D27" s="35">
        <v>639</v>
      </c>
      <c r="E27" s="36">
        <v>755</v>
      </c>
      <c r="F27" s="37"/>
      <c r="G27" s="35">
        <f>B27-C27</f>
        <v>-33</v>
      </c>
      <c r="H27" s="36">
        <f>D27-E27</f>
        <v>-116</v>
      </c>
      <c r="I27" s="125">
        <f>IF(C27=0, "-", IF(G27/C27&lt;10, G27/C27, "&gt;999%"))</f>
        <v>-0.11702127659574468</v>
      </c>
      <c r="J27" s="126">
        <f>IF(E27=0, "-", IF(H27/E27&lt;10, H27/E27, "&gt;999%"))</f>
        <v>-0.15364238410596026</v>
      </c>
    </row>
    <row r="28" spans="1:10" ht="14.5" x14ac:dyDescent="0.35">
      <c r="A28" s="124" t="s">
        <v>90</v>
      </c>
      <c r="B28" s="35">
        <v>56</v>
      </c>
      <c r="C28" s="36">
        <v>86</v>
      </c>
      <c r="D28" s="35">
        <v>160</v>
      </c>
      <c r="E28" s="36">
        <v>208</v>
      </c>
      <c r="F28" s="37"/>
      <c r="G28" s="35">
        <f>B28-C28</f>
        <v>-30</v>
      </c>
      <c r="H28" s="36">
        <f>D28-E28</f>
        <v>-48</v>
      </c>
      <c r="I28" s="125">
        <f>IF(C28=0, "-", IF(G28/C28&lt;10, G28/C28, "&gt;999%"))</f>
        <v>-0.34883720930232559</v>
      </c>
      <c r="J28" s="126">
        <f>IF(E28=0, "-", IF(H28/E28&lt;10, H28/E28, "&gt;999%"))</f>
        <v>-0.23076923076923078</v>
      </c>
    </row>
    <row r="29" spans="1:10" ht="14.5" x14ac:dyDescent="0.35">
      <c r="A29" s="124" t="s">
        <v>91</v>
      </c>
      <c r="B29" s="35">
        <v>45</v>
      </c>
      <c r="C29" s="36">
        <v>265</v>
      </c>
      <c r="D29" s="35">
        <v>111</v>
      </c>
      <c r="E29" s="36">
        <v>512</v>
      </c>
      <c r="F29" s="37"/>
      <c r="G29" s="35">
        <f>B29-C29</f>
        <v>-220</v>
      </c>
      <c r="H29" s="36">
        <f>D29-E29</f>
        <v>-401</v>
      </c>
      <c r="I29" s="125">
        <f>IF(C29=0, "-", IF(G29/C29&lt;10, G29/C29, "&gt;999%"))</f>
        <v>-0.83018867924528306</v>
      </c>
      <c r="J29" s="126">
        <f>IF(E29=0, "-", IF(H29/E29&lt;10, H29/E29, "&gt;999%"))</f>
        <v>-0.783203125</v>
      </c>
    </row>
    <row r="30" spans="1:10" ht="14.5" x14ac:dyDescent="0.35">
      <c r="A30" s="34"/>
      <c r="B30" s="35"/>
      <c r="C30" s="36"/>
      <c r="D30" s="35"/>
      <c r="E30" s="36"/>
      <c r="F30" s="37"/>
      <c r="G30" s="35"/>
      <c r="H30" s="36"/>
      <c r="I30" s="125"/>
      <c r="J30" s="126"/>
    </row>
    <row r="31" spans="1:10" s="52" customFormat="1" ht="13" x14ac:dyDescent="0.3">
      <c r="A31" s="30" t="s">
        <v>26</v>
      </c>
      <c r="B31" s="119">
        <v>20</v>
      </c>
      <c r="C31" s="120">
        <v>11</v>
      </c>
      <c r="D31" s="119">
        <v>49</v>
      </c>
      <c r="E31" s="120">
        <v>48</v>
      </c>
      <c r="F31" s="121"/>
      <c r="G31" s="119">
        <f>B31-C31</f>
        <v>9</v>
      </c>
      <c r="H31" s="120">
        <f>D31-E31</f>
        <v>1</v>
      </c>
      <c r="I31" s="122">
        <f>IF(C31=0, "-", IF(G31/C31&lt;10, G31/C31, "&gt;999%"))</f>
        <v>0.81818181818181823</v>
      </c>
      <c r="J31" s="123">
        <f>IF(E31=0, "-", IF(H31/E31&lt;10, H31/E31, "&gt;999%"))</f>
        <v>2.0833333333333332E-2</v>
      </c>
    </row>
    <row r="32" spans="1:10" x14ac:dyDescent="0.25">
      <c r="A32" s="34"/>
      <c r="B32" s="40"/>
      <c r="C32" s="41"/>
      <c r="D32" s="40"/>
      <c r="E32" s="41"/>
      <c r="F32" s="42"/>
      <c r="G32" s="40"/>
      <c r="H32" s="41"/>
      <c r="I32" s="43"/>
      <c r="J32" s="44"/>
    </row>
    <row r="33" spans="1:10" s="52" customFormat="1" ht="13" x14ac:dyDescent="0.3">
      <c r="A33" s="26" t="s">
        <v>17</v>
      </c>
      <c r="B33" s="46">
        <f>SUM(B26:B32)</f>
        <v>640</v>
      </c>
      <c r="C33" s="128">
        <f>SUM(C26:C32)</f>
        <v>963</v>
      </c>
      <c r="D33" s="46">
        <f>SUM(D26:D32)</f>
        <v>1714</v>
      </c>
      <c r="E33" s="128">
        <f>SUM(E26:E32)</f>
        <v>2456</v>
      </c>
      <c r="F33" s="48"/>
      <c r="G33" s="46">
        <f>B33-C33</f>
        <v>-323</v>
      </c>
      <c r="H33" s="47">
        <f>D33-E33</f>
        <v>-742</v>
      </c>
      <c r="I33" s="49">
        <f>IF(C33=0, 0, G33/C33)</f>
        <v>-0.33541017653167188</v>
      </c>
      <c r="J33" s="50">
        <f>IF(E33=0, 0, H33/E33)</f>
        <v>-0.30211726384364823</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33914-8245-43FC-8242-4F681E9D65EC}">
  <sheetPr>
    <pageSetUpPr fitToPage="1"/>
  </sheetPr>
  <dimension ref="A1:J38"/>
  <sheetViews>
    <sheetView workbookViewId="0">
      <selection sqref="A1:L1"/>
    </sheetView>
  </sheetViews>
  <sheetFormatPr defaultRowHeight="12.5" x14ac:dyDescent="0.25"/>
  <cols>
    <col min="1" max="1" width="32.7265625" style="4" customWidth="1"/>
    <col min="2" max="5" width="10.1796875" style="4" customWidth="1"/>
    <col min="6" max="6" width="1.7265625" style="4" customWidth="1"/>
    <col min="7" max="10" width="10.1796875" style="4" customWidth="1"/>
    <col min="11" max="256" width="8.7265625" style="4"/>
    <col min="257" max="257" width="32.7265625" style="4" customWidth="1"/>
    <col min="258" max="261" width="10.1796875" style="4" customWidth="1"/>
    <col min="262" max="262" width="1.7265625" style="4" customWidth="1"/>
    <col min="263" max="266" width="10.1796875" style="4" customWidth="1"/>
    <col min="267" max="512" width="8.7265625" style="4"/>
    <col min="513" max="513" width="32.7265625" style="4" customWidth="1"/>
    <col min="514" max="517" width="10.1796875" style="4" customWidth="1"/>
    <col min="518" max="518" width="1.7265625" style="4" customWidth="1"/>
    <col min="519" max="522" width="10.1796875" style="4" customWidth="1"/>
    <col min="523" max="768" width="8.7265625" style="4"/>
    <col min="769" max="769" width="32.7265625" style="4" customWidth="1"/>
    <col min="770" max="773" width="10.1796875" style="4" customWidth="1"/>
    <col min="774" max="774" width="1.7265625" style="4" customWidth="1"/>
    <col min="775" max="778" width="10.1796875" style="4" customWidth="1"/>
    <col min="779" max="1024" width="8.7265625" style="4"/>
    <col min="1025" max="1025" width="32.7265625" style="4" customWidth="1"/>
    <col min="1026" max="1029" width="10.1796875" style="4" customWidth="1"/>
    <col min="1030" max="1030" width="1.7265625" style="4" customWidth="1"/>
    <col min="1031" max="1034" width="10.1796875" style="4" customWidth="1"/>
    <col min="1035" max="1280" width="8.7265625" style="4"/>
    <col min="1281" max="1281" width="32.7265625" style="4" customWidth="1"/>
    <col min="1282" max="1285" width="10.1796875" style="4" customWidth="1"/>
    <col min="1286" max="1286" width="1.7265625" style="4" customWidth="1"/>
    <col min="1287" max="1290" width="10.1796875" style="4" customWidth="1"/>
    <col min="1291" max="1536" width="8.7265625" style="4"/>
    <col min="1537" max="1537" width="32.7265625" style="4" customWidth="1"/>
    <col min="1538" max="1541" width="10.1796875" style="4" customWidth="1"/>
    <col min="1542" max="1542" width="1.7265625" style="4" customWidth="1"/>
    <col min="1543" max="1546" width="10.1796875" style="4" customWidth="1"/>
    <col min="1547" max="1792" width="8.7265625" style="4"/>
    <col min="1793" max="1793" width="32.7265625" style="4" customWidth="1"/>
    <col min="1794" max="1797" width="10.1796875" style="4" customWidth="1"/>
    <col min="1798" max="1798" width="1.7265625" style="4" customWidth="1"/>
    <col min="1799" max="1802" width="10.1796875" style="4" customWidth="1"/>
    <col min="1803" max="2048" width="8.7265625" style="4"/>
    <col min="2049" max="2049" width="32.7265625" style="4" customWidth="1"/>
    <col min="2050" max="2053" width="10.1796875" style="4" customWidth="1"/>
    <col min="2054" max="2054" width="1.7265625" style="4" customWidth="1"/>
    <col min="2055" max="2058" width="10.1796875" style="4" customWidth="1"/>
    <col min="2059" max="2304" width="8.7265625" style="4"/>
    <col min="2305" max="2305" width="32.7265625" style="4" customWidth="1"/>
    <col min="2306" max="2309" width="10.1796875" style="4" customWidth="1"/>
    <col min="2310" max="2310" width="1.7265625" style="4" customWidth="1"/>
    <col min="2311" max="2314" width="10.1796875" style="4" customWidth="1"/>
    <col min="2315" max="2560" width="8.7265625" style="4"/>
    <col min="2561" max="2561" width="32.7265625" style="4" customWidth="1"/>
    <col min="2562" max="2565" width="10.1796875" style="4" customWidth="1"/>
    <col min="2566" max="2566" width="1.7265625" style="4" customWidth="1"/>
    <col min="2567" max="2570" width="10.1796875" style="4" customWidth="1"/>
    <col min="2571" max="2816" width="8.7265625" style="4"/>
    <col min="2817" max="2817" width="32.7265625" style="4" customWidth="1"/>
    <col min="2818" max="2821" width="10.1796875" style="4" customWidth="1"/>
    <col min="2822" max="2822" width="1.7265625" style="4" customWidth="1"/>
    <col min="2823" max="2826" width="10.1796875" style="4" customWidth="1"/>
    <col min="2827" max="3072" width="8.7265625" style="4"/>
    <col min="3073" max="3073" width="32.7265625" style="4" customWidth="1"/>
    <col min="3074" max="3077" width="10.1796875" style="4" customWidth="1"/>
    <col min="3078" max="3078" width="1.7265625" style="4" customWidth="1"/>
    <col min="3079" max="3082" width="10.1796875" style="4" customWidth="1"/>
    <col min="3083" max="3328" width="8.7265625" style="4"/>
    <col min="3329" max="3329" width="32.7265625" style="4" customWidth="1"/>
    <col min="3330" max="3333" width="10.1796875" style="4" customWidth="1"/>
    <col min="3334" max="3334" width="1.7265625" style="4" customWidth="1"/>
    <col min="3335" max="3338" width="10.1796875" style="4" customWidth="1"/>
    <col min="3339" max="3584" width="8.7265625" style="4"/>
    <col min="3585" max="3585" width="32.7265625" style="4" customWidth="1"/>
    <col min="3586" max="3589" width="10.1796875" style="4" customWidth="1"/>
    <col min="3590" max="3590" width="1.7265625" style="4" customWidth="1"/>
    <col min="3591" max="3594" width="10.1796875" style="4" customWidth="1"/>
    <col min="3595" max="3840" width="8.7265625" style="4"/>
    <col min="3841" max="3841" width="32.7265625" style="4" customWidth="1"/>
    <col min="3842" max="3845" width="10.1796875" style="4" customWidth="1"/>
    <col min="3846" max="3846" width="1.7265625" style="4" customWidth="1"/>
    <col min="3847" max="3850" width="10.1796875" style="4" customWidth="1"/>
    <col min="3851" max="4096" width="8.7265625" style="4"/>
    <col min="4097" max="4097" width="32.7265625" style="4" customWidth="1"/>
    <col min="4098" max="4101" width="10.1796875" style="4" customWidth="1"/>
    <col min="4102" max="4102" width="1.7265625" style="4" customWidth="1"/>
    <col min="4103" max="4106" width="10.1796875" style="4" customWidth="1"/>
    <col min="4107" max="4352" width="8.7265625" style="4"/>
    <col min="4353" max="4353" width="32.7265625" style="4" customWidth="1"/>
    <col min="4354" max="4357" width="10.1796875" style="4" customWidth="1"/>
    <col min="4358" max="4358" width="1.7265625" style="4" customWidth="1"/>
    <col min="4359" max="4362" width="10.1796875" style="4" customWidth="1"/>
    <col min="4363" max="4608" width="8.7265625" style="4"/>
    <col min="4609" max="4609" width="32.7265625" style="4" customWidth="1"/>
    <col min="4610" max="4613" width="10.1796875" style="4" customWidth="1"/>
    <col min="4614" max="4614" width="1.7265625" style="4" customWidth="1"/>
    <col min="4615" max="4618" width="10.1796875" style="4" customWidth="1"/>
    <col min="4619" max="4864" width="8.7265625" style="4"/>
    <col min="4865" max="4865" width="32.7265625" style="4" customWidth="1"/>
    <col min="4866" max="4869" width="10.1796875" style="4" customWidth="1"/>
    <col min="4870" max="4870" width="1.7265625" style="4" customWidth="1"/>
    <col min="4871" max="4874" width="10.1796875" style="4" customWidth="1"/>
    <col min="4875" max="5120" width="8.7265625" style="4"/>
    <col min="5121" max="5121" width="32.7265625" style="4" customWidth="1"/>
    <col min="5122" max="5125" width="10.1796875" style="4" customWidth="1"/>
    <col min="5126" max="5126" width="1.7265625" style="4" customWidth="1"/>
    <col min="5127" max="5130" width="10.1796875" style="4" customWidth="1"/>
    <col min="5131" max="5376" width="8.7265625" style="4"/>
    <col min="5377" max="5377" width="32.7265625" style="4" customWidth="1"/>
    <col min="5378" max="5381" width="10.1796875" style="4" customWidth="1"/>
    <col min="5382" max="5382" width="1.7265625" style="4" customWidth="1"/>
    <col min="5383" max="5386" width="10.1796875" style="4" customWidth="1"/>
    <col min="5387" max="5632" width="8.7265625" style="4"/>
    <col min="5633" max="5633" width="32.7265625" style="4" customWidth="1"/>
    <col min="5634" max="5637" width="10.1796875" style="4" customWidth="1"/>
    <col min="5638" max="5638" width="1.7265625" style="4" customWidth="1"/>
    <col min="5639" max="5642" width="10.1796875" style="4" customWidth="1"/>
    <col min="5643" max="5888" width="8.7265625" style="4"/>
    <col min="5889" max="5889" width="32.7265625" style="4" customWidth="1"/>
    <col min="5890" max="5893" width="10.1796875" style="4" customWidth="1"/>
    <col min="5894" max="5894" width="1.7265625" style="4" customWidth="1"/>
    <col min="5895" max="5898" width="10.1796875" style="4" customWidth="1"/>
    <col min="5899" max="6144" width="8.7265625" style="4"/>
    <col min="6145" max="6145" width="32.7265625" style="4" customWidth="1"/>
    <col min="6146" max="6149" width="10.1796875" style="4" customWidth="1"/>
    <col min="6150" max="6150" width="1.7265625" style="4" customWidth="1"/>
    <col min="6151" max="6154" width="10.1796875" style="4" customWidth="1"/>
    <col min="6155" max="6400" width="8.7265625" style="4"/>
    <col min="6401" max="6401" width="32.7265625" style="4" customWidth="1"/>
    <col min="6402" max="6405" width="10.1796875" style="4" customWidth="1"/>
    <col min="6406" max="6406" width="1.7265625" style="4" customWidth="1"/>
    <col min="6407" max="6410" width="10.1796875" style="4" customWidth="1"/>
    <col min="6411" max="6656" width="8.7265625" style="4"/>
    <col min="6657" max="6657" width="32.7265625" style="4" customWidth="1"/>
    <col min="6658" max="6661" width="10.1796875" style="4" customWidth="1"/>
    <col min="6662" max="6662" width="1.7265625" style="4" customWidth="1"/>
    <col min="6663" max="6666" width="10.1796875" style="4" customWidth="1"/>
    <col min="6667" max="6912" width="8.7265625" style="4"/>
    <col min="6913" max="6913" width="32.7265625" style="4" customWidth="1"/>
    <col min="6914" max="6917" width="10.1796875" style="4" customWidth="1"/>
    <col min="6918" max="6918" width="1.7265625" style="4" customWidth="1"/>
    <col min="6919" max="6922" width="10.1796875" style="4" customWidth="1"/>
    <col min="6923" max="7168" width="8.7265625" style="4"/>
    <col min="7169" max="7169" width="32.7265625" style="4" customWidth="1"/>
    <col min="7170" max="7173" width="10.1796875" style="4" customWidth="1"/>
    <col min="7174" max="7174" width="1.7265625" style="4" customWidth="1"/>
    <col min="7175" max="7178" width="10.1796875" style="4" customWidth="1"/>
    <col min="7179" max="7424" width="8.7265625" style="4"/>
    <col min="7425" max="7425" width="32.7265625" style="4" customWidth="1"/>
    <col min="7426" max="7429" width="10.1796875" style="4" customWidth="1"/>
    <col min="7430" max="7430" width="1.7265625" style="4" customWidth="1"/>
    <col min="7431" max="7434" width="10.1796875" style="4" customWidth="1"/>
    <col min="7435" max="7680" width="8.7265625" style="4"/>
    <col min="7681" max="7681" width="32.7265625" style="4" customWidth="1"/>
    <col min="7682" max="7685" width="10.1796875" style="4" customWidth="1"/>
    <col min="7686" max="7686" width="1.7265625" style="4" customWidth="1"/>
    <col min="7687" max="7690" width="10.1796875" style="4" customWidth="1"/>
    <col min="7691" max="7936" width="8.7265625" style="4"/>
    <col min="7937" max="7937" width="32.7265625" style="4" customWidth="1"/>
    <col min="7938" max="7941" width="10.1796875" style="4" customWidth="1"/>
    <col min="7942" max="7942" width="1.7265625" style="4" customWidth="1"/>
    <col min="7943" max="7946" width="10.1796875" style="4" customWidth="1"/>
    <col min="7947" max="8192" width="8.7265625" style="4"/>
    <col min="8193" max="8193" width="32.7265625" style="4" customWidth="1"/>
    <col min="8194" max="8197" width="10.1796875" style="4" customWidth="1"/>
    <col min="8198" max="8198" width="1.7265625" style="4" customWidth="1"/>
    <col min="8199" max="8202" width="10.1796875" style="4" customWidth="1"/>
    <col min="8203" max="8448" width="8.7265625" style="4"/>
    <col min="8449" max="8449" width="32.7265625" style="4" customWidth="1"/>
    <col min="8450" max="8453" width="10.1796875" style="4" customWidth="1"/>
    <col min="8454" max="8454" width="1.7265625" style="4" customWidth="1"/>
    <col min="8455" max="8458" width="10.1796875" style="4" customWidth="1"/>
    <col min="8459" max="8704" width="8.7265625" style="4"/>
    <col min="8705" max="8705" width="32.7265625" style="4" customWidth="1"/>
    <col min="8706" max="8709" width="10.1796875" style="4" customWidth="1"/>
    <col min="8710" max="8710" width="1.7265625" style="4" customWidth="1"/>
    <col min="8711" max="8714" width="10.1796875" style="4" customWidth="1"/>
    <col min="8715" max="8960" width="8.7265625" style="4"/>
    <col min="8961" max="8961" width="32.7265625" style="4" customWidth="1"/>
    <col min="8962" max="8965" width="10.1796875" style="4" customWidth="1"/>
    <col min="8966" max="8966" width="1.7265625" style="4" customWidth="1"/>
    <col min="8967" max="8970" width="10.1796875" style="4" customWidth="1"/>
    <col min="8971" max="9216" width="8.7265625" style="4"/>
    <col min="9217" max="9217" width="32.7265625" style="4" customWidth="1"/>
    <col min="9218" max="9221" width="10.1796875" style="4" customWidth="1"/>
    <col min="9222" max="9222" width="1.7265625" style="4" customWidth="1"/>
    <col min="9223" max="9226" width="10.1796875" style="4" customWidth="1"/>
    <col min="9227" max="9472" width="8.7265625" style="4"/>
    <col min="9473" max="9473" width="32.7265625" style="4" customWidth="1"/>
    <col min="9474" max="9477" width="10.1796875" style="4" customWidth="1"/>
    <col min="9478" max="9478" width="1.7265625" style="4" customWidth="1"/>
    <col min="9479" max="9482" width="10.1796875" style="4" customWidth="1"/>
    <col min="9483" max="9728" width="8.7265625" style="4"/>
    <col min="9729" max="9729" width="32.7265625" style="4" customWidth="1"/>
    <col min="9730" max="9733" width="10.1796875" style="4" customWidth="1"/>
    <col min="9734" max="9734" width="1.7265625" style="4" customWidth="1"/>
    <col min="9735" max="9738" width="10.1796875" style="4" customWidth="1"/>
    <col min="9739" max="9984" width="8.7265625" style="4"/>
    <col min="9985" max="9985" width="32.7265625" style="4" customWidth="1"/>
    <col min="9986" max="9989" width="10.1796875" style="4" customWidth="1"/>
    <col min="9990" max="9990" width="1.7265625" style="4" customWidth="1"/>
    <col min="9991" max="9994" width="10.1796875" style="4" customWidth="1"/>
    <col min="9995" max="10240" width="8.7265625" style="4"/>
    <col min="10241" max="10241" width="32.7265625" style="4" customWidth="1"/>
    <col min="10242" max="10245" width="10.1796875" style="4" customWidth="1"/>
    <col min="10246" max="10246" width="1.7265625" style="4" customWidth="1"/>
    <col min="10247" max="10250" width="10.1796875" style="4" customWidth="1"/>
    <col min="10251" max="10496" width="8.7265625" style="4"/>
    <col min="10497" max="10497" width="32.7265625" style="4" customWidth="1"/>
    <col min="10498" max="10501" width="10.1796875" style="4" customWidth="1"/>
    <col min="10502" max="10502" width="1.7265625" style="4" customWidth="1"/>
    <col min="10503" max="10506" width="10.1796875" style="4" customWidth="1"/>
    <col min="10507" max="10752" width="8.7265625" style="4"/>
    <col min="10753" max="10753" width="32.7265625" style="4" customWidth="1"/>
    <col min="10754" max="10757" width="10.1796875" style="4" customWidth="1"/>
    <col min="10758" max="10758" width="1.7265625" style="4" customWidth="1"/>
    <col min="10759" max="10762" width="10.1796875" style="4" customWidth="1"/>
    <col min="10763" max="11008" width="8.7265625" style="4"/>
    <col min="11009" max="11009" width="32.7265625" style="4" customWidth="1"/>
    <col min="11010" max="11013" width="10.1796875" style="4" customWidth="1"/>
    <col min="11014" max="11014" width="1.7265625" style="4" customWidth="1"/>
    <col min="11015" max="11018" width="10.1796875" style="4" customWidth="1"/>
    <col min="11019" max="11264" width="8.7265625" style="4"/>
    <col min="11265" max="11265" width="32.7265625" style="4" customWidth="1"/>
    <col min="11266" max="11269" width="10.1796875" style="4" customWidth="1"/>
    <col min="11270" max="11270" width="1.7265625" style="4" customWidth="1"/>
    <col min="11271" max="11274" width="10.1796875" style="4" customWidth="1"/>
    <col min="11275" max="11520" width="8.7265625" style="4"/>
    <col min="11521" max="11521" width="32.7265625" style="4" customWidth="1"/>
    <col min="11522" max="11525" width="10.1796875" style="4" customWidth="1"/>
    <col min="11526" max="11526" width="1.7265625" style="4" customWidth="1"/>
    <col min="11527" max="11530" width="10.1796875" style="4" customWidth="1"/>
    <col min="11531" max="11776" width="8.7265625" style="4"/>
    <col min="11777" max="11777" width="32.7265625" style="4" customWidth="1"/>
    <col min="11778" max="11781" width="10.1796875" style="4" customWidth="1"/>
    <col min="11782" max="11782" width="1.7265625" style="4" customWidth="1"/>
    <col min="11783" max="11786" width="10.1796875" style="4" customWidth="1"/>
    <col min="11787" max="12032" width="8.7265625" style="4"/>
    <col min="12033" max="12033" width="32.7265625" style="4" customWidth="1"/>
    <col min="12034" max="12037" width="10.1796875" style="4" customWidth="1"/>
    <col min="12038" max="12038" width="1.7265625" style="4" customWidth="1"/>
    <col min="12039" max="12042" width="10.1796875" style="4" customWidth="1"/>
    <col min="12043" max="12288" width="8.7265625" style="4"/>
    <col min="12289" max="12289" width="32.7265625" style="4" customWidth="1"/>
    <col min="12290" max="12293" width="10.1796875" style="4" customWidth="1"/>
    <col min="12294" max="12294" width="1.7265625" style="4" customWidth="1"/>
    <col min="12295" max="12298" width="10.1796875" style="4" customWidth="1"/>
    <col min="12299" max="12544" width="8.7265625" style="4"/>
    <col min="12545" max="12545" width="32.7265625" style="4" customWidth="1"/>
    <col min="12546" max="12549" width="10.1796875" style="4" customWidth="1"/>
    <col min="12550" max="12550" width="1.7265625" style="4" customWidth="1"/>
    <col min="12551" max="12554" width="10.1796875" style="4" customWidth="1"/>
    <col min="12555" max="12800" width="8.7265625" style="4"/>
    <col min="12801" max="12801" width="32.7265625" style="4" customWidth="1"/>
    <col min="12802" max="12805" width="10.1796875" style="4" customWidth="1"/>
    <col min="12806" max="12806" width="1.7265625" style="4" customWidth="1"/>
    <col min="12807" max="12810" width="10.1796875" style="4" customWidth="1"/>
    <col min="12811" max="13056" width="8.7265625" style="4"/>
    <col min="13057" max="13057" width="32.7265625" style="4" customWidth="1"/>
    <col min="13058" max="13061" width="10.1796875" style="4" customWidth="1"/>
    <col min="13062" max="13062" width="1.7265625" style="4" customWidth="1"/>
    <col min="13063" max="13066" width="10.1796875" style="4" customWidth="1"/>
    <col min="13067" max="13312" width="8.7265625" style="4"/>
    <col min="13313" max="13313" width="32.7265625" style="4" customWidth="1"/>
    <col min="13314" max="13317" width="10.1796875" style="4" customWidth="1"/>
    <col min="13318" max="13318" width="1.7265625" style="4" customWidth="1"/>
    <col min="13319" max="13322" width="10.1796875" style="4" customWidth="1"/>
    <col min="13323" max="13568" width="8.7265625" style="4"/>
    <col min="13569" max="13569" width="32.7265625" style="4" customWidth="1"/>
    <col min="13570" max="13573" width="10.1796875" style="4" customWidth="1"/>
    <col min="13574" max="13574" width="1.7265625" style="4" customWidth="1"/>
    <col min="13575" max="13578" width="10.1796875" style="4" customWidth="1"/>
    <col min="13579" max="13824" width="8.7265625" style="4"/>
    <col min="13825" max="13825" width="32.7265625" style="4" customWidth="1"/>
    <col min="13826" max="13829" width="10.1796875" style="4" customWidth="1"/>
    <col min="13830" max="13830" width="1.7265625" style="4" customWidth="1"/>
    <col min="13831" max="13834" width="10.1796875" style="4" customWidth="1"/>
    <col min="13835" max="14080" width="8.7265625" style="4"/>
    <col min="14081" max="14081" width="32.7265625" style="4" customWidth="1"/>
    <col min="14082" max="14085" width="10.1796875" style="4" customWidth="1"/>
    <col min="14086" max="14086" width="1.7265625" style="4" customWidth="1"/>
    <col min="14087" max="14090" width="10.1796875" style="4" customWidth="1"/>
    <col min="14091" max="14336" width="8.7265625" style="4"/>
    <col min="14337" max="14337" width="32.7265625" style="4" customWidth="1"/>
    <col min="14338" max="14341" width="10.1796875" style="4" customWidth="1"/>
    <col min="14342" max="14342" width="1.7265625" style="4" customWidth="1"/>
    <col min="14343" max="14346" width="10.1796875" style="4" customWidth="1"/>
    <col min="14347" max="14592" width="8.7265625" style="4"/>
    <col min="14593" max="14593" width="32.7265625" style="4" customWidth="1"/>
    <col min="14594" max="14597" width="10.1796875" style="4" customWidth="1"/>
    <col min="14598" max="14598" width="1.7265625" style="4" customWidth="1"/>
    <col min="14599" max="14602" width="10.1796875" style="4" customWidth="1"/>
    <col min="14603" max="14848" width="8.7265625" style="4"/>
    <col min="14849" max="14849" width="32.7265625" style="4" customWidth="1"/>
    <col min="14850" max="14853" width="10.1796875" style="4" customWidth="1"/>
    <col min="14854" max="14854" width="1.7265625" style="4" customWidth="1"/>
    <col min="14855" max="14858" width="10.1796875" style="4" customWidth="1"/>
    <col min="14859" max="15104" width="8.7265625" style="4"/>
    <col min="15105" max="15105" width="32.7265625" style="4" customWidth="1"/>
    <col min="15106" max="15109" width="10.1796875" style="4" customWidth="1"/>
    <col min="15110" max="15110" width="1.7265625" style="4" customWidth="1"/>
    <col min="15111" max="15114" width="10.1796875" style="4" customWidth="1"/>
    <col min="15115" max="15360" width="8.7265625" style="4"/>
    <col min="15361" max="15361" width="32.7265625" style="4" customWidth="1"/>
    <col min="15362" max="15365" width="10.1796875" style="4" customWidth="1"/>
    <col min="15366" max="15366" width="1.7265625" style="4" customWidth="1"/>
    <col min="15367" max="15370" width="10.1796875" style="4" customWidth="1"/>
    <col min="15371" max="15616" width="8.7265625" style="4"/>
    <col min="15617" max="15617" width="32.7265625" style="4" customWidth="1"/>
    <col min="15618" max="15621" width="10.1796875" style="4" customWidth="1"/>
    <col min="15622" max="15622" width="1.7265625" style="4" customWidth="1"/>
    <col min="15623" max="15626" width="10.1796875" style="4" customWidth="1"/>
    <col min="15627" max="15872" width="8.7265625" style="4"/>
    <col min="15873" max="15873" width="32.7265625" style="4" customWidth="1"/>
    <col min="15874" max="15877" width="10.1796875" style="4" customWidth="1"/>
    <col min="15878" max="15878" width="1.7265625" style="4" customWidth="1"/>
    <col min="15879" max="15882" width="10.1796875" style="4" customWidth="1"/>
    <col min="15883" max="16128" width="8.7265625" style="4"/>
    <col min="16129" max="16129" width="32.7265625" style="4" customWidth="1"/>
    <col min="16130" max="16133" width="10.1796875" style="4" customWidth="1"/>
    <col min="16134" max="16134" width="1.7265625" style="4" customWidth="1"/>
    <col min="16135" max="16138" width="10.1796875" style="4" customWidth="1"/>
    <col min="16139" max="16384" width="8.7265625" style="4"/>
  </cols>
  <sheetData>
    <row r="1" spans="1:10" ht="20" x14ac:dyDescent="0.4">
      <c r="A1" s="68" t="s">
        <v>19</v>
      </c>
      <c r="B1" s="69" t="s">
        <v>93</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ht="13" x14ac:dyDescent="0.3">
      <c r="A7" s="118" t="s">
        <v>94</v>
      </c>
      <c r="B7" s="35"/>
      <c r="C7" s="36"/>
      <c r="D7" s="35"/>
      <c r="E7" s="36"/>
      <c r="F7" s="37"/>
      <c r="G7" s="35"/>
      <c r="H7" s="36"/>
      <c r="I7" s="38"/>
      <c r="J7" s="39"/>
    </row>
    <row r="8" spans="1:10" x14ac:dyDescent="0.25">
      <c r="A8" s="124" t="s">
        <v>95</v>
      </c>
      <c r="B8" s="35">
        <v>0</v>
      </c>
      <c r="C8" s="36">
        <v>2</v>
      </c>
      <c r="D8" s="35">
        <v>1</v>
      </c>
      <c r="E8" s="36">
        <v>6</v>
      </c>
      <c r="F8" s="37"/>
      <c r="G8" s="35">
        <f>B8-C8</f>
        <v>-2</v>
      </c>
      <c r="H8" s="36">
        <f>D8-E8</f>
        <v>-5</v>
      </c>
      <c r="I8" s="38">
        <f>IF(C8=0, "-", IF(G8/C8&lt;10, G8/C8, "&gt;999%"))</f>
        <v>-1</v>
      </c>
      <c r="J8" s="39">
        <f>IF(E8=0, "-", IF(H8/E8&lt;10, H8/E8, "&gt;999%"))</f>
        <v>-0.83333333333333337</v>
      </c>
    </row>
    <row r="9" spans="1:10" x14ac:dyDescent="0.25">
      <c r="A9" s="124" t="s">
        <v>96</v>
      </c>
      <c r="B9" s="35">
        <v>7</v>
      </c>
      <c r="C9" s="36">
        <v>1</v>
      </c>
      <c r="D9" s="35">
        <v>12</v>
      </c>
      <c r="E9" s="36">
        <v>16</v>
      </c>
      <c r="F9" s="37"/>
      <c r="G9" s="35">
        <f>B9-C9</f>
        <v>6</v>
      </c>
      <c r="H9" s="36">
        <f>D9-E9</f>
        <v>-4</v>
      </c>
      <c r="I9" s="38">
        <f>IF(C9=0, "-", IF(G9/C9&lt;10, G9/C9, "&gt;999%"))</f>
        <v>6</v>
      </c>
      <c r="J9" s="39">
        <f>IF(E9=0, "-", IF(H9/E9&lt;10, H9/E9, "&gt;999%"))</f>
        <v>-0.25</v>
      </c>
    </row>
    <row r="10" spans="1:10" x14ac:dyDescent="0.25">
      <c r="A10" s="124" t="s">
        <v>97</v>
      </c>
      <c r="B10" s="35">
        <v>59</v>
      </c>
      <c r="C10" s="36">
        <v>80</v>
      </c>
      <c r="D10" s="35">
        <v>203</v>
      </c>
      <c r="E10" s="36">
        <v>239</v>
      </c>
      <c r="F10" s="37"/>
      <c r="G10" s="35">
        <f>B10-C10</f>
        <v>-21</v>
      </c>
      <c r="H10" s="36">
        <f>D10-E10</f>
        <v>-36</v>
      </c>
      <c r="I10" s="38">
        <f>IF(C10=0, "-", IF(G10/C10&lt;10, G10/C10, "&gt;999%"))</f>
        <v>-0.26250000000000001</v>
      </c>
      <c r="J10" s="39">
        <f>IF(E10=0, "-", IF(H10/E10&lt;10, H10/E10, "&gt;999%"))</f>
        <v>-0.15062761506276151</v>
      </c>
    </row>
    <row r="11" spans="1:10" x14ac:dyDescent="0.25">
      <c r="A11" s="124"/>
      <c r="B11" s="35"/>
      <c r="C11" s="36"/>
      <c r="D11" s="35"/>
      <c r="E11" s="36"/>
      <c r="F11" s="37"/>
      <c r="G11" s="35"/>
      <c r="H11" s="36"/>
      <c r="I11" s="38"/>
      <c r="J11" s="39"/>
    </row>
    <row r="12" spans="1:10" ht="13" x14ac:dyDescent="0.3">
      <c r="A12" s="118" t="s">
        <v>98</v>
      </c>
      <c r="B12" s="35"/>
      <c r="C12" s="36"/>
      <c r="D12" s="35"/>
      <c r="E12" s="36"/>
      <c r="F12" s="37"/>
      <c r="G12" s="35"/>
      <c r="H12" s="36"/>
      <c r="I12" s="38"/>
      <c r="J12" s="39"/>
    </row>
    <row r="13" spans="1:10" x14ac:dyDescent="0.25">
      <c r="A13" s="124" t="s">
        <v>95</v>
      </c>
      <c r="B13" s="35">
        <v>2</v>
      </c>
      <c r="C13" s="36">
        <v>2</v>
      </c>
      <c r="D13" s="35">
        <v>7</v>
      </c>
      <c r="E13" s="36">
        <v>11</v>
      </c>
      <c r="F13" s="37"/>
      <c r="G13" s="35">
        <f>B13-C13</f>
        <v>0</v>
      </c>
      <c r="H13" s="36">
        <f>D13-E13</f>
        <v>-4</v>
      </c>
      <c r="I13" s="38">
        <f>IF(C13=0, "-", IF(G13/C13&lt;10, G13/C13, "&gt;999%"))</f>
        <v>0</v>
      </c>
      <c r="J13" s="39">
        <f>IF(E13=0, "-", IF(H13/E13&lt;10, H13/E13, "&gt;999%"))</f>
        <v>-0.36363636363636365</v>
      </c>
    </row>
    <row r="14" spans="1:10" x14ac:dyDescent="0.25">
      <c r="A14" s="124" t="s">
        <v>99</v>
      </c>
      <c r="B14" s="35">
        <v>1</v>
      </c>
      <c r="C14" s="36">
        <v>0</v>
      </c>
      <c r="D14" s="35">
        <v>2</v>
      </c>
      <c r="E14" s="36">
        <v>1</v>
      </c>
      <c r="F14" s="37"/>
      <c r="G14" s="35">
        <f>B14-C14</f>
        <v>1</v>
      </c>
      <c r="H14" s="36">
        <f>D14-E14</f>
        <v>1</v>
      </c>
      <c r="I14" s="38" t="str">
        <f>IF(C14=0, "-", IF(G14/C14&lt;10, G14/C14, "&gt;999%"))</f>
        <v>-</v>
      </c>
      <c r="J14" s="39">
        <f>IF(E14=0, "-", IF(H14/E14&lt;10, H14/E14, "&gt;999%"))</f>
        <v>1</v>
      </c>
    </row>
    <row r="15" spans="1:10" x14ac:dyDescent="0.25">
      <c r="A15" s="124" t="s">
        <v>96</v>
      </c>
      <c r="B15" s="35">
        <v>12</v>
      </c>
      <c r="C15" s="36">
        <v>5</v>
      </c>
      <c r="D15" s="35">
        <v>42</v>
      </c>
      <c r="E15" s="36">
        <v>13</v>
      </c>
      <c r="F15" s="37"/>
      <c r="G15" s="35">
        <f>B15-C15</f>
        <v>7</v>
      </c>
      <c r="H15" s="36">
        <f>D15-E15</f>
        <v>29</v>
      </c>
      <c r="I15" s="38">
        <f>IF(C15=0, "-", IF(G15/C15&lt;10, G15/C15, "&gt;999%"))</f>
        <v>1.4</v>
      </c>
      <c r="J15" s="39">
        <f>IF(E15=0, "-", IF(H15/E15&lt;10, H15/E15, "&gt;999%"))</f>
        <v>2.2307692307692308</v>
      </c>
    </row>
    <row r="16" spans="1:10" x14ac:dyDescent="0.25">
      <c r="A16" s="124" t="s">
        <v>97</v>
      </c>
      <c r="B16" s="35">
        <v>43</v>
      </c>
      <c r="C16" s="36">
        <v>97</v>
      </c>
      <c r="D16" s="35">
        <v>117</v>
      </c>
      <c r="E16" s="36">
        <v>228</v>
      </c>
      <c r="F16" s="37"/>
      <c r="G16" s="35">
        <f>B16-C16</f>
        <v>-54</v>
      </c>
      <c r="H16" s="36">
        <f>D16-E16</f>
        <v>-111</v>
      </c>
      <c r="I16" s="38">
        <f>IF(C16=0, "-", IF(G16/C16&lt;10, G16/C16, "&gt;999%"))</f>
        <v>-0.55670103092783507</v>
      </c>
      <c r="J16" s="39">
        <f>IF(E16=0, "-", IF(H16/E16&lt;10, H16/E16, "&gt;999%"))</f>
        <v>-0.48684210526315791</v>
      </c>
    </row>
    <row r="17" spans="1:10" x14ac:dyDescent="0.25">
      <c r="A17" s="34"/>
      <c r="B17" s="35"/>
      <c r="C17" s="36"/>
      <c r="D17" s="35"/>
      <c r="E17" s="36"/>
      <c r="F17" s="37"/>
      <c r="G17" s="35"/>
      <c r="H17" s="36"/>
      <c r="I17" s="38"/>
      <c r="J17" s="39"/>
    </row>
    <row r="18" spans="1:10" ht="13" x14ac:dyDescent="0.3">
      <c r="A18" s="118" t="s">
        <v>100</v>
      </c>
      <c r="B18" s="35"/>
      <c r="C18" s="36"/>
      <c r="D18" s="35"/>
      <c r="E18" s="36"/>
      <c r="F18" s="37"/>
      <c r="G18" s="35"/>
      <c r="H18" s="36"/>
      <c r="I18" s="38"/>
      <c r="J18" s="39"/>
    </row>
    <row r="19" spans="1:10" x14ac:dyDescent="0.25">
      <c r="A19" s="124" t="s">
        <v>95</v>
      </c>
      <c r="B19" s="35">
        <v>34</v>
      </c>
      <c r="C19" s="36">
        <v>54</v>
      </c>
      <c r="D19" s="35">
        <v>94</v>
      </c>
      <c r="E19" s="36">
        <v>128</v>
      </c>
      <c r="F19" s="37"/>
      <c r="G19" s="35">
        <f>B19-C19</f>
        <v>-20</v>
      </c>
      <c r="H19" s="36">
        <f>D19-E19</f>
        <v>-34</v>
      </c>
      <c r="I19" s="38">
        <f>IF(C19=0, "-", IF(G19/C19&lt;10, G19/C19, "&gt;999%"))</f>
        <v>-0.37037037037037035</v>
      </c>
      <c r="J19" s="39">
        <f>IF(E19=0, "-", IF(H19/E19&lt;10, H19/E19, "&gt;999%"))</f>
        <v>-0.265625</v>
      </c>
    </row>
    <row r="20" spans="1:10" x14ac:dyDescent="0.25">
      <c r="A20" s="124" t="s">
        <v>96</v>
      </c>
      <c r="B20" s="35">
        <v>8</v>
      </c>
      <c r="C20" s="36">
        <v>0</v>
      </c>
      <c r="D20" s="35">
        <v>23</v>
      </c>
      <c r="E20" s="36">
        <v>0</v>
      </c>
      <c r="F20" s="37"/>
      <c r="G20" s="35">
        <f>B20-C20</f>
        <v>8</v>
      </c>
      <c r="H20" s="36">
        <f>D20-E20</f>
        <v>23</v>
      </c>
      <c r="I20" s="38" t="str">
        <f>IF(C20=0, "-", IF(G20/C20&lt;10, G20/C20, "&gt;999%"))</f>
        <v>-</v>
      </c>
      <c r="J20" s="39" t="str">
        <f>IF(E20=0, "-", IF(H20/E20&lt;10, H20/E20, "&gt;999%"))</f>
        <v>-</v>
      </c>
    </row>
    <row r="21" spans="1:10" x14ac:dyDescent="0.25">
      <c r="A21" s="124" t="s">
        <v>97</v>
      </c>
      <c r="B21" s="35">
        <v>108</v>
      </c>
      <c r="C21" s="36">
        <v>109</v>
      </c>
      <c r="D21" s="35">
        <v>292</v>
      </c>
      <c r="E21" s="36">
        <v>357</v>
      </c>
      <c r="F21" s="37"/>
      <c r="G21" s="35">
        <f>B21-C21</f>
        <v>-1</v>
      </c>
      <c r="H21" s="36">
        <f>D21-E21</f>
        <v>-65</v>
      </c>
      <c r="I21" s="38">
        <f>IF(C21=0, "-", IF(G21/C21&lt;10, G21/C21, "&gt;999%"))</f>
        <v>-9.1743119266055051E-3</v>
      </c>
      <c r="J21" s="39">
        <f>IF(E21=0, "-", IF(H21/E21&lt;10, H21/E21, "&gt;999%"))</f>
        <v>-0.18207282913165265</v>
      </c>
    </row>
    <row r="22" spans="1:10" x14ac:dyDescent="0.25">
      <c r="A22" s="124"/>
      <c r="B22" s="35"/>
      <c r="C22" s="36"/>
      <c r="D22" s="35"/>
      <c r="E22" s="36"/>
      <c r="F22" s="37"/>
      <c r="G22" s="35"/>
      <c r="H22" s="36"/>
      <c r="I22" s="38"/>
      <c r="J22" s="39"/>
    </row>
    <row r="23" spans="1:10" ht="13" x14ac:dyDescent="0.3">
      <c r="A23" s="118" t="s">
        <v>101</v>
      </c>
      <c r="B23" s="35"/>
      <c r="C23" s="36"/>
      <c r="D23" s="35"/>
      <c r="E23" s="36"/>
      <c r="F23" s="37"/>
      <c r="G23" s="35"/>
      <c r="H23" s="36"/>
      <c r="I23" s="38"/>
      <c r="J23" s="39"/>
    </row>
    <row r="24" spans="1:10" x14ac:dyDescent="0.25">
      <c r="A24" s="124" t="s">
        <v>95</v>
      </c>
      <c r="B24" s="35">
        <v>73</v>
      </c>
      <c r="C24" s="36">
        <v>106</v>
      </c>
      <c r="D24" s="35">
        <v>172</v>
      </c>
      <c r="E24" s="36">
        <v>281</v>
      </c>
      <c r="F24" s="37"/>
      <c r="G24" s="35">
        <f>B24-C24</f>
        <v>-33</v>
      </c>
      <c r="H24" s="36">
        <f>D24-E24</f>
        <v>-109</v>
      </c>
      <c r="I24" s="38">
        <f>IF(C24=0, "-", IF(G24/C24&lt;10, G24/C24, "&gt;999%"))</f>
        <v>-0.31132075471698112</v>
      </c>
      <c r="J24" s="39">
        <f>IF(E24=0, "-", IF(H24/E24&lt;10, H24/E24, "&gt;999%"))</f>
        <v>-0.38790035587188609</v>
      </c>
    </row>
    <row r="25" spans="1:10" x14ac:dyDescent="0.25">
      <c r="A25" s="124" t="s">
        <v>96</v>
      </c>
      <c r="B25" s="35">
        <v>3</v>
      </c>
      <c r="C25" s="36">
        <v>0</v>
      </c>
      <c r="D25" s="35">
        <v>14</v>
      </c>
      <c r="E25" s="36">
        <v>2</v>
      </c>
      <c r="F25" s="37"/>
      <c r="G25" s="35">
        <f>B25-C25</f>
        <v>3</v>
      </c>
      <c r="H25" s="36">
        <f>D25-E25</f>
        <v>12</v>
      </c>
      <c r="I25" s="38" t="str">
        <f>IF(C25=0, "-", IF(G25/C25&lt;10, G25/C25, "&gt;999%"))</f>
        <v>-</v>
      </c>
      <c r="J25" s="39">
        <f>IF(E25=0, "-", IF(H25/E25&lt;10, H25/E25, "&gt;999%"))</f>
        <v>6</v>
      </c>
    </row>
    <row r="26" spans="1:10" x14ac:dyDescent="0.25">
      <c r="A26" s="124" t="s">
        <v>97</v>
      </c>
      <c r="B26" s="35">
        <v>61</v>
      </c>
      <c r="C26" s="36">
        <v>224</v>
      </c>
      <c r="D26" s="35">
        <v>167</v>
      </c>
      <c r="E26" s="36">
        <v>452</v>
      </c>
      <c r="F26" s="37"/>
      <c r="G26" s="35">
        <f>B26-C26</f>
        <v>-163</v>
      </c>
      <c r="H26" s="36">
        <f>D26-E26</f>
        <v>-285</v>
      </c>
      <c r="I26" s="38">
        <f>IF(C26=0, "-", IF(G26/C26&lt;10, G26/C26, "&gt;999%"))</f>
        <v>-0.7276785714285714</v>
      </c>
      <c r="J26" s="39">
        <f>IF(E26=0, "-", IF(H26/E26&lt;10, H26/E26, "&gt;999%"))</f>
        <v>-0.63053097345132747</v>
      </c>
    </row>
    <row r="27" spans="1:10" x14ac:dyDescent="0.25">
      <c r="A27" s="34"/>
      <c r="B27" s="35"/>
      <c r="C27" s="36"/>
      <c r="D27" s="35"/>
      <c r="E27" s="36"/>
      <c r="F27" s="37"/>
      <c r="G27" s="35"/>
      <c r="H27" s="36"/>
      <c r="I27" s="38"/>
      <c r="J27" s="39"/>
    </row>
    <row r="28" spans="1:10" ht="13" x14ac:dyDescent="0.3">
      <c r="A28" s="118" t="s">
        <v>102</v>
      </c>
      <c r="B28" s="35"/>
      <c r="C28" s="36"/>
      <c r="D28" s="35"/>
      <c r="E28" s="36"/>
      <c r="F28" s="37"/>
      <c r="G28" s="35"/>
      <c r="H28" s="36"/>
      <c r="I28" s="38"/>
      <c r="J28" s="39"/>
    </row>
    <row r="29" spans="1:10" x14ac:dyDescent="0.25">
      <c r="A29" s="124" t="s">
        <v>95</v>
      </c>
      <c r="B29" s="35">
        <v>49</v>
      </c>
      <c r="C29" s="36">
        <v>67</v>
      </c>
      <c r="D29" s="35">
        <v>115</v>
      </c>
      <c r="E29" s="36">
        <v>175</v>
      </c>
      <c r="F29" s="37"/>
      <c r="G29" s="35">
        <f>B29-C29</f>
        <v>-18</v>
      </c>
      <c r="H29" s="36">
        <f>D29-E29</f>
        <v>-60</v>
      </c>
      <c r="I29" s="38">
        <f>IF(C29=0, "-", IF(G29/C29&lt;10, G29/C29, "&gt;999%"))</f>
        <v>-0.26865671641791045</v>
      </c>
      <c r="J29" s="39">
        <f>IF(E29=0, "-", IF(H29/E29&lt;10, H29/E29, "&gt;999%"))</f>
        <v>-0.34285714285714286</v>
      </c>
    </row>
    <row r="30" spans="1:10" x14ac:dyDescent="0.25">
      <c r="A30" s="124" t="s">
        <v>97</v>
      </c>
      <c r="B30" s="35">
        <v>5</v>
      </c>
      <c r="C30" s="36">
        <v>6</v>
      </c>
      <c r="D30" s="35">
        <v>15</v>
      </c>
      <c r="E30" s="36">
        <v>12</v>
      </c>
      <c r="F30" s="37"/>
      <c r="G30" s="35">
        <f>B30-C30</f>
        <v>-1</v>
      </c>
      <c r="H30" s="36">
        <f>D30-E30</f>
        <v>3</v>
      </c>
      <c r="I30" s="38">
        <f>IF(C30=0, "-", IF(G30/C30&lt;10, G30/C30, "&gt;999%"))</f>
        <v>-0.16666666666666666</v>
      </c>
      <c r="J30" s="39">
        <f>IF(E30=0, "-", IF(H30/E30&lt;10, H30/E30, "&gt;999%"))</f>
        <v>0.25</v>
      </c>
    </row>
    <row r="31" spans="1:10" x14ac:dyDescent="0.25">
      <c r="A31" s="124"/>
      <c r="B31" s="35"/>
      <c r="C31" s="36"/>
      <c r="D31" s="35"/>
      <c r="E31" s="36"/>
      <c r="F31" s="37"/>
      <c r="G31" s="35"/>
      <c r="H31" s="36"/>
      <c r="I31" s="38"/>
      <c r="J31" s="39"/>
    </row>
    <row r="32" spans="1:10" ht="13" x14ac:dyDescent="0.3">
      <c r="A32" s="118" t="s">
        <v>103</v>
      </c>
      <c r="B32" s="35"/>
      <c r="C32" s="36"/>
      <c r="D32" s="35"/>
      <c r="E32" s="36"/>
      <c r="F32" s="37"/>
      <c r="G32" s="35"/>
      <c r="H32" s="36"/>
      <c r="I32" s="38"/>
      <c r="J32" s="39"/>
    </row>
    <row r="33" spans="1:10" x14ac:dyDescent="0.25">
      <c r="A33" s="124" t="s">
        <v>95</v>
      </c>
      <c r="B33" s="35">
        <v>150</v>
      </c>
      <c r="C33" s="36">
        <v>186</v>
      </c>
      <c r="D33" s="35">
        <v>359</v>
      </c>
      <c r="E33" s="36">
        <v>461</v>
      </c>
      <c r="F33" s="37"/>
      <c r="G33" s="35">
        <f>B33-C33</f>
        <v>-36</v>
      </c>
      <c r="H33" s="36">
        <f>D33-E33</f>
        <v>-102</v>
      </c>
      <c r="I33" s="38">
        <f>IF(C33=0, "-", IF(G33/C33&lt;10, G33/C33, "&gt;999%"))</f>
        <v>-0.19354838709677419</v>
      </c>
      <c r="J33" s="39">
        <f>IF(E33=0, "-", IF(H33/E33&lt;10, H33/E33, "&gt;999%"))</f>
        <v>-0.22125813449023862</v>
      </c>
    </row>
    <row r="34" spans="1:10" x14ac:dyDescent="0.25">
      <c r="A34" s="124" t="s">
        <v>97</v>
      </c>
      <c r="B34" s="35">
        <v>5</v>
      </c>
      <c r="C34" s="36">
        <v>13</v>
      </c>
      <c r="D34" s="35">
        <v>30</v>
      </c>
      <c r="E34" s="36">
        <v>26</v>
      </c>
      <c r="F34" s="37"/>
      <c r="G34" s="35">
        <f>B34-C34</f>
        <v>-8</v>
      </c>
      <c r="H34" s="36">
        <f>D34-E34</f>
        <v>4</v>
      </c>
      <c r="I34" s="38">
        <f>IF(C34=0, "-", IF(G34/C34&lt;10, G34/C34, "&gt;999%"))</f>
        <v>-0.61538461538461542</v>
      </c>
      <c r="J34" s="39">
        <f>IF(E34=0, "-", IF(H34/E34&lt;10, H34/E34, "&gt;999%"))</f>
        <v>0.15384615384615385</v>
      </c>
    </row>
    <row r="35" spans="1:10" x14ac:dyDescent="0.25">
      <c r="A35" s="34"/>
      <c r="B35" s="35"/>
      <c r="C35" s="36"/>
      <c r="D35" s="35"/>
      <c r="E35" s="36"/>
      <c r="F35" s="37"/>
      <c r="G35" s="35"/>
      <c r="H35" s="36"/>
      <c r="I35" s="38"/>
      <c r="J35" s="39"/>
    </row>
    <row r="36" spans="1:10" ht="13" x14ac:dyDescent="0.3">
      <c r="A36" s="30" t="s">
        <v>26</v>
      </c>
      <c r="B36" s="35">
        <v>20</v>
      </c>
      <c r="C36" s="36">
        <v>11</v>
      </c>
      <c r="D36" s="35">
        <v>49</v>
      </c>
      <c r="E36" s="36">
        <v>48</v>
      </c>
      <c r="F36" s="37"/>
      <c r="G36" s="35">
        <f>B36-C36</f>
        <v>9</v>
      </c>
      <c r="H36" s="36">
        <f>D36-E36</f>
        <v>1</v>
      </c>
      <c r="I36" s="38">
        <f>IF(C36=0, "-", IF(G36/C36&lt;10, G36/C36, "&gt;999%"))</f>
        <v>0.81818181818181823</v>
      </c>
      <c r="J36" s="39">
        <f>IF(E36=0, "-", IF(H36/E36&lt;10, H36/E36, "&gt;999%"))</f>
        <v>2.0833333333333332E-2</v>
      </c>
    </row>
    <row r="37" spans="1:10" x14ac:dyDescent="0.25">
      <c r="A37" s="34"/>
      <c r="B37" s="40"/>
      <c r="C37" s="41"/>
      <c r="D37" s="40"/>
      <c r="E37" s="41"/>
      <c r="F37" s="42"/>
      <c r="G37" s="40"/>
      <c r="H37" s="41"/>
      <c r="I37" s="43"/>
      <c r="J37" s="44"/>
    </row>
    <row r="38" spans="1:10" s="52" customFormat="1" ht="13" x14ac:dyDescent="0.3">
      <c r="A38" s="26" t="s">
        <v>17</v>
      </c>
      <c r="B38" s="46">
        <f>SUM(B6:B37)</f>
        <v>640</v>
      </c>
      <c r="C38" s="128">
        <f>SUM(C6:C37)</f>
        <v>963</v>
      </c>
      <c r="D38" s="46">
        <f>SUM(D6:D37)</f>
        <v>1714</v>
      </c>
      <c r="E38" s="128">
        <f>SUM(E6:E37)</f>
        <v>2456</v>
      </c>
      <c r="F38" s="48"/>
      <c r="G38" s="46">
        <f>B38-C38</f>
        <v>-323</v>
      </c>
      <c r="H38" s="47">
        <f>D38-E38</f>
        <v>-742</v>
      </c>
      <c r="I38" s="49">
        <f>IF(C38=0, 0, G38/C38)</f>
        <v>-0.33541017653167188</v>
      </c>
      <c r="J38" s="50">
        <f>IF(E38=0, 0, H38/E38)</f>
        <v>-0.30211726384364823</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7E24-546B-46FF-8ED4-A3385E896F68}">
  <dimension ref="A1:J39"/>
  <sheetViews>
    <sheetView workbookViewId="0">
      <selection sqref="A1:L1"/>
    </sheetView>
  </sheetViews>
  <sheetFormatPr defaultRowHeight="12.5" x14ac:dyDescent="0.25"/>
  <cols>
    <col min="1" max="1" width="25.7265625" style="4" customWidth="1"/>
    <col min="2" max="5" width="8.54296875" style="4" customWidth="1"/>
    <col min="6" max="6" width="1.7265625" style="4" customWidth="1"/>
    <col min="7" max="10" width="8.26953125" style="4" customWidth="1"/>
    <col min="11" max="256" width="8.7265625" style="4"/>
    <col min="257" max="257" width="25.7265625" style="4" customWidth="1"/>
    <col min="258" max="261" width="8.54296875" style="4" customWidth="1"/>
    <col min="262" max="262" width="1.7265625" style="4" customWidth="1"/>
    <col min="263" max="266" width="8.26953125" style="4" customWidth="1"/>
    <col min="267" max="512" width="8.7265625" style="4"/>
    <col min="513" max="513" width="25.7265625" style="4" customWidth="1"/>
    <col min="514" max="517" width="8.54296875" style="4" customWidth="1"/>
    <col min="518" max="518" width="1.7265625" style="4" customWidth="1"/>
    <col min="519" max="522" width="8.26953125" style="4" customWidth="1"/>
    <col min="523" max="768" width="8.7265625" style="4"/>
    <col min="769" max="769" width="25.7265625" style="4" customWidth="1"/>
    <col min="770" max="773" width="8.54296875" style="4" customWidth="1"/>
    <col min="774" max="774" width="1.7265625" style="4" customWidth="1"/>
    <col min="775" max="778" width="8.26953125" style="4" customWidth="1"/>
    <col min="779" max="1024" width="8.7265625" style="4"/>
    <col min="1025" max="1025" width="25.7265625" style="4" customWidth="1"/>
    <col min="1026" max="1029" width="8.54296875" style="4" customWidth="1"/>
    <col min="1030" max="1030" width="1.7265625" style="4" customWidth="1"/>
    <col min="1031" max="1034" width="8.26953125" style="4" customWidth="1"/>
    <col min="1035" max="1280" width="8.7265625" style="4"/>
    <col min="1281" max="1281" width="25.7265625" style="4" customWidth="1"/>
    <col min="1282" max="1285" width="8.54296875" style="4" customWidth="1"/>
    <col min="1286" max="1286" width="1.7265625" style="4" customWidth="1"/>
    <col min="1287" max="1290" width="8.26953125" style="4" customWidth="1"/>
    <col min="1291" max="1536" width="8.7265625" style="4"/>
    <col min="1537" max="1537" width="25.7265625" style="4" customWidth="1"/>
    <col min="1538" max="1541" width="8.54296875" style="4" customWidth="1"/>
    <col min="1542" max="1542" width="1.7265625" style="4" customWidth="1"/>
    <col min="1543" max="1546" width="8.26953125" style="4" customWidth="1"/>
    <col min="1547" max="1792" width="8.7265625" style="4"/>
    <col min="1793" max="1793" width="25.7265625" style="4" customWidth="1"/>
    <col min="1794" max="1797" width="8.54296875" style="4" customWidth="1"/>
    <col min="1798" max="1798" width="1.7265625" style="4" customWidth="1"/>
    <col min="1799" max="1802" width="8.26953125" style="4" customWidth="1"/>
    <col min="1803" max="2048" width="8.7265625" style="4"/>
    <col min="2049" max="2049" width="25.7265625" style="4" customWidth="1"/>
    <col min="2050" max="2053" width="8.54296875" style="4" customWidth="1"/>
    <col min="2054" max="2054" width="1.7265625" style="4" customWidth="1"/>
    <col min="2055" max="2058" width="8.26953125" style="4" customWidth="1"/>
    <col min="2059" max="2304" width="8.7265625" style="4"/>
    <col min="2305" max="2305" width="25.7265625" style="4" customWidth="1"/>
    <col min="2306" max="2309" width="8.54296875" style="4" customWidth="1"/>
    <col min="2310" max="2310" width="1.7265625" style="4" customWidth="1"/>
    <col min="2311" max="2314" width="8.26953125" style="4" customWidth="1"/>
    <col min="2315" max="2560" width="8.7265625" style="4"/>
    <col min="2561" max="2561" width="25.7265625" style="4" customWidth="1"/>
    <col min="2562" max="2565" width="8.54296875" style="4" customWidth="1"/>
    <col min="2566" max="2566" width="1.7265625" style="4" customWidth="1"/>
    <col min="2567" max="2570" width="8.26953125" style="4" customWidth="1"/>
    <col min="2571" max="2816" width="8.7265625" style="4"/>
    <col min="2817" max="2817" width="25.7265625" style="4" customWidth="1"/>
    <col min="2818" max="2821" width="8.54296875" style="4" customWidth="1"/>
    <col min="2822" max="2822" width="1.7265625" style="4" customWidth="1"/>
    <col min="2823" max="2826" width="8.26953125" style="4" customWidth="1"/>
    <col min="2827" max="3072" width="8.7265625" style="4"/>
    <col min="3073" max="3073" width="25.7265625" style="4" customWidth="1"/>
    <col min="3074" max="3077" width="8.54296875" style="4" customWidth="1"/>
    <col min="3078" max="3078" width="1.7265625" style="4" customWidth="1"/>
    <col min="3079" max="3082" width="8.26953125" style="4" customWidth="1"/>
    <col min="3083" max="3328" width="8.7265625" style="4"/>
    <col min="3329" max="3329" width="25.7265625" style="4" customWidth="1"/>
    <col min="3330" max="3333" width="8.54296875" style="4" customWidth="1"/>
    <col min="3334" max="3334" width="1.7265625" style="4" customWidth="1"/>
    <col min="3335" max="3338" width="8.26953125" style="4" customWidth="1"/>
    <col min="3339" max="3584" width="8.7265625" style="4"/>
    <col min="3585" max="3585" width="25.7265625" style="4" customWidth="1"/>
    <col min="3586" max="3589" width="8.54296875" style="4" customWidth="1"/>
    <col min="3590" max="3590" width="1.7265625" style="4" customWidth="1"/>
    <col min="3591" max="3594" width="8.26953125" style="4" customWidth="1"/>
    <col min="3595" max="3840" width="8.7265625" style="4"/>
    <col min="3841" max="3841" width="25.7265625" style="4" customWidth="1"/>
    <col min="3842" max="3845" width="8.54296875" style="4" customWidth="1"/>
    <col min="3846" max="3846" width="1.7265625" style="4" customWidth="1"/>
    <col min="3847" max="3850" width="8.26953125" style="4" customWidth="1"/>
    <col min="3851" max="4096" width="8.7265625" style="4"/>
    <col min="4097" max="4097" width="25.7265625" style="4" customWidth="1"/>
    <col min="4098" max="4101" width="8.54296875" style="4" customWidth="1"/>
    <col min="4102" max="4102" width="1.7265625" style="4" customWidth="1"/>
    <col min="4103" max="4106" width="8.26953125" style="4" customWidth="1"/>
    <col min="4107" max="4352" width="8.7265625" style="4"/>
    <col min="4353" max="4353" width="25.7265625" style="4" customWidth="1"/>
    <col min="4354" max="4357" width="8.54296875" style="4" customWidth="1"/>
    <col min="4358" max="4358" width="1.7265625" style="4" customWidth="1"/>
    <col min="4359" max="4362" width="8.26953125" style="4" customWidth="1"/>
    <col min="4363" max="4608" width="8.7265625" style="4"/>
    <col min="4609" max="4609" width="25.7265625" style="4" customWidth="1"/>
    <col min="4610" max="4613" width="8.54296875" style="4" customWidth="1"/>
    <col min="4614" max="4614" width="1.7265625" style="4" customWidth="1"/>
    <col min="4615" max="4618" width="8.26953125" style="4" customWidth="1"/>
    <col min="4619" max="4864" width="8.7265625" style="4"/>
    <col min="4865" max="4865" width="25.7265625" style="4" customWidth="1"/>
    <col min="4866" max="4869" width="8.54296875" style="4" customWidth="1"/>
    <col min="4870" max="4870" width="1.7265625" style="4" customWidth="1"/>
    <col min="4871" max="4874" width="8.26953125" style="4" customWidth="1"/>
    <col min="4875" max="5120" width="8.7265625" style="4"/>
    <col min="5121" max="5121" width="25.7265625" style="4" customWidth="1"/>
    <col min="5122" max="5125" width="8.54296875" style="4" customWidth="1"/>
    <col min="5126" max="5126" width="1.7265625" style="4" customWidth="1"/>
    <col min="5127" max="5130" width="8.26953125" style="4" customWidth="1"/>
    <col min="5131" max="5376" width="8.7265625" style="4"/>
    <col min="5377" max="5377" width="25.7265625" style="4" customWidth="1"/>
    <col min="5378" max="5381" width="8.54296875" style="4" customWidth="1"/>
    <col min="5382" max="5382" width="1.7265625" style="4" customWidth="1"/>
    <col min="5383" max="5386" width="8.26953125" style="4" customWidth="1"/>
    <col min="5387" max="5632" width="8.7265625" style="4"/>
    <col min="5633" max="5633" width="25.7265625" style="4" customWidth="1"/>
    <col min="5634" max="5637" width="8.54296875" style="4" customWidth="1"/>
    <col min="5638" max="5638" width="1.7265625" style="4" customWidth="1"/>
    <col min="5639" max="5642" width="8.26953125" style="4" customWidth="1"/>
    <col min="5643" max="5888" width="8.7265625" style="4"/>
    <col min="5889" max="5889" width="25.7265625" style="4" customWidth="1"/>
    <col min="5890" max="5893" width="8.54296875" style="4" customWidth="1"/>
    <col min="5894" max="5894" width="1.7265625" style="4" customWidth="1"/>
    <col min="5895" max="5898" width="8.26953125" style="4" customWidth="1"/>
    <col min="5899" max="6144" width="8.7265625" style="4"/>
    <col min="6145" max="6145" width="25.7265625" style="4" customWidth="1"/>
    <col min="6146" max="6149" width="8.54296875" style="4" customWidth="1"/>
    <col min="6150" max="6150" width="1.7265625" style="4" customWidth="1"/>
    <col min="6151" max="6154" width="8.26953125" style="4" customWidth="1"/>
    <col min="6155" max="6400" width="8.7265625" style="4"/>
    <col min="6401" max="6401" width="25.7265625" style="4" customWidth="1"/>
    <col min="6402" max="6405" width="8.54296875" style="4" customWidth="1"/>
    <col min="6406" max="6406" width="1.7265625" style="4" customWidth="1"/>
    <col min="6407" max="6410" width="8.26953125" style="4" customWidth="1"/>
    <col min="6411" max="6656" width="8.7265625" style="4"/>
    <col min="6657" max="6657" width="25.7265625" style="4" customWidth="1"/>
    <col min="6658" max="6661" width="8.54296875" style="4" customWidth="1"/>
    <col min="6662" max="6662" width="1.7265625" style="4" customWidth="1"/>
    <col min="6663" max="6666" width="8.26953125" style="4" customWidth="1"/>
    <col min="6667" max="6912" width="8.7265625" style="4"/>
    <col min="6913" max="6913" width="25.7265625" style="4" customWidth="1"/>
    <col min="6914" max="6917" width="8.54296875" style="4" customWidth="1"/>
    <col min="6918" max="6918" width="1.7265625" style="4" customWidth="1"/>
    <col min="6919" max="6922" width="8.26953125" style="4" customWidth="1"/>
    <col min="6923" max="7168" width="8.7265625" style="4"/>
    <col min="7169" max="7169" width="25.7265625" style="4" customWidth="1"/>
    <col min="7170" max="7173" width="8.54296875" style="4" customWidth="1"/>
    <col min="7174" max="7174" width="1.7265625" style="4" customWidth="1"/>
    <col min="7175" max="7178" width="8.26953125" style="4" customWidth="1"/>
    <col min="7179" max="7424" width="8.7265625" style="4"/>
    <col min="7425" max="7425" width="25.7265625" style="4" customWidth="1"/>
    <col min="7426" max="7429" width="8.54296875" style="4" customWidth="1"/>
    <col min="7430" max="7430" width="1.7265625" style="4" customWidth="1"/>
    <col min="7431" max="7434" width="8.26953125" style="4" customWidth="1"/>
    <col min="7435" max="7680" width="8.7265625" style="4"/>
    <col min="7681" max="7681" width="25.7265625" style="4" customWidth="1"/>
    <col min="7682" max="7685" width="8.54296875" style="4" customWidth="1"/>
    <col min="7686" max="7686" width="1.7265625" style="4" customWidth="1"/>
    <col min="7687" max="7690" width="8.26953125" style="4" customWidth="1"/>
    <col min="7691" max="7936" width="8.7265625" style="4"/>
    <col min="7937" max="7937" width="25.7265625" style="4" customWidth="1"/>
    <col min="7938" max="7941" width="8.54296875" style="4" customWidth="1"/>
    <col min="7942" max="7942" width="1.7265625" style="4" customWidth="1"/>
    <col min="7943" max="7946" width="8.26953125" style="4" customWidth="1"/>
    <col min="7947" max="8192" width="8.7265625" style="4"/>
    <col min="8193" max="8193" width="25.7265625" style="4" customWidth="1"/>
    <col min="8194" max="8197" width="8.54296875" style="4" customWidth="1"/>
    <col min="8198" max="8198" width="1.7265625" style="4" customWidth="1"/>
    <col min="8199" max="8202" width="8.26953125" style="4" customWidth="1"/>
    <col min="8203" max="8448" width="8.7265625" style="4"/>
    <col min="8449" max="8449" width="25.7265625" style="4" customWidth="1"/>
    <col min="8450" max="8453" width="8.54296875" style="4" customWidth="1"/>
    <col min="8454" max="8454" width="1.7265625" style="4" customWidth="1"/>
    <col min="8455" max="8458" width="8.26953125" style="4" customWidth="1"/>
    <col min="8459" max="8704" width="8.7265625" style="4"/>
    <col min="8705" max="8705" width="25.7265625" style="4" customWidth="1"/>
    <col min="8706" max="8709" width="8.54296875" style="4" customWidth="1"/>
    <col min="8710" max="8710" width="1.7265625" style="4" customWidth="1"/>
    <col min="8711" max="8714" width="8.26953125" style="4" customWidth="1"/>
    <col min="8715" max="8960" width="8.7265625" style="4"/>
    <col min="8961" max="8961" width="25.7265625" style="4" customWidth="1"/>
    <col min="8962" max="8965" width="8.54296875" style="4" customWidth="1"/>
    <col min="8966" max="8966" width="1.7265625" style="4" customWidth="1"/>
    <col min="8967" max="8970" width="8.26953125" style="4" customWidth="1"/>
    <col min="8971" max="9216" width="8.7265625" style="4"/>
    <col min="9217" max="9217" width="25.7265625" style="4" customWidth="1"/>
    <col min="9218" max="9221" width="8.54296875" style="4" customWidth="1"/>
    <col min="9222" max="9222" width="1.7265625" style="4" customWidth="1"/>
    <col min="9223" max="9226" width="8.26953125" style="4" customWidth="1"/>
    <col min="9227" max="9472" width="8.7265625" style="4"/>
    <col min="9473" max="9473" width="25.7265625" style="4" customWidth="1"/>
    <col min="9474" max="9477" width="8.54296875" style="4" customWidth="1"/>
    <col min="9478" max="9478" width="1.7265625" style="4" customWidth="1"/>
    <col min="9479" max="9482" width="8.26953125" style="4" customWidth="1"/>
    <col min="9483" max="9728" width="8.7265625" style="4"/>
    <col min="9729" max="9729" width="25.7265625" style="4" customWidth="1"/>
    <col min="9730" max="9733" width="8.54296875" style="4" customWidth="1"/>
    <col min="9734" max="9734" width="1.7265625" style="4" customWidth="1"/>
    <col min="9735" max="9738" width="8.26953125" style="4" customWidth="1"/>
    <col min="9739" max="9984" width="8.7265625" style="4"/>
    <col min="9985" max="9985" width="25.7265625" style="4" customWidth="1"/>
    <col min="9986" max="9989" width="8.54296875" style="4" customWidth="1"/>
    <col min="9990" max="9990" width="1.7265625" style="4" customWidth="1"/>
    <col min="9991" max="9994" width="8.26953125" style="4" customWidth="1"/>
    <col min="9995" max="10240" width="8.7265625" style="4"/>
    <col min="10241" max="10241" width="25.7265625" style="4" customWidth="1"/>
    <col min="10242" max="10245" width="8.54296875" style="4" customWidth="1"/>
    <col min="10246" max="10246" width="1.7265625" style="4" customWidth="1"/>
    <col min="10247" max="10250" width="8.26953125" style="4" customWidth="1"/>
    <col min="10251" max="10496" width="8.7265625" style="4"/>
    <col min="10497" max="10497" width="25.7265625" style="4" customWidth="1"/>
    <col min="10498" max="10501" width="8.54296875" style="4" customWidth="1"/>
    <col min="10502" max="10502" width="1.7265625" style="4" customWidth="1"/>
    <col min="10503" max="10506" width="8.26953125" style="4" customWidth="1"/>
    <col min="10507" max="10752" width="8.7265625" style="4"/>
    <col min="10753" max="10753" width="25.7265625" style="4" customWidth="1"/>
    <col min="10754" max="10757" width="8.54296875" style="4" customWidth="1"/>
    <col min="10758" max="10758" width="1.7265625" style="4" customWidth="1"/>
    <col min="10759" max="10762" width="8.26953125" style="4" customWidth="1"/>
    <col min="10763" max="11008" width="8.7265625" style="4"/>
    <col min="11009" max="11009" width="25.7265625" style="4" customWidth="1"/>
    <col min="11010" max="11013" width="8.54296875" style="4" customWidth="1"/>
    <col min="11014" max="11014" width="1.7265625" style="4" customWidth="1"/>
    <col min="11015" max="11018" width="8.26953125" style="4" customWidth="1"/>
    <col min="11019" max="11264" width="8.7265625" style="4"/>
    <col min="11265" max="11265" width="25.7265625" style="4" customWidth="1"/>
    <col min="11266" max="11269" width="8.54296875" style="4" customWidth="1"/>
    <col min="11270" max="11270" width="1.7265625" style="4" customWidth="1"/>
    <col min="11271" max="11274" width="8.26953125" style="4" customWidth="1"/>
    <col min="11275" max="11520" width="8.7265625" style="4"/>
    <col min="11521" max="11521" width="25.7265625" style="4" customWidth="1"/>
    <col min="11522" max="11525" width="8.54296875" style="4" customWidth="1"/>
    <col min="11526" max="11526" width="1.7265625" style="4" customWidth="1"/>
    <col min="11527" max="11530" width="8.26953125" style="4" customWidth="1"/>
    <col min="11531" max="11776" width="8.7265625" style="4"/>
    <col min="11777" max="11777" width="25.7265625" style="4" customWidth="1"/>
    <col min="11778" max="11781" width="8.54296875" style="4" customWidth="1"/>
    <col min="11782" max="11782" width="1.7265625" style="4" customWidth="1"/>
    <col min="11783" max="11786" width="8.26953125" style="4" customWidth="1"/>
    <col min="11787" max="12032" width="8.7265625" style="4"/>
    <col min="12033" max="12033" width="25.7265625" style="4" customWidth="1"/>
    <col min="12034" max="12037" width="8.54296875" style="4" customWidth="1"/>
    <col min="12038" max="12038" width="1.7265625" style="4" customWidth="1"/>
    <col min="12039" max="12042" width="8.26953125" style="4" customWidth="1"/>
    <col min="12043" max="12288" width="8.7265625" style="4"/>
    <col min="12289" max="12289" width="25.7265625" style="4" customWidth="1"/>
    <col min="12290" max="12293" width="8.54296875" style="4" customWidth="1"/>
    <col min="12294" max="12294" width="1.7265625" style="4" customWidth="1"/>
    <col min="12295" max="12298" width="8.26953125" style="4" customWidth="1"/>
    <col min="12299" max="12544" width="8.7265625" style="4"/>
    <col min="12545" max="12545" width="25.7265625" style="4" customWidth="1"/>
    <col min="12546" max="12549" width="8.54296875" style="4" customWidth="1"/>
    <col min="12550" max="12550" width="1.7265625" style="4" customWidth="1"/>
    <col min="12551" max="12554" width="8.26953125" style="4" customWidth="1"/>
    <col min="12555" max="12800" width="8.7265625" style="4"/>
    <col min="12801" max="12801" width="25.7265625" style="4" customWidth="1"/>
    <col min="12802" max="12805" width="8.54296875" style="4" customWidth="1"/>
    <col min="12806" max="12806" width="1.7265625" style="4" customWidth="1"/>
    <col min="12807" max="12810" width="8.26953125" style="4" customWidth="1"/>
    <col min="12811" max="13056" width="8.7265625" style="4"/>
    <col min="13057" max="13057" width="25.7265625" style="4" customWidth="1"/>
    <col min="13058" max="13061" width="8.54296875" style="4" customWidth="1"/>
    <col min="13062" max="13062" width="1.7265625" style="4" customWidth="1"/>
    <col min="13063" max="13066" width="8.26953125" style="4" customWidth="1"/>
    <col min="13067" max="13312" width="8.7265625" style="4"/>
    <col min="13313" max="13313" width="25.7265625" style="4" customWidth="1"/>
    <col min="13314" max="13317" width="8.54296875" style="4" customWidth="1"/>
    <col min="13318" max="13318" width="1.7265625" style="4" customWidth="1"/>
    <col min="13319" max="13322" width="8.26953125" style="4" customWidth="1"/>
    <col min="13323" max="13568" width="8.7265625" style="4"/>
    <col min="13569" max="13569" width="25.7265625" style="4" customWidth="1"/>
    <col min="13570" max="13573" width="8.54296875" style="4" customWidth="1"/>
    <col min="13574" max="13574" width="1.7265625" style="4" customWidth="1"/>
    <col min="13575" max="13578" width="8.26953125" style="4" customWidth="1"/>
    <col min="13579" max="13824" width="8.7265625" style="4"/>
    <col min="13825" max="13825" width="25.7265625" style="4" customWidth="1"/>
    <col min="13826" max="13829" width="8.54296875" style="4" customWidth="1"/>
    <col min="13830" max="13830" width="1.7265625" style="4" customWidth="1"/>
    <col min="13831" max="13834" width="8.26953125" style="4" customWidth="1"/>
    <col min="13835" max="14080" width="8.7265625" style="4"/>
    <col min="14081" max="14081" width="25.7265625" style="4" customWidth="1"/>
    <col min="14082" max="14085" width="8.54296875" style="4" customWidth="1"/>
    <col min="14086" max="14086" width="1.7265625" style="4" customWidth="1"/>
    <col min="14087" max="14090" width="8.26953125" style="4" customWidth="1"/>
    <col min="14091" max="14336" width="8.7265625" style="4"/>
    <col min="14337" max="14337" width="25.7265625" style="4" customWidth="1"/>
    <col min="14338" max="14341" width="8.54296875" style="4" customWidth="1"/>
    <col min="14342" max="14342" width="1.7265625" style="4" customWidth="1"/>
    <col min="14343" max="14346" width="8.26953125" style="4" customWidth="1"/>
    <col min="14347" max="14592" width="8.7265625" style="4"/>
    <col min="14593" max="14593" width="25.7265625" style="4" customWidth="1"/>
    <col min="14594" max="14597" width="8.54296875" style="4" customWidth="1"/>
    <col min="14598" max="14598" width="1.7265625" style="4" customWidth="1"/>
    <col min="14599" max="14602" width="8.26953125" style="4" customWidth="1"/>
    <col min="14603" max="14848" width="8.7265625" style="4"/>
    <col min="14849" max="14849" width="25.7265625" style="4" customWidth="1"/>
    <col min="14850" max="14853" width="8.54296875" style="4" customWidth="1"/>
    <col min="14854" max="14854" width="1.7265625" style="4" customWidth="1"/>
    <col min="14855" max="14858" width="8.26953125" style="4" customWidth="1"/>
    <col min="14859" max="15104" width="8.7265625" style="4"/>
    <col min="15105" max="15105" width="25.7265625" style="4" customWidth="1"/>
    <col min="15106" max="15109" width="8.54296875" style="4" customWidth="1"/>
    <col min="15110" max="15110" width="1.7265625" style="4" customWidth="1"/>
    <col min="15111" max="15114" width="8.26953125" style="4" customWidth="1"/>
    <col min="15115" max="15360" width="8.7265625" style="4"/>
    <col min="15361" max="15361" width="25.7265625" style="4" customWidth="1"/>
    <col min="15362" max="15365" width="8.54296875" style="4" customWidth="1"/>
    <col min="15366" max="15366" width="1.7265625" style="4" customWidth="1"/>
    <col min="15367" max="15370" width="8.26953125" style="4" customWidth="1"/>
    <col min="15371" max="15616" width="8.7265625" style="4"/>
    <col min="15617" max="15617" width="25.7265625" style="4" customWidth="1"/>
    <col min="15618" max="15621" width="8.54296875" style="4" customWidth="1"/>
    <col min="15622" max="15622" width="1.7265625" style="4" customWidth="1"/>
    <col min="15623" max="15626" width="8.26953125" style="4" customWidth="1"/>
    <col min="15627" max="15872" width="8.7265625" style="4"/>
    <col min="15873" max="15873" width="25.7265625" style="4" customWidth="1"/>
    <col min="15874" max="15877" width="8.54296875" style="4" customWidth="1"/>
    <col min="15878" max="15878" width="1.7265625" style="4" customWidth="1"/>
    <col min="15879" max="15882" width="8.26953125" style="4" customWidth="1"/>
    <col min="15883" max="16128" width="8.7265625" style="4"/>
    <col min="16129" max="16129" width="25.7265625" style="4" customWidth="1"/>
    <col min="16130" max="16133" width="8.54296875" style="4" customWidth="1"/>
    <col min="16134" max="16134" width="1.7265625" style="4" customWidth="1"/>
    <col min="16135" max="16138" width="8.26953125" style="4" customWidth="1"/>
    <col min="16139" max="16384" width="8.7265625" style="4"/>
  </cols>
  <sheetData>
    <row r="1" spans="1:10" ht="20" x14ac:dyDescent="0.4">
      <c r="A1" s="68" t="s">
        <v>19</v>
      </c>
      <c r="B1" s="69" t="s">
        <v>104</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ht="13" x14ac:dyDescent="0.3">
      <c r="A7" s="30" t="s">
        <v>105</v>
      </c>
      <c r="B7" s="115"/>
      <c r="C7" s="116"/>
      <c r="D7" s="115"/>
      <c r="E7" s="116"/>
      <c r="F7" s="117"/>
      <c r="G7" s="115"/>
      <c r="H7" s="116"/>
      <c r="I7" s="31"/>
      <c r="J7" s="32"/>
    </row>
    <row r="8" spans="1:10" ht="13" x14ac:dyDescent="0.3">
      <c r="A8" s="30"/>
      <c r="B8" s="115"/>
      <c r="C8" s="116"/>
      <c r="D8" s="115"/>
      <c r="E8" s="116"/>
      <c r="F8" s="117"/>
      <c r="G8" s="115"/>
      <c r="H8" s="116"/>
      <c r="I8" s="31"/>
      <c r="J8" s="32"/>
    </row>
    <row r="9" spans="1:10" x14ac:dyDescent="0.25">
      <c r="A9" s="34"/>
      <c r="B9" s="35"/>
      <c r="C9" s="36"/>
      <c r="D9" s="35"/>
      <c r="E9" s="36"/>
      <c r="F9" s="37"/>
      <c r="G9" s="35">
        <f>B9-C9</f>
        <v>0</v>
      </c>
      <c r="H9" s="36">
        <f>D9-E9</f>
        <v>0</v>
      </c>
      <c r="I9" s="38" t="str">
        <f>IF(C9=0, "-", IF(G9/C9&lt;10, G9/C9, "&gt;999%"))</f>
        <v>-</v>
      </c>
      <c r="J9" s="39" t="str">
        <f>IF(E9=0, "-", IF(H9/E9&lt;10, H9/E9, "&gt;999%"))</f>
        <v>-</v>
      </c>
    </row>
    <row r="10" spans="1:10" x14ac:dyDescent="0.25">
      <c r="A10" s="34"/>
      <c r="B10" s="40"/>
      <c r="C10" s="41"/>
      <c r="D10" s="40"/>
      <c r="E10" s="41"/>
      <c r="F10" s="42"/>
      <c r="G10" s="40"/>
      <c r="H10" s="41"/>
      <c r="I10" s="43"/>
      <c r="J10" s="44"/>
    </row>
    <row r="11" spans="1:10" s="52" customFormat="1" ht="13" x14ac:dyDescent="0.3">
      <c r="A11" s="26" t="s">
        <v>106</v>
      </c>
      <c r="B11" s="46">
        <f>SUM(B9:B10)</f>
        <v>0</v>
      </c>
      <c r="C11" s="47">
        <f>SUM(C9:C10)</f>
        <v>0</v>
      </c>
      <c r="D11" s="46">
        <f>SUM(D9:D10)</f>
        <v>0</v>
      </c>
      <c r="E11" s="47">
        <f>SUM(E9:E10)</f>
        <v>0</v>
      </c>
      <c r="F11" s="48"/>
      <c r="G11" s="46">
        <f>B11-C11</f>
        <v>0</v>
      </c>
      <c r="H11" s="47">
        <f>D11-E11</f>
        <v>0</v>
      </c>
      <c r="I11" s="49" t="str">
        <f>IF(C11=0, "-", IF(G11/C11&lt;10, G11/C11, "&gt;999%"))</f>
        <v>-</v>
      </c>
      <c r="J11" s="50" t="str">
        <f>IF(E11=0, "-", IF(H11/E11&lt;10, H11/E11, "&gt;999%"))</f>
        <v>-</v>
      </c>
    </row>
    <row r="12" spans="1:10" s="52" customFormat="1" ht="13" x14ac:dyDescent="0.3">
      <c r="A12" s="30"/>
      <c r="B12" s="119"/>
      <c r="C12" s="120"/>
      <c r="D12" s="119"/>
      <c r="E12" s="120"/>
      <c r="F12" s="121"/>
      <c r="G12" s="119"/>
      <c r="H12" s="120"/>
      <c r="I12" s="122"/>
      <c r="J12" s="123"/>
    </row>
    <row r="13" spans="1:10" ht="13" x14ac:dyDescent="0.3">
      <c r="A13" s="30" t="s">
        <v>107</v>
      </c>
      <c r="B13" s="35"/>
      <c r="C13" s="36"/>
      <c r="D13" s="35"/>
      <c r="E13" s="36"/>
      <c r="F13" s="37"/>
      <c r="G13" s="35"/>
      <c r="H13" s="36"/>
      <c r="I13" s="38"/>
      <c r="J13" s="39"/>
    </row>
    <row r="14" spans="1:10" ht="13" x14ac:dyDescent="0.3">
      <c r="A14" s="30"/>
      <c r="B14" s="35"/>
      <c r="C14" s="36"/>
      <c r="D14" s="35"/>
      <c r="E14" s="36"/>
      <c r="F14" s="37"/>
      <c r="G14" s="35"/>
      <c r="H14" s="36"/>
      <c r="I14" s="38"/>
      <c r="J14" s="39"/>
    </row>
    <row r="15" spans="1:10" x14ac:dyDescent="0.25">
      <c r="A15" s="34" t="s">
        <v>108</v>
      </c>
      <c r="B15" s="35">
        <v>0</v>
      </c>
      <c r="C15" s="36">
        <v>3</v>
      </c>
      <c r="D15" s="35">
        <v>2</v>
      </c>
      <c r="E15" s="36">
        <v>10</v>
      </c>
      <c r="F15" s="37"/>
      <c r="G15" s="35">
        <f t="shared" ref="G15:G36" si="0">B15-C15</f>
        <v>-3</v>
      </c>
      <c r="H15" s="36">
        <f t="shared" ref="H15:H36" si="1">D15-E15</f>
        <v>-8</v>
      </c>
      <c r="I15" s="38">
        <f t="shared" ref="I15:I36" si="2">IF(C15=0, "-", IF(G15/C15&lt;10, G15/C15, "&gt;999%"))</f>
        <v>-1</v>
      </c>
      <c r="J15" s="39">
        <f t="shared" ref="J15:J36" si="3">IF(E15=0, "-", IF(H15/E15&lt;10, H15/E15, "&gt;999%"))</f>
        <v>-0.8</v>
      </c>
    </row>
    <row r="16" spans="1:10" x14ac:dyDescent="0.25">
      <c r="A16" s="34" t="s">
        <v>109</v>
      </c>
      <c r="B16" s="35">
        <v>1</v>
      </c>
      <c r="C16" s="36">
        <v>1</v>
      </c>
      <c r="D16" s="35">
        <v>1</v>
      </c>
      <c r="E16" s="36">
        <v>3</v>
      </c>
      <c r="F16" s="37"/>
      <c r="G16" s="35">
        <f t="shared" si="0"/>
        <v>0</v>
      </c>
      <c r="H16" s="36">
        <f t="shared" si="1"/>
        <v>-2</v>
      </c>
      <c r="I16" s="38">
        <f t="shared" si="2"/>
        <v>0</v>
      </c>
      <c r="J16" s="39">
        <f t="shared" si="3"/>
        <v>-0.66666666666666663</v>
      </c>
    </row>
    <row r="17" spans="1:10" x14ac:dyDescent="0.25">
      <c r="A17" s="34" t="s">
        <v>110</v>
      </c>
      <c r="B17" s="35">
        <v>8</v>
      </c>
      <c r="C17" s="36">
        <v>3</v>
      </c>
      <c r="D17" s="35">
        <v>26</v>
      </c>
      <c r="E17" s="36">
        <v>13</v>
      </c>
      <c r="F17" s="37"/>
      <c r="G17" s="35">
        <f t="shared" si="0"/>
        <v>5</v>
      </c>
      <c r="H17" s="36">
        <f t="shared" si="1"/>
        <v>13</v>
      </c>
      <c r="I17" s="38">
        <f t="shared" si="2"/>
        <v>1.6666666666666667</v>
      </c>
      <c r="J17" s="39">
        <f t="shared" si="3"/>
        <v>1</v>
      </c>
    </row>
    <row r="18" spans="1:10" x14ac:dyDescent="0.25">
      <c r="A18" s="34" t="s">
        <v>111</v>
      </c>
      <c r="B18" s="35">
        <v>0</v>
      </c>
      <c r="C18" s="36">
        <v>8</v>
      </c>
      <c r="D18" s="35">
        <v>7</v>
      </c>
      <c r="E18" s="36">
        <v>20</v>
      </c>
      <c r="F18" s="37"/>
      <c r="G18" s="35">
        <f t="shared" si="0"/>
        <v>-8</v>
      </c>
      <c r="H18" s="36">
        <f t="shared" si="1"/>
        <v>-13</v>
      </c>
      <c r="I18" s="38">
        <f t="shared" si="2"/>
        <v>-1</v>
      </c>
      <c r="J18" s="39">
        <f t="shared" si="3"/>
        <v>-0.65</v>
      </c>
    </row>
    <row r="19" spans="1:10" x14ac:dyDescent="0.25">
      <c r="A19" s="34" t="s">
        <v>112</v>
      </c>
      <c r="B19" s="35">
        <v>2</v>
      </c>
      <c r="C19" s="36">
        <v>5</v>
      </c>
      <c r="D19" s="35">
        <v>12</v>
      </c>
      <c r="E19" s="36">
        <v>13</v>
      </c>
      <c r="F19" s="37"/>
      <c r="G19" s="35">
        <f t="shared" si="0"/>
        <v>-3</v>
      </c>
      <c r="H19" s="36">
        <f t="shared" si="1"/>
        <v>-1</v>
      </c>
      <c r="I19" s="38">
        <f t="shared" si="2"/>
        <v>-0.6</v>
      </c>
      <c r="J19" s="39">
        <f t="shared" si="3"/>
        <v>-7.6923076923076927E-2</v>
      </c>
    </row>
    <row r="20" spans="1:10" x14ac:dyDescent="0.25">
      <c r="A20" s="34" t="s">
        <v>113</v>
      </c>
      <c r="B20" s="35">
        <v>1</v>
      </c>
      <c r="C20" s="36">
        <v>0</v>
      </c>
      <c r="D20" s="35">
        <v>1</v>
      </c>
      <c r="E20" s="36">
        <v>0</v>
      </c>
      <c r="F20" s="37"/>
      <c r="G20" s="35">
        <f t="shared" si="0"/>
        <v>1</v>
      </c>
      <c r="H20" s="36">
        <f t="shared" si="1"/>
        <v>1</v>
      </c>
      <c r="I20" s="38" t="str">
        <f t="shared" si="2"/>
        <v>-</v>
      </c>
      <c r="J20" s="39" t="str">
        <f t="shared" si="3"/>
        <v>-</v>
      </c>
    </row>
    <row r="21" spans="1:10" x14ac:dyDescent="0.25">
      <c r="A21" s="34" t="s">
        <v>114</v>
      </c>
      <c r="B21" s="35">
        <v>1</v>
      </c>
      <c r="C21" s="36">
        <v>0</v>
      </c>
      <c r="D21" s="35">
        <v>1</v>
      </c>
      <c r="E21" s="36">
        <v>0</v>
      </c>
      <c r="F21" s="37"/>
      <c r="G21" s="35">
        <f t="shared" si="0"/>
        <v>1</v>
      </c>
      <c r="H21" s="36">
        <f t="shared" si="1"/>
        <v>1</v>
      </c>
      <c r="I21" s="38" t="str">
        <f t="shared" si="2"/>
        <v>-</v>
      </c>
      <c r="J21" s="39" t="str">
        <f t="shared" si="3"/>
        <v>-</v>
      </c>
    </row>
    <row r="22" spans="1:10" x14ac:dyDescent="0.25">
      <c r="A22" s="34" t="s">
        <v>115</v>
      </c>
      <c r="B22" s="35">
        <v>13</v>
      </c>
      <c r="C22" s="36">
        <v>16</v>
      </c>
      <c r="D22" s="35">
        <v>50</v>
      </c>
      <c r="E22" s="36">
        <v>42</v>
      </c>
      <c r="F22" s="37"/>
      <c r="G22" s="35">
        <f t="shared" si="0"/>
        <v>-3</v>
      </c>
      <c r="H22" s="36">
        <f t="shared" si="1"/>
        <v>8</v>
      </c>
      <c r="I22" s="38">
        <f t="shared" si="2"/>
        <v>-0.1875</v>
      </c>
      <c r="J22" s="39">
        <f t="shared" si="3"/>
        <v>0.19047619047619047</v>
      </c>
    </row>
    <row r="23" spans="1:10" x14ac:dyDescent="0.25">
      <c r="A23" s="34" t="s">
        <v>116</v>
      </c>
      <c r="B23" s="35">
        <v>4</v>
      </c>
      <c r="C23" s="36">
        <v>2</v>
      </c>
      <c r="D23" s="35">
        <v>10</v>
      </c>
      <c r="E23" s="36">
        <v>16</v>
      </c>
      <c r="F23" s="37"/>
      <c r="G23" s="35">
        <f t="shared" si="0"/>
        <v>2</v>
      </c>
      <c r="H23" s="36">
        <f t="shared" si="1"/>
        <v>-6</v>
      </c>
      <c r="I23" s="38">
        <f t="shared" si="2"/>
        <v>1</v>
      </c>
      <c r="J23" s="39">
        <f t="shared" si="3"/>
        <v>-0.375</v>
      </c>
    </row>
    <row r="24" spans="1:10" x14ac:dyDescent="0.25">
      <c r="A24" s="34" t="s">
        <v>117</v>
      </c>
      <c r="B24" s="35">
        <v>8</v>
      </c>
      <c r="C24" s="36">
        <v>5</v>
      </c>
      <c r="D24" s="35">
        <v>21</v>
      </c>
      <c r="E24" s="36">
        <v>8</v>
      </c>
      <c r="F24" s="37"/>
      <c r="G24" s="35">
        <f t="shared" si="0"/>
        <v>3</v>
      </c>
      <c r="H24" s="36">
        <f t="shared" si="1"/>
        <v>13</v>
      </c>
      <c r="I24" s="38">
        <f t="shared" si="2"/>
        <v>0.6</v>
      </c>
      <c r="J24" s="39">
        <f t="shared" si="3"/>
        <v>1.625</v>
      </c>
    </row>
    <row r="25" spans="1:10" x14ac:dyDescent="0.25">
      <c r="A25" s="34" t="s">
        <v>118</v>
      </c>
      <c r="B25" s="35">
        <v>0</v>
      </c>
      <c r="C25" s="36">
        <v>0</v>
      </c>
      <c r="D25" s="35">
        <v>1</v>
      </c>
      <c r="E25" s="36">
        <v>0</v>
      </c>
      <c r="F25" s="37"/>
      <c r="G25" s="35">
        <f t="shared" si="0"/>
        <v>0</v>
      </c>
      <c r="H25" s="36">
        <f t="shared" si="1"/>
        <v>1</v>
      </c>
      <c r="I25" s="38" t="str">
        <f t="shared" si="2"/>
        <v>-</v>
      </c>
      <c r="J25" s="39" t="str">
        <f t="shared" si="3"/>
        <v>-</v>
      </c>
    </row>
    <row r="26" spans="1:10" x14ac:dyDescent="0.25">
      <c r="A26" s="34" t="s">
        <v>119</v>
      </c>
      <c r="B26" s="35">
        <v>248</v>
      </c>
      <c r="C26" s="36">
        <v>493</v>
      </c>
      <c r="D26" s="35">
        <v>708</v>
      </c>
      <c r="E26" s="36">
        <v>1214</v>
      </c>
      <c r="F26" s="37"/>
      <c r="G26" s="35">
        <f t="shared" si="0"/>
        <v>-245</v>
      </c>
      <c r="H26" s="36">
        <f t="shared" si="1"/>
        <v>-506</v>
      </c>
      <c r="I26" s="38">
        <f t="shared" si="2"/>
        <v>-0.49695740365111563</v>
      </c>
      <c r="J26" s="39">
        <f t="shared" si="3"/>
        <v>-0.41680395387149916</v>
      </c>
    </row>
    <row r="27" spans="1:10" x14ac:dyDescent="0.25">
      <c r="A27" s="34" t="s">
        <v>120</v>
      </c>
      <c r="B27" s="35">
        <v>69</v>
      </c>
      <c r="C27" s="36">
        <v>115</v>
      </c>
      <c r="D27" s="35">
        <v>184</v>
      </c>
      <c r="E27" s="36">
        <v>261</v>
      </c>
      <c r="F27" s="37"/>
      <c r="G27" s="35">
        <f t="shared" si="0"/>
        <v>-46</v>
      </c>
      <c r="H27" s="36">
        <f t="shared" si="1"/>
        <v>-77</v>
      </c>
      <c r="I27" s="38">
        <f t="shared" si="2"/>
        <v>-0.4</v>
      </c>
      <c r="J27" s="39">
        <f t="shared" si="3"/>
        <v>-0.2950191570881226</v>
      </c>
    </row>
    <row r="28" spans="1:10" x14ac:dyDescent="0.25">
      <c r="A28" s="34" t="s">
        <v>121</v>
      </c>
      <c r="B28" s="35">
        <v>9</v>
      </c>
      <c r="C28" s="36">
        <v>1</v>
      </c>
      <c r="D28" s="35">
        <v>14</v>
      </c>
      <c r="E28" s="36">
        <v>11</v>
      </c>
      <c r="F28" s="37"/>
      <c r="G28" s="35">
        <f t="shared" si="0"/>
        <v>8</v>
      </c>
      <c r="H28" s="36">
        <f t="shared" si="1"/>
        <v>3</v>
      </c>
      <c r="I28" s="38">
        <f t="shared" si="2"/>
        <v>8</v>
      </c>
      <c r="J28" s="39">
        <f t="shared" si="3"/>
        <v>0.27272727272727271</v>
      </c>
    </row>
    <row r="29" spans="1:10" x14ac:dyDescent="0.25">
      <c r="A29" s="34" t="s">
        <v>122</v>
      </c>
      <c r="B29" s="35">
        <v>4</v>
      </c>
      <c r="C29" s="36">
        <v>1</v>
      </c>
      <c r="D29" s="35">
        <v>8</v>
      </c>
      <c r="E29" s="36">
        <v>3</v>
      </c>
      <c r="F29" s="37"/>
      <c r="G29" s="35">
        <f t="shared" si="0"/>
        <v>3</v>
      </c>
      <c r="H29" s="36">
        <f t="shared" si="1"/>
        <v>5</v>
      </c>
      <c r="I29" s="38">
        <f t="shared" si="2"/>
        <v>3</v>
      </c>
      <c r="J29" s="39">
        <f t="shared" si="3"/>
        <v>1.6666666666666667</v>
      </c>
    </row>
    <row r="30" spans="1:10" x14ac:dyDescent="0.25">
      <c r="A30" s="34" t="s">
        <v>123</v>
      </c>
      <c r="B30" s="35">
        <v>1</v>
      </c>
      <c r="C30" s="36">
        <v>0</v>
      </c>
      <c r="D30" s="35">
        <v>1</v>
      </c>
      <c r="E30" s="36">
        <v>0</v>
      </c>
      <c r="F30" s="37"/>
      <c r="G30" s="35">
        <f t="shared" si="0"/>
        <v>1</v>
      </c>
      <c r="H30" s="36">
        <f t="shared" si="1"/>
        <v>1</v>
      </c>
      <c r="I30" s="38" t="str">
        <f t="shared" si="2"/>
        <v>-</v>
      </c>
      <c r="J30" s="39" t="str">
        <f t="shared" si="3"/>
        <v>-</v>
      </c>
    </row>
    <row r="31" spans="1:10" x14ac:dyDescent="0.25">
      <c r="A31" s="34" t="s">
        <v>124</v>
      </c>
      <c r="B31" s="35">
        <v>2</v>
      </c>
      <c r="C31" s="36">
        <v>2</v>
      </c>
      <c r="D31" s="35">
        <v>5</v>
      </c>
      <c r="E31" s="36">
        <v>4</v>
      </c>
      <c r="F31" s="37"/>
      <c r="G31" s="35">
        <f t="shared" si="0"/>
        <v>0</v>
      </c>
      <c r="H31" s="36">
        <f t="shared" si="1"/>
        <v>1</v>
      </c>
      <c r="I31" s="38">
        <f t="shared" si="2"/>
        <v>0</v>
      </c>
      <c r="J31" s="39">
        <f t="shared" si="3"/>
        <v>0.25</v>
      </c>
    </row>
    <row r="32" spans="1:10" x14ac:dyDescent="0.25">
      <c r="A32" s="34" t="s">
        <v>125</v>
      </c>
      <c r="B32" s="35">
        <v>4</v>
      </c>
      <c r="C32" s="36">
        <v>1</v>
      </c>
      <c r="D32" s="35">
        <v>5</v>
      </c>
      <c r="E32" s="36">
        <v>10</v>
      </c>
      <c r="F32" s="37"/>
      <c r="G32" s="35">
        <f t="shared" si="0"/>
        <v>3</v>
      </c>
      <c r="H32" s="36">
        <f t="shared" si="1"/>
        <v>-5</v>
      </c>
      <c r="I32" s="38">
        <f t="shared" si="2"/>
        <v>3</v>
      </c>
      <c r="J32" s="39">
        <f t="shared" si="3"/>
        <v>-0.5</v>
      </c>
    </row>
    <row r="33" spans="1:10" x14ac:dyDescent="0.25">
      <c r="A33" s="34" t="s">
        <v>126</v>
      </c>
      <c r="B33" s="35">
        <v>225</v>
      </c>
      <c r="C33" s="36">
        <v>283</v>
      </c>
      <c r="D33" s="35">
        <v>560</v>
      </c>
      <c r="E33" s="36">
        <v>745</v>
      </c>
      <c r="F33" s="37"/>
      <c r="G33" s="35">
        <f t="shared" si="0"/>
        <v>-58</v>
      </c>
      <c r="H33" s="36">
        <f t="shared" si="1"/>
        <v>-185</v>
      </c>
      <c r="I33" s="38">
        <f t="shared" si="2"/>
        <v>-0.20494699646643111</v>
      </c>
      <c r="J33" s="39">
        <f t="shared" si="3"/>
        <v>-0.24832214765100671</v>
      </c>
    </row>
    <row r="34" spans="1:10" x14ac:dyDescent="0.25">
      <c r="A34" s="34" t="s">
        <v>127</v>
      </c>
      <c r="B34" s="35">
        <v>3</v>
      </c>
      <c r="C34" s="36">
        <v>0</v>
      </c>
      <c r="D34" s="35">
        <v>5</v>
      </c>
      <c r="E34" s="36">
        <v>1</v>
      </c>
      <c r="F34" s="37"/>
      <c r="G34" s="35">
        <f t="shared" si="0"/>
        <v>3</v>
      </c>
      <c r="H34" s="36">
        <f t="shared" si="1"/>
        <v>4</v>
      </c>
      <c r="I34" s="38" t="str">
        <f t="shared" si="2"/>
        <v>-</v>
      </c>
      <c r="J34" s="39">
        <f t="shared" si="3"/>
        <v>4</v>
      </c>
    </row>
    <row r="35" spans="1:10" x14ac:dyDescent="0.25">
      <c r="A35" s="34" t="s">
        <v>128</v>
      </c>
      <c r="B35" s="35">
        <v>21</v>
      </c>
      <c r="C35" s="36">
        <v>15</v>
      </c>
      <c r="D35" s="35">
        <v>52</v>
      </c>
      <c r="E35" s="36">
        <v>37</v>
      </c>
      <c r="F35" s="37"/>
      <c r="G35" s="35">
        <f t="shared" si="0"/>
        <v>6</v>
      </c>
      <c r="H35" s="36">
        <f t="shared" si="1"/>
        <v>15</v>
      </c>
      <c r="I35" s="38">
        <f t="shared" si="2"/>
        <v>0.4</v>
      </c>
      <c r="J35" s="39">
        <f t="shared" si="3"/>
        <v>0.40540540540540543</v>
      </c>
    </row>
    <row r="36" spans="1:10" x14ac:dyDescent="0.25">
      <c r="A36" s="34" t="s">
        <v>129</v>
      </c>
      <c r="B36" s="35">
        <v>16</v>
      </c>
      <c r="C36" s="36">
        <v>9</v>
      </c>
      <c r="D36" s="35">
        <v>40</v>
      </c>
      <c r="E36" s="36">
        <v>45</v>
      </c>
      <c r="F36" s="37"/>
      <c r="G36" s="35">
        <f t="shared" si="0"/>
        <v>7</v>
      </c>
      <c r="H36" s="36">
        <f t="shared" si="1"/>
        <v>-5</v>
      </c>
      <c r="I36" s="38">
        <f t="shared" si="2"/>
        <v>0.77777777777777779</v>
      </c>
      <c r="J36" s="39">
        <f t="shared" si="3"/>
        <v>-0.1111111111111111</v>
      </c>
    </row>
    <row r="37" spans="1:10" x14ac:dyDescent="0.25">
      <c r="A37" s="34"/>
      <c r="B37" s="35"/>
      <c r="C37" s="36"/>
      <c r="D37" s="35"/>
      <c r="E37" s="36"/>
      <c r="F37" s="37"/>
      <c r="G37" s="35"/>
      <c r="H37" s="36"/>
      <c r="I37" s="38"/>
      <c r="J37" s="39"/>
    </row>
    <row r="38" spans="1:10" s="52" customFormat="1" ht="13" x14ac:dyDescent="0.3">
      <c r="A38" s="26" t="s">
        <v>130</v>
      </c>
      <c r="B38" s="46">
        <f>SUM(B15:B37)</f>
        <v>640</v>
      </c>
      <c r="C38" s="47">
        <f>SUM(C15:C37)</f>
        <v>963</v>
      </c>
      <c r="D38" s="46">
        <f>SUM(D15:D37)</f>
        <v>1714</v>
      </c>
      <c r="E38" s="47">
        <f>SUM(E15:E37)</f>
        <v>2456</v>
      </c>
      <c r="F38" s="48"/>
      <c r="G38" s="46">
        <f>B38-C38</f>
        <v>-323</v>
      </c>
      <c r="H38" s="47">
        <f>D38-E38</f>
        <v>-742</v>
      </c>
      <c r="I38" s="49">
        <f>IF(C38=0, "-", G38/C38)</f>
        <v>-0.33541017653167188</v>
      </c>
      <c r="J38" s="50">
        <f>IF(E38=0, "-", H38/E38)</f>
        <v>-0.30211726384364823</v>
      </c>
    </row>
    <row r="39" spans="1:10" s="52" customFormat="1" ht="13" x14ac:dyDescent="0.3">
      <c r="A39" s="26" t="s">
        <v>7</v>
      </c>
      <c r="B39" s="46">
        <f>B11+B38</f>
        <v>640</v>
      </c>
      <c r="C39" s="128">
        <f>C11+C38</f>
        <v>963</v>
      </c>
      <c r="D39" s="46">
        <f>D11+D38</f>
        <v>1714</v>
      </c>
      <c r="E39" s="128">
        <f>E11+E38</f>
        <v>2456</v>
      </c>
      <c r="F39" s="48"/>
      <c r="G39" s="46">
        <f>B39-C39</f>
        <v>-323</v>
      </c>
      <c r="H39" s="47">
        <f>D39-E39</f>
        <v>-742</v>
      </c>
      <c r="I39" s="49">
        <f>IF(C39=0, "-", G39/C39)</f>
        <v>-0.33541017653167188</v>
      </c>
      <c r="J39" s="50">
        <f>IF(E39=0, "-", H39/E39)</f>
        <v>-0.30211726384364823</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0A446-60B7-45F3-BF62-493978F70108}">
  <sheetPr>
    <pageSetUpPr fitToPage="1"/>
  </sheetPr>
  <dimension ref="A1:K145"/>
  <sheetViews>
    <sheetView workbookViewId="0">
      <selection sqref="A1:L1"/>
    </sheetView>
  </sheetViews>
  <sheetFormatPr defaultRowHeight="12.5" x14ac:dyDescent="0.25"/>
  <cols>
    <col min="1" max="1" width="25.269531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131</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27</v>
      </c>
      <c r="B4" s="22" t="s">
        <v>4</v>
      </c>
      <c r="C4" s="25"/>
      <c r="D4" s="25"/>
      <c r="E4" s="23"/>
      <c r="F4" s="22" t="s">
        <v>132</v>
      </c>
      <c r="G4" s="25"/>
      <c r="H4" s="25"/>
      <c r="I4" s="23"/>
      <c r="J4" s="22" t="s">
        <v>133</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27</v>
      </c>
      <c r="B6" s="132" t="s">
        <v>134</v>
      </c>
      <c r="C6" s="133" t="s">
        <v>135</v>
      </c>
      <c r="D6" s="132" t="s">
        <v>134</v>
      </c>
      <c r="E6" s="134" t="s">
        <v>135</v>
      </c>
      <c r="F6" s="133" t="s">
        <v>134</v>
      </c>
      <c r="G6" s="133" t="s">
        <v>135</v>
      </c>
      <c r="H6" s="132" t="s">
        <v>134</v>
      </c>
      <c r="I6" s="134" t="s">
        <v>135</v>
      </c>
      <c r="J6" s="132"/>
      <c r="K6" s="134"/>
    </row>
    <row r="7" spans="1:11" ht="14.5" x14ac:dyDescent="0.35">
      <c r="A7" s="34" t="s">
        <v>136</v>
      </c>
      <c r="B7" s="35">
        <v>6</v>
      </c>
      <c r="C7" s="135">
        <f>IF(B9=0, "-", B7/B9)</f>
        <v>1</v>
      </c>
      <c r="D7" s="35">
        <v>6</v>
      </c>
      <c r="E7" s="126">
        <f>IF(D9=0, "-", D7/D9)</f>
        <v>1</v>
      </c>
      <c r="F7" s="136">
        <v>13</v>
      </c>
      <c r="G7" s="135">
        <f>IF(F9=0, "-", F7/F9)</f>
        <v>1</v>
      </c>
      <c r="H7" s="35">
        <v>13</v>
      </c>
      <c r="I7" s="126">
        <f>IF(H9=0, "-", H7/H9)</f>
        <v>1</v>
      </c>
      <c r="J7" s="125">
        <f>IF(D7=0, "-", IF((B7-D7)/D7&lt;10, (B7-D7)/D7, "&gt;999%"))</f>
        <v>0</v>
      </c>
      <c r="K7" s="126">
        <f>IF(H7=0, "-", IF((F7-H7)/H7&lt;10, (F7-H7)/H7, "&gt;999%"))</f>
        <v>0</v>
      </c>
    </row>
    <row r="8" spans="1:11" x14ac:dyDescent="0.25">
      <c r="A8" s="137"/>
      <c r="B8" s="40"/>
      <c r="D8" s="40"/>
      <c r="E8" s="44"/>
      <c r="F8" s="138"/>
      <c r="H8" s="40"/>
      <c r="I8" s="44"/>
      <c r="J8" s="43"/>
      <c r="K8" s="44"/>
    </row>
    <row r="9" spans="1:11" s="52" customFormat="1" ht="13" x14ac:dyDescent="0.3">
      <c r="A9" s="139" t="s">
        <v>137</v>
      </c>
      <c r="B9" s="46">
        <f>SUM(B7:B8)</f>
        <v>6</v>
      </c>
      <c r="C9" s="140">
        <f>B9/640</f>
        <v>9.3749999999999997E-3</v>
      </c>
      <c r="D9" s="46">
        <f>SUM(D7:D8)</f>
        <v>6</v>
      </c>
      <c r="E9" s="141">
        <f>D9/963</f>
        <v>6.2305295950155761E-3</v>
      </c>
      <c r="F9" s="128">
        <f>SUM(F7:F8)</f>
        <v>13</v>
      </c>
      <c r="G9" s="142">
        <f>F9/1714</f>
        <v>7.5845974329054842E-3</v>
      </c>
      <c r="H9" s="46">
        <f>SUM(H7:H8)</f>
        <v>13</v>
      </c>
      <c r="I9" s="141">
        <f>H9/2456</f>
        <v>5.2931596091205209E-3</v>
      </c>
      <c r="J9" s="49">
        <f>IF(D9=0, "-", IF((B9-D9)/D9&lt;10, (B9-D9)/D9, "&gt;999%"))</f>
        <v>0</v>
      </c>
      <c r="K9" s="50">
        <f>IF(H9=0, "-", IF((F9-H9)/H9&lt;10, (F9-H9)/H9, "&gt;999%"))</f>
        <v>0</v>
      </c>
    </row>
    <row r="10" spans="1:11" x14ac:dyDescent="0.25">
      <c r="B10" s="138"/>
      <c r="D10" s="138"/>
      <c r="F10" s="138"/>
      <c r="H10" s="138"/>
    </row>
    <row r="11" spans="1:11" s="52" customFormat="1" ht="13" x14ac:dyDescent="0.3">
      <c r="A11" s="139" t="s">
        <v>137</v>
      </c>
      <c r="B11" s="46">
        <v>6</v>
      </c>
      <c r="C11" s="140">
        <f>B11/640</f>
        <v>9.3749999999999997E-3</v>
      </c>
      <c r="D11" s="46">
        <v>6</v>
      </c>
      <c r="E11" s="141">
        <f>D11/963</f>
        <v>6.2305295950155761E-3</v>
      </c>
      <c r="F11" s="128">
        <v>13</v>
      </c>
      <c r="G11" s="142">
        <f>F11/1714</f>
        <v>7.5845974329054842E-3</v>
      </c>
      <c r="H11" s="46">
        <v>13</v>
      </c>
      <c r="I11" s="141">
        <f>H11/2456</f>
        <v>5.2931596091205209E-3</v>
      </c>
      <c r="J11" s="49">
        <f>IF(D11=0, "-", IF((B11-D11)/D11&lt;10, (B11-D11)/D11, "&gt;999%"))</f>
        <v>0</v>
      </c>
      <c r="K11" s="50">
        <f>IF(H11=0, "-", IF((F11-H11)/H11&lt;10, (F11-H11)/H11, "&gt;999%"))</f>
        <v>0</v>
      </c>
    </row>
    <row r="12" spans="1:11" x14ac:dyDescent="0.25">
      <c r="B12" s="138"/>
      <c r="D12" s="138"/>
      <c r="F12" s="138"/>
      <c r="H12" s="138"/>
    </row>
    <row r="13" spans="1:11" ht="15.5" x14ac:dyDescent="0.35">
      <c r="A13" s="129" t="s">
        <v>28</v>
      </c>
      <c r="B13" s="22" t="s">
        <v>4</v>
      </c>
      <c r="C13" s="25"/>
      <c r="D13" s="25"/>
      <c r="E13" s="23"/>
      <c r="F13" s="22" t="s">
        <v>132</v>
      </c>
      <c r="G13" s="25"/>
      <c r="H13" s="25"/>
      <c r="I13" s="23"/>
      <c r="J13" s="22" t="s">
        <v>133</v>
      </c>
      <c r="K13" s="23"/>
    </row>
    <row r="14" spans="1:11" ht="13" x14ac:dyDescent="0.3">
      <c r="A14" s="30"/>
      <c r="B14" s="22">
        <f>VALUE(RIGHT($B$2, 4))</f>
        <v>2020</v>
      </c>
      <c r="C14" s="23"/>
      <c r="D14" s="22">
        <f>B14-1</f>
        <v>2019</v>
      </c>
      <c r="E14" s="130"/>
      <c r="F14" s="22">
        <f>B14</f>
        <v>2020</v>
      </c>
      <c r="G14" s="130"/>
      <c r="H14" s="22">
        <f>D14</f>
        <v>2019</v>
      </c>
      <c r="I14" s="130"/>
      <c r="J14" s="27" t="s">
        <v>8</v>
      </c>
      <c r="K14" s="28" t="s">
        <v>5</v>
      </c>
    </row>
    <row r="15" spans="1:11" ht="13" x14ac:dyDescent="0.3">
      <c r="A15" s="131" t="s">
        <v>138</v>
      </c>
      <c r="B15" s="132" t="s">
        <v>134</v>
      </c>
      <c r="C15" s="133" t="s">
        <v>135</v>
      </c>
      <c r="D15" s="132" t="s">
        <v>134</v>
      </c>
      <c r="E15" s="134" t="s">
        <v>135</v>
      </c>
      <c r="F15" s="133" t="s">
        <v>134</v>
      </c>
      <c r="G15" s="133" t="s">
        <v>135</v>
      </c>
      <c r="H15" s="132" t="s">
        <v>134</v>
      </c>
      <c r="I15" s="134" t="s">
        <v>135</v>
      </c>
      <c r="J15" s="132"/>
      <c r="K15" s="134"/>
    </row>
    <row r="16" spans="1:11" ht="14.5" x14ac:dyDescent="0.35">
      <c r="A16" s="34" t="s">
        <v>139</v>
      </c>
      <c r="B16" s="35">
        <v>0</v>
      </c>
      <c r="C16" s="135">
        <f>IF(B30=0, "-", B16/B30)</f>
        <v>0</v>
      </c>
      <c r="D16" s="35">
        <v>0</v>
      </c>
      <c r="E16" s="126">
        <f>IF(D30=0, "-", D16/D30)</f>
        <v>0</v>
      </c>
      <c r="F16" s="136">
        <v>1</v>
      </c>
      <c r="G16" s="135">
        <f>IF(F30=0, "-", F16/F30)</f>
        <v>9.1743119266055051E-3</v>
      </c>
      <c r="H16" s="35">
        <v>0</v>
      </c>
      <c r="I16" s="126">
        <f>IF(H30=0, "-", H16/H30)</f>
        <v>0</v>
      </c>
      <c r="J16" s="125" t="str">
        <f t="shared" ref="J16:J28" si="0">IF(D16=0, "-", IF((B16-D16)/D16&lt;10, (B16-D16)/D16, "&gt;999%"))</f>
        <v>-</v>
      </c>
      <c r="K16" s="126" t="str">
        <f t="shared" ref="K16:K28" si="1">IF(H16=0, "-", IF((F16-H16)/H16&lt;10, (F16-H16)/H16, "&gt;999%"))</f>
        <v>-</v>
      </c>
    </row>
    <row r="17" spans="1:11" ht="14.5" x14ac:dyDescent="0.35">
      <c r="A17" s="34" t="s">
        <v>140</v>
      </c>
      <c r="B17" s="35">
        <v>0</v>
      </c>
      <c r="C17" s="135">
        <f>IF(B30=0, "-", B17/B30)</f>
        <v>0</v>
      </c>
      <c r="D17" s="35">
        <v>1</v>
      </c>
      <c r="E17" s="126">
        <f>IF(D30=0, "-", D17/D30)</f>
        <v>1.1764705882352941E-2</v>
      </c>
      <c r="F17" s="136">
        <v>4</v>
      </c>
      <c r="G17" s="135">
        <f>IF(F30=0, "-", F17/F30)</f>
        <v>3.669724770642202E-2</v>
      </c>
      <c r="H17" s="35">
        <v>6</v>
      </c>
      <c r="I17" s="126">
        <f>IF(H30=0, "-", H17/H30)</f>
        <v>3.4682080924855488E-2</v>
      </c>
      <c r="J17" s="125">
        <f t="shared" si="0"/>
        <v>-1</v>
      </c>
      <c r="K17" s="126">
        <f t="shared" si="1"/>
        <v>-0.33333333333333331</v>
      </c>
    </row>
    <row r="18" spans="1:11" ht="14.5" x14ac:dyDescent="0.35">
      <c r="A18" s="34" t="s">
        <v>141</v>
      </c>
      <c r="B18" s="35">
        <v>0</v>
      </c>
      <c r="C18" s="135">
        <f>IF(B30=0, "-", B18/B30)</f>
        <v>0</v>
      </c>
      <c r="D18" s="35">
        <v>33</v>
      </c>
      <c r="E18" s="126">
        <f>IF(D30=0, "-", D18/D30)</f>
        <v>0.38823529411764707</v>
      </c>
      <c r="F18" s="136">
        <v>0</v>
      </c>
      <c r="G18" s="135">
        <f>IF(F30=0, "-", F18/F30)</f>
        <v>0</v>
      </c>
      <c r="H18" s="35">
        <v>53</v>
      </c>
      <c r="I18" s="126">
        <f>IF(H30=0, "-", H18/H30)</f>
        <v>0.30635838150289019</v>
      </c>
      <c r="J18" s="125">
        <f t="shared" si="0"/>
        <v>-1</v>
      </c>
      <c r="K18" s="126">
        <f t="shared" si="1"/>
        <v>-1</v>
      </c>
    </row>
    <row r="19" spans="1:11" ht="14.5" x14ac:dyDescent="0.35">
      <c r="A19" s="34" t="s">
        <v>142</v>
      </c>
      <c r="B19" s="35">
        <v>5</v>
      </c>
      <c r="C19" s="135">
        <f>IF(B30=0, "-", B19/B30)</f>
        <v>0.15625</v>
      </c>
      <c r="D19" s="35">
        <v>19</v>
      </c>
      <c r="E19" s="126">
        <f>IF(D30=0, "-", D19/D30)</f>
        <v>0.22352941176470589</v>
      </c>
      <c r="F19" s="136">
        <v>17</v>
      </c>
      <c r="G19" s="135">
        <f>IF(F30=0, "-", F19/F30)</f>
        <v>0.15596330275229359</v>
      </c>
      <c r="H19" s="35">
        <v>36</v>
      </c>
      <c r="I19" s="126">
        <f>IF(H30=0, "-", H19/H30)</f>
        <v>0.20809248554913296</v>
      </c>
      <c r="J19" s="125">
        <f t="shared" si="0"/>
        <v>-0.73684210526315785</v>
      </c>
      <c r="K19" s="126">
        <f t="shared" si="1"/>
        <v>-0.52777777777777779</v>
      </c>
    </row>
    <row r="20" spans="1:11" ht="14.5" x14ac:dyDescent="0.35">
      <c r="A20" s="34" t="s">
        <v>143</v>
      </c>
      <c r="B20" s="35">
        <v>4</v>
      </c>
      <c r="C20" s="135">
        <f>IF(B30=0, "-", B20/B30)</f>
        <v>0.125</v>
      </c>
      <c r="D20" s="35">
        <v>9</v>
      </c>
      <c r="E20" s="126">
        <f>IF(D30=0, "-", D20/D30)</f>
        <v>0.10588235294117647</v>
      </c>
      <c r="F20" s="136">
        <v>12</v>
      </c>
      <c r="G20" s="135">
        <f>IF(F30=0, "-", F20/F30)</f>
        <v>0.11009174311926606</v>
      </c>
      <c r="H20" s="35">
        <v>20</v>
      </c>
      <c r="I20" s="126">
        <f>IF(H30=0, "-", H20/H30)</f>
        <v>0.11560693641618497</v>
      </c>
      <c r="J20" s="125">
        <f t="shared" si="0"/>
        <v>-0.55555555555555558</v>
      </c>
      <c r="K20" s="126">
        <f t="shared" si="1"/>
        <v>-0.4</v>
      </c>
    </row>
    <row r="21" spans="1:11" ht="14.5" x14ac:dyDescent="0.35">
      <c r="A21" s="34" t="s">
        <v>144</v>
      </c>
      <c r="B21" s="35">
        <v>0</v>
      </c>
      <c r="C21" s="135">
        <f>IF(B30=0, "-", B21/B30)</f>
        <v>0</v>
      </c>
      <c r="D21" s="35">
        <v>0</v>
      </c>
      <c r="E21" s="126">
        <f>IF(D30=0, "-", D21/D30)</f>
        <v>0</v>
      </c>
      <c r="F21" s="136">
        <v>2</v>
      </c>
      <c r="G21" s="135">
        <f>IF(F30=0, "-", F21/F30)</f>
        <v>1.834862385321101E-2</v>
      </c>
      <c r="H21" s="35">
        <v>0</v>
      </c>
      <c r="I21" s="126">
        <f>IF(H30=0, "-", H21/H30)</f>
        <v>0</v>
      </c>
      <c r="J21" s="125" t="str">
        <f t="shared" si="0"/>
        <v>-</v>
      </c>
      <c r="K21" s="126" t="str">
        <f t="shared" si="1"/>
        <v>-</v>
      </c>
    </row>
    <row r="22" spans="1:11" ht="14.5" x14ac:dyDescent="0.35">
      <c r="A22" s="34" t="s">
        <v>145</v>
      </c>
      <c r="B22" s="35">
        <v>0</v>
      </c>
      <c r="C22" s="135">
        <f>IF(B30=0, "-", B22/B30)</f>
        <v>0</v>
      </c>
      <c r="D22" s="35">
        <v>0</v>
      </c>
      <c r="E22" s="126">
        <f>IF(D30=0, "-", D22/D30)</f>
        <v>0</v>
      </c>
      <c r="F22" s="136">
        <v>0</v>
      </c>
      <c r="G22" s="135">
        <f>IF(F30=0, "-", F22/F30)</f>
        <v>0</v>
      </c>
      <c r="H22" s="35">
        <v>1</v>
      </c>
      <c r="I22" s="126">
        <f>IF(H30=0, "-", H22/H30)</f>
        <v>5.7803468208092483E-3</v>
      </c>
      <c r="J22" s="125" t="str">
        <f t="shared" si="0"/>
        <v>-</v>
      </c>
      <c r="K22" s="126">
        <f t="shared" si="1"/>
        <v>-1</v>
      </c>
    </row>
    <row r="23" spans="1:11" ht="14.5" x14ac:dyDescent="0.35">
      <c r="A23" s="34" t="s">
        <v>146</v>
      </c>
      <c r="B23" s="35">
        <v>0</v>
      </c>
      <c r="C23" s="135">
        <f>IF(B30=0, "-", B23/B30)</f>
        <v>0</v>
      </c>
      <c r="D23" s="35">
        <v>0</v>
      </c>
      <c r="E23" s="126">
        <f>IF(D30=0, "-", D23/D30)</f>
        <v>0</v>
      </c>
      <c r="F23" s="136">
        <v>0</v>
      </c>
      <c r="G23" s="135">
        <f>IF(F30=0, "-", F23/F30)</f>
        <v>0</v>
      </c>
      <c r="H23" s="35">
        <v>1</v>
      </c>
      <c r="I23" s="126">
        <f>IF(H30=0, "-", H23/H30)</f>
        <v>5.7803468208092483E-3</v>
      </c>
      <c r="J23" s="125" t="str">
        <f t="shared" si="0"/>
        <v>-</v>
      </c>
      <c r="K23" s="126">
        <f t="shared" si="1"/>
        <v>-1</v>
      </c>
    </row>
    <row r="24" spans="1:11" ht="14.5" x14ac:dyDescent="0.35">
      <c r="A24" s="34" t="s">
        <v>147</v>
      </c>
      <c r="B24" s="35">
        <v>8</v>
      </c>
      <c r="C24" s="135">
        <f>IF(B30=0, "-", B24/B30)</f>
        <v>0.25</v>
      </c>
      <c r="D24" s="35">
        <v>3</v>
      </c>
      <c r="E24" s="126">
        <f>IF(D30=0, "-", D24/D30)</f>
        <v>3.5294117647058823E-2</v>
      </c>
      <c r="F24" s="136">
        <v>17</v>
      </c>
      <c r="G24" s="135">
        <f>IF(F30=0, "-", F24/F30)</f>
        <v>0.15596330275229359</v>
      </c>
      <c r="H24" s="35">
        <v>6</v>
      </c>
      <c r="I24" s="126">
        <f>IF(H30=0, "-", H24/H30)</f>
        <v>3.4682080924855488E-2</v>
      </c>
      <c r="J24" s="125">
        <f t="shared" si="0"/>
        <v>1.6666666666666667</v>
      </c>
      <c r="K24" s="126">
        <f t="shared" si="1"/>
        <v>1.8333333333333333</v>
      </c>
    </row>
    <row r="25" spans="1:11" ht="14.5" x14ac:dyDescent="0.35">
      <c r="A25" s="34" t="s">
        <v>148</v>
      </c>
      <c r="B25" s="35">
        <v>0</v>
      </c>
      <c r="C25" s="135">
        <f>IF(B30=0, "-", B25/B30)</f>
        <v>0</v>
      </c>
      <c r="D25" s="35">
        <v>4</v>
      </c>
      <c r="E25" s="126">
        <f>IF(D30=0, "-", D25/D30)</f>
        <v>4.7058823529411764E-2</v>
      </c>
      <c r="F25" s="136">
        <v>6</v>
      </c>
      <c r="G25" s="135">
        <f>IF(F30=0, "-", F25/F30)</f>
        <v>5.5045871559633031E-2</v>
      </c>
      <c r="H25" s="35">
        <v>9</v>
      </c>
      <c r="I25" s="126">
        <f>IF(H30=0, "-", H25/H30)</f>
        <v>5.2023121387283239E-2</v>
      </c>
      <c r="J25" s="125">
        <f t="shared" si="0"/>
        <v>-1</v>
      </c>
      <c r="K25" s="126">
        <f t="shared" si="1"/>
        <v>-0.33333333333333331</v>
      </c>
    </row>
    <row r="26" spans="1:11" ht="14.5" x14ac:dyDescent="0.35">
      <c r="A26" s="34" t="s">
        <v>149</v>
      </c>
      <c r="B26" s="35">
        <v>0</v>
      </c>
      <c r="C26" s="135">
        <f>IF(B30=0, "-", B26/B30)</f>
        <v>0</v>
      </c>
      <c r="D26" s="35">
        <v>0</v>
      </c>
      <c r="E26" s="126">
        <f>IF(D30=0, "-", D26/D30)</f>
        <v>0</v>
      </c>
      <c r="F26" s="136">
        <v>0</v>
      </c>
      <c r="G26" s="135">
        <f>IF(F30=0, "-", F26/F30)</f>
        <v>0</v>
      </c>
      <c r="H26" s="35">
        <v>1</v>
      </c>
      <c r="I26" s="126">
        <f>IF(H30=0, "-", H26/H30)</f>
        <v>5.7803468208092483E-3</v>
      </c>
      <c r="J26" s="125" t="str">
        <f t="shared" si="0"/>
        <v>-</v>
      </c>
      <c r="K26" s="126">
        <f t="shared" si="1"/>
        <v>-1</v>
      </c>
    </row>
    <row r="27" spans="1:11" ht="14.5" x14ac:dyDescent="0.35">
      <c r="A27" s="34" t="s">
        <v>150</v>
      </c>
      <c r="B27" s="35">
        <v>13</v>
      </c>
      <c r="C27" s="135">
        <f>IF(B30=0, "-", B27/B30)</f>
        <v>0.40625</v>
      </c>
      <c r="D27" s="35">
        <v>14</v>
      </c>
      <c r="E27" s="126">
        <f>IF(D30=0, "-", D27/D30)</f>
        <v>0.16470588235294117</v>
      </c>
      <c r="F27" s="136">
        <v>45</v>
      </c>
      <c r="G27" s="135">
        <f>IF(F30=0, "-", F27/F30)</f>
        <v>0.41284403669724773</v>
      </c>
      <c r="H27" s="35">
        <v>36</v>
      </c>
      <c r="I27" s="126">
        <f>IF(H30=0, "-", H27/H30)</f>
        <v>0.20809248554913296</v>
      </c>
      <c r="J27" s="125">
        <f t="shared" si="0"/>
        <v>-7.1428571428571425E-2</v>
      </c>
      <c r="K27" s="126">
        <f t="shared" si="1"/>
        <v>0.25</v>
      </c>
    </row>
    <row r="28" spans="1:11" ht="14.5" x14ac:dyDescent="0.35">
      <c r="A28" s="34" t="s">
        <v>151</v>
      </c>
      <c r="B28" s="35">
        <v>2</v>
      </c>
      <c r="C28" s="135">
        <f>IF(B30=0, "-", B28/B30)</f>
        <v>6.25E-2</v>
      </c>
      <c r="D28" s="35">
        <v>2</v>
      </c>
      <c r="E28" s="126">
        <f>IF(D30=0, "-", D28/D30)</f>
        <v>2.3529411764705882E-2</v>
      </c>
      <c r="F28" s="136">
        <v>5</v>
      </c>
      <c r="G28" s="135">
        <f>IF(F30=0, "-", F28/F30)</f>
        <v>4.5871559633027525E-2</v>
      </c>
      <c r="H28" s="35">
        <v>4</v>
      </c>
      <c r="I28" s="126">
        <f>IF(H30=0, "-", H28/H30)</f>
        <v>2.3121387283236993E-2</v>
      </c>
      <c r="J28" s="125">
        <f t="shared" si="0"/>
        <v>0</v>
      </c>
      <c r="K28" s="126">
        <f t="shared" si="1"/>
        <v>0.25</v>
      </c>
    </row>
    <row r="29" spans="1:11" x14ac:dyDescent="0.25">
      <c r="A29" s="137"/>
      <c r="B29" s="40"/>
      <c r="D29" s="40"/>
      <c r="E29" s="44"/>
      <c r="F29" s="138"/>
      <c r="H29" s="40"/>
      <c r="I29" s="44"/>
      <c r="J29" s="43"/>
      <c r="K29" s="44"/>
    </row>
    <row r="30" spans="1:11" s="52" customFormat="1" ht="13" x14ac:dyDescent="0.3">
      <c r="A30" s="139" t="s">
        <v>152</v>
      </c>
      <c r="B30" s="46">
        <f>SUM(B16:B29)</f>
        <v>32</v>
      </c>
      <c r="C30" s="140">
        <f>B30/640</f>
        <v>0.05</v>
      </c>
      <c r="D30" s="46">
        <f>SUM(D16:D29)</f>
        <v>85</v>
      </c>
      <c r="E30" s="141">
        <f>D30/963</f>
        <v>8.8265835929387332E-2</v>
      </c>
      <c r="F30" s="128">
        <f>SUM(F16:F29)</f>
        <v>109</v>
      </c>
      <c r="G30" s="142">
        <f>F30/1714</f>
        <v>6.3593932322053681E-2</v>
      </c>
      <c r="H30" s="46">
        <f>SUM(H16:H29)</f>
        <v>173</v>
      </c>
      <c r="I30" s="141">
        <f>H30/2456</f>
        <v>7.0439739413680785E-2</v>
      </c>
      <c r="J30" s="49">
        <f>IF(D30=0, "-", IF((B30-D30)/D30&lt;10, (B30-D30)/D30, "&gt;999%"))</f>
        <v>-0.62352941176470589</v>
      </c>
      <c r="K30" s="50">
        <f>IF(H30=0, "-", IF((F30-H30)/H30&lt;10, (F30-H30)/H30, "&gt;999%"))</f>
        <v>-0.36994219653179189</v>
      </c>
    </row>
    <row r="31" spans="1:11" x14ac:dyDescent="0.25">
      <c r="B31" s="138"/>
      <c r="D31" s="138"/>
      <c r="F31" s="138"/>
      <c r="H31" s="138"/>
    </row>
    <row r="32" spans="1:11" ht="13" x14ac:dyDescent="0.3">
      <c r="A32" s="131" t="s">
        <v>153</v>
      </c>
      <c r="B32" s="132" t="s">
        <v>134</v>
      </c>
      <c r="C32" s="133" t="s">
        <v>135</v>
      </c>
      <c r="D32" s="132" t="s">
        <v>134</v>
      </c>
      <c r="E32" s="134" t="s">
        <v>135</v>
      </c>
      <c r="F32" s="133" t="s">
        <v>134</v>
      </c>
      <c r="G32" s="133" t="s">
        <v>135</v>
      </c>
      <c r="H32" s="132" t="s">
        <v>134</v>
      </c>
      <c r="I32" s="134" t="s">
        <v>135</v>
      </c>
      <c r="J32" s="132"/>
      <c r="K32" s="134"/>
    </row>
    <row r="33" spans="1:11" ht="14.5" x14ac:dyDescent="0.35">
      <c r="A33" s="34" t="s">
        <v>154</v>
      </c>
      <c r="B33" s="35">
        <v>0</v>
      </c>
      <c r="C33" s="135" t="str">
        <f>IF(B35=0, "-", B33/B35)</f>
        <v>-</v>
      </c>
      <c r="D33" s="35">
        <v>1</v>
      </c>
      <c r="E33" s="126">
        <f>IF(D35=0, "-", D33/D35)</f>
        <v>1</v>
      </c>
      <c r="F33" s="136">
        <v>0</v>
      </c>
      <c r="G33" s="135" t="str">
        <f>IF(F35=0, "-", F33/F35)</f>
        <v>-</v>
      </c>
      <c r="H33" s="35">
        <v>2</v>
      </c>
      <c r="I33" s="126">
        <f>IF(H35=0, "-", H33/H35)</f>
        <v>1</v>
      </c>
      <c r="J33" s="125">
        <f>IF(D33=0, "-", IF((B33-D33)/D33&lt;10, (B33-D33)/D33, "&gt;999%"))</f>
        <v>-1</v>
      </c>
      <c r="K33" s="126">
        <f>IF(H33=0, "-", IF((F33-H33)/H33&lt;10, (F33-H33)/H33, "&gt;999%"))</f>
        <v>-1</v>
      </c>
    </row>
    <row r="34" spans="1:11" x14ac:dyDescent="0.25">
      <c r="A34" s="137"/>
      <c r="B34" s="40"/>
      <c r="D34" s="40"/>
      <c r="E34" s="44"/>
      <c r="F34" s="138"/>
      <c r="H34" s="40"/>
      <c r="I34" s="44"/>
      <c r="J34" s="43"/>
      <c r="K34" s="44"/>
    </row>
    <row r="35" spans="1:11" s="52" customFormat="1" ht="13" x14ac:dyDescent="0.3">
      <c r="A35" s="139" t="s">
        <v>155</v>
      </c>
      <c r="B35" s="46">
        <f>SUM(B33:B34)</f>
        <v>0</v>
      </c>
      <c r="C35" s="140">
        <f>B35/640</f>
        <v>0</v>
      </c>
      <c r="D35" s="46">
        <f>SUM(D33:D34)</f>
        <v>1</v>
      </c>
      <c r="E35" s="141">
        <f>D35/963</f>
        <v>1.0384215991692627E-3</v>
      </c>
      <c r="F35" s="128">
        <f>SUM(F33:F34)</f>
        <v>0</v>
      </c>
      <c r="G35" s="142">
        <f>F35/1714</f>
        <v>0</v>
      </c>
      <c r="H35" s="46">
        <f>SUM(H33:H34)</f>
        <v>2</v>
      </c>
      <c r="I35" s="141">
        <f>H35/2456</f>
        <v>8.1433224755700329E-4</v>
      </c>
      <c r="J35" s="49">
        <f>IF(D35=0, "-", IF((B35-D35)/D35&lt;10, (B35-D35)/D35, "&gt;999%"))</f>
        <v>-1</v>
      </c>
      <c r="K35" s="50">
        <f>IF(H35=0, "-", IF((F35-H35)/H35&lt;10, (F35-H35)/H35, "&gt;999%"))</f>
        <v>-1</v>
      </c>
    </row>
    <row r="36" spans="1:11" x14ac:dyDescent="0.25">
      <c r="B36" s="138"/>
      <c r="D36" s="138"/>
      <c r="F36" s="138"/>
      <c r="H36" s="138"/>
    </row>
    <row r="37" spans="1:11" s="52" customFormat="1" ht="13" x14ac:dyDescent="0.3">
      <c r="A37" s="139" t="s">
        <v>156</v>
      </c>
      <c r="B37" s="46">
        <v>32</v>
      </c>
      <c r="C37" s="140">
        <f>B37/640</f>
        <v>0.05</v>
      </c>
      <c r="D37" s="46">
        <v>86</v>
      </c>
      <c r="E37" s="141">
        <f>D37/963</f>
        <v>8.9304257528556599E-2</v>
      </c>
      <c r="F37" s="128">
        <v>109</v>
      </c>
      <c r="G37" s="142">
        <f>F37/1714</f>
        <v>6.3593932322053681E-2</v>
      </c>
      <c r="H37" s="46">
        <v>175</v>
      </c>
      <c r="I37" s="141">
        <f>H37/2456</f>
        <v>7.1254071661237789E-2</v>
      </c>
      <c r="J37" s="49">
        <f>IF(D37=0, "-", IF((B37-D37)/D37&lt;10, (B37-D37)/D37, "&gt;999%"))</f>
        <v>-0.62790697674418605</v>
      </c>
      <c r="K37" s="50">
        <f>IF(H37=0, "-", IF((F37-H37)/H37&lt;10, (F37-H37)/H37, "&gt;999%"))</f>
        <v>-0.37714285714285717</v>
      </c>
    </row>
    <row r="38" spans="1:11" x14ac:dyDescent="0.25">
      <c r="B38" s="138"/>
      <c r="D38" s="138"/>
      <c r="F38" s="138"/>
      <c r="H38" s="138"/>
    </row>
    <row r="39" spans="1:11" ht="15.5" x14ac:dyDescent="0.35">
      <c r="A39" s="129" t="s">
        <v>29</v>
      </c>
      <c r="B39" s="22" t="s">
        <v>4</v>
      </c>
      <c r="C39" s="25"/>
      <c r="D39" s="25"/>
      <c r="E39" s="23"/>
      <c r="F39" s="22" t="s">
        <v>132</v>
      </c>
      <c r="G39" s="25"/>
      <c r="H39" s="25"/>
      <c r="I39" s="23"/>
      <c r="J39" s="22" t="s">
        <v>133</v>
      </c>
      <c r="K39" s="23"/>
    </row>
    <row r="40" spans="1:11" ht="13" x14ac:dyDescent="0.3">
      <c r="A40" s="30"/>
      <c r="B40" s="22">
        <f>VALUE(RIGHT($B$2, 4))</f>
        <v>2020</v>
      </c>
      <c r="C40" s="23"/>
      <c r="D40" s="22">
        <f>B40-1</f>
        <v>2019</v>
      </c>
      <c r="E40" s="130"/>
      <c r="F40" s="22">
        <f>B40</f>
        <v>2020</v>
      </c>
      <c r="G40" s="130"/>
      <c r="H40" s="22">
        <f>D40</f>
        <v>2019</v>
      </c>
      <c r="I40" s="130"/>
      <c r="J40" s="27" t="s">
        <v>8</v>
      </c>
      <c r="K40" s="28" t="s">
        <v>5</v>
      </c>
    </row>
    <row r="41" spans="1:11" ht="13" x14ac:dyDescent="0.3">
      <c r="A41" s="131" t="s">
        <v>157</v>
      </c>
      <c r="B41" s="132" t="s">
        <v>134</v>
      </c>
      <c r="C41" s="133" t="s">
        <v>135</v>
      </c>
      <c r="D41" s="132" t="s">
        <v>134</v>
      </c>
      <c r="E41" s="134" t="s">
        <v>135</v>
      </c>
      <c r="F41" s="133" t="s">
        <v>134</v>
      </c>
      <c r="G41" s="133" t="s">
        <v>135</v>
      </c>
      <c r="H41" s="132" t="s">
        <v>134</v>
      </c>
      <c r="I41" s="134" t="s">
        <v>135</v>
      </c>
      <c r="J41" s="132"/>
      <c r="K41" s="134"/>
    </row>
    <row r="42" spans="1:11" ht="14.5" x14ac:dyDescent="0.35">
      <c r="A42" s="34" t="s">
        <v>158</v>
      </c>
      <c r="B42" s="35">
        <v>1</v>
      </c>
      <c r="C42" s="135">
        <f>IF(B57=0, "-", B42/B57)</f>
        <v>1.6949152542372881E-2</v>
      </c>
      <c r="D42" s="35">
        <v>0</v>
      </c>
      <c r="E42" s="126">
        <f>IF(D57=0, "-", D42/D57)</f>
        <v>0</v>
      </c>
      <c r="F42" s="136">
        <v>2</v>
      </c>
      <c r="G42" s="135">
        <f>IF(F57=0, "-", F42/F57)</f>
        <v>1.2269938650306749E-2</v>
      </c>
      <c r="H42" s="35">
        <v>3</v>
      </c>
      <c r="I42" s="126">
        <f>IF(H57=0, "-", H42/H57)</f>
        <v>1.3953488372093023E-2</v>
      </c>
      <c r="J42" s="125" t="str">
        <f t="shared" ref="J42:J55" si="2">IF(D42=0, "-", IF((B42-D42)/D42&lt;10, (B42-D42)/D42, "&gt;999%"))</f>
        <v>-</v>
      </c>
      <c r="K42" s="126">
        <f t="shared" ref="K42:K55" si="3">IF(H42=0, "-", IF((F42-H42)/H42&lt;10, (F42-H42)/H42, "&gt;999%"))</f>
        <v>-0.33333333333333331</v>
      </c>
    </row>
    <row r="43" spans="1:11" ht="14.5" x14ac:dyDescent="0.35">
      <c r="A43" s="34" t="s">
        <v>159</v>
      </c>
      <c r="B43" s="35">
        <v>2</v>
      </c>
      <c r="C43" s="135">
        <f>IF(B57=0, "-", B43/B57)</f>
        <v>3.3898305084745763E-2</v>
      </c>
      <c r="D43" s="35">
        <v>2</v>
      </c>
      <c r="E43" s="126">
        <f>IF(D57=0, "-", D43/D57)</f>
        <v>3.3898305084745763E-2</v>
      </c>
      <c r="F43" s="136">
        <v>2</v>
      </c>
      <c r="G43" s="135">
        <f>IF(F57=0, "-", F43/F57)</f>
        <v>1.2269938650306749E-2</v>
      </c>
      <c r="H43" s="35">
        <v>8</v>
      </c>
      <c r="I43" s="126">
        <f>IF(H57=0, "-", H43/H57)</f>
        <v>3.7209302325581395E-2</v>
      </c>
      <c r="J43" s="125">
        <f t="shared" si="2"/>
        <v>0</v>
      </c>
      <c r="K43" s="126">
        <f t="shared" si="3"/>
        <v>-0.75</v>
      </c>
    </row>
    <row r="44" spans="1:11" ht="14.5" x14ac:dyDescent="0.35">
      <c r="A44" s="34" t="s">
        <v>160</v>
      </c>
      <c r="B44" s="35">
        <v>3</v>
      </c>
      <c r="C44" s="135">
        <f>IF(B57=0, "-", B44/B57)</f>
        <v>5.0847457627118647E-2</v>
      </c>
      <c r="D44" s="35">
        <v>5</v>
      </c>
      <c r="E44" s="126">
        <f>IF(D57=0, "-", D44/D57)</f>
        <v>8.4745762711864403E-2</v>
      </c>
      <c r="F44" s="136">
        <v>12</v>
      </c>
      <c r="G44" s="135">
        <f>IF(F57=0, "-", F44/F57)</f>
        <v>7.3619631901840496E-2</v>
      </c>
      <c r="H44" s="35">
        <v>12</v>
      </c>
      <c r="I44" s="126">
        <f>IF(H57=0, "-", H44/H57)</f>
        <v>5.5813953488372092E-2</v>
      </c>
      <c r="J44" s="125">
        <f t="shared" si="2"/>
        <v>-0.4</v>
      </c>
      <c r="K44" s="126">
        <f t="shared" si="3"/>
        <v>0</v>
      </c>
    </row>
    <row r="45" spans="1:11" ht="14.5" x14ac:dyDescent="0.35">
      <c r="A45" s="34" t="s">
        <v>161</v>
      </c>
      <c r="B45" s="35">
        <v>0</v>
      </c>
      <c r="C45" s="135">
        <f>IF(B57=0, "-", B45/B57)</f>
        <v>0</v>
      </c>
      <c r="D45" s="35">
        <v>0</v>
      </c>
      <c r="E45" s="126">
        <f>IF(D57=0, "-", D45/D57)</f>
        <v>0</v>
      </c>
      <c r="F45" s="136">
        <v>2</v>
      </c>
      <c r="G45" s="135">
        <f>IF(F57=0, "-", F45/F57)</f>
        <v>1.2269938650306749E-2</v>
      </c>
      <c r="H45" s="35">
        <v>3</v>
      </c>
      <c r="I45" s="126">
        <f>IF(H57=0, "-", H45/H57)</f>
        <v>1.3953488372093023E-2</v>
      </c>
      <c r="J45" s="125" t="str">
        <f t="shared" si="2"/>
        <v>-</v>
      </c>
      <c r="K45" s="126">
        <f t="shared" si="3"/>
        <v>-0.33333333333333331</v>
      </c>
    </row>
    <row r="46" spans="1:11" ht="14.5" x14ac:dyDescent="0.35">
      <c r="A46" s="34" t="s">
        <v>162</v>
      </c>
      <c r="B46" s="35">
        <v>8</v>
      </c>
      <c r="C46" s="135">
        <f>IF(B57=0, "-", B46/B57)</f>
        <v>0.13559322033898305</v>
      </c>
      <c r="D46" s="35">
        <v>7</v>
      </c>
      <c r="E46" s="126">
        <f>IF(D57=0, "-", D46/D57)</f>
        <v>0.11864406779661017</v>
      </c>
      <c r="F46" s="136">
        <v>31</v>
      </c>
      <c r="G46" s="135">
        <f>IF(F57=0, "-", F46/F57)</f>
        <v>0.19018404907975461</v>
      </c>
      <c r="H46" s="35">
        <v>21</v>
      </c>
      <c r="I46" s="126">
        <f>IF(H57=0, "-", H46/H57)</f>
        <v>9.7674418604651161E-2</v>
      </c>
      <c r="J46" s="125">
        <f t="shared" si="2"/>
        <v>0.14285714285714285</v>
      </c>
      <c r="K46" s="126">
        <f t="shared" si="3"/>
        <v>0.47619047619047616</v>
      </c>
    </row>
    <row r="47" spans="1:11" ht="14.5" x14ac:dyDescent="0.35">
      <c r="A47" s="34" t="s">
        <v>163</v>
      </c>
      <c r="B47" s="35">
        <v>0</v>
      </c>
      <c r="C47" s="135">
        <f>IF(B57=0, "-", B47/B57)</f>
        <v>0</v>
      </c>
      <c r="D47" s="35">
        <v>0</v>
      </c>
      <c r="E47" s="126">
        <f>IF(D57=0, "-", D47/D57)</f>
        <v>0</v>
      </c>
      <c r="F47" s="136">
        <v>0</v>
      </c>
      <c r="G47" s="135">
        <f>IF(F57=0, "-", F47/F57)</f>
        <v>0</v>
      </c>
      <c r="H47" s="35">
        <v>1</v>
      </c>
      <c r="I47" s="126">
        <f>IF(H57=0, "-", H47/H57)</f>
        <v>4.6511627906976744E-3</v>
      </c>
      <c r="J47" s="125" t="str">
        <f t="shared" si="2"/>
        <v>-</v>
      </c>
      <c r="K47" s="126">
        <f t="shared" si="3"/>
        <v>-1</v>
      </c>
    </row>
    <row r="48" spans="1:11" ht="14.5" x14ac:dyDescent="0.35">
      <c r="A48" s="34" t="s">
        <v>164</v>
      </c>
      <c r="B48" s="35">
        <v>7</v>
      </c>
      <c r="C48" s="135">
        <f>IF(B57=0, "-", B48/B57)</f>
        <v>0.11864406779661017</v>
      </c>
      <c r="D48" s="35">
        <v>5</v>
      </c>
      <c r="E48" s="126">
        <f>IF(D57=0, "-", D48/D57)</f>
        <v>8.4745762711864403E-2</v>
      </c>
      <c r="F48" s="136">
        <v>20</v>
      </c>
      <c r="G48" s="135">
        <f>IF(F57=0, "-", F48/F57)</f>
        <v>0.12269938650306748</v>
      </c>
      <c r="H48" s="35">
        <v>19</v>
      </c>
      <c r="I48" s="126">
        <f>IF(H57=0, "-", H48/H57)</f>
        <v>8.8372093023255813E-2</v>
      </c>
      <c r="J48" s="125">
        <f t="shared" si="2"/>
        <v>0.4</v>
      </c>
      <c r="K48" s="126">
        <f t="shared" si="3"/>
        <v>5.2631578947368418E-2</v>
      </c>
    </row>
    <row r="49" spans="1:11" ht="14.5" x14ac:dyDescent="0.35">
      <c r="A49" s="34" t="s">
        <v>165</v>
      </c>
      <c r="B49" s="35">
        <v>0</v>
      </c>
      <c r="C49" s="135">
        <f>IF(B57=0, "-", B49/B57)</f>
        <v>0</v>
      </c>
      <c r="D49" s="35">
        <v>0</v>
      </c>
      <c r="E49" s="126">
        <f>IF(D57=0, "-", D49/D57)</f>
        <v>0</v>
      </c>
      <c r="F49" s="136">
        <v>0</v>
      </c>
      <c r="G49" s="135">
        <f>IF(F57=0, "-", F49/F57)</f>
        <v>0</v>
      </c>
      <c r="H49" s="35">
        <v>1</v>
      </c>
      <c r="I49" s="126">
        <f>IF(H57=0, "-", H49/H57)</f>
        <v>4.6511627906976744E-3</v>
      </c>
      <c r="J49" s="125" t="str">
        <f t="shared" si="2"/>
        <v>-</v>
      </c>
      <c r="K49" s="126">
        <f t="shared" si="3"/>
        <v>-1</v>
      </c>
    </row>
    <row r="50" spans="1:11" ht="14.5" x14ac:dyDescent="0.35">
      <c r="A50" s="34" t="s">
        <v>166</v>
      </c>
      <c r="B50" s="35">
        <v>9</v>
      </c>
      <c r="C50" s="135">
        <f>IF(B57=0, "-", B50/B57)</f>
        <v>0.15254237288135594</v>
      </c>
      <c r="D50" s="35">
        <v>12</v>
      </c>
      <c r="E50" s="126">
        <f>IF(D57=0, "-", D50/D57)</f>
        <v>0.20338983050847459</v>
      </c>
      <c r="F50" s="136">
        <v>26</v>
      </c>
      <c r="G50" s="135">
        <f>IF(F57=0, "-", F50/F57)</f>
        <v>0.15950920245398773</v>
      </c>
      <c r="H50" s="35">
        <v>48</v>
      </c>
      <c r="I50" s="126">
        <f>IF(H57=0, "-", H50/H57)</f>
        <v>0.22325581395348837</v>
      </c>
      <c r="J50" s="125">
        <f t="shared" si="2"/>
        <v>-0.25</v>
      </c>
      <c r="K50" s="126">
        <f t="shared" si="3"/>
        <v>-0.45833333333333331</v>
      </c>
    </row>
    <row r="51" spans="1:11" ht="14.5" x14ac:dyDescent="0.35">
      <c r="A51" s="34" t="s">
        <v>167</v>
      </c>
      <c r="B51" s="35">
        <v>0</v>
      </c>
      <c r="C51" s="135">
        <f>IF(B57=0, "-", B51/B57)</f>
        <v>0</v>
      </c>
      <c r="D51" s="35">
        <v>0</v>
      </c>
      <c r="E51" s="126">
        <f>IF(D57=0, "-", D51/D57)</f>
        <v>0</v>
      </c>
      <c r="F51" s="136">
        <v>0</v>
      </c>
      <c r="G51" s="135">
        <f>IF(F57=0, "-", F51/F57)</f>
        <v>0</v>
      </c>
      <c r="H51" s="35">
        <v>21</v>
      </c>
      <c r="I51" s="126">
        <f>IF(H57=0, "-", H51/H57)</f>
        <v>9.7674418604651161E-2</v>
      </c>
      <c r="J51" s="125" t="str">
        <f t="shared" si="2"/>
        <v>-</v>
      </c>
      <c r="K51" s="126">
        <f t="shared" si="3"/>
        <v>-1</v>
      </c>
    </row>
    <row r="52" spans="1:11" ht="14.5" x14ac:dyDescent="0.35">
      <c r="A52" s="34" t="s">
        <v>168</v>
      </c>
      <c r="B52" s="35">
        <v>1</v>
      </c>
      <c r="C52" s="135">
        <f>IF(B57=0, "-", B52/B57)</f>
        <v>1.6949152542372881E-2</v>
      </c>
      <c r="D52" s="35">
        <v>0</v>
      </c>
      <c r="E52" s="126">
        <f>IF(D57=0, "-", D52/D57)</f>
        <v>0</v>
      </c>
      <c r="F52" s="136">
        <v>3</v>
      </c>
      <c r="G52" s="135">
        <f>IF(F57=0, "-", F52/F57)</f>
        <v>1.8404907975460124E-2</v>
      </c>
      <c r="H52" s="35">
        <v>3</v>
      </c>
      <c r="I52" s="126">
        <f>IF(H57=0, "-", H52/H57)</f>
        <v>1.3953488372093023E-2</v>
      </c>
      <c r="J52" s="125" t="str">
        <f t="shared" si="2"/>
        <v>-</v>
      </c>
      <c r="K52" s="126">
        <f t="shared" si="3"/>
        <v>0</v>
      </c>
    </row>
    <row r="53" spans="1:11" ht="14.5" x14ac:dyDescent="0.35">
      <c r="A53" s="34" t="s">
        <v>169</v>
      </c>
      <c r="B53" s="35">
        <v>1</v>
      </c>
      <c r="C53" s="135">
        <f>IF(B57=0, "-", B53/B57)</f>
        <v>1.6949152542372881E-2</v>
      </c>
      <c r="D53" s="35">
        <v>1</v>
      </c>
      <c r="E53" s="126">
        <f>IF(D57=0, "-", D53/D57)</f>
        <v>1.6949152542372881E-2</v>
      </c>
      <c r="F53" s="136">
        <v>2</v>
      </c>
      <c r="G53" s="135">
        <f>IF(F57=0, "-", F53/F57)</f>
        <v>1.2269938650306749E-2</v>
      </c>
      <c r="H53" s="35">
        <v>1</v>
      </c>
      <c r="I53" s="126">
        <f>IF(H57=0, "-", H53/H57)</f>
        <v>4.6511627906976744E-3</v>
      </c>
      <c r="J53" s="125">
        <f t="shared" si="2"/>
        <v>0</v>
      </c>
      <c r="K53" s="126">
        <f t="shared" si="3"/>
        <v>1</v>
      </c>
    </row>
    <row r="54" spans="1:11" ht="14.5" x14ac:dyDescent="0.35">
      <c r="A54" s="34" t="s">
        <v>170</v>
      </c>
      <c r="B54" s="35">
        <v>26</v>
      </c>
      <c r="C54" s="135">
        <f>IF(B57=0, "-", B54/B57)</f>
        <v>0.44067796610169491</v>
      </c>
      <c r="D54" s="35">
        <v>21</v>
      </c>
      <c r="E54" s="126">
        <f>IF(D57=0, "-", D54/D57)</f>
        <v>0.3559322033898305</v>
      </c>
      <c r="F54" s="136">
        <v>57</v>
      </c>
      <c r="G54" s="135">
        <f>IF(F57=0, "-", F54/F57)</f>
        <v>0.34969325153374231</v>
      </c>
      <c r="H54" s="35">
        <v>61</v>
      </c>
      <c r="I54" s="126">
        <f>IF(H57=0, "-", H54/H57)</f>
        <v>0.28372093023255812</v>
      </c>
      <c r="J54" s="125">
        <f t="shared" si="2"/>
        <v>0.23809523809523808</v>
      </c>
      <c r="K54" s="126">
        <f t="shared" si="3"/>
        <v>-6.5573770491803282E-2</v>
      </c>
    </row>
    <row r="55" spans="1:11" ht="14.5" x14ac:dyDescent="0.35">
      <c r="A55" s="34" t="s">
        <v>171</v>
      </c>
      <c r="B55" s="35">
        <v>1</v>
      </c>
      <c r="C55" s="135">
        <f>IF(B57=0, "-", B55/B57)</f>
        <v>1.6949152542372881E-2</v>
      </c>
      <c r="D55" s="35">
        <v>6</v>
      </c>
      <c r="E55" s="126">
        <f>IF(D57=0, "-", D55/D57)</f>
        <v>0.10169491525423729</v>
      </c>
      <c r="F55" s="136">
        <v>6</v>
      </c>
      <c r="G55" s="135">
        <f>IF(F57=0, "-", F55/F57)</f>
        <v>3.6809815950920248E-2</v>
      </c>
      <c r="H55" s="35">
        <v>13</v>
      </c>
      <c r="I55" s="126">
        <f>IF(H57=0, "-", H55/H57)</f>
        <v>6.0465116279069767E-2</v>
      </c>
      <c r="J55" s="125">
        <f t="shared" si="2"/>
        <v>-0.83333333333333337</v>
      </c>
      <c r="K55" s="126">
        <f t="shared" si="3"/>
        <v>-0.53846153846153844</v>
      </c>
    </row>
    <row r="56" spans="1:11" x14ac:dyDescent="0.25">
      <c r="A56" s="137"/>
      <c r="B56" s="40"/>
      <c r="D56" s="40"/>
      <c r="E56" s="44"/>
      <c r="F56" s="138"/>
      <c r="H56" s="40"/>
      <c r="I56" s="44"/>
      <c r="J56" s="43"/>
      <c r="K56" s="44"/>
    </row>
    <row r="57" spans="1:11" s="52" customFormat="1" ht="13" x14ac:dyDescent="0.3">
      <c r="A57" s="139" t="s">
        <v>172</v>
      </c>
      <c r="B57" s="46">
        <f>SUM(B42:B56)</f>
        <v>59</v>
      </c>
      <c r="C57" s="140">
        <f>B57/640</f>
        <v>9.2187500000000006E-2</v>
      </c>
      <c r="D57" s="46">
        <f>SUM(D42:D56)</f>
        <v>59</v>
      </c>
      <c r="E57" s="141">
        <f>D57/963</f>
        <v>6.1266874350986503E-2</v>
      </c>
      <c r="F57" s="128">
        <f>SUM(F42:F56)</f>
        <v>163</v>
      </c>
      <c r="G57" s="142">
        <f>F57/1714</f>
        <v>9.5099183197199538E-2</v>
      </c>
      <c r="H57" s="46">
        <f>SUM(H42:H56)</f>
        <v>215</v>
      </c>
      <c r="I57" s="141">
        <f>H57/2456</f>
        <v>8.7540716612377847E-2</v>
      </c>
      <c r="J57" s="49">
        <f>IF(D57=0, "-", IF((B57-D57)/D57&lt;10, (B57-D57)/D57, "&gt;999%"))</f>
        <v>0</v>
      </c>
      <c r="K57" s="50">
        <f>IF(H57=0, "-", IF((F57-H57)/H57&lt;10, (F57-H57)/H57, "&gt;999%"))</f>
        <v>-0.24186046511627907</v>
      </c>
    </row>
    <row r="58" spans="1:11" x14ac:dyDescent="0.25">
      <c r="B58" s="138"/>
      <c r="D58" s="138"/>
      <c r="F58" s="138"/>
      <c r="H58" s="138"/>
    </row>
    <row r="59" spans="1:11" ht="13" x14ac:dyDescent="0.3">
      <c r="A59" s="131" t="s">
        <v>173</v>
      </c>
      <c r="B59" s="132" t="s">
        <v>134</v>
      </c>
      <c r="C59" s="133" t="s">
        <v>135</v>
      </c>
      <c r="D59" s="132" t="s">
        <v>134</v>
      </c>
      <c r="E59" s="134" t="s">
        <v>135</v>
      </c>
      <c r="F59" s="133" t="s">
        <v>134</v>
      </c>
      <c r="G59" s="133" t="s">
        <v>135</v>
      </c>
      <c r="H59" s="132" t="s">
        <v>134</v>
      </c>
      <c r="I59" s="134" t="s">
        <v>135</v>
      </c>
      <c r="J59" s="132"/>
      <c r="K59" s="134"/>
    </row>
    <row r="60" spans="1:11" ht="14.5" x14ac:dyDescent="0.35">
      <c r="A60" s="34" t="s">
        <v>174</v>
      </c>
      <c r="B60" s="35">
        <v>0</v>
      </c>
      <c r="C60" s="135">
        <f>IF(B66=0, "-", B60/B66)</f>
        <v>0</v>
      </c>
      <c r="D60" s="35">
        <v>0</v>
      </c>
      <c r="E60" s="126">
        <f>IF(D66=0, "-", D60/D66)</f>
        <v>0</v>
      </c>
      <c r="F60" s="136">
        <v>0</v>
      </c>
      <c r="G60" s="135">
        <f>IF(F66=0, "-", F60/F66)</f>
        <v>0</v>
      </c>
      <c r="H60" s="35">
        <v>1</v>
      </c>
      <c r="I60" s="126">
        <f>IF(H66=0, "-", H60/H66)</f>
        <v>0.5</v>
      </c>
      <c r="J60" s="125" t="str">
        <f>IF(D60=0, "-", IF((B60-D60)/D60&lt;10, (B60-D60)/D60, "&gt;999%"))</f>
        <v>-</v>
      </c>
      <c r="K60" s="126">
        <f>IF(H60=0, "-", IF((F60-H60)/H60&lt;10, (F60-H60)/H60, "&gt;999%"))</f>
        <v>-1</v>
      </c>
    </row>
    <row r="61" spans="1:11" ht="14.5" x14ac:dyDescent="0.35">
      <c r="A61" s="34" t="s">
        <v>175</v>
      </c>
      <c r="B61" s="35">
        <v>0</v>
      </c>
      <c r="C61" s="135">
        <f>IF(B66=0, "-", B61/B66)</f>
        <v>0</v>
      </c>
      <c r="D61" s="35">
        <v>1</v>
      </c>
      <c r="E61" s="126">
        <f>IF(D66=0, "-", D61/D66)</f>
        <v>1</v>
      </c>
      <c r="F61" s="136">
        <v>1</v>
      </c>
      <c r="G61" s="135">
        <f>IF(F66=0, "-", F61/F66)</f>
        <v>0.125</v>
      </c>
      <c r="H61" s="35">
        <v>1</v>
      </c>
      <c r="I61" s="126">
        <f>IF(H66=0, "-", H61/H66)</f>
        <v>0.5</v>
      </c>
      <c r="J61" s="125">
        <f>IF(D61=0, "-", IF((B61-D61)/D61&lt;10, (B61-D61)/D61, "&gt;999%"))</f>
        <v>-1</v>
      </c>
      <c r="K61" s="126">
        <f>IF(H61=0, "-", IF((F61-H61)/H61&lt;10, (F61-H61)/H61, "&gt;999%"))</f>
        <v>0</v>
      </c>
    </row>
    <row r="62" spans="1:11" ht="14.5" x14ac:dyDescent="0.35">
      <c r="A62" s="34" t="s">
        <v>176</v>
      </c>
      <c r="B62" s="35">
        <v>0</v>
      </c>
      <c r="C62" s="135">
        <f>IF(B66=0, "-", B62/B66)</f>
        <v>0</v>
      </c>
      <c r="D62" s="35">
        <v>0</v>
      </c>
      <c r="E62" s="126">
        <f>IF(D66=0, "-", D62/D66)</f>
        <v>0</v>
      </c>
      <c r="F62" s="136">
        <v>4</v>
      </c>
      <c r="G62" s="135">
        <f>IF(F66=0, "-", F62/F66)</f>
        <v>0.5</v>
      </c>
      <c r="H62" s="35">
        <v>0</v>
      </c>
      <c r="I62" s="126">
        <f>IF(H66=0, "-", H62/H66)</f>
        <v>0</v>
      </c>
      <c r="J62" s="125" t="str">
        <f>IF(D62=0, "-", IF((B62-D62)/D62&lt;10, (B62-D62)/D62, "&gt;999%"))</f>
        <v>-</v>
      </c>
      <c r="K62" s="126" t="str">
        <f>IF(H62=0, "-", IF((F62-H62)/H62&lt;10, (F62-H62)/H62, "&gt;999%"))</f>
        <v>-</v>
      </c>
    </row>
    <row r="63" spans="1:11" ht="14.5" x14ac:dyDescent="0.35">
      <c r="A63" s="34" t="s">
        <v>177</v>
      </c>
      <c r="B63" s="35">
        <v>0</v>
      </c>
      <c r="C63" s="135">
        <f>IF(B66=0, "-", B63/B66)</f>
        <v>0</v>
      </c>
      <c r="D63" s="35">
        <v>0</v>
      </c>
      <c r="E63" s="126">
        <f>IF(D66=0, "-", D63/D66)</f>
        <v>0</v>
      </c>
      <c r="F63" s="136">
        <v>1</v>
      </c>
      <c r="G63" s="135">
        <f>IF(F66=0, "-", F63/F66)</f>
        <v>0.125</v>
      </c>
      <c r="H63" s="35">
        <v>0</v>
      </c>
      <c r="I63" s="126">
        <f>IF(H66=0, "-", H63/H66)</f>
        <v>0</v>
      </c>
      <c r="J63" s="125" t="str">
        <f>IF(D63=0, "-", IF((B63-D63)/D63&lt;10, (B63-D63)/D63, "&gt;999%"))</f>
        <v>-</v>
      </c>
      <c r="K63" s="126" t="str">
        <f>IF(H63=0, "-", IF((F63-H63)/H63&lt;10, (F63-H63)/H63, "&gt;999%"))</f>
        <v>-</v>
      </c>
    </row>
    <row r="64" spans="1:11" ht="14.5" x14ac:dyDescent="0.35">
      <c r="A64" s="34" t="s">
        <v>178</v>
      </c>
      <c r="B64" s="35">
        <v>1</v>
      </c>
      <c r="C64" s="135">
        <f>IF(B66=0, "-", B64/B66)</f>
        <v>1</v>
      </c>
      <c r="D64" s="35">
        <v>0</v>
      </c>
      <c r="E64" s="126">
        <f>IF(D66=0, "-", D64/D66)</f>
        <v>0</v>
      </c>
      <c r="F64" s="136">
        <v>2</v>
      </c>
      <c r="G64" s="135">
        <f>IF(F66=0, "-", F64/F66)</f>
        <v>0.25</v>
      </c>
      <c r="H64" s="35">
        <v>0</v>
      </c>
      <c r="I64" s="126">
        <f>IF(H66=0, "-", H64/H66)</f>
        <v>0</v>
      </c>
      <c r="J64" s="125" t="str">
        <f>IF(D64=0, "-", IF((B64-D64)/D64&lt;10, (B64-D64)/D64, "&gt;999%"))</f>
        <v>-</v>
      </c>
      <c r="K64" s="126" t="str">
        <f>IF(H64=0, "-", IF((F64-H64)/H64&lt;10, (F64-H64)/H64, "&gt;999%"))</f>
        <v>-</v>
      </c>
    </row>
    <row r="65" spans="1:11" x14ac:dyDescent="0.25">
      <c r="A65" s="137"/>
      <c r="B65" s="40"/>
      <c r="D65" s="40"/>
      <c r="E65" s="44"/>
      <c r="F65" s="138"/>
      <c r="H65" s="40"/>
      <c r="I65" s="44"/>
      <c r="J65" s="43"/>
      <c r="K65" s="44"/>
    </row>
    <row r="66" spans="1:11" s="52" customFormat="1" ht="13" x14ac:dyDescent="0.3">
      <c r="A66" s="139" t="s">
        <v>179</v>
      </c>
      <c r="B66" s="46">
        <f>SUM(B60:B65)</f>
        <v>1</v>
      </c>
      <c r="C66" s="140">
        <f>B66/640</f>
        <v>1.5625000000000001E-3</v>
      </c>
      <c r="D66" s="46">
        <f>SUM(D60:D65)</f>
        <v>1</v>
      </c>
      <c r="E66" s="141">
        <f>D66/963</f>
        <v>1.0384215991692627E-3</v>
      </c>
      <c r="F66" s="128">
        <f>SUM(F60:F65)</f>
        <v>8</v>
      </c>
      <c r="G66" s="142">
        <f>F66/1714</f>
        <v>4.6674445740956822E-3</v>
      </c>
      <c r="H66" s="46">
        <f>SUM(H60:H65)</f>
        <v>2</v>
      </c>
      <c r="I66" s="141">
        <f>H66/2456</f>
        <v>8.1433224755700329E-4</v>
      </c>
      <c r="J66" s="49">
        <f>IF(D66=0, "-", IF((B66-D66)/D66&lt;10, (B66-D66)/D66, "&gt;999%"))</f>
        <v>0</v>
      </c>
      <c r="K66" s="50">
        <f>IF(H66=0, "-", IF((F66-H66)/H66&lt;10, (F66-H66)/H66, "&gt;999%"))</f>
        <v>3</v>
      </c>
    </row>
    <row r="67" spans="1:11" x14ac:dyDescent="0.25">
      <c r="B67" s="138"/>
      <c r="D67" s="138"/>
      <c r="F67" s="138"/>
      <c r="H67" s="138"/>
    </row>
    <row r="68" spans="1:11" s="52" customFormat="1" ht="13" x14ac:dyDescent="0.3">
      <c r="A68" s="139" t="s">
        <v>180</v>
      </c>
      <c r="B68" s="46">
        <v>60</v>
      </c>
      <c r="C68" s="140">
        <f>B68/640</f>
        <v>9.375E-2</v>
      </c>
      <c r="D68" s="46">
        <v>60</v>
      </c>
      <c r="E68" s="141">
        <f>D68/963</f>
        <v>6.2305295950155763E-2</v>
      </c>
      <c r="F68" s="128">
        <v>171</v>
      </c>
      <c r="G68" s="142">
        <f>F68/1714</f>
        <v>9.9766627771295219E-2</v>
      </c>
      <c r="H68" s="46">
        <v>217</v>
      </c>
      <c r="I68" s="141">
        <f>H68/2456</f>
        <v>8.8355048859934851E-2</v>
      </c>
      <c r="J68" s="49">
        <f>IF(D68=0, "-", IF((B68-D68)/D68&lt;10, (B68-D68)/D68, "&gt;999%"))</f>
        <v>0</v>
      </c>
      <c r="K68" s="50">
        <f>IF(H68=0, "-", IF((F68-H68)/H68&lt;10, (F68-H68)/H68, "&gt;999%"))</f>
        <v>-0.2119815668202765</v>
      </c>
    </row>
    <row r="69" spans="1:11" x14ac:dyDescent="0.25">
      <c r="B69" s="138"/>
      <c r="D69" s="138"/>
      <c r="F69" s="138"/>
      <c r="H69" s="138"/>
    </row>
    <row r="70" spans="1:11" ht="15.5" x14ac:dyDescent="0.35">
      <c r="A70" s="129" t="s">
        <v>30</v>
      </c>
      <c r="B70" s="22" t="s">
        <v>4</v>
      </c>
      <c r="C70" s="25"/>
      <c r="D70" s="25"/>
      <c r="E70" s="23"/>
      <c r="F70" s="22" t="s">
        <v>132</v>
      </c>
      <c r="G70" s="25"/>
      <c r="H70" s="25"/>
      <c r="I70" s="23"/>
      <c r="J70" s="22" t="s">
        <v>133</v>
      </c>
      <c r="K70" s="23"/>
    </row>
    <row r="71" spans="1:11" ht="13" x14ac:dyDescent="0.3">
      <c r="A71" s="30"/>
      <c r="B71" s="22">
        <f>VALUE(RIGHT($B$2, 4))</f>
        <v>2020</v>
      </c>
      <c r="C71" s="23"/>
      <c r="D71" s="22">
        <f>B71-1</f>
        <v>2019</v>
      </c>
      <c r="E71" s="130"/>
      <c r="F71" s="22">
        <f>B71</f>
        <v>2020</v>
      </c>
      <c r="G71" s="130"/>
      <c r="H71" s="22">
        <f>D71</f>
        <v>2019</v>
      </c>
      <c r="I71" s="130"/>
      <c r="J71" s="27" t="s">
        <v>8</v>
      </c>
      <c r="K71" s="28" t="s">
        <v>5</v>
      </c>
    </row>
    <row r="72" spans="1:11" ht="13" x14ac:dyDescent="0.3">
      <c r="A72" s="131" t="s">
        <v>181</v>
      </c>
      <c r="B72" s="132" t="s">
        <v>134</v>
      </c>
      <c r="C72" s="133" t="s">
        <v>135</v>
      </c>
      <c r="D72" s="132" t="s">
        <v>134</v>
      </c>
      <c r="E72" s="134" t="s">
        <v>135</v>
      </c>
      <c r="F72" s="133" t="s">
        <v>134</v>
      </c>
      <c r="G72" s="133" t="s">
        <v>135</v>
      </c>
      <c r="H72" s="132" t="s">
        <v>134</v>
      </c>
      <c r="I72" s="134" t="s">
        <v>135</v>
      </c>
      <c r="J72" s="132"/>
      <c r="K72" s="134"/>
    </row>
    <row r="73" spans="1:11" ht="14.5" x14ac:dyDescent="0.35">
      <c r="A73" s="34" t="s">
        <v>182</v>
      </c>
      <c r="B73" s="35">
        <v>1</v>
      </c>
      <c r="C73" s="135">
        <f>IF(B78=0, "-", B73/B78)</f>
        <v>8.3333333333333329E-2</v>
      </c>
      <c r="D73" s="35">
        <v>2</v>
      </c>
      <c r="E73" s="126">
        <f>IF(D78=0, "-", D73/D78)</f>
        <v>0.16666666666666666</v>
      </c>
      <c r="F73" s="136">
        <v>2</v>
      </c>
      <c r="G73" s="135">
        <f>IF(F78=0, "-", F73/F78)</f>
        <v>4.878048780487805E-2</v>
      </c>
      <c r="H73" s="35">
        <v>4</v>
      </c>
      <c r="I73" s="126">
        <f>IF(H78=0, "-", H73/H78)</f>
        <v>0.10526315789473684</v>
      </c>
      <c r="J73" s="125">
        <f>IF(D73=0, "-", IF((B73-D73)/D73&lt;10, (B73-D73)/D73, "&gt;999%"))</f>
        <v>-0.5</v>
      </c>
      <c r="K73" s="126">
        <f>IF(H73=0, "-", IF((F73-H73)/H73&lt;10, (F73-H73)/H73, "&gt;999%"))</f>
        <v>-0.5</v>
      </c>
    </row>
    <row r="74" spans="1:11" ht="14.5" x14ac:dyDescent="0.35">
      <c r="A74" s="34" t="s">
        <v>183</v>
      </c>
      <c r="B74" s="35">
        <v>0</v>
      </c>
      <c r="C74" s="135">
        <f>IF(B78=0, "-", B74/B78)</f>
        <v>0</v>
      </c>
      <c r="D74" s="35">
        <v>1</v>
      </c>
      <c r="E74" s="126">
        <f>IF(D78=0, "-", D74/D78)</f>
        <v>8.3333333333333329E-2</v>
      </c>
      <c r="F74" s="136">
        <v>0</v>
      </c>
      <c r="G74" s="135">
        <f>IF(F78=0, "-", F74/F78)</f>
        <v>0</v>
      </c>
      <c r="H74" s="35">
        <v>1</v>
      </c>
      <c r="I74" s="126">
        <f>IF(H78=0, "-", H74/H78)</f>
        <v>2.6315789473684209E-2</v>
      </c>
      <c r="J74" s="125">
        <f>IF(D74=0, "-", IF((B74-D74)/D74&lt;10, (B74-D74)/D74, "&gt;999%"))</f>
        <v>-1</v>
      </c>
      <c r="K74" s="126">
        <f>IF(H74=0, "-", IF((F74-H74)/H74&lt;10, (F74-H74)/H74, "&gt;999%"))</f>
        <v>-1</v>
      </c>
    </row>
    <row r="75" spans="1:11" ht="14.5" x14ac:dyDescent="0.35">
      <c r="A75" s="34" t="s">
        <v>184</v>
      </c>
      <c r="B75" s="35">
        <v>1</v>
      </c>
      <c r="C75" s="135">
        <f>IF(B78=0, "-", B75/B78)</f>
        <v>8.3333333333333329E-2</v>
      </c>
      <c r="D75" s="35">
        <v>0</v>
      </c>
      <c r="E75" s="126">
        <f>IF(D78=0, "-", D75/D78)</f>
        <v>0</v>
      </c>
      <c r="F75" s="136">
        <v>1</v>
      </c>
      <c r="G75" s="135">
        <f>IF(F78=0, "-", F75/F78)</f>
        <v>2.4390243902439025E-2</v>
      </c>
      <c r="H75" s="35">
        <v>1</v>
      </c>
      <c r="I75" s="126">
        <f>IF(H78=0, "-", H75/H78)</f>
        <v>2.6315789473684209E-2</v>
      </c>
      <c r="J75" s="125" t="str">
        <f>IF(D75=0, "-", IF((B75-D75)/D75&lt;10, (B75-D75)/D75, "&gt;999%"))</f>
        <v>-</v>
      </c>
      <c r="K75" s="126">
        <f>IF(H75=0, "-", IF((F75-H75)/H75&lt;10, (F75-H75)/H75, "&gt;999%"))</f>
        <v>0</v>
      </c>
    </row>
    <row r="76" spans="1:11" ht="14.5" x14ac:dyDescent="0.35">
      <c r="A76" s="34" t="s">
        <v>185</v>
      </c>
      <c r="B76" s="35">
        <v>10</v>
      </c>
      <c r="C76" s="135">
        <f>IF(B78=0, "-", B76/B78)</f>
        <v>0.83333333333333337</v>
      </c>
      <c r="D76" s="35">
        <v>9</v>
      </c>
      <c r="E76" s="126">
        <f>IF(D78=0, "-", D76/D78)</f>
        <v>0.75</v>
      </c>
      <c r="F76" s="136">
        <v>38</v>
      </c>
      <c r="G76" s="135">
        <f>IF(F78=0, "-", F76/F78)</f>
        <v>0.92682926829268297</v>
      </c>
      <c r="H76" s="35">
        <v>32</v>
      </c>
      <c r="I76" s="126">
        <f>IF(H78=0, "-", H76/H78)</f>
        <v>0.84210526315789469</v>
      </c>
      <c r="J76" s="125">
        <f>IF(D76=0, "-", IF((B76-D76)/D76&lt;10, (B76-D76)/D76, "&gt;999%"))</f>
        <v>0.1111111111111111</v>
      </c>
      <c r="K76" s="126">
        <f>IF(H76=0, "-", IF((F76-H76)/H76&lt;10, (F76-H76)/H76, "&gt;999%"))</f>
        <v>0.1875</v>
      </c>
    </row>
    <row r="77" spans="1:11" x14ac:dyDescent="0.25">
      <c r="A77" s="137"/>
      <c r="B77" s="40"/>
      <c r="D77" s="40"/>
      <c r="E77" s="44"/>
      <c r="F77" s="138"/>
      <c r="H77" s="40"/>
      <c r="I77" s="44"/>
      <c r="J77" s="43"/>
      <c r="K77" s="44"/>
    </row>
    <row r="78" spans="1:11" s="52" customFormat="1" ht="13" x14ac:dyDescent="0.3">
      <c r="A78" s="139" t="s">
        <v>186</v>
      </c>
      <c r="B78" s="46">
        <f>SUM(B73:B77)</f>
        <v>12</v>
      </c>
      <c r="C78" s="140">
        <f>B78/640</f>
        <v>1.8749999999999999E-2</v>
      </c>
      <c r="D78" s="46">
        <f>SUM(D73:D77)</f>
        <v>12</v>
      </c>
      <c r="E78" s="141">
        <f>D78/963</f>
        <v>1.2461059190031152E-2</v>
      </c>
      <c r="F78" s="128">
        <f>SUM(F73:F77)</f>
        <v>41</v>
      </c>
      <c r="G78" s="142">
        <f>F78/1714</f>
        <v>2.3920653442240373E-2</v>
      </c>
      <c r="H78" s="46">
        <f>SUM(H73:H77)</f>
        <v>38</v>
      </c>
      <c r="I78" s="141">
        <f>H78/2456</f>
        <v>1.5472312703583062E-2</v>
      </c>
      <c r="J78" s="49">
        <f>IF(D78=0, "-", IF((B78-D78)/D78&lt;10, (B78-D78)/D78, "&gt;999%"))</f>
        <v>0</v>
      </c>
      <c r="K78" s="50">
        <f>IF(H78=0, "-", IF((F78-H78)/H78&lt;10, (F78-H78)/H78, "&gt;999%"))</f>
        <v>7.8947368421052627E-2</v>
      </c>
    </row>
    <row r="79" spans="1:11" x14ac:dyDescent="0.25">
      <c r="B79" s="138"/>
      <c r="D79" s="138"/>
      <c r="F79" s="138"/>
      <c r="H79" s="138"/>
    </row>
    <row r="80" spans="1:11" ht="13" x14ac:dyDescent="0.3">
      <c r="A80" s="131" t="s">
        <v>187</v>
      </c>
      <c r="B80" s="132" t="s">
        <v>134</v>
      </c>
      <c r="C80" s="133" t="s">
        <v>135</v>
      </c>
      <c r="D80" s="132" t="s">
        <v>134</v>
      </c>
      <c r="E80" s="134" t="s">
        <v>135</v>
      </c>
      <c r="F80" s="133" t="s">
        <v>134</v>
      </c>
      <c r="G80" s="133" t="s">
        <v>135</v>
      </c>
      <c r="H80" s="132" t="s">
        <v>134</v>
      </c>
      <c r="I80" s="134" t="s">
        <v>135</v>
      </c>
      <c r="J80" s="132"/>
      <c r="K80" s="134"/>
    </row>
    <row r="81" spans="1:11" ht="14.5" x14ac:dyDescent="0.35">
      <c r="A81" s="34" t="s">
        <v>188</v>
      </c>
      <c r="B81" s="35">
        <v>1</v>
      </c>
      <c r="C81" s="135">
        <f>IF(B88=0, "-", B81/B88)</f>
        <v>1</v>
      </c>
      <c r="D81" s="35">
        <v>0</v>
      </c>
      <c r="E81" s="126">
        <f>IF(D88=0, "-", D81/D88)</f>
        <v>0</v>
      </c>
      <c r="F81" s="136">
        <v>1</v>
      </c>
      <c r="G81" s="135">
        <f>IF(F88=0, "-", F81/F88)</f>
        <v>0.33333333333333331</v>
      </c>
      <c r="H81" s="35">
        <v>0</v>
      </c>
      <c r="I81" s="126">
        <f>IF(H88=0, "-", H81/H88)</f>
        <v>0</v>
      </c>
      <c r="J81" s="125" t="str">
        <f t="shared" ref="J81:J86" si="4">IF(D81=0, "-", IF((B81-D81)/D81&lt;10, (B81-D81)/D81, "&gt;999%"))</f>
        <v>-</v>
      </c>
      <c r="K81" s="126" t="str">
        <f t="shared" ref="K81:K86" si="5">IF(H81=0, "-", IF((F81-H81)/H81&lt;10, (F81-H81)/H81, "&gt;999%"))</f>
        <v>-</v>
      </c>
    </row>
    <row r="82" spans="1:11" ht="14.5" x14ac:dyDescent="0.35">
      <c r="A82" s="34" t="s">
        <v>189</v>
      </c>
      <c r="B82" s="35">
        <v>0</v>
      </c>
      <c r="C82" s="135">
        <f>IF(B88=0, "-", B82/B88)</f>
        <v>0</v>
      </c>
      <c r="D82" s="35">
        <v>0</v>
      </c>
      <c r="E82" s="126">
        <f>IF(D88=0, "-", D82/D88)</f>
        <v>0</v>
      </c>
      <c r="F82" s="136">
        <v>0</v>
      </c>
      <c r="G82" s="135">
        <f>IF(F88=0, "-", F82/F88)</f>
        <v>0</v>
      </c>
      <c r="H82" s="35">
        <v>1</v>
      </c>
      <c r="I82" s="126">
        <f>IF(H88=0, "-", H82/H88)</f>
        <v>0.33333333333333331</v>
      </c>
      <c r="J82" s="125" t="str">
        <f t="shared" si="4"/>
        <v>-</v>
      </c>
      <c r="K82" s="126">
        <f t="shared" si="5"/>
        <v>-1</v>
      </c>
    </row>
    <row r="83" spans="1:11" ht="14.5" x14ac:dyDescent="0.35">
      <c r="A83" s="34" t="s">
        <v>190</v>
      </c>
      <c r="B83" s="35">
        <v>0</v>
      </c>
      <c r="C83" s="135">
        <f>IF(B88=0, "-", B83/B88)</f>
        <v>0</v>
      </c>
      <c r="D83" s="35">
        <v>0</v>
      </c>
      <c r="E83" s="126">
        <f>IF(D88=0, "-", D83/D88)</f>
        <v>0</v>
      </c>
      <c r="F83" s="136">
        <v>1</v>
      </c>
      <c r="G83" s="135">
        <f>IF(F88=0, "-", F83/F88)</f>
        <v>0.33333333333333331</v>
      </c>
      <c r="H83" s="35">
        <v>0</v>
      </c>
      <c r="I83" s="126">
        <f>IF(H88=0, "-", H83/H88)</f>
        <v>0</v>
      </c>
      <c r="J83" s="125" t="str">
        <f t="shared" si="4"/>
        <v>-</v>
      </c>
      <c r="K83" s="126" t="str">
        <f t="shared" si="5"/>
        <v>-</v>
      </c>
    </row>
    <row r="84" spans="1:11" ht="14.5" x14ac:dyDescent="0.35">
      <c r="A84" s="34" t="s">
        <v>191</v>
      </c>
      <c r="B84" s="35">
        <v>0</v>
      </c>
      <c r="C84" s="135">
        <f>IF(B88=0, "-", B84/B88)</f>
        <v>0</v>
      </c>
      <c r="D84" s="35">
        <v>0</v>
      </c>
      <c r="E84" s="126">
        <f>IF(D88=0, "-", D84/D88)</f>
        <v>0</v>
      </c>
      <c r="F84" s="136">
        <v>1</v>
      </c>
      <c r="G84" s="135">
        <f>IF(F88=0, "-", F84/F88)</f>
        <v>0.33333333333333331</v>
      </c>
      <c r="H84" s="35">
        <v>0</v>
      </c>
      <c r="I84" s="126">
        <f>IF(H88=0, "-", H84/H88)</f>
        <v>0</v>
      </c>
      <c r="J84" s="125" t="str">
        <f t="shared" si="4"/>
        <v>-</v>
      </c>
      <c r="K84" s="126" t="str">
        <f t="shared" si="5"/>
        <v>-</v>
      </c>
    </row>
    <row r="85" spans="1:11" ht="14.5" x14ac:dyDescent="0.35">
      <c r="A85" s="34" t="s">
        <v>192</v>
      </c>
      <c r="B85" s="35">
        <v>0</v>
      </c>
      <c r="C85" s="135">
        <f>IF(B88=0, "-", B85/B88)</f>
        <v>0</v>
      </c>
      <c r="D85" s="35">
        <v>0</v>
      </c>
      <c r="E85" s="126">
        <f>IF(D88=0, "-", D85/D88)</f>
        <v>0</v>
      </c>
      <c r="F85" s="136">
        <v>0</v>
      </c>
      <c r="G85" s="135">
        <f>IF(F88=0, "-", F85/F88)</f>
        <v>0</v>
      </c>
      <c r="H85" s="35">
        <v>1</v>
      </c>
      <c r="I85" s="126">
        <f>IF(H88=0, "-", H85/H88)</f>
        <v>0.33333333333333331</v>
      </c>
      <c r="J85" s="125" t="str">
        <f t="shared" si="4"/>
        <v>-</v>
      </c>
      <c r="K85" s="126">
        <f t="shared" si="5"/>
        <v>-1</v>
      </c>
    </row>
    <row r="86" spans="1:11" ht="14.5" x14ac:dyDescent="0.35">
      <c r="A86" s="34" t="s">
        <v>193</v>
      </c>
      <c r="B86" s="35">
        <v>0</v>
      </c>
      <c r="C86" s="135">
        <f>IF(B88=0, "-", B86/B88)</f>
        <v>0</v>
      </c>
      <c r="D86" s="35">
        <v>1</v>
      </c>
      <c r="E86" s="126">
        <f>IF(D88=0, "-", D86/D88)</f>
        <v>1</v>
      </c>
      <c r="F86" s="136">
        <v>0</v>
      </c>
      <c r="G86" s="135">
        <f>IF(F88=0, "-", F86/F88)</f>
        <v>0</v>
      </c>
      <c r="H86" s="35">
        <v>1</v>
      </c>
      <c r="I86" s="126">
        <f>IF(H88=0, "-", H86/H88)</f>
        <v>0.33333333333333331</v>
      </c>
      <c r="J86" s="125">
        <f t="shared" si="4"/>
        <v>-1</v>
      </c>
      <c r="K86" s="126">
        <f t="shared" si="5"/>
        <v>-1</v>
      </c>
    </row>
    <row r="87" spans="1:11" x14ac:dyDescent="0.25">
      <c r="A87" s="137"/>
      <c r="B87" s="40"/>
      <c r="D87" s="40"/>
      <c r="E87" s="44"/>
      <c r="F87" s="138"/>
      <c r="H87" s="40"/>
      <c r="I87" s="44"/>
      <c r="J87" s="43"/>
      <c r="K87" s="44"/>
    </row>
    <row r="88" spans="1:11" s="52" customFormat="1" ht="13" x14ac:dyDescent="0.3">
      <c r="A88" s="139" t="s">
        <v>194</v>
      </c>
      <c r="B88" s="46">
        <f>SUM(B81:B87)</f>
        <v>1</v>
      </c>
      <c r="C88" s="140">
        <f>B88/640</f>
        <v>1.5625000000000001E-3</v>
      </c>
      <c r="D88" s="46">
        <f>SUM(D81:D87)</f>
        <v>1</v>
      </c>
      <c r="E88" s="141">
        <f>D88/963</f>
        <v>1.0384215991692627E-3</v>
      </c>
      <c r="F88" s="128">
        <f>SUM(F81:F87)</f>
        <v>3</v>
      </c>
      <c r="G88" s="142">
        <f>F88/1714</f>
        <v>1.750291715285881E-3</v>
      </c>
      <c r="H88" s="46">
        <f>SUM(H81:H87)</f>
        <v>3</v>
      </c>
      <c r="I88" s="141">
        <f>H88/2456</f>
        <v>1.2214983713355048E-3</v>
      </c>
      <c r="J88" s="49">
        <f>IF(D88=0, "-", IF((B88-D88)/D88&lt;10, (B88-D88)/D88, "&gt;999%"))</f>
        <v>0</v>
      </c>
      <c r="K88" s="50">
        <f>IF(H88=0, "-", IF((F88-H88)/H88&lt;10, (F88-H88)/H88, "&gt;999%"))</f>
        <v>0</v>
      </c>
    </row>
    <row r="89" spans="1:11" x14ac:dyDescent="0.25">
      <c r="B89" s="138"/>
      <c r="D89" s="138"/>
      <c r="F89" s="138"/>
      <c r="H89" s="138"/>
    </row>
    <row r="90" spans="1:11" s="52" customFormat="1" ht="13" x14ac:dyDescent="0.3">
      <c r="A90" s="139" t="s">
        <v>195</v>
      </c>
      <c r="B90" s="46">
        <v>13</v>
      </c>
      <c r="C90" s="140">
        <f>B90/640</f>
        <v>2.0312500000000001E-2</v>
      </c>
      <c r="D90" s="46">
        <v>13</v>
      </c>
      <c r="E90" s="141">
        <f>D90/963</f>
        <v>1.3499480789200415E-2</v>
      </c>
      <c r="F90" s="128">
        <v>44</v>
      </c>
      <c r="G90" s="142">
        <f>F90/1714</f>
        <v>2.5670945157526253E-2</v>
      </c>
      <c r="H90" s="46">
        <v>41</v>
      </c>
      <c r="I90" s="141">
        <f>H90/2456</f>
        <v>1.6693811074918567E-2</v>
      </c>
      <c r="J90" s="49">
        <f>IF(D90=0, "-", IF((B90-D90)/D90&lt;10, (B90-D90)/D90, "&gt;999%"))</f>
        <v>0</v>
      </c>
      <c r="K90" s="50">
        <f>IF(H90=0, "-", IF((F90-H90)/H90&lt;10, (F90-H90)/H90, "&gt;999%"))</f>
        <v>7.3170731707317069E-2</v>
      </c>
    </row>
    <row r="91" spans="1:11" x14ac:dyDescent="0.25">
      <c r="B91" s="138"/>
      <c r="D91" s="138"/>
      <c r="F91" s="138"/>
      <c r="H91" s="138"/>
    </row>
    <row r="92" spans="1:11" ht="15.5" x14ac:dyDescent="0.35">
      <c r="A92" s="129" t="s">
        <v>31</v>
      </c>
      <c r="B92" s="22" t="s">
        <v>4</v>
      </c>
      <c r="C92" s="25"/>
      <c r="D92" s="25"/>
      <c r="E92" s="23"/>
      <c r="F92" s="22" t="s">
        <v>132</v>
      </c>
      <c r="G92" s="25"/>
      <c r="H92" s="25"/>
      <c r="I92" s="23"/>
      <c r="J92" s="22" t="s">
        <v>133</v>
      </c>
      <c r="K92" s="23"/>
    </row>
    <row r="93" spans="1:11" ht="13" x14ac:dyDescent="0.3">
      <c r="A93" s="30"/>
      <c r="B93" s="22">
        <f>VALUE(RIGHT($B$2, 4))</f>
        <v>2020</v>
      </c>
      <c r="C93" s="23"/>
      <c r="D93" s="22">
        <f>B93-1</f>
        <v>2019</v>
      </c>
      <c r="E93" s="130"/>
      <c r="F93" s="22">
        <f>B93</f>
        <v>2020</v>
      </c>
      <c r="G93" s="130"/>
      <c r="H93" s="22">
        <f>D93</f>
        <v>2019</v>
      </c>
      <c r="I93" s="130"/>
      <c r="J93" s="27" t="s">
        <v>8</v>
      </c>
      <c r="K93" s="28" t="s">
        <v>5</v>
      </c>
    </row>
    <row r="94" spans="1:11" ht="13" x14ac:dyDescent="0.3">
      <c r="A94" s="131" t="s">
        <v>196</v>
      </c>
      <c r="B94" s="132" t="s">
        <v>134</v>
      </c>
      <c r="C94" s="133" t="s">
        <v>135</v>
      </c>
      <c r="D94" s="132" t="s">
        <v>134</v>
      </c>
      <c r="E94" s="134" t="s">
        <v>135</v>
      </c>
      <c r="F94" s="133" t="s">
        <v>134</v>
      </c>
      <c r="G94" s="133" t="s">
        <v>135</v>
      </c>
      <c r="H94" s="132" t="s">
        <v>134</v>
      </c>
      <c r="I94" s="134" t="s">
        <v>135</v>
      </c>
      <c r="J94" s="132"/>
      <c r="K94" s="134"/>
    </row>
    <row r="95" spans="1:11" ht="14.5" x14ac:dyDescent="0.35">
      <c r="A95" s="34" t="s">
        <v>197</v>
      </c>
      <c r="B95" s="35">
        <v>5</v>
      </c>
      <c r="C95" s="135">
        <f>IF(B98=0, "-", B95/B98)</f>
        <v>0.83333333333333337</v>
      </c>
      <c r="D95" s="35">
        <v>2</v>
      </c>
      <c r="E95" s="126">
        <f>IF(D98=0, "-", D95/D98)</f>
        <v>0.4</v>
      </c>
      <c r="F95" s="136">
        <v>23</v>
      </c>
      <c r="G95" s="135">
        <f>IF(F98=0, "-", F95/F98)</f>
        <v>0.88461538461538458</v>
      </c>
      <c r="H95" s="35">
        <v>4</v>
      </c>
      <c r="I95" s="126">
        <f>IF(H98=0, "-", H95/H98)</f>
        <v>0.33333333333333331</v>
      </c>
      <c r="J95" s="125">
        <f>IF(D95=0, "-", IF((B95-D95)/D95&lt;10, (B95-D95)/D95, "&gt;999%"))</f>
        <v>1.5</v>
      </c>
      <c r="K95" s="126">
        <f>IF(H95=0, "-", IF((F95-H95)/H95&lt;10, (F95-H95)/H95, "&gt;999%"))</f>
        <v>4.75</v>
      </c>
    </row>
    <row r="96" spans="1:11" ht="14.5" x14ac:dyDescent="0.35">
      <c r="A96" s="34" t="s">
        <v>198</v>
      </c>
      <c r="B96" s="35">
        <v>1</v>
      </c>
      <c r="C96" s="135">
        <f>IF(B98=0, "-", B96/B98)</f>
        <v>0.16666666666666666</v>
      </c>
      <c r="D96" s="35">
        <v>3</v>
      </c>
      <c r="E96" s="126">
        <f>IF(D98=0, "-", D96/D98)</f>
        <v>0.6</v>
      </c>
      <c r="F96" s="136">
        <v>3</v>
      </c>
      <c r="G96" s="135">
        <f>IF(F98=0, "-", F96/F98)</f>
        <v>0.11538461538461539</v>
      </c>
      <c r="H96" s="35">
        <v>8</v>
      </c>
      <c r="I96" s="126">
        <f>IF(H98=0, "-", H96/H98)</f>
        <v>0.66666666666666663</v>
      </c>
      <c r="J96" s="125">
        <f>IF(D96=0, "-", IF((B96-D96)/D96&lt;10, (B96-D96)/D96, "&gt;999%"))</f>
        <v>-0.66666666666666663</v>
      </c>
      <c r="K96" s="126">
        <f>IF(H96=0, "-", IF((F96-H96)/H96&lt;10, (F96-H96)/H96, "&gt;999%"))</f>
        <v>-0.625</v>
      </c>
    </row>
    <row r="97" spans="1:11" x14ac:dyDescent="0.25">
      <c r="A97" s="137"/>
      <c r="B97" s="40"/>
      <c r="D97" s="40"/>
      <c r="E97" s="44"/>
      <c r="F97" s="138"/>
      <c r="H97" s="40"/>
      <c r="I97" s="44"/>
      <c r="J97" s="43"/>
      <c r="K97" s="44"/>
    </row>
    <row r="98" spans="1:11" s="52" customFormat="1" ht="13" x14ac:dyDescent="0.3">
      <c r="A98" s="139" t="s">
        <v>199</v>
      </c>
      <c r="B98" s="46">
        <f>SUM(B95:B97)</f>
        <v>6</v>
      </c>
      <c r="C98" s="140">
        <f>B98/640</f>
        <v>9.3749999999999997E-3</v>
      </c>
      <c r="D98" s="46">
        <f>SUM(D95:D97)</f>
        <v>5</v>
      </c>
      <c r="E98" s="141">
        <f>D98/963</f>
        <v>5.1921079958463139E-3</v>
      </c>
      <c r="F98" s="128">
        <f>SUM(F95:F97)</f>
        <v>26</v>
      </c>
      <c r="G98" s="142">
        <f>F98/1714</f>
        <v>1.5169194865810968E-2</v>
      </c>
      <c r="H98" s="46">
        <f>SUM(H95:H97)</f>
        <v>12</v>
      </c>
      <c r="I98" s="141">
        <f>H98/2456</f>
        <v>4.8859934853420191E-3</v>
      </c>
      <c r="J98" s="49">
        <f>IF(D98=0, "-", IF((B98-D98)/D98&lt;10, (B98-D98)/D98, "&gt;999%"))</f>
        <v>0.2</v>
      </c>
      <c r="K98" s="50">
        <f>IF(H98=0, "-", IF((F98-H98)/H98&lt;10, (F98-H98)/H98, "&gt;999%"))</f>
        <v>1.1666666666666667</v>
      </c>
    </row>
    <row r="99" spans="1:11" x14ac:dyDescent="0.25">
      <c r="B99" s="138"/>
      <c r="D99" s="138"/>
      <c r="F99" s="138"/>
      <c r="H99" s="138"/>
    </row>
    <row r="100" spans="1:11" s="52" customFormat="1" ht="13" x14ac:dyDescent="0.3">
      <c r="A100" s="139" t="s">
        <v>200</v>
      </c>
      <c r="B100" s="46">
        <v>6</v>
      </c>
      <c r="C100" s="140">
        <f>B100/640</f>
        <v>9.3749999999999997E-3</v>
      </c>
      <c r="D100" s="46">
        <v>5</v>
      </c>
      <c r="E100" s="141">
        <f>D100/963</f>
        <v>5.1921079958463139E-3</v>
      </c>
      <c r="F100" s="128">
        <v>26</v>
      </c>
      <c r="G100" s="142">
        <f>F100/1714</f>
        <v>1.5169194865810968E-2</v>
      </c>
      <c r="H100" s="46">
        <v>12</v>
      </c>
      <c r="I100" s="141">
        <f>H100/2456</f>
        <v>4.8859934853420191E-3</v>
      </c>
      <c r="J100" s="49">
        <f>IF(D100=0, "-", IF((B100-D100)/D100&lt;10, (B100-D100)/D100, "&gt;999%"))</f>
        <v>0.2</v>
      </c>
      <c r="K100" s="50">
        <f>IF(H100=0, "-", IF((F100-H100)/H100&lt;10, (F100-H100)/H100, "&gt;999%"))</f>
        <v>1.1666666666666667</v>
      </c>
    </row>
    <row r="101" spans="1:11" x14ac:dyDescent="0.25">
      <c r="B101" s="138"/>
      <c r="D101" s="138"/>
      <c r="F101" s="138"/>
      <c r="H101" s="138"/>
    </row>
    <row r="102" spans="1:11" ht="15.5" x14ac:dyDescent="0.35">
      <c r="A102" s="129" t="s">
        <v>32</v>
      </c>
      <c r="B102" s="22" t="s">
        <v>4</v>
      </c>
      <c r="C102" s="25"/>
      <c r="D102" s="25"/>
      <c r="E102" s="23"/>
      <c r="F102" s="22" t="s">
        <v>132</v>
      </c>
      <c r="G102" s="25"/>
      <c r="H102" s="25"/>
      <c r="I102" s="23"/>
      <c r="J102" s="22" t="s">
        <v>133</v>
      </c>
      <c r="K102" s="23"/>
    </row>
    <row r="103" spans="1:11" ht="13" x14ac:dyDescent="0.3">
      <c r="A103" s="30"/>
      <c r="B103" s="22">
        <f>VALUE(RIGHT($B$2, 4))</f>
        <v>2020</v>
      </c>
      <c r="C103" s="23"/>
      <c r="D103" s="22">
        <f>B103-1</f>
        <v>2019</v>
      </c>
      <c r="E103" s="130"/>
      <c r="F103" s="22">
        <f>B103</f>
        <v>2020</v>
      </c>
      <c r="G103" s="130"/>
      <c r="H103" s="22">
        <f>D103</f>
        <v>2019</v>
      </c>
      <c r="I103" s="130"/>
      <c r="J103" s="27" t="s">
        <v>8</v>
      </c>
      <c r="K103" s="28" t="s">
        <v>5</v>
      </c>
    </row>
    <row r="104" spans="1:11" ht="13" x14ac:dyDescent="0.3">
      <c r="A104" s="131" t="s">
        <v>201</v>
      </c>
      <c r="B104" s="132" t="s">
        <v>134</v>
      </c>
      <c r="C104" s="133" t="s">
        <v>135</v>
      </c>
      <c r="D104" s="132" t="s">
        <v>134</v>
      </c>
      <c r="E104" s="134" t="s">
        <v>135</v>
      </c>
      <c r="F104" s="133" t="s">
        <v>134</v>
      </c>
      <c r="G104" s="133" t="s">
        <v>135</v>
      </c>
      <c r="H104" s="132" t="s">
        <v>134</v>
      </c>
      <c r="I104" s="134" t="s">
        <v>135</v>
      </c>
      <c r="J104" s="132"/>
      <c r="K104" s="134"/>
    </row>
    <row r="105" spans="1:11" ht="14.5" x14ac:dyDescent="0.35">
      <c r="A105" s="34" t="s">
        <v>202</v>
      </c>
      <c r="B105" s="35">
        <v>0</v>
      </c>
      <c r="C105" s="135">
        <f>IF(B114=0, "-", B105/B114)</f>
        <v>0</v>
      </c>
      <c r="D105" s="35">
        <v>0</v>
      </c>
      <c r="E105" s="126">
        <f>IF(D114=0, "-", D105/D114)</f>
        <v>0</v>
      </c>
      <c r="F105" s="136">
        <v>1</v>
      </c>
      <c r="G105" s="135">
        <f>IF(F114=0, "-", F105/F114)</f>
        <v>7.1428571428571425E-2</v>
      </c>
      <c r="H105" s="35">
        <v>0</v>
      </c>
      <c r="I105" s="126">
        <f>IF(H114=0, "-", H105/H114)</f>
        <v>0</v>
      </c>
      <c r="J105" s="125" t="str">
        <f t="shared" ref="J105:J112" si="6">IF(D105=0, "-", IF((B105-D105)/D105&lt;10, (B105-D105)/D105, "&gt;999%"))</f>
        <v>-</v>
      </c>
      <c r="K105" s="126" t="str">
        <f t="shared" ref="K105:K112" si="7">IF(H105=0, "-", IF((F105-H105)/H105&lt;10, (F105-H105)/H105, "&gt;999%"))</f>
        <v>-</v>
      </c>
    </row>
    <row r="106" spans="1:11" ht="14.5" x14ac:dyDescent="0.35">
      <c r="A106" s="34" t="s">
        <v>203</v>
      </c>
      <c r="B106" s="35">
        <v>2</v>
      </c>
      <c r="C106" s="135">
        <f>IF(B114=0, "-", B106/B114)</f>
        <v>0.4</v>
      </c>
      <c r="D106" s="35">
        <v>0</v>
      </c>
      <c r="E106" s="126">
        <f>IF(D114=0, "-", D106/D114)</f>
        <v>0</v>
      </c>
      <c r="F106" s="136">
        <v>3</v>
      </c>
      <c r="G106" s="135">
        <f>IF(F114=0, "-", F106/F114)</f>
        <v>0.21428571428571427</v>
      </c>
      <c r="H106" s="35">
        <v>3</v>
      </c>
      <c r="I106" s="126">
        <f>IF(H114=0, "-", H106/H114)</f>
        <v>6.9767441860465115E-2</v>
      </c>
      <c r="J106" s="125" t="str">
        <f t="shared" si="6"/>
        <v>-</v>
      </c>
      <c r="K106" s="126">
        <f t="shared" si="7"/>
        <v>0</v>
      </c>
    </row>
    <row r="107" spans="1:11" ht="14.5" x14ac:dyDescent="0.35">
      <c r="A107" s="34" t="s">
        <v>204</v>
      </c>
      <c r="B107" s="35">
        <v>2</v>
      </c>
      <c r="C107" s="135">
        <f>IF(B114=0, "-", B107/B114)</f>
        <v>0.4</v>
      </c>
      <c r="D107" s="35">
        <v>16</v>
      </c>
      <c r="E107" s="126">
        <f>IF(D114=0, "-", D107/D114)</f>
        <v>1</v>
      </c>
      <c r="F107" s="136">
        <v>5</v>
      </c>
      <c r="G107" s="135">
        <f>IF(F114=0, "-", F107/F114)</f>
        <v>0.35714285714285715</v>
      </c>
      <c r="H107" s="35">
        <v>33</v>
      </c>
      <c r="I107" s="126">
        <f>IF(H114=0, "-", H107/H114)</f>
        <v>0.76744186046511631</v>
      </c>
      <c r="J107" s="125">
        <f t="shared" si="6"/>
        <v>-0.875</v>
      </c>
      <c r="K107" s="126">
        <f t="shared" si="7"/>
        <v>-0.84848484848484851</v>
      </c>
    </row>
    <row r="108" spans="1:11" ht="14.5" x14ac:dyDescent="0.35">
      <c r="A108" s="34" t="s">
        <v>205</v>
      </c>
      <c r="B108" s="35">
        <v>0</v>
      </c>
      <c r="C108" s="135">
        <f>IF(B114=0, "-", B108/B114)</f>
        <v>0</v>
      </c>
      <c r="D108" s="35">
        <v>0</v>
      </c>
      <c r="E108" s="126">
        <f>IF(D114=0, "-", D108/D114)</f>
        <v>0</v>
      </c>
      <c r="F108" s="136">
        <v>2</v>
      </c>
      <c r="G108" s="135">
        <f>IF(F114=0, "-", F108/F114)</f>
        <v>0.14285714285714285</v>
      </c>
      <c r="H108" s="35">
        <v>1</v>
      </c>
      <c r="I108" s="126">
        <f>IF(H114=0, "-", H108/H114)</f>
        <v>2.3255813953488372E-2</v>
      </c>
      <c r="J108" s="125" t="str">
        <f t="shared" si="6"/>
        <v>-</v>
      </c>
      <c r="K108" s="126">
        <f t="shared" si="7"/>
        <v>1</v>
      </c>
    </row>
    <row r="109" spans="1:11" ht="14.5" x14ac:dyDescent="0.35">
      <c r="A109" s="34" t="s">
        <v>206</v>
      </c>
      <c r="B109" s="35">
        <v>0</v>
      </c>
      <c r="C109" s="135">
        <f>IF(B114=0, "-", B109/B114)</f>
        <v>0</v>
      </c>
      <c r="D109" s="35">
        <v>0</v>
      </c>
      <c r="E109" s="126">
        <f>IF(D114=0, "-", D109/D114)</f>
        <v>0</v>
      </c>
      <c r="F109" s="136">
        <v>1</v>
      </c>
      <c r="G109" s="135">
        <f>IF(F114=0, "-", F109/F114)</f>
        <v>7.1428571428571425E-2</v>
      </c>
      <c r="H109" s="35">
        <v>3</v>
      </c>
      <c r="I109" s="126">
        <f>IF(H114=0, "-", H109/H114)</f>
        <v>6.9767441860465115E-2</v>
      </c>
      <c r="J109" s="125" t="str">
        <f t="shared" si="6"/>
        <v>-</v>
      </c>
      <c r="K109" s="126">
        <f t="shared" si="7"/>
        <v>-0.66666666666666663</v>
      </c>
    </row>
    <row r="110" spans="1:11" ht="14.5" x14ac:dyDescent="0.35">
      <c r="A110" s="34" t="s">
        <v>207</v>
      </c>
      <c r="B110" s="35">
        <v>1</v>
      </c>
      <c r="C110" s="135">
        <f>IF(B114=0, "-", B110/B114)</f>
        <v>0.2</v>
      </c>
      <c r="D110" s="35">
        <v>0</v>
      </c>
      <c r="E110" s="126">
        <f>IF(D114=0, "-", D110/D114)</f>
        <v>0</v>
      </c>
      <c r="F110" s="136">
        <v>2</v>
      </c>
      <c r="G110" s="135">
        <f>IF(F114=0, "-", F110/F114)</f>
        <v>0.14285714285714285</v>
      </c>
      <c r="H110" s="35">
        <v>0</v>
      </c>
      <c r="I110" s="126">
        <f>IF(H114=0, "-", H110/H114)</f>
        <v>0</v>
      </c>
      <c r="J110" s="125" t="str">
        <f t="shared" si="6"/>
        <v>-</v>
      </c>
      <c r="K110" s="126" t="str">
        <f t="shared" si="7"/>
        <v>-</v>
      </c>
    </row>
    <row r="111" spans="1:11" ht="14.5" x14ac:dyDescent="0.35">
      <c r="A111" s="34" t="s">
        <v>208</v>
      </c>
      <c r="B111" s="35">
        <v>0</v>
      </c>
      <c r="C111" s="135">
        <f>IF(B114=0, "-", B111/B114)</f>
        <v>0</v>
      </c>
      <c r="D111" s="35">
        <v>0</v>
      </c>
      <c r="E111" s="126">
        <f>IF(D114=0, "-", D111/D114)</f>
        <v>0</v>
      </c>
      <c r="F111" s="136">
        <v>0</v>
      </c>
      <c r="G111" s="135">
        <f>IF(F114=0, "-", F111/F114)</f>
        <v>0</v>
      </c>
      <c r="H111" s="35">
        <v>1</v>
      </c>
      <c r="I111" s="126">
        <f>IF(H114=0, "-", H111/H114)</f>
        <v>2.3255813953488372E-2</v>
      </c>
      <c r="J111" s="125" t="str">
        <f t="shared" si="6"/>
        <v>-</v>
      </c>
      <c r="K111" s="126">
        <f t="shared" si="7"/>
        <v>-1</v>
      </c>
    </row>
    <row r="112" spans="1:11" ht="14.5" x14ac:dyDescent="0.35">
      <c r="A112" s="34" t="s">
        <v>209</v>
      </c>
      <c r="B112" s="35">
        <v>0</v>
      </c>
      <c r="C112" s="135">
        <f>IF(B114=0, "-", B112/B114)</f>
        <v>0</v>
      </c>
      <c r="D112" s="35">
        <v>0</v>
      </c>
      <c r="E112" s="126">
        <f>IF(D114=0, "-", D112/D114)</f>
        <v>0</v>
      </c>
      <c r="F112" s="136">
        <v>0</v>
      </c>
      <c r="G112" s="135">
        <f>IF(F114=0, "-", F112/F114)</f>
        <v>0</v>
      </c>
      <c r="H112" s="35">
        <v>2</v>
      </c>
      <c r="I112" s="126">
        <f>IF(H114=0, "-", H112/H114)</f>
        <v>4.6511627906976744E-2</v>
      </c>
      <c r="J112" s="125" t="str">
        <f t="shared" si="6"/>
        <v>-</v>
      </c>
      <c r="K112" s="126">
        <f t="shared" si="7"/>
        <v>-1</v>
      </c>
    </row>
    <row r="113" spans="1:11" x14ac:dyDescent="0.25">
      <c r="A113" s="137"/>
      <c r="B113" s="40"/>
      <c r="D113" s="40"/>
      <c r="E113" s="44"/>
      <c r="F113" s="138"/>
      <c r="H113" s="40"/>
      <c r="I113" s="44"/>
      <c r="J113" s="43"/>
      <c r="K113" s="44"/>
    </row>
    <row r="114" spans="1:11" s="52" customFormat="1" ht="13" x14ac:dyDescent="0.3">
      <c r="A114" s="139" t="s">
        <v>210</v>
      </c>
      <c r="B114" s="46">
        <f>SUM(B105:B113)</f>
        <v>5</v>
      </c>
      <c r="C114" s="140">
        <f>B114/640</f>
        <v>7.8125E-3</v>
      </c>
      <c r="D114" s="46">
        <f>SUM(D105:D113)</f>
        <v>16</v>
      </c>
      <c r="E114" s="141">
        <f>D114/963</f>
        <v>1.6614745586708203E-2</v>
      </c>
      <c r="F114" s="128">
        <f>SUM(F105:F113)</f>
        <v>14</v>
      </c>
      <c r="G114" s="142">
        <f>F114/1714</f>
        <v>8.1680280046674443E-3</v>
      </c>
      <c r="H114" s="46">
        <f>SUM(H105:H113)</f>
        <v>43</v>
      </c>
      <c r="I114" s="141">
        <f>H114/2456</f>
        <v>1.7508143322475571E-2</v>
      </c>
      <c r="J114" s="49">
        <f>IF(D114=0, "-", IF((B114-D114)/D114&lt;10, (B114-D114)/D114, "&gt;999%"))</f>
        <v>-0.6875</v>
      </c>
      <c r="K114" s="50">
        <f>IF(H114=0, "-", IF((F114-H114)/H114&lt;10, (F114-H114)/H114, "&gt;999%"))</f>
        <v>-0.67441860465116277</v>
      </c>
    </row>
    <row r="115" spans="1:11" x14ac:dyDescent="0.25">
      <c r="B115" s="138"/>
      <c r="D115" s="138"/>
      <c r="F115" s="138"/>
      <c r="H115" s="138"/>
    </row>
    <row r="116" spans="1:11" ht="13" x14ac:dyDescent="0.3">
      <c r="A116" s="131" t="s">
        <v>211</v>
      </c>
      <c r="B116" s="132" t="s">
        <v>134</v>
      </c>
      <c r="C116" s="133" t="s">
        <v>135</v>
      </c>
      <c r="D116" s="132" t="s">
        <v>134</v>
      </c>
      <c r="E116" s="134" t="s">
        <v>135</v>
      </c>
      <c r="F116" s="133" t="s">
        <v>134</v>
      </c>
      <c r="G116" s="133" t="s">
        <v>135</v>
      </c>
      <c r="H116" s="132" t="s">
        <v>134</v>
      </c>
      <c r="I116" s="134" t="s">
        <v>135</v>
      </c>
      <c r="J116" s="132"/>
      <c r="K116" s="134"/>
    </row>
    <row r="117" spans="1:11" ht="14.5" x14ac:dyDescent="0.35">
      <c r="A117" s="34" t="s">
        <v>212</v>
      </c>
      <c r="B117" s="35">
        <v>0</v>
      </c>
      <c r="C117" s="135" t="str">
        <f>IF(B120=0, "-", B117/B120)</f>
        <v>-</v>
      </c>
      <c r="D117" s="35">
        <v>0</v>
      </c>
      <c r="E117" s="126" t="str">
        <f>IF(D120=0, "-", D117/D120)</f>
        <v>-</v>
      </c>
      <c r="F117" s="136">
        <v>0</v>
      </c>
      <c r="G117" s="135">
        <f>IF(F120=0, "-", F117/F120)</f>
        <v>0</v>
      </c>
      <c r="H117" s="35">
        <v>1</v>
      </c>
      <c r="I117" s="126">
        <f>IF(H120=0, "-", H117/H120)</f>
        <v>1</v>
      </c>
      <c r="J117" s="125" t="str">
        <f>IF(D117=0, "-", IF((B117-D117)/D117&lt;10, (B117-D117)/D117, "&gt;999%"))</f>
        <v>-</v>
      </c>
      <c r="K117" s="126">
        <f>IF(H117=0, "-", IF((F117-H117)/H117&lt;10, (F117-H117)/H117, "&gt;999%"))</f>
        <v>-1</v>
      </c>
    </row>
    <row r="118" spans="1:11" ht="14.5" x14ac:dyDescent="0.35">
      <c r="A118" s="34" t="s">
        <v>213</v>
      </c>
      <c r="B118" s="35">
        <v>0</v>
      </c>
      <c r="C118" s="135" t="str">
        <f>IF(B120=0, "-", B118/B120)</f>
        <v>-</v>
      </c>
      <c r="D118" s="35">
        <v>0</v>
      </c>
      <c r="E118" s="126" t="str">
        <f>IF(D120=0, "-", D118/D120)</f>
        <v>-</v>
      </c>
      <c r="F118" s="136">
        <v>2</v>
      </c>
      <c r="G118" s="135">
        <f>IF(F120=0, "-", F118/F120)</f>
        <v>1</v>
      </c>
      <c r="H118" s="35">
        <v>0</v>
      </c>
      <c r="I118" s="126">
        <f>IF(H120=0, "-", H118/H120)</f>
        <v>0</v>
      </c>
      <c r="J118" s="125" t="str">
        <f>IF(D118=0, "-", IF((B118-D118)/D118&lt;10, (B118-D118)/D118, "&gt;999%"))</f>
        <v>-</v>
      </c>
      <c r="K118" s="126" t="str">
        <f>IF(H118=0, "-", IF((F118-H118)/H118&lt;10, (F118-H118)/H118, "&gt;999%"))</f>
        <v>-</v>
      </c>
    </row>
    <row r="119" spans="1:11" x14ac:dyDescent="0.25">
      <c r="A119" s="137"/>
      <c r="B119" s="40"/>
      <c r="D119" s="40"/>
      <c r="E119" s="44"/>
      <c r="F119" s="138"/>
      <c r="H119" s="40"/>
      <c r="I119" s="44"/>
      <c r="J119" s="43"/>
      <c r="K119" s="44"/>
    </row>
    <row r="120" spans="1:11" s="52" customFormat="1" ht="13" x14ac:dyDescent="0.3">
      <c r="A120" s="139" t="s">
        <v>214</v>
      </c>
      <c r="B120" s="46">
        <f>SUM(B117:B119)</f>
        <v>0</v>
      </c>
      <c r="C120" s="140">
        <f>B120/640</f>
        <v>0</v>
      </c>
      <c r="D120" s="46">
        <f>SUM(D117:D119)</f>
        <v>0</v>
      </c>
      <c r="E120" s="141">
        <f>D120/963</f>
        <v>0</v>
      </c>
      <c r="F120" s="128">
        <f>SUM(F117:F119)</f>
        <v>2</v>
      </c>
      <c r="G120" s="142">
        <f>F120/1714</f>
        <v>1.1668611435239206E-3</v>
      </c>
      <c r="H120" s="46">
        <f>SUM(H117:H119)</f>
        <v>1</v>
      </c>
      <c r="I120" s="141">
        <f>H120/2456</f>
        <v>4.0716612377850165E-4</v>
      </c>
      <c r="J120" s="49" t="str">
        <f>IF(D120=0, "-", IF((B120-D120)/D120&lt;10, (B120-D120)/D120, "&gt;999%"))</f>
        <v>-</v>
      </c>
      <c r="K120" s="50">
        <f>IF(H120=0, "-", IF((F120-H120)/H120&lt;10, (F120-H120)/H120, "&gt;999%"))</f>
        <v>1</v>
      </c>
    </row>
    <row r="121" spans="1:11" x14ac:dyDescent="0.25">
      <c r="B121" s="138"/>
      <c r="D121" s="138"/>
      <c r="F121" s="138"/>
      <c r="H121" s="138"/>
    </row>
    <row r="122" spans="1:11" s="52" customFormat="1" ht="13" x14ac:dyDescent="0.3">
      <c r="A122" s="139" t="s">
        <v>215</v>
      </c>
      <c r="B122" s="46">
        <v>5</v>
      </c>
      <c r="C122" s="140">
        <f>B122/640</f>
        <v>7.8125E-3</v>
      </c>
      <c r="D122" s="46">
        <v>16</v>
      </c>
      <c r="E122" s="141">
        <f>D122/963</f>
        <v>1.6614745586708203E-2</v>
      </c>
      <c r="F122" s="128">
        <v>16</v>
      </c>
      <c r="G122" s="142">
        <f>F122/1714</f>
        <v>9.3348891481913644E-3</v>
      </c>
      <c r="H122" s="46">
        <v>44</v>
      </c>
      <c r="I122" s="141">
        <f>H122/2456</f>
        <v>1.7915309446254073E-2</v>
      </c>
      <c r="J122" s="49">
        <f>IF(D122=0, "-", IF((B122-D122)/D122&lt;10, (B122-D122)/D122, "&gt;999%"))</f>
        <v>-0.6875</v>
      </c>
      <c r="K122" s="50">
        <f>IF(H122=0, "-", IF((F122-H122)/H122&lt;10, (F122-H122)/H122, "&gt;999%"))</f>
        <v>-0.63636363636363635</v>
      </c>
    </row>
    <row r="123" spans="1:11" x14ac:dyDescent="0.25">
      <c r="B123" s="138"/>
      <c r="D123" s="138"/>
      <c r="F123" s="138"/>
      <c r="H123" s="138"/>
    </row>
    <row r="124" spans="1:11" ht="15.5" x14ac:dyDescent="0.35">
      <c r="A124" s="129" t="s">
        <v>33</v>
      </c>
      <c r="B124" s="22" t="s">
        <v>4</v>
      </c>
      <c r="C124" s="25"/>
      <c r="D124" s="25"/>
      <c r="E124" s="23"/>
      <c r="F124" s="22" t="s">
        <v>132</v>
      </c>
      <c r="G124" s="25"/>
      <c r="H124" s="25"/>
      <c r="I124" s="23"/>
      <c r="J124" s="22" t="s">
        <v>133</v>
      </c>
      <c r="K124" s="23"/>
    </row>
    <row r="125" spans="1:11" ht="13" x14ac:dyDescent="0.3">
      <c r="A125" s="30"/>
      <c r="B125" s="22">
        <f>VALUE(RIGHT($B$2, 4))</f>
        <v>2020</v>
      </c>
      <c r="C125" s="23"/>
      <c r="D125" s="22">
        <f>B125-1</f>
        <v>2019</v>
      </c>
      <c r="E125" s="130"/>
      <c r="F125" s="22">
        <f>B125</f>
        <v>2020</v>
      </c>
      <c r="G125" s="130"/>
      <c r="H125" s="22">
        <f>D125</f>
        <v>2019</v>
      </c>
      <c r="I125" s="130"/>
      <c r="J125" s="27" t="s">
        <v>8</v>
      </c>
      <c r="K125" s="28" t="s">
        <v>5</v>
      </c>
    </row>
    <row r="126" spans="1:11" ht="13" x14ac:dyDescent="0.3">
      <c r="A126" s="131" t="s">
        <v>216</v>
      </c>
      <c r="B126" s="132" t="s">
        <v>134</v>
      </c>
      <c r="C126" s="133" t="s">
        <v>135</v>
      </c>
      <c r="D126" s="132" t="s">
        <v>134</v>
      </c>
      <c r="E126" s="134" t="s">
        <v>135</v>
      </c>
      <c r="F126" s="133" t="s">
        <v>134</v>
      </c>
      <c r="G126" s="133" t="s">
        <v>135</v>
      </c>
      <c r="H126" s="132" t="s">
        <v>134</v>
      </c>
      <c r="I126" s="134" t="s">
        <v>135</v>
      </c>
      <c r="J126" s="132"/>
      <c r="K126" s="134"/>
    </row>
    <row r="127" spans="1:11" ht="14.5" x14ac:dyDescent="0.35">
      <c r="A127" s="34" t="s">
        <v>217</v>
      </c>
      <c r="B127" s="35">
        <v>2</v>
      </c>
      <c r="C127" s="135">
        <f>IF(B132=0, "-", B127/B132)</f>
        <v>1</v>
      </c>
      <c r="D127" s="35">
        <v>1</v>
      </c>
      <c r="E127" s="126">
        <f>IF(D132=0, "-", D127/D132)</f>
        <v>1</v>
      </c>
      <c r="F127" s="136">
        <v>4</v>
      </c>
      <c r="G127" s="135">
        <f>IF(F132=0, "-", F127/F132)</f>
        <v>0.8</v>
      </c>
      <c r="H127" s="35">
        <v>4</v>
      </c>
      <c r="I127" s="126">
        <f>IF(H132=0, "-", H127/H132)</f>
        <v>0.36363636363636365</v>
      </c>
      <c r="J127" s="125">
        <f>IF(D127=0, "-", IF((B127-D127)/D127&lt;10, (B127-D127)/D127, "&gt;999%"))</f>
        <v>1</v>
      </c>
      <c r="K127" s="126">
        <f>IF(H127=0, "-", IF((F127-H127)/H127&lt;10, (F127-H127)/H127, "&gt;999%"))</f>
        <v>0</v>
      </c>
    </row>
    <row r="128" spans="1:11" ht="14.5" x14ac:dyDescent="0.35">
      <c r="A128" s="34" t="s">
        <v>218</v>
      </c>
      <c r="B128" s="35">
        <v>0</v>
      </c>
      <c r="C128" s="135">
        <f>IF(B132=0, "-", B128/B132)</f>
        <v>0</v>
      </c>
      <c r="D128" s="35">
        <v>0</v>
      </c>
      <c r="E128" s="126">
        <f>IF(D132=0, "-", D128/D132)</f>
        <v>0</v>
      </c>
      <c r="F128" s="136">
        <v>0</v>
      </c>
      <c r="G128" s="135">
        <f>IF(F132=0, "-", F128/F132)</f>
        <v>0</v>
      </c>
      <c r="H128" s="35">
        <v>1</v>
      </c>
      <c r="I128" s="126">
        <f>IF(H132=0, "-", H128/H132)</f>
        <v>9.0909090909090912E-2</v>
      </c>
      <c r="J128" s="125" t="str">
        <f>IF(D128=0, "-", IF((B128-D128)/D128&lt;10, (B128-D128)/D128, "&gt;999%"))</f>
        <v>-</v>
      </c>
      <c r="K128" s="126">
        <f>IF(H128=0, "-", IF((F128-H128)/H128&lt;10, (F128-H128)/H128, "&gt;999%"))</f>
        <v>-1</v>
      </c>
    </row>
    <row r="129" spans="1:11" ht="14.5" x14ac:dyDescent="0.35">
      <c r="A129" s="34" t="s">
        <v>219</v>
      </c>
      <c r="B129" s="35">
        <v>0</v>
      </c>
      <c r="C129" s="135">
        <f>IF(B132=0, "-", B129/B132)</f>
        <v>0</v>
      </c>
      <c r="D129" s="35">
        <v>0</v>
      </c>
      <c r="E129" s="126">
        <f>IF(D132=0, "-", D129/D132)</f>
        <v>0</v>
      </c>
      <c r="F129" s="136">
        <v>0</v>
      </c>
      <c r="G129" s="135">
        <f>IF(F132=0, "-", F129/F132)</f>
        <v>0</v>
      </c>
      <c r="H129" s="35">
        <v>1</v>
      </c>
      <c r="I129" s="126">
        <f>IF(H132=0, "-", H129/H132)</f>
        <v>9.0909090909090912E-2</v>
      </c>
      <c r="J129" s="125" t="str">
        <f>IF(D129=0, "-", IF((B129-D129)/D129&lt;10, (B129-D129)/D129, "&gt;999%"))</f>
        <v>-</v>
      </c>
      <c r="K129" s="126">
        <f>IF(H129=0, "-", IF((F129-H129)/H129&lt;10, (F129-H129)/H129, "&gt;999%"))</f>
        <v>-1</v>
      </c>
    </row>
    <row r="130" spans="1:11" ht="14.5" x14ac:dyDescent="0.35">
      <c r="A130" s="34" t="s">
        <v>220</v>
      </c>
      <c r="B130" s="35">
        <v>0</v>
      </c>
      <c r="C130" s="135">
        <f>IF(B132=0, "-", B130/B132)</f>
        <v>0</v>
      </c>
      <c r="D130" s="35">
        <v>0</v>
      </c>
      <c r="E130" s="126">
        <f>IF(D132=0, "-", D130/D132)</f>
        <v>0</v>
      </c>
      <c r="F130" s="136">
        <v>1</v>
      </c>
      <c r="G130" s="135">
        <f>IF(F132=0, "-", F130/F132)</f>
        <v>0.2</v>
      </c>
      <c r="H130" s="35">
        <v>5</v>
      </c>
      <c r="I130" s="126">
        <f>IF(H132=0, "-", H130/H132)</f>
        <v>0.45454545454545453</v>
      </c>
      <c r="J130" s="125" t="str">
        <f>IF(D130=0, "-", IF((B130-D130)/D130&lt;10, (B130-D130)/D130, "&gt;999%"))</f>
        <v>-</v>
      </c>
      <c r="K130" s="126">
        <f>IF(H130=0, "-", IF((F130-H130)/H130&lt;10, (F130-H130)/H130, "&gt;999%"))</f>
        <v>-0.8</v>
      </c>
    </row>
    <row r="131" spans="1:11" x14ac:dyDescent="0.25">
      <c r="A131" s="137"/>
      <c r="B131" s="40"/>
      <c r="D131" s="40"/>
      <c r="E131" s="44"/>
      <c r="F131" s="138"/>
      <c r="H131" s="40"/>
      <c r="I131" s="44"/>
      <c r="J131" s="43"/>
      <c r="K131" s="44"/>
    </row>
    <row r="132" spans="1:11" s="52" customFormat="1" ht="13" x14ac:dyDescent="0.3">
      <c r="A132" s="139" t="s">
        <v>221</v>
      </c>
      <c r="B132" s="46">
        <f>SUM(B127:B131)</f>
        <v>2</v>
      </c>
      <c r="C132" s="140">
        <f>B132/640</f>
        <v>3.1250000000000002E-3</v>
      </c>
      <c r="D132" s="46">
        <f>SUM(D127:D131)</f>
        <v>1</v>
      </c>
      <c r="E132" s="141">
        <f>D132/963</f>
        <v>1.0384215991692627E-3</v>
      </c>
      <c r="F132" s="128">
        <f>SUM(F127:F131)</f>
        <v>5</v>
      </c>
      <c r="G132" s="142">
        <f>F132/1714</f>
        <v>2.9171528588098016E-3</v>
      </c>
      <c r="H132" s="46">
        <f>SUM(H127:H131)</f>
        <v>11</v>
      </c>
      <c r="I132" s="141">
        <f>H132/2456</f>
        <v>4.4788273615635182E-3</v>
      </c>
      <c r="J132" s="49">
        <f>IF(D132=0, "-", IF((B132-D132)/D132&lt;10, (B132-D132)/D132, "&gt;999%"))</f>
        <v>1</v>
      </c>
      <c r="K132" s="50">
        <f>IF(H132=0, "-", IF((F132-H132)/H132&lt;10, (F132-H132)/H132, "&gt;999%"))</f>
        <v>-0.54545454545454541</v>
      </c>
    </row>
    <row r="133" spans="1:11" x14ac:dyDescent="0.25">
      <c r="B133" s="138"/>
      <c r="D133" s="138"/>
      <c r="F133" s="138"/>
      <c r="H133" s="138"/>
    </row>
    <row r="134" spans="1:11" ht="13" x14ac:dyDescent="0.3">
      <c r="A134" s="131" t="s">
        <v>222</v>
      </c>
      <c r="B134" s="132" t="s">
        <v>134</v>
      </c>
      <c r="C134" s="133" t="s">
        <v>135</v>
      </c>
      <c r="D134" s="132" t="s">
        <v>134</v>
      </c>
      <c r="E134" s="134" t="s">
        <v>135</v>
      </c>
      <c r="F134" s="133" t="s">
        <v>134</v>
      </c>
      <c r="G134" s="133" t="s">
        <v>135</v>
      </c>
      <c r="H134" s="132" t="s">
        <v>134</v>
      </c>
      <c r="I134" s="134" t="s">
        <v>135</v>
      </c>
      <c r="J134" s="132"/>
      <c r="K134" s="134"/>
    </row>
    <row r="135" spans="1:11" ht="14.5" x14ac:dyDescent="0.35">
      <c r="A135" s="34" t="s">
        <v>223</v>
      </c>
      <c r="B135" s="35">
        <v>0</v>
      </c>
      <c r="C135" s="135" t="str">
        <f>IF(B137=0, "-", B135/B137)</f>
        <v>-</v>
      </c>
      <c r="D135" s="35">
        <v>0</v>
      </c>
      <c r="E135" s="126" t="str">
        <f>IF(D137=0, "-", D135/D137)</f>
        <v>-</v>
      </c>
      <c r="F135" s="136">
        <v>0</v>
      </c>
      <c r="G135" s="135" t="str">
        <f>IF(F137=0, "-", F135/F137)</f>
        <v>-</v>
      </c>
      <c r="H135" s="35">
        <v>1</v>
      </c>
      <c r="I135" s="126">
        <f>IF(H137=0, "-", H135/H137)</f>
        <v>1</v>
      </c>
      <c r="J135" s="125" t="str">
        <f>IF(D135=0, "-", IF((B135-D135)/D135&lt;10, (B135-D135)/D135, "&gt;999%"))</f>
        <v>-</v>
      </c>
      <c r="K135" s="126">
        <f>IF(H135=0, "-", IF((F135-H135)/H135&lt;10, (F135-H135)/H135, "&gt;999%"))</f>
        <v>-1</v>
      </c>
    </row>
    <row r="136" spans="1:11" x14ac:dyDescent="0.25">
      <c r="A136" s="137"/>
      <c r="B136" s="40"/>
      <c r="D136" s="40"/>
      <c r="E136" s="44"/>
      <c r="F136" s="138"/>
      <c r="H136" s="40"/>
      <c r="I136" s="44"/>
      <c r="J136" s="43"/>
      <c r="K136" s="44"/>
    </row>
    <row r="137" spans="1:11" s="52" customFormat="1" ht="13" x14ac:dyDescent="0.3">
      <c r="A137" s="139" t="s">
        <v>224</v>
      </c>
      <c r="B137" s="46">
        <f>SUM(B135:B136)</f>
        <v>0</v>
      </c>
      <c r="C137" s="140">
        <f>B137/640</f>
        <v>0</v>
      </c>
      <c r="D137" s="46">
        <f>SUM(D135:D136)</f>
        <v>0</v>
      </c>
      <c r="E137" s="141">
        <f>D137/963</f>
        <v>0</v>
      </c>
      <c r="F137" s="128">
        <f>SUM(F135:F136)</f>
        <v>0</v>
      </c>
      <c r="G137" s="142">
        <f>F137/1714</f>
        <v>0</v>
      </c>
      <c r="H137" s="46">
        <f>SUM(H135:H136)</f>
        <v>1</v>
      </c>
      <c r="I137" s="141">
        <f>H137/2456</f>
        <v>4.0716612377850165E-4</v>
      </c>
      <c r="J137" s="49" t="str">
        <f>IF(D137=0, "-", IF((B137-D137)/D137&lt;10, (B137-D137)/D137, "&gt;999%"))</f>
        <v>-</v>
      </c>
      <c r="K137" s="50">
        <f>IF(H137=0, "-", IF((F137-H137)/H137&lt;10, (F137-H137)/H137, "&gt;999%"))</f>
        <v>-1</v>
      </c>
    </row>
    <row r="138" spans="1:11" x14ac:dyDescent="0.25">
      <c r="B138" s="138"/>
      <c r="D138" s="138"/>
      <c r="F138" s="138"/>
      <c r="H138" s="138"/>
    </row>
    <row r="139" spans="1:11" s="52" customFormat="1" ht="13" x14ac:dyDescent="0.3">
      <c r="A139" s="139" t="s">
        <v>225</v>
      </c>
      <c r="B139" s="46">
        <v>2</v>
      </c>
      <c r="C139" s="140">
        <f>B139/640</f>
        <v>3.1250000000000002E-3</v>
      </c>
      <c r="D139" s="46">
        <v>1</v>
      </c>
      <c r="E139" s="141">
        <f>D139/963</f>
        <v>1.0384215991692627E-3</v>
      </c>
      <c r="F139" s="128">
        <v>5</v>
      </c>
      <c r="G139" s="142">
        <f>F139/1714</f>
        <v>2.9171528588098016E-3</v>
      </c>
      <c r="H139" s="46">
        <v>12</v>
      </c>
      <c r="I139" s="141">
        <f>H139/2456</f>
        <v>4.8859934853420191E-3</v>
      </c>
      <c r="J139" s="49">
        <f>IF(D139=0, "-", IF((B139-D139)/D139&lt;10, (B139-D139)/D139, "&gt;999%"))</f>
        <v>1</v>
      </c>
      <c r="K139" s="50">
        <f>IF(H139=0, "-", IF((F139-H139)/H139&lt;10, (F139-H139)/H139, "&gt;999%"))</f>
        <v>-0.58333333333333337</v>
      </c>
    </row>
    <row r="140" spans="1:11" x14ac:dyDescent="0.25">
      <c r="B140" s="138"/>
      <c r="D140" s="138"/>
      <c r="F140" s="138"/>
      <c r="H140" s="138"/>
    </row>
    <row r="141" spans="1:11" ht="13" x14ac:dyDescent="0.3">
      <c r="A141" s="26" t="s">
        <v>226</v>
      </c>
      <c r="B141" s="46">
        <f>B145-B143</f>
        <v>122</v>
      </c>
      <c r="C141" s="140">
        <f>B141/640</f>
        <v>0.19062499999999999</v>
      </c>
      <c r="D141" s="46">
        <f>D145-D143</f>
        <v>184</v>
      </c>
      <c r="E141" s="141">
        <f>D141/963</f>
        <v>0.19106957424714435</v>
      </c>
      <c r="F141" s="128">
        <f>F145-F143</f>
        <v>371</v>
      </c>
      <c r="G141" s="142">
        <f>F141/1714</f>
        <v>0.21645274212368729</v>
      </c>
      <c r="H141" s="46">
        <f>H145-H143</f>
        <v>505</v>
      </c>
      <c r="I141" s="141">
        <f>H141/2456</f>
        <v>0.20561889250814333</v>
      </c>
      <c r="J141" s="49">
        <f>IF(D141=0, "-", IF((B141-D141)/D141&lt;10, (B141-D141)/D141, "&gt;999%"))</f>
        <v>-0.33695652173913043</v>
      </c>
      <c r="K141" s="50">
        <f>IF(H141=0, "-", IF((F141-H141)/H141&lt;10, (F141-H141)/H141, "&gt;999%"))</f>
        <v>-0.26534653465346536</v>
      </c>
    </row>
    <row r="142" spans="1:11" ht="13" x14ac:dyDescent="0.3">
      <c r="A142" s="26"/>
      <c r="B142" s="46"/>
      <c r="C142" s="140"/>
      <c r="D142" s="46"/>
      <c r="E142" s="141"/>
      <c r="F142" s="128"/>
      <c r="G142" s="142"/>
      <c r="H142" s="46"/>
      <c r="I142" s="141"/>
      <c r="J142" s="49"/>
      <c r="K142" s="50"/>
    </row>
    <row r="143" spans="1:11" ht="13" x14ac:dyDescent="0.3">
      <c r="A143" s="26" t="s">
        <v>227</v>
      </c>
      <c r="B143" s="46">
        <v>2</v>
      </c>
      <c r="C143" s="140">
        <f>B143/640</f>
        <v>3.1250000000000002E-3</v>
      </c>
      <c r="D143" s="46">
        <v>3</v>
      </c>
      <c r="E143" s="141">
        <f>D143/963</f>
        <v>3.1152647975077881E-3</v>
      </c>
      <c r="F143" s="128">
        <v>13</v>
      </c>
      <c r="G143" s="142">
        <f>F143/1714</f>
        <v>7.5845974329054842E-3</v>
      </c>
      <c r="H143" s="46">
        <v>9</v>
      </c>
      <c r="I143" s="141">
        <f>H143/2456</f>
        <v>3.6644951140065146E-3</v>
      </c>
      <c r="J143" s="49">
        <f>IF(D143=0, "-", IF((B143-D143)/D143&lt;10, (B143-D143)/D143, "&gt;999%"))</f>
        <v>-0.33333333333333331</v>
      </c>
      <c r="K143" s="50">
        <f>IF(H143=0, "-", IF((F143-H143)/H143&lt;10, (F143-H143)/H143, "&gt;999%"))</f>
        <v>0.44444444444444442</v>
      </c>
    </row>
    <row r="144" spans="1:11" ht="13" x14ac:dyDescent="0.3">
      <c r="A144" s="26"/>
      <c r="B144" s="46"/>
      <c r="C144" s="140"/>
      <c r="D144" s="46"/>
      <c r="E144" s="141"/>
      <c r="F144" s="128"/>
      <c r="G144" s="142"/>
      <c r="H144" s="46"/>
      <c r="I144" s="141"/>
      <c r="J144" s="49"/>
      <c r="K144" s="50"/>
    </row>
    <row r="145" spans="1:11" ht="13" x14ac:dyDescent="0.3">
      <c r="A145" s="26" t="s">
        <v>228</v>
      </c>
      <c r="B145" s="46">
        <v>124</v>
      </c>
      <c r="C145" s="140">
        <f>B145/640</f>
        <v>0.19375000000000001</v>
      </c>
      <c r="D145" s="46">
        <v>187</v>
      </c>
      <c r="E145" s="141">
        <f>D145/963</f>
        <v>0.19418483904465214</v>
      </c>
      <c r="F145" s="128">
        <v>384</v>
      </c>
      <c r="G145" s="142">
        <f>F145/1714</f>
        <v>0.22403733955659277</v>
      </c>
      <c r="H145" s="46">
        <v>514</v>
      </c>
      <c r="I145" s="141">
        <f>H145/2456</f>
        <v>0.20928338762214985</v>
      </c>
      <c r="J145" s="49">
        <f>IF(D145=0, "-", IF((B145-D145)/D145&lt;10, (B145-D145)/D145, "&gt;999%"))</f>
        <v>-0.33689839572192515</v>
      </c>
      <c r="K145" s="50">
        <f>IF(H145=0, "-", IF((F145-H145)/H145&lt;10, (F145-H145)/H145, "&gt;999%"))</f>
        <v>-0.25291828793774318</v>
      </c>
    </row>
  </sheetData>
  <mergeCells count="51">
    <mergeCell ref="B124:E124"/>
    <mergeCell ref="F124:I124"/>
    <mergeCell ref="J124:K124"/>
    <mergeCell ref="B125:C125"/>
    <mergeCell ref="D125:E125"/>
    <mergeCell ref="F125:G125"/>
    <mergeCell ref="H125:I125"/>
    <mergeCell ref="B102:E102"/>
    <mergeCell ref="F102:I102"/>
    <mergeCell ref="J102:K102"/>
    <mergeCell ref="B103:C103"/>
    <mergeCell ref="D103:E103"/>
    <mergeCell ref="F103:G103"/>
    <mergeCell ref="H103:I103"/>
    <mergeCell ref="B92:E92"/>
    <mergeCell ref="F92:I92"/>
    <mergeCell ref="J92:K92"/>
    <mergeCell ref="B93:C93"/>
    <mergeCell ref="D93:E93"/>
    <mergeCell ref="F93:G93"/>
    <mergeCell ref="H93:I93"/>
    <mergeCell ref="B70:E70"/>
    <mergeCell ref="F70:I70"/>
    <mergeCell ref="J70:K70"/>
    <mergeCell ref="B71:C71"/>
    <mergeCell ref="D71:E71"/>
    <mergeCell ref="F71:G71"/>
    <mergeCell ref="H71:I71"/>
    <mergeCell ref="B39:E39"/>
    <mergeCell ref="F39:I39"/>
    <mergeCell ref="J39:K39"/>
    <mergeCell ref="B40:C40"/>
    <mergeCell ref="D40:E40"/>
    <mergeCell ref="F40:G40"/>
    <mergeCell ref="H40:I40"/>
    <mergeCell ref="B13:E13"/>
    <mergeCell ref="F13:I13"/>
    <mergeCell ref="J13:K13"/>
    <mergeCell ref="B14:C14"/>
    <mergeCell ref="D14:E14"/>
    <mergeCell ref="F14:G14"/>
    <mergeCell ref="H14:I14"/>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6"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38" max="16383" man="1"/>
    <brk id="69" max="16383" man="1"/>
    <brk id="10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D939B-B5D3-45AE-8522-C882ACE82BF2}">
  <sheetPr>
    <pageSetUpPr fitToPage="1"/>
  </sheetPr>
  <dimension ref="A1:K30"/>
  <sheetViews>
    <sheetView workbookViewId="0">
      <selection sqref="A1:L1"/>
    </sheetView>
  </sheetViews>
  <sheetFormatPr defaultRowHeight="12.5" x14ac:dyDescent="0.25"/>
  <cols>
    <col min="1" max="1" width="18.0898437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229</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132</v>
      </c>
      <c r="G4" s="25"/>
      <c r="H4" s="25"/>
      <c r="I4" s="23"/>
      <c r="J4" s="22" t="s">
        <v>133</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134</v>
      </c>
      <c r="C6" s="133" t="s">
        <v>135</v>
      </c>
      <c r="D6" s="132" t="s">
        <v>134</v>
      </c>
      <c r="E6" s="134" t="s">
        <v>135</v>
      </c>
      <c r="F6" s="144" t="s">
        <v>134</v>
      </c>
      <c r="G6" s="133" t="s">
        <v>135</v>
      </c>
      <c r="H6" s="145" t="s">
        <v>134</v>
      </c>
      <c r="I6" s="134" t="s">
        <v>135</v>
      </c>
      <c r="J6" s="132"/>
      <c r="K6" s="134"/>
    </row>
    <row r="7" spans="1:11" x14ac:dyDescent="0.25">
      <c r="A7" s="34" t="s">
        <v>48</v>
      </c>
      <c r="B7" s="35">
        <v>0</v>
      </c>
      <c r="C7" s="146">
        <f>IF(B30=0, "-", B7/B30)</f>
        <v>0</v>
      </c>
      <c r="D7" s="35">
        <v>0</v>
      </c>
      <c r="E7" s="39">
        <f>IF(D30=0, "-", D7/D30)</f>
        <v>0</v>
      </c>
      <c r="F7" s="136">
        <v>0</v>
      </c>
      <c r="G7" s="146">
        <f>IF(F30=0, "-", F7/F30)</f>
        <v>0</v>
      </c>
      <c r="H7" s="35">
        <v>1</v>
      </c>
      <c r="I7" s="39">
        <f>IF(H30=0, "-", H7/H30)</f>
        <v>1.9455252918287938E-3</v>
      </c>
      <c r="J7" s="38" t="str">
        <f t="shared" ref="J7:J28" si="0">IF(D7=0, "-", IF((B7-D7)/D7&lt;10, (B7-D7)/D7, "&gt;999%"))</f>
        <v>-</v>
      </c>
      <c r="K7" s="39">
        <f t="shared" ref="K7:K28" si="1">IF(H7=0, "-", IF((F7-H7)/H7&lt;10, (F7-H7)/H7, "&gt;999%"))</f>
        <v>-1</v>
      </c>
    </row>
    <row r="8" spans="1:11" x14ac:dyDescent="0.25">
      <c r="A8" s="34" t="s">
        <v>49</v>
      </c>
      <c r="B8" s="35">
        <v>1</v>
      </c>
      <c r="C8" s="146">
        <f>IF(B30=0, "-", B8/B30)</f>
        <v>8.0645161290322578E-3</v>
      </c>
      <c r="D8" s="35">
        <v>1</v>
      </c>
      <c r="E8" s="39">
        <f>IF(D30=0, "-", D8/D30)</f>
        <v>5.3475935828877002E-3</v>
      </c>
      <c r="F8" s="136">
        <v>2</v>
      </c>
      <c r="G8" s="146">
        <f>IF(F30=0, "-", F8/F30)</f>
        <v>5.208333333333333E-3</v>
      </c>
      <c r="H8" s="35">
        <v>2</v>
      </c>
      <c r="I8" s="39">
        <f>IF(H30=0, "-", H8/H30)</f>
        <v>3.8910505836575876E-3</v>
      </c>
      <c r="J8" s="38">
        <f t="shared" si="0"/>
        <v>0</v>
      </c>
      <c r="K8" s="39">
        <f t="shared" si="1"/>
        <v>0</v>
      </c>
    </row>
    <row r="9" spans="1:11" x14ac:dyDescent="0.25">
      <c r="A9" s="34" t="s">
        <v>52</v>
      </c>
      <c r="B9" s="35">
        <v>3</v>
      </c>
      <c r="C9" s="146">
        <f>IF(B30=0, "-", B9/B30)</f>
        <v>2.4193548387096774E-2</v>
      </c>
      <c r="D9" s="35">
        <v>1</v>
      </c>
      <c r="E9" s="39">
        <f>IF(D30=0, "-", D9/D30)</f>
        <v>5.3475935828877002E-3</v>
      </c>
      <c r="F9" s="136">
        <v>6</v>
      </c>
      <c r="G9" s="146">
        <f>IF(F30=0, "-", F9/F30)</f>
        <v>1.5625E-2</v>
      </c>
      <c r="H9" s="35">
        <v>7</v>
      </c>
      <c r="I9" s="39">
        <f>IF(H30=0, "-", H9/H30)</f>
        <v>1.3618677042801557E-2</v>
      </c>
      <c r="J9" s="38">
        <f t="shared" si="0"/>
        <v>2</v>
      </c>
      <c r="K9" s="39">
        <f t="shared" si="1"/>
        <v>-0.14285714285714285</v>
      </c>
    </row>
    <row r="10" spans="1:11" x14ac:dyDescent="0.25">
      <c r="A10" s="34" t="s">
        <v>54</v>
      </c>
      <c r="B10" s="35">
        <v>7</v>
      </c>
      <c r="C10" s="146">
        <f>IF(B30=0, "-", B10/B30)</f>
        <v>5.6451612903225805E-2</v>
      </c>
      <c r="D10" s="35">
        <v>4</v>
      </c>
      <c r="E10" s="39">
        <f>IF(D30=0, "-", D10/D30)</f>
        <v>2.1390374331550801E-2</v>
      </c>
      <c r="F10" s="136">
        <v>25</v>
      </c>
      <c r="G10" s="146">
        <f>IF(F30=0, "-", F10/F30)</f>
        <v>6.5104166666666671E-2</v>
      </c>
      <c r="H10" s="35">
        <v>12</v>
      </c>
      <c r="I10" s="39">
        <f>IF(H30=0, "-", H10/H30)</f>
        <v>2.3346303501945526E-2</v>
      </c>
      <c r="J10" s="38">
        <f t="shared" si="0"/>
        <v>0.75</v>
      </c>
      <c r="K10" s="39">
        <f t="shared" si="1"/>
        <v>1.0833333333333333</v>
      </c>
    </row>
    <row r="11" spans="1:11" x14ac:dyDescent="0.25">
      <c r="A11" s="34" t="s">
        <v>55</v>
      </c>
      <c r="B11" s="35">
        <v>3</v>
      </c>
      <c r="C11" s="146">
        <f>IF(B30=0, "-", B11/B30)</f>
        <v>2.4193548387096774E-2</v>
      </c>
      <c r="D11" s="35">
        <v>6</v>
      </c>
      <c r="E11" s="39">
        <f>IF(D30=0, "-", D11/D30)</f>
        <v>3.2085561497326207E-2</v>
      </c>
      <c r="F11" s="136">
        <v>18</v>
      </c>
      <c r="G11" s="146">
        <f>IF(F30=0, "-", F11/F30)</f>
        <v>4.6875E-2</v>
      </c>
      <c r="H11" s="35">
        <v>18</v>
      </c>
      <c r="I11" s="39">
        <f>IF(H30=0, "-", H11/H30)</f>
        <v>3.5019455252918288E-2</v>
      </c>
      <c r="J11" s="38">
        <f t="shared" si="0"/>
        <v>-0.5</v>
      </c>
      <c r="K11" s="39">
        <f t="shared" si="1"/>
        <v>0</v>
      </c>
    </row>
    <row r="12" spans="1:11" x14ac:dyDescent="0.25">
      <c r="A12" s="34" t="s">
        <v>56</v>
      </c>
      <c r="B12" s="35">
        <v>10</v>
      </c>
      <c r="C12" s="146">
        <f>IF(B30=0, "-", B12/B30)</f>
        <v>8.0645161290322578E-2</v>
      </c>
      <c r="D12" s="35">
        <v>40</v>
      </c>
      <c r="E12" s="39">
        <f>IF(D30=0, "-", D12/D30)</f>
        <v>0.21390374331550802</v>
      </c>
      <c r="F12" s="136">
        <v>36</v>
      </c>
      <c r="G12" s="146">
        <f>IF(F30=0, "-", F12/F30)</f>
        <v>9.375E-2</v>
      </c>
      <c r="H12" s="35">
        <v>81</v>
      </c>
      <c r="I12" s="39">
        <f>IF(H30=0, "-", H12/H30)</f>
        <v>0.15758754863813229</v>
      </c>
      <c r="J12" s="38">
        <f t="shared" si="0"/>
        <v>-0.75</v>
      </c>
      <c r="K12" s="39">
        <f t="shared" si="1"/>
        <v>-0.55555555555555558</v>
      </c>
    </row>
    <row r="13" spans="1:11" x14ac:dyDescent="0.25">
      <c r="A13" s="34" t="s">
        <v>59</v>
      </c>
      <c r="B13" s="35">
        <v>21</v>
      </c>
      <c r="C13" s="146">
        <f>IF(B30=0, "-", B13/B30)</f>
        <v>0.16935483870967741</v>
      </c>
      <c r="D13" s="35">
        <v>49</v>
      </c>
      <c r="E13" s="39">
        <f>IF(D30=0, "-", D13/D30)</f>
        <v>0.26203208556149732</v>
      </c>
      <c r="F13" s="136">
        <v>58</v>
      </c>
      <c r="G13" s="146">
        <f>IF(F30=0, "-", F13/F30)</f>
        <v>0.15104166666666666</v>
      </c>
      <c r="H13" s="35">
        <v>110</v>
      </c>
      <c r="I13" s="39">
        <f>IF(H30=0, "-", H13/H30)</f>
        <v>0.2140077821011673</v>
      </c>
      <c r="J13" s="38">
        <f t="shared" si="0"/>
        <v>-0.5714285714285714</v>
      </c>
      <c r="K13" s="39">
        <f t="shared" si="1"/>
        <v>-0.47272727272727272</v>
      </c>
    </row>
    <row r="14" spans="1:11" x14ac:dyDescent="0.25">
      <c r="A14" s="34" t="s">
        <v>61</v>
      </c>
      <c r="B14" s="35">
        <v>0</v>
      </c>
      <c r="C14" s="146">
        <f>IF(B30=0, "-", B14/B30)</f>
        <v>0</v>
      </c>
      <c r="D14" s="35">
        <v>0</v>
      </c>
      <c r="E14" s="39">
        <f>IF(D30=0, "-", D14/D30)</f>
        <v>0</v>
      </c>
      <c r="F14" s="136">
        <v>2</v>
      </c>
      <c r="G14" s="146">
        <f>IF(F30=0, "-", F14/F30)</f>
        <v>5.208333333333333E-3</v>
      </c>
      <c r="H14" s="35">
        <v>1</v>
      </c>
      <c r="I14" s="39">
        <f>IF(H30=0, "-", H14/H30)</f>
        <v>1.9455252918287938E-3</v>
      </c>
      <c r="J14" s="38" t="str">
        <f t="shared" si="0"/>
        <v>-</v>
      </c>
      <c r="K14" s="39">
        <f t="shared" si="1"/>
        <v>1</v>
      </c>
    </row>
    <row r="15" spans="1:11" x14ac:dyDescent="0.25">
      <c r="A15" s="34" t="s">
        <v>62</v>
      </c>
      <c r="B15" s="35">
        <v>0</v>
      </c>
      <c r="C15" s="146">
        <f>IF(B30=0, "-", B15/B30)</f>
        <v>0</v>
      </c>
      <c r="D15" s="35">
        <v>0</v>
      </c>
      <c r="E15" s="39">
        <f>IF(D30=0, "-", D15/D30)</f>
        <v>0</v>
      </c>
      <c r="F15" s="136">
        <v>2</v>
      </c>
      <c r="G15" s="146">
        <f>IF(F30=0, "-", F15/F30)</f>
        <v>5.208333333333333E-3</v>
      </c>
      <c r="H15" s="35">
        <v>1</v>
      </c>
      <c r="I15" s="39">
        <f>IF(H30=0, "-", H15/H30)</f>
        <v>1.9455252918287938E-3</v>
      </c>
      <c r="J15" s="38" t="str">
        <f t="shared" si="0"/>
        <v>-</v>
      </c>
      <c r="K15" s="39">
        <f t="shared" si="1"/>
        <v>1</v>
      </c>
    </row>
    <row r="16" spans="1:11" x14ac:dyDescent="0.25">
      <c r="A16" s="34" t="s">
        <v>63</v>
      </c>
      <c r="B16" s="35">
        <v>14</v>
      </c>
      <c r="C16" s="146">
        <f>IF(B30=0, "-", B16/B30)</f>
        <v>0.11290322580645161</v>
      </c>
      <c r="D16" s="35">
        <v>23</v>
      </c>
      <c r="E16" s="39">
        <f>IF(D30=0, "-", D16/D30)</f>
        <v>0.12299465240641712</v>
      </c>
      <c r="F16" s="136">
        <v>40</v>
      </c>
      <c r="G16" s="146">
        <f>IF(F30=0, "-", F16/F30)</f>
        <v>0.10416666666666667</v>
      </c>
      <c r="H16" s="35">
        <v>73</v>
      </c>
      <c r="I16" s="39">
        <f>IF(H30=0, "-", H16/H30)</f>
        <v>0.14202334630350194</v>
      </c>
      <c r="J16" s="38">
        <f t="shared" si="0"/>
        <v>-0.39130434782608697</v>
      </c>
      <c r="K16" s="39">
        <f t="shared" si="1"/>
        <v>-0.45205479452054792</v>
      </c>
    </row>
    <row r="17" spans="1:11" x14ac:dyDescent="0.25">
      <c r="A17" s="34" t="s">
        <v>64</v>
      </c>
      <c r="B17" s="35">
        <v>0</v>
      </c>
      <c r="C17" s="146">
        <f>IF(B30=0, "-", B17/B30)</f>
        <v>0</v>
      </c>
      <c r="D17" s="35">
        <v>1</v>
      </c>
      <c r="E17" s="39">
        <f>IF(D30=0, "-", D17/D30)</f>
        <v>5.3475935828877002E-3</v>
      </c>
      <c r="F17" s="136">
        <v>5</v>
      </c>
      <c r="G17" s="146">
        <f>IF(F30=0, "-", F17/F30)</f>
        <v>1.3020833333333334E-2</v>
      </c>
      <c r="H17" s="35">
        <v>2</v>
      </c>
      <c r="I17" s="39">
        <f>IF(H30=0, "-", H17/H30)</f>
        <v>3.8910505836575876E-3</v>
      </c>
      <c r="J17" s="38">
        <f t="shared" si="0"/>
        <v>-1</v>
      </c>
      <c r="K17" s="39">
        <f t="shared" si="1"/>
        <v>1.5</v>
      </c>
    </row>
    <row r="18" spans="1:11" x14ac:dyDescent="0.25">
      <c r="A18" s="34" t="s">
        <v>65</v>
      </c>
      <c r="B18" s="35">
        <v>0</v>
      </c>
      <c r="C18" s="146">
        <f>IF(B30=0, "-", B18/B30)</f>
        <v>0</v>
      </c>
      <c r="D18" s="35">
        <v>0</v>
      </c>
      <c r="E18" s="39">
        <f>IF(D30=0, "-", D18/D30)</f>
        <v>0</v>
      </c>
      <c r="F18" s="136">
        <v>0</v>
      </c>
      <c r="G18" s="146">
        <f>IF(F30=0, "-", F18/F30)</f>
        <v>0</v>
      </c>
      <c r="H18" s="35">
        <v>1</v>
      </c>
      <c r="I18" s="39">
        <f>IF(H30=0, "-", H18/H30)</f>
        <v>1.9455252918287938E-3</v>
      </c>
      <c r="J18" s="38" t="str">
        <f t="shared" si="0"/>
        <v>-</v>
      </c>
      <c r="K18" s="39">
        <f t="shared" si="1"/>
        <v>-1</v>
      </c>
    </row>
    <row r="19" spans="1:11" x14ac:dyDescent="0.25">
      <c r="A19" s="34" t="s">
        <v>66</v>
      </c>
      <c r="B19" s="35">
        <v>0</v>
      </c>
      <c r="C19" s="146">
        <f>IF(B30=0, "-", B19/B30)</f>
        <v>0</v>
      </c>
      <c r="D19" s="35">
        <v>0</v>
      </c>
      <c r="E19" s="39">
        <f>IF(D30=0, "-", D19/D30)</f>
        <v>0</v>
      </c>
      <c r="F19" s="136">
        <v>2</v>
      </c>
      <c r="G19" s="146">
        <f>IF(F30=0, "-", F19/F30)</f>
        <v>5.208333333333333E-3</v>
      </c>
      <c r="H19" s="35">
        <v>0</v>
      </c>
      <c r="I19" s="39">
        <f>IF(H30=0, "-", H19/H30)</f>
        <v>0</v>
      </c>
      <c r="J19" s="38" t="str">
        <f t="shared" si="0"/>
        <v>-</v>
      </c>
      <c r="K19" s="39" t="str">
        <f t="shared" si="1"/>
        <v>-</v>
      </c>
    </row>
    <row r="20" spans="1:11" x14ac:dyDescent="0.25">
      <c r="A20" s="34" t="s">
        <v>67</v>
      </c>
      <c r="B20" s="35">
        <v>0</v>
      </c>
      <c r="C20" s="146">
        <f>IF(B30=0, "-", B20/B30)</f>
        <v>0</v>
      </c>
      <c r="D20" s="35">
        <v>1</v>
      </c>
      <c r="E20" s="39">
        <f>IF(D30=0, "-", D20/D30)</f>
        <v>5.3475935828877002E-3</v>
      </c>
      <c r="F20" s="136">
        <v>0</v>
      </c>
      <c r="G20" s="146">
        <f>IF(F30=0, "-", F20/F30)</f>
        <v>0</v>
      </c>
      <c r="H20" s="35">
        <v>2</v>
      </c>
      <c r="I20" s="39">
        <f>IF(H30=0, "-", H20/H30)</f>
        <v>3.8910505836575876E-3</v>
      </c>
      <c r="J20" s="38">
        <f t="shared" si="0"/>
        <v>-1</v>
      </c>
      <c r="K20" s="39">
        <f t="shared" si="1"/>
        <v>-1</v>
      </c>
    </row>
    <row r="21" spans="1:11" x14ac:dyDescent="0.25">
      <c r="A21" s="34" t="s">
        <v>68</v>
      </c>
      <c r="B21" s="35">
        <v>0</v>
      </c>
      <c r="C21" s="146">
        <f>IF(B30=0, "-", B21/B30)</f>
        <v>0</v>
      </c>
      <c r="D21" s="35">
        <v>0</v>
      </c>
      <c r="E21" s="39">
        <f>IF(D30=0, "-", D21/D30)</f>
        <v>0</v>
      </c>
      <c r="F21" s="136">
        <v>0</v>
      </c>
      <c r="G21" s="146">
        <f>IF(F30=0, "-", F21/F30)</f>
        <v>0</v>
      </c>
      <c r="H21" s="35">
        <v>21</v>
      </c>
      <c r="I21" s="39">
        <f>IF(H30=0, "-", H21/H30)</f>
        <v>4.085603112840467E-2</v>
      </c>
      <c r="J21" s="38" t="str">
        <f t="shared" si="0"/>
        <v>-</v>
      </c>
      <c r="K21" s="39">
        <f t="shared" si="1"/>
        <v>-1</v>
      </c>
    </row>
    <row r="22" spans="1:11" x14ac:dyDescent="0.25">
      <c r="A22" s="34" t="s">
        <v>69</v>
      </c>
      <c r="B22" s="35">
        <v>1</v>
      </c>
      <c r="C22" s="146">
        <f>IF(B30=0, "-", B22/B30)</f>
        <v>8.0645161290322578E-3</v>
      </c>
      <c r="D22" s="35">
        <v>0</v>
      </c>
      <c r="E22" s="39">
        <f>IF(D30=0, "-", D22/D30)</f>
        <v>0</v>
      </c>
      <c r="F22" s="136">
        <v>2</v>
      </c>
      <c r="G22" s="146">
        <f>IF(F30=0, "-", F22/F30)</f>
        <v>5.208333333333333E-3</v>
      </c>
      <c r="H22" s="35">
        <v>0</v>
      </c>
      <c r="I22" s="39">
        <f>IF(H30=0, "-", H22/H30)</f>
        <v>0</v>
      </c>
      <c r="J22" s="38" t="str">
        <f t="shared" si="0"/>
        <v>-</v>
      </c>
      <c r="K22" s="39" t="str">
        <f t="shared" si="1"/>
        <v>-</v>
      </c>
    </row>
    <row r="23" spans="1:11" x14ac:dyDescent="0.25">
      <c r="A23" s="34" t="s">
        <v>71</v>
      </c>
      <c r="B23" s="35">
        <v>0</v>
      </c>
      <c r="C23" s="146">
        <f>IF(B30=0, "-", B23/B30)</f>
        <v>0</v>
      </c>
      <c r="D23" s="35">
        <v>0</v>
      </c>
      <c r="E23" s="39">
        <f>IF(D30=0, "-", D23/D30)</f>
        <v>0</v>
      </c>
      <c r="F23" s="136">
        <v>0</v>
      </c>
      <c r="G23" s="146">
        <f>IF(F30=0, "-", F23/F30)</f>
        <v>0</v>
      </c>
      <c r="H23" s="35">
        <v>1</v>
      </c>
      <c r="I23" s="39">
        <f>IF(H30=0, "-", H23/H30)</f>
        <v>1.9455252918287938E-3</v>
      </c>
      <c r="J23" s="38" t="str">
        <f t="shared" si="0"/>
        <v>-</v>
      </c>
      <c r="K23" s="39">
        <f t="shared" si="1"/>
        <v>-1</v>
      </c>
    </row>
    <row r="24" spans="1:11" x14ac:dyDescent="0.25">
      <c r="A24" s="34" t="s">
        <v>72</v>
      </c>
      <c r="B24" s="35">
        <v>0</v>
      </c>
      <c r="C24" s="146">
        <f>IF(B30=0, "-", B24/B30)</f>
        <v>0</v>
      </c>
      <c r="D24" s="35">
        <v>0</v>
      </c>
      <c r="E24" s="39">
        <f>IF(D30=0, "-", D24/D30)</f>
        <v>0</v>
      </c>
      <c r="F24" s="136">
        <v>0</v>
      </c>
      <c r="G24" s="146">
        <f>IF(F30=0, "-", F24/F30)</f>
        <v>0</v>
      </c>
      <c r="H24" s="35">
        <v>1</v>
      </c>
      <c r="I24" s="39">
        <f>IF(H30=0, "-", H24/H30)</f>
        <v>1.9455252918287938E-3</v>
      </c>
      <c r="J24" s="38" t="str">
        <f t="shared" si="0"/>
        <v>-</v>
      </c>
      <c r="K24" s="39">
        <f t="shared" si="1"/>
        <v>-1</v>
      </c>
    </row>
    <row r="25" spans="1:11" x14ac:dyDescent="0.25">
      <c r="A25" s="34" t="s">
        <v>73</v>
      </c>
      <c r="B25" s="35">
        <v>3</v>
      </c>
      <c r="C25" s="146">
        <f>IF(B30=0, "-", B25/B30)</f>
        <v>2.4193548387096774E-2</v>
      </c>
      <c r="D25" s="35">
        <v>2</v>
      </c>
      <c r="E25" s="39">
        <f>IF(D30=0, "-", D25/D30)</f>
        <v>1.06951871657754E-2</v>
      </c>
      <c r="F25" s="136">
        <v>6</v>
      </c>
      <c r="G25" s="146">
        <f>IF(F30=0, "-", F25/F30)</f>
        <v>1.5625E-2</v>
      </c>
      <c r="H25" s="35">
        <v>7</v>
      </c>
      <c r="I25" s="39">
        <f>IF(H30=0, "-", H25/H30)</f>
        <v>1.3618677042801557E-2</v>
      </c>
      <c r="J25" s="38">
        <f t="shared" si="0"/>
        <v>0.5</v>
      </c>
      <c r="K25" s="39">
        <f t="shared" si="1"/>
        <v>-0.14285714285714285</v>
      </c>
    </row>
    <row r="26" spans="1:11" x14ac:dyDescent="0.25">
      <c r="A26" s="34" t="s">
        <v>74</v>
      </c>
      <c r="B26" s="35">
        <v>8</v>
      </c>
      <c r="C26" s="146">
        <f>IF(B30=0, "-", B26/B30)</f>
        <v>6.4516129032258063E-2</v>
      </c>
      <c r="D26" s="35">
        <v>7</v>
      </c>
      <c r="E26" s="39">
        <f>IF(D30=0, "-", D26/D30)</f>
        <v>3.7433155080213901E-2</v>
      </c>
      <c r="F26" s="136">
        <v>23</v>
      </c>
      <c r="G26" s="146">
        <f>IF(F30=0, "-", F26/F30)</f>
        <v>5.9895833333333336E-2</v>
      </c>
      <c r="H26" s="35">
        <v>15</v>
      </c>
      <c r="I26" s="39">
        <f>IF(H30=0, "-", H26/H30)</f>
        <v>2.9182879377431907E-2</v>
      </c>
      <c r="J26" s="38">
        <f t="shared" si="0"/>
        <v>0.14285714285714285</v>
      </c>
      <c r="K26" s="39">
        <f t="shared" si="1"/>
        <v>0.53333333333333333</v>
      </c>
    </row>
    <row r="27" spans="1:11" x14ac:dyDescent="0.25">
      <c r="A27" s="34" t="s">
        <v>75</v>
      </c>
      <c r="B27" s="35">
        <v>49</v>
      </c>
      <c r="C27" s="146">
        <f>IF(B30=0, "-", B27/B30)</f>
        <v>0.39516129032258063</v>
      </c>
      <c r="D27" s="35">
        <v>44</v>
      </c>
      <c r="E27" s="39">
        <f>IF(D30=0, "-", D27/D30)</f>
        <v>0.23529411764705882</v>
      </c>
      <c r="F27" s="136">
        <v>144</v>
      </c>
      <c r="G27" s="146">
        <f>IF(F30=0, "-", F27/F30)</f>
        <v>0.375</v>
      </c>
      <c r="H27" s="35">
        <v>138</v>
      </c>
      <c r="I27" s="39">
        <f>IF(H30=0, "-", H27/H30)</f>
        <v>0.26848249027237353</v>
      </c>
      <c r="J27" s="38">
        <f t="shared" si="0"/>
        <v>0.11363636363636363</v>
      </c>
      <c r="K27" s="39">
        <f t="shared" si="1"/>
        <v>4.3478260869565216E-2</v>
      </c>
    </row>
    <row r="28" spans="1:11" x14ac:dyDescent="0.25">
      <c r="A28" s="34" t="s">
        <v>76</v>
      </c>
      <c r="B28" s="35">
        <v>4</v>
      </c>
      <c r="C28" s="146">
        <f>IF(B30=0, "-", B28/B30)</f>
        <v>3.2258064516129031E-2</v>
      </c>
      <c r="D28" s="35">
        <v>8</v>
      </c>
      <c r="E28" s="39">
        <f>IF(D30=0, "-", D28/D30)</f>
        <v>4.2780748663101602E-2</v>
      </c>
      <c r="F28" s="136">
        <v>13</v>
      </c>
      <c r="G28" s="146">
        <f>IF(F30=0, "-", F28/F30)</f>
        <v>3.3854166666666664E-2</v>
      </c>
      <c r="H28" s="35">
        <v>20</v>
      </c>
      <c r="I28" s="39">
        <f>IF(H30=0, "-", H28/H30)</f>
        <v>3.8910505836575876E-2</v>
      </c>
      <c r="J28" s="38">
        <f t="shared" si="0"/>
        <v>-0.5</v>
      </c>
      <c r="K28" s="39">
        <f t="shared" si="1"/>
        <v>-0.35</v>
      </c>
    </row>
    <row r="29" spans="1:11" x14ac:dyDescent="0.25">
      <c r="A29" s="137"/>
      <c r="B29" s="40"/>
      <c r="D29" s="40"/>
      <c r="E29" s="44"/>
      <c r="F29" s="138"/>
      <c r="H29" s="40"/>
      <c r="I29" s="44"/>
      <c r="J29" s="43"/>
      <c r="K29" s="44"/>
    </row>
    <row r="30" spans="1:11" s="52" customFormat="1" ht="13" x14ac:dyDescent="0.3">
      <c r="A30" s="139" t="s">
        <v>228</v>
      </c>
      <c r="B30" s="46">
        <f>SUM(B7:B29)</f>
        <v>124</v>
      </c>
      <c r="C30" s="140">
        <v>1</v>
      </c>
      <c r="D30" s="46">
        <f>SUM(D7:D29)</f>
        <v>187</v>
      </c>
      <c r="E30" s="141">
        <v>1</v>
      </c>
      <c r="F30" s="128">
        <f>SUM(F7:F29)</f>
        <v>384</v>
      </c>
      <c r="G30" s="142">
        <v>1</v>
      </c>
      <c r="H30" s="46">
        <f>SUM(H7:H29)</f>
        <v>514</v>
      </c>
      <c r="I30" s="141">
        <v>1</v>
      </c>
      <c r="J30" s="49">
        <f>IF(D30=0, "-", (B30-D30)/D30)</f>
        <v>-0.33689839572192515</v>
      </c>
      <c r="K30" s="50">
        <f>IF(H30=0, "-", (F30-H30)/H30)</f>
        <v>-0.25291828793774318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C9938197EFC24D9860597EC2A6A2CF" ma:contentTypeVersion="13" ma:contentTypeDescription="Create a new document." ma:contentTypeScope="" ma:versionID="0da577be5c72d6cd3a35c90e238e4bf7">
  <xsd:schema xmlns:xsd="http://www.w3.org/2001/XMLSchema" xmlns:xs="http://www.w3.org/2001/XMLSchema" xmlns:p="http://schemas.microsoft.com/office/2006/metadata/properties" xmlns:ns3="a90f223c-de9c-4a7a-bd9d-6b268339a28e" xmlns:ns4="3e3b34f0-8fd3-42bd-a4f3-c1eb9d1adf1e" targetNamespace="http://schemas.microsoft.com/office/2006/metadata/properties" ma:root="true" ma:fieldsID="67a6bc31ed5ed145b55deedb4048aecf" ns3:_="" ns4:_="">
    <xsd:import namespace="a90f223c-de9c-4a7a-bd9d-6b268339a28e"/>
    <xsd:import namespace="3e3b34f0-8fd3-42bd-a4f3-c1eb9d1adf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Location"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0f223c-de9c-4a7a-bd9d-6b268339a2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3b34f0-8fd3-42bd-a4f3-c1eb9d1adf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0B7371-FDBF-4679-9BFA-C3A2A151E7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0f223c-de9c-4a7a-bd9d-6b268339a28e"/>
    <ds:schemaRef ds:uri="3e3b34f0-8fd3-42bd-a4f3-c1eb9d1ad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A46CBC-A259-4990-9E0D-2BBD6F3AE091}">
  <ds:schemaRefs>
    <ds:schemaRef ds:uri="http://schemas.microsoft.com/sharepoint/v3/contenttype/forms"/>
  </ds:schemaRefs>
</ds:datastoreItem>
</file>

<file path=customXml/itemProps3.xml><?xml version="1.0" encoding="utf-8"?>
<ds:datastoreItem xmlns:ds="http://schemas.openxmlformats.org/officeDocument/2006/customXml" ds:itemID="{0797C1F2-6225-4194-9D1B-C8E8322826E3}">
  <ds:schemaRefs>
    <ds:schemaRef ds:uri="a90f223c-de9c-4a7a-bd9d-6b268339a28e"/>
    <ds:schemaRef ds:uri="http://purl.org/dc/terms/"/>
    <ds:schemaRef ds:uri="http://schemas.openxmlformats.org/package/2006/metadata/core-properties"/>
    <ds:schemaRef ds:uri="3e3b34f0-8fd3-42bd-a4f3-c1eb9d1adf1e"/>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Buyer Type Fuel</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Poole</dc:creator>
  <cp:lastModifiedBy>Adam Poole</cp:lastModifiedBy>
  <dcterms:created xsi:type="dcterms:W3CDTF">2020-04-02T19:06:02Z</dcterms:created>
  <dcterms:modified xsi:type="dcterms:W3CDTF">2020-04-02T19:06:10Z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0x01010003C9938197EFC24D9860597EC2A6A2CF</vt:lpwstr>
  </property>
</Properties>
</file>