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Mar23\Standard Reports\"/>
    </mc:Choice>
  </mc:AlternateContent>
  <xr:revisionPtr revIDLastSave="0" documentId="13_ncr:1_{E7589BCD-BE3E-4110-AEBB-F167AD6D03D3}" xr6:coauthVersionLast="47" xr6:coauthVersionMax="47" xr10:uidLastSave="{00000000-0000-0000-0000-000000000000}"/>
  <bookViews>
    <workbookView xWindow="-23700" yWindow="840" windowWidth="21780" windowHeight="1459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49" l="1"/>
  <c r="I8" i="49"/>
  <c r="H8" i="49"/>
  <c r="G8" i="49"/>
  <c r="J9" i="49"/>
  <c r="I9" i="49"/>
  <c r="H9" i="49"/>
  <c r="G9" i="49"/>
  <c r="J10" i="49"/>
  <c r="I10" i="49"/>
  <c r="H10" i="49"/>
  <c r="G10" i="49"/>
  <c r="J11" i="49"/>
  <c r="I11" i="49"/>
  <c r="H11" i="49"/>
  <c r="G11" i="49"/>
  <c r="I14" i="49"/>
  <c r="H14" i="49"/>
  <c r="J14" i="49" s="1"/>
  <c r="G14" i="49"/>
  <c r="I15" i="49"/>
  <c r="H15" i="49"/>
  <c r="J15" i="49" s="1"/>
  <c r="G15" i="49"/>
  <c r="J16" i="49"/>
  <c r="I16" i="49"/>
  <c r="H16" i="49"/>
  <c r="G16" i="49"/>
  <c r="I17" i="49"/>
  <c r="H17" i="49"/>
  <c r="J17" i="49" s="1"/>
  <c r="G17" i="49"/>
  <c r="I18" i="49"/>
  <c r="H18" i="49"/>
  <c r="J18" i="49" s="1"/>
  <c r="G18" i="49"/>
  <c r="H19" i="49"/>
  <c r="J19" i="49" s="1"/>
  <c r="G19" i="49"/>
  <c r="I19" i="49" s="1"/>
  <c r="I20" i="49"/>
  <c r="H20" i="49"/>
  <c r="J20" i="49" s="1"/>
  <c r="G20" i="49"/>
  <c r="I21" i="49"/>
  <c r="H21" i="49"/>
  <c r="J21" i="49" s="1"/>
  <c r="G21" i="49"/>
  <c r="H22" i="49"/>
  <c r="J22" i="49" s="1"/>
  <c r="G22" i="49"/>
  <c r="I22" i="49" s="1"/>
  <c r="H23" i="49"/>
  <c r="J23" i="49" s="1"/>
  <c r="G23" i="49"/>
  <c r="I23" i="49" s="1"/>
  <c r="J26" i="49"/>
  <c r="I26" i="49"/>
  <c r="H26" i="49"/>
  <c r="G26" i="49"/>
  <c r="J27" i="49"/>
  <c r="I27" i="49"/>
  <c r="H27" i="49"/>
  <c r="G27" i="49"/>
  <c r="J30" i="49"/>
  <c r="I30" i="49"/>
  <c r="H30" i="49"/>
  <c r="G30" i="49"/>
  <c r="H31" i="49"/>
  <c r="J31" i="49" s="1"/>
  <c r="G31" i="49"/>
  <c r="I31" i="49" s="1"/>
  <c r="J32" i="49"/>
  <c r="I32" i="49"/>
  <c r="H32" i="49"/>
  <c r="G32" i="49"/>
  <c r="H33" i="49"/>
  <c r="J33" i="49" s="1"/>
  <c r="G33" i="49"/>
  <c r="I33" i="49" s="1"/>
  <c r="J36" i="49"/>
  <c r="I36" i="49"/>
  <c r="H36" i="49"/>
  <c r="G36" i="49"/>
  <c r="J37" i="49"/>
  <c r="I37" i="49"/>
  <c r="H37" i="49"/>
  <c r="G37" i="49"/>
  <c r="I40" i="49"/>
  <c r="H40" i="49"/>
  <c r="J40" i="49" s="1"/>
  <c r="G40" i="49"/>
  <c r="H41" i="49"/>
  <c r="J41" i="49" s="1"/>
  <c r="G41" i="49"/>
  <c r="I41" i="49" s="1"/>
  <c r="J42" i="49"/>
  <c r="I42" i="49"/>
  <c r="H42" i="49"/>
  <c r="G42" i="49"/>
  <c r="H43" i="49"/>
  <c r="J43" i="49" s="1"/>
  <c r="G43" i="49"/>
  <c r="I43" i="49" s="1"/>
  <c r="H44" i="49"/>
  <c r="J44" i="49" s="1"/>
  <c r="G44" i="49"/>
  <c r="I44" i="49" s="1"/>
  <c r="H45" i="49"/>
  <c r="J45" i="49" s="1"/>
  <c r="G45" i="49"/>
  <c r="I45" i="49" s="1"/>
  <c r="J46" i="49"/>
  <c r="I46" i="49"/>
  <c r="H46" i="49"/>
  <c r="G46" i="49"/>
  <c r="H47" i="49"/>
  <c r="J47" i="49" s="1"/>
  <c r="G47" i="49"/>
  <c r="I47" i="49" s="1"/>
  <c r="H50" i="49"/>
  <c r="J50" i="49" s="1"/>
  <c r="G50" i="49"/>
  <c r="I50" i="49" s="1"/>
  <c r="H51" i="49"/>
  <c r="J51" i="49" s="1"/>
  <c r="G51" i="49"/>
  <c r="I51" i="49" s="1"/>
  <c r="J52" i="49"/>
  <c r="I52" i="49"/>
  <c r="H52" i="49"/>
  <c r="G52" i="49"/>
  <c r="H53" i="49"/>
  <c r="J53" i="49" s="1"/>
  <c r="G53" i="49"/>
  <c r="I53" i="49" s="1"/>
  <c r="H56" i="49"/>
  <c r="J56" i="49" s="1"/>
  <c r="G56" i="49"/>
  <c r="I56" i="49" s="1"/>
  <c r="J57" i="49"/>
  <c r="I57" i="49"/>
  <c r="H57" i="49"/>
  <c r="G57" i="49"/>
  <c r="H58" i="49"/>
  <c r="J58" i="49" s="1"/>
  <c r="G58" i="49"/>
  <c r="I58" i="49" s="1"/>
  <c r="I59" i="49"/>
  <c r="H59" i="49"/>
  <c r="J59" i="49" s="1"/>
  <c r="G59" i="49"/>
  <c r="H60" i="49"/>
  <c r="J60" i="49" s="1"/>
  <c r="G60" i="49"/>
  <c r="I60" i="49" s="1"/>
  <c r="I63" i="49"/>
  <c r="H63" i="49"/>
  <c r="J63" i="49" s="1"/>
  <c r="G63" i="49"/>
  <c r="H64" i="49"/>
  <c r="J64" i="49" s="1"/>
  <c r="G64" i="49"/>
  <c r="I64" i="49" s="1"/>
  <c r="I65" i="49"/>
  <c r="H65" i="49"/>
  <c r="J65" i="49" s="1"/>
  <c r="G65" i="49"/>
  <c r="H66" i="49"/>
  <c r="J66" i="49" s="1"/>
  <c r="G66" i="49"/>
  <c r="I66" i="49" s="1"/>
  <c r="J69" i="49"/>
  <c r="I69" i="49"/>
  <c r="H69" i="49"/>
  <c r="G69" i="49"/>
  <c r="H70" i="49"/>
  <c r="J70" i="49" s="1"/>
  <c r="G70" i="49"/>
  <c r="I70" i="49" s="1"/>
  <c r="H71" i="49"/>
  <c r="J71" i="49" s="1"/>
  <c r="G71" i="49"/>
  <c r="I71" i="49" s="1"/>
  <c r="I72" i="49"/>
  <c r="H72" i="49"/>
  <c r="J72" i="49" s="1"/>
  <c r="G72" i="49"/>
  <c r="H73" i="49"/>
  <c r="J73" i="49" s="1"/>
  <c r="G73" i="49"/>
  <c r="I73" i="49" s="1"/>
  <c r="H76" i="49"/>
  <c r="J76" i="49" s="1"/>
  <c r="G76" i="49"/>
  <c r="I76" i="49" s="1"/>
  <c r="H77" i="49"/>
  <c r="J77" i="49" s="1"/>
  <c r="G77" i="49"/>
  <c r="I77" i="49" s="1"/>
  <c r="H78" i="49"/>
  <c r="J78" i="49" s="1"/>
  <c r="G78" i="49"/>
  <c r="I78" i="49" s="1"/>
  <c r="H79" i="49"/>
  <c r="J79" i="49" s="1"/>
  <c r="G79" i="49"/>
  <c r="I79" i="49" s="1"/>
  <c r="H80" i="49"/>
  <c r="J80" i="49" s="1"/>
  <c r="G80" i="49"/>
  <c r="I80" i="49" s="1"/>
  <c r="H81" i="49"/>
  <c r="J81" i="49" s="1"/>
  <c r="G81" i="49"/>
  <c r="I81" i="49" s="1"/>
  <c r="J82" i="49"/>
  <c r="I82" i="49"/>
  <c r="H82" i="49"/>
  <c r="G82" i="49"/>
  <c r="H83" i="49"/>
  <c r="J83" i="49" s="1"/>
  <c r="G83" i="49"/>
  <c r="I83" i="49" s="1"/>
  <c r="H84" i="49"/>
  <c r="J84" i="49" s="1"/>
  <c r="G84" i="49"/>
  <c r="I84" i="49" s="1"/>
  <c r="H85" i="49"/>
  <c r="J85" i="49" s="1"/>
  <c r="G85" i="49"/>
  <c r="I85" i="49" s="1"/>
  <c r="H86" i="49"/>
  <c r="J86" i="49" s="1"/>
  <c r="G86" i="49"/>
  <c r="I86" i="49" s="1"/>
  <c r="H87" i="49"/>
  <c r="J87" i="49" s="1"/>
  <c r="G87" i="49"/>
  <c r="I87" i="49" s="1"/>
  <c r="I90" i="49"/>
  <c r="H90" i="49"/>
  <c r="J90" i="49" s="1"/>
  <c r="G90" i="49"/>
  <c r="H91" i="49"/>
  <c r="J91" i="49" s="1"/>
  <c r="G91" i="49"/>
  <c r="I91" i="49" s="1"/>
  <c r="H92" i="49"/>
  <c r="J92" i="49" s="1"/>
  <c r="G92" i="49"/>
  <c r="I92" i="49" s="1"/>
  <c r="H93" i="49"/>
  <c r="J93" i="49" s="1"/>
  <c r="G93" i="49"/>
  <c r="I93" i="49" s="1"/>
  <c r="H96" i="49"/>
  <c r="J96" i="49" s="1"/>
  <c r="G96" i="49"/>
  <c r="I96" i="49" s="1"/>
  <c r="H97" i="49"/>
  <c r="J97" i="49" s="1"/>
  <c r="G97" i="49"/>
  <c r="I97" i="49" s="1"/>
  <c r="H98" i="49"/>
  <c r="J98" i="49" s="1"/>
  <c r="G98" i="49"/>
  <c r="I98" i="49" s="1"/>
  <c r="H99" i="49"/>
  <c r="J99" i="49" s="1"/>
  <c r="G99" i="49"/>
  <c r="I99" i="49" s="1"/>
  <c r="H102" i="49"/>
  <c r="J102" i="49" s="1"/>
  <c r="G102" i="49"/>
  <c r="I102" i="49" s="1"/>
  <c r="H103" i="49"/>
  <c r="J103" i="49" s="1"/>
  <c r="G103" i="49"/>
  <c r="I103" i="49" s="1"/>
  <c r="H106" i="49"/>
  <c r="J106" i="49" s="1"/>
  <c r="G106" i="49"/>
  <c r="I106" i="49" s="1"/>
  <c r="H107" i="49"/>
  <c r="J107" i="49" s="1"/>
  <c r="G107" i="49"/>
  <c r="I107" i="49" s="1"/>
  <c r="H108" i="49"/>
  <c r="J108" i="49" s="1"/>
  <c r="G108" i="49"/>
  <c r="I108" i="49" s="1"/>
  <c r="I109" i="49"/>
  <c r="H109" i="49"/>
  <c r="J109" i="49" s="1"/>
  <c r="G109" i="49"/>
  <c r="H110" i="49"/>
  <c r="J110" i="49" s="1"/>
  <c r="G110" i="49"/>
  <c r="I110" i="49" s="1"/>
  <c r="H113" i="49"/>
  <c r="J113" i="49" s="1"/>
  <c r="G113" i="49"/>
  <c r="I113" i="49" s="1"/>
  <c r="H114" i="49"/>
  <c r="J114" i="49" s="1"/>
  <c r="G114" i="49"/>
  <c r="I114" i="49" s="1"/>
  <c r="H117" i="49"/>
  <c r="J117" i="49" s="1"/>
  <c r="G117" i="49"/>
  <c r="I117" i="49" s="1"/>
  <c r="H118" i="49"/>
  <c r="J118" i="49" s="1"/>
  <c r="G118" i="49"/>
  <c r="I118" i="49" s="1"/>
  <c r="J119" i="49"/>
  <c r="I119" i="49"/>
  <c r="H119" i="49"/>
  <c r="G119" i="49"/>
  <c r="H120" i="49"/>
  <c r="J120" i="49" s="1"/>
  <c r="G120" i="49"/>
  <c r="I120" i="49" s="1"/>
  <c r="H121" i="49"/>
  <c r="J121" i="49" s="1"/>
  <c r="G121" i="49"/>
  <c r="I121" i="49" s="1"/>
  <c r="H122" i="49"/>
  <c r="J122" i="49" s="1"/>
  <c r="G122" i="49"/>
  <c r="I122" i="49" s="1"/>
  <c r="H123" i="49"/>
  <c r="J123" i="49" s="1"/>
  <c r="G123" i="49"/>
  <c r="I123" i="49" s="1"/>
  <c r="H124" i="49"/>
  <c r="J124" i="49" s="1"/>
  <c r="G124" i="49"/>
  <c r="I124" i="49" s="1"/>
  <c r="H125" i="49"/>
  <c r="J125" i="49" s="1"/>
  <c r="G125" i="49"/>
  <c r="I125" i="49" s="1"/>
  <c r="I126" i="49"/>
  <c r="H126" i="49"/>
  <c r="J126" i="49" s="1"/>
  <c r="G126" i="49"/>
  <c r="H127" i="49"/>
  <c r="J127" i="49" s="1"/>
  <c r="G127" i="49"/>
  <c r="I127" i="49" s="1"/>
  <c r="H128" i="49"/>
  <c r="J128" i="49" s="1"/>
  <c r="G128" i="49"/>
  <c r="I128" i="49" s="1"/>
  <c r="I131" i="49"/>
  <c r="H131" i="49"/>
  <c r="J131" i="49" s="1"/>
  <c r="G131" i="49"/>
  <c r="I132" i="49"/>
  <c r="H132" i="49"/>
  <c r="J132" i="49" s="1"/>
  <c r="G132" i="49"/>
  <c r="H135" i="49"/>
  <c r="J135" i="49" s="1"/>
  <c r="G135" i="49"/>
  <c r="I135" i="49" s="1"/>
  <c r="H136" i="49"/>
  <c r="J136" i="49" s="1"/>
  <c r="G136" i="49"/>
  <c r="I136" i="49" s="1"/>
  <c r="H137" i="49"/>
  <c r="J137" i="49" s="1"/>
  <c r="G137" i="49"/>
  <c r="I137" i="49" s="1"/>
  <c r="J138" i="49"/>
  <c r="I138" i="49"/>
  <c r="H138" i="49"/>
  <c r="G138" i="49"/>
  <c r="H139" i="49"/>
  <c r="J139" i="49" s="1"/>
  <c r="G139" i="49"/>
  <c r="I139" i="49" s="1"/>
  <c r="J140" i="49"/>
  <c r="I140" i="49"/>
  <c r="H140" i="49"/>
  <c r="G140" i="49"/>
  <c r="H141" i="49"/>
  <c r="J141" i="49" s="1"/>
  <c r="G141" i="49"/>
  <c r="I141" i="49" s="1"/>
  <c r="I144" i="49"/>
  <c r="H144" i="49"/>
  <c r="J144" i="49" s="1"/>
  <c r="G144" i="49"/>
  <c r="I145" i="49"/>
  <c r="H145" i="49"/>
  <c r="J145" i="49" s="1"/>
  <c r="G145" i="49"/>
  <c r="J146" i="49"/>
  <c r="I146" i="49"/>
  <c r="H146" i="49"/>
  <c r="G146" i="49"/>
  <c r="H147" i="49"/>
  <c r="J147" i="49" s="1"/>
  <c r="G147" i="49"/>
  <c r="I147" i="49" s="1"/>
  <c r="H148" i="49"/>
  <c r="J148" i="49" s="1"/>
  <c r="G148" i="49"/>
  <c r="I148" i="49" s="1"/>
  <c r="H149" i="49"/>
  <c r="J149" i="49" s="1"/>
  <c r="G149" i="49"/>
  <c r="I149" i="49" s="1"/>
  <c r="H150" i="49"/>
  <c r="J150" i="49" s="1"/>
  <c r="G150" i="49"/>
  <c r="I150" i="49" s="1"/>
  <c r="H153" i="49"/>
  <c r="J153" i="49" s="1"/>
  <c r="G153" i="49"/>
  <c r="I153" i="49" s="1"/>
  <c r="H154" i="49"/>
  <c r="J154" i="49" s="1"/>
  <c r="G154" i="49"/>
  <c r="I154" i="49" s="1"/>
  <c r="H157" i="49"/>
  <c r="J157" i="49" s="1"/>
  <c r="G157" i="49"/>
  <c r="I157" i="49" s="1"/>
  <c r="H158" i="49"/>
  <c r="J158" i="49" s="1"/>
  <c r="G158" i="49"/>
  <c r="I158" i="49" s="1"/>
  <c r="H159" i="49"/>
  <c r="J159" i="49" s="1"/>
  <c r="G159" i="49"/>
  <c r="I159" i="49" s="1"/>
  <c r="H162" i="49"/>
  <c r="J162" i="49" s="1"/>
  <c r="G162" i="49"/>
  <c r="I162" i="49" s="1"/>
  <c r="H163" i="49"/>
  <c r="J163" i="49" s="1"/>
  <c r="G163" i="49"/>
  <c r="I163" i="49" s="1"/>
  <c r="H166" i="49"/>
  <c r="J166" i="49" s="1"/>
  <c r="G166" i="49"/>
  <c r="I166" i="49" s="1"/>
  <c r="H167" i="49"/>
  <c r="J167" i="49" s="1"/>
  <c r="G167" i="49"/>
  <c r="I167" i="49" s="1"/>
  <c r="H168" i="49"/>
  <c r="J168" i="49" s="1"/>
  <c r="G168" i="49"/>
  <c r="I168" i="49" s="1"/>
  <c r="H169" i="49"/>
  <c r="J169" i="49" s="1"/>
  <c r="G169" i="49"/>
  <c r="I169" i="49" s="1"/>
  <c r="H170" i="49"/>
  <c r="J170" i="49" s="1"/>
  <c r="G170" i="49"/>
  <c r="I170" i="49" s="1"/>
  <c r="H171" i="49"/>
  <c r="J171" i="49" s="1"/>
  <c r="G171" i="49"/>
  <c r="I171" i="49" s="1"/>
  <c r="H172" i="49"/>
  <c r="J172" i="49" s="1"/>
  <c r="G172" i="49"/>
  <c r="I172" i="49" s="1"/>
  <c r="J173" i="49"/>
  <c r="I173" i="49"/>
  <c r="H173" i="49"/>
  <c r="G173" i="49"/>
  <c r="I174" i="49"/>
  <c r="H174" i="49"/>
  <c r="J174" i="49" s="1"/>
  <c r="G174" i="49"/>
  <c r="H175" i="49"/>
  <c r="J175" i="49" s="1"/>
  <c r="G175" i="49"/>
  <c r="I175" i="49" s="1"/>
  <c r="H176" i="49"/>
  <c r="J176" i="49" s="1"/>
  <c r="G176" i="49"/>
  <c r="I176" i="49" s="1"/>
  <c r="I177" i="49"/>
  <c r="H177" i="49"/>
  <c r="J177" i="49" s="1"/>
  <c r="G177" i="49"/>
  <c r="H178" i="49"/>
  <c r="J178" i="49" s="1"/>
  <c r="G178" i="49"/>
  <c r="I178" i="49" s="1"/>
  <c r="I181" i="49"/>
  <c r="H181" i="49"/>
  <c r="J181" i="49" s="1"/>
  <c r="G181" i="49"/>
  <c r="J182" i="49"/>
  <c r="I182" i="49"/>
  <c r="H182" i="49"/>
  <c r="G182" i="49"/>
  <c r="J183" i="49"/>
  <c r="I183" i="49"/>
  <c r="H183" i="49"/>
  <c r="G183" i="49"/>
  <c r="I184" i="49"/>
  <c r="H184" i="49"/>
  <c r="J184" i="49" s="1"/>
  <c r="G184" i="49"/>
  <c r="I185" i="49"/>
  <c r="H185" i="49"/>
  <c r="J185" i="49" s="1"/>
  <c r="G185" i="49"/>
  <c r="I186" i="49"/>
  <c r="H186" i="49"/>
  <c r="J186" i="49" s="1"/>
  <c r="G186" i="49"/>
  <c r="J187" i="49"/>
  <c r="I187" i="49"/>
  <c r="H187" i="49"/>
  <c r="G187" i="49"/>
  <c r="I188" i="49"/>
  <c r="H188" i="49"/>
  <c r="J188" i="49" s="1"/>
  <c r="G188" i="49"/>
  <c r="H189" i="49"/>
  <c r="J189" i="49" s="1"/>
  <c r="G189" i="49"/>
  <c r="I189" i="49" s="1"/>
  <c r="H190" i="49"/>
  <c r="J190" i="49" s="1"/>
  <c r="G190" i="49"/>
  <c r="I190" i="49" s="1"/>
  <c r="J193" i="49"/>
  <c r="I193" i="49"/>
  <c r="H193" i="49"/>
  <c r="G193" i="49"/>
  <c r="J194" i="49"/>
  <c r="I194" i="49"/>
  <c r="H194" i="49"/>
  <c r="G194" i="49"/>
  <c r="J195" i="49"/>
  <c r="I195" i="49"/>
  <c r="H195" i="49"/>
  <c r="G195" i="49"/>
  <c r="H198" i="49"/>
  <c r="J198" i="49" s="1"/>
  <c r="G198" i="49"/>
  <c r="I198" i="49" s="1"/>
  <c r="H199" i="49"/>
  <c r="J199" i="49" s="1"/>
  <c r="G199" i="49"/>
  <c r="I199" i="49" s="1"/>
  <c r="H200" i="49"/>
  <c r="J200" i="49" s="1"/>
  <c r="G200" i="49"/>
  <c r="I200" i="49" s="1"/>
  <c r="H201" i="49"/>
  <c r="J201" i="49" s="1"/>
  <c r="G201" i="49"/>
  <c r="I201" i="49" s="1"/>
  <c r="I204" i="49"/>
  <c r="H204" i="49"/>
  <c r="J204" i="49" s="1"/>
  <c r="G204" i="49"/>
  <c r="I205" i="49"/>
  <c r="H205" i="49"/>
  <c r="J205" i="49" s="1"/>
  <c r="G205" i="49"/>
  <c r="H208" i="49"/>
  <c r="J208" i="49" s="1"/>
  <c r="G208" i="49"/>
  <c r="I208" i="49" s="1"/>
  <c r="H209" i="49"/>
  <c r="J209" i="49" s="1"/>
  <c r="G209" i="49"/>
  <c r="I209" i="49" s="1"/>
  <c r="H210" i="49"/>
  <c r="J210" i="49" s="1"/>
  <c r="G210" i="49"/>
  <c r="I210" i="49" s="1"/>
  <c r="I211" i="49"/>
  <c r="H211" i="49"/>
  <c r="J211" i="49" s="1"/>
  <c r="G211" i="49"/>
  <c r="H212" i="49"/>
  <c r="J212" i="49" s="1"/>
  <c r="G212" i="49"/>
  <c r="I212" i="49" s="1"/>
  <c r="H213" i="49"/>
  <c r="J213" i="49" s="1"/>
  <c r="G213" i="49"/>
  <c r="I213" i="49" s="1"/>
  <c r="H214" i="49"/>
  <c r="J214" i="49" s="1"/>
  <c r="G214" i="49"/>
  <c r="I214" i="49" s="1"/>
  <c r="H215" i="49"/>
  <c r="J215" i="49" s="1"/>
  <c r="G215" i="49"/>
  <c r="I215" i="49" s="1"/>
  <c r="H216" i="49"/>
  <c r="J216" i="49" s="1"/>
  <c r="G216" i="49"/>
  <c r="I216" i="49" s="1"/>
  <c r="H219" i="49"/>
  <c r="J219" i="49" s="1"/>
  <c r="G219" i="49"/>
  <c r="I219" i="49" s="1"/>
  <c r="H220" i="49"/>
  <c r="J220" i="49" s="1"/>
  <c r="G220" i="49"/>
  <c r="I220" i="49" s="1"/>
  <c r="H221" i="49"/>
  <c r="J221" i="49" s="1"/>
  <c r="G221" i="49"/>
  <c r="I221" i="49" s="1"/>
  <c r="H222" i="49"/>
  <c r="J222" i="49" s="1"/>
  <c r="G222" i="49"/>
  <c r="I222" i="49" s="1"/>
  <c r="J223" i="49"/>
  <c r="I223" i="49"/>
  <c r="H223" i="49"/>
  <c r="G223" i="49"/>
  <c r="H224" i="49"/>
  <c r="J224" i="49" s="1"/>
  <c r="G224" i="49"/>
  <c r="I224" i="49" s="1"/>
  <c r="J225" i="49"/>
  <c r="I225" i="49"/>
  <c r="H225" i="49"/>
  <c r="G225" i="49"/>
  <c r="H226" i="49"/>
  <c r="J226" i="49" s="1"/>
  <c r="G226" i="49"/>
  <c r="I226" i="49" s="1"/>
  <c r="J227" i="49"/>
  <c r="I227" i="49"/>
  <c r="H227" i="49"/>
  <c r="G227" i="49"/>
  <c r="H228" i="49"/>
  <c r="J228" i="49" s="1"/>
  <c r="G228" i="49"/>
  <c r="I228" i="49" s="1"/>
  <c r="H231" i="49"/>
  <c r="J231" i="49" s="1"/>
  <c r="G231" i="49"/>
  <c r="I231" i="49" s="1"/>
  <c r="J232" i="49"/>
  <c r="I232" i="49"/>
  <c r="H232" i="49"/>
  <c r="G232" i="49"/>
  <c r="H233" i="49"/>
  <c r="J233" i="49" s="1"/>
  <c r="G233" i="49"/>
  <c r="I233" i="49" s="1"/>
  <c r="H236" i="49"/>
  <c r="J236" i="49" s="1"/>
  <c r="G236" i="49"/>
  <c r="I236" i="49" s="1"/>
  <c r="I237" i="49"/>
  <c r="H237" i="49"/>
  <c r="J237" i="49" s="1"/>
  <c r="G237" i="49"/>
  <c r="H238" i="49"/>
  <c r="J238" i="49" s="1"/>
  <c r="G238" i="49"/>
  <c r="I238" i="49" s="1"/>
  <c r="I241" i="49"/>
  <c r="H241" i="49"/>
  <c r="J241" i="49" s="1"/>
  <c r="G241" i="49"/>
  <c r="I242" i="49"/>
  <c r="H242" i="49"/>
  <c r="J242" i="49" s="1"/>
  <c r="G242" i="49"/>
  <c r="I243" i="49"/>
  <c r="H243" i="49"/>
  <c r="J243" i="49" s="1"/>
  <c r="G243" i="49"/>
  <c r="I246" i="49"/>
  <c r="H246" i="49"/>
  <c r="J246" i="49" s="1"/>
  <c r="G246" i="49"/>
  <c r="H247" i="49"/>
  <c r="J247" i="49" s="1"/>
  <c r="G247" i="49"/>
  <c r="I247" i="49" s="1"/>
  <c r="H248" i="49"/>
  <c r="J248" i="49" s="1"/>
  <c r="G248" i="49"/>
  <c r="I248" i="49" s="1"/>
  <c r="H249" i="49"/>
  <c r="J249" i="49" s="1"/>
  <c r="G249" i="49"/>
  <c r="I249" i="49" s="1"/>
  <c r="I252" i="49"/>
  <c r="H252" i="49"/>
  <c r="J252" i="49" s="1"/>
  <c r="G252" i="49"/>
  <c r="H253" i="49"/>
  <c r="J253" i="49" s="1"/>
  <c r="G253" i="49"/>
  <c r="I253" i="49" s="1"/>
  <c r="H254" i="49"/>
  <c r="J254" i="49" s="1"/>
  <c r="G254" i="49"/>
  <c r="I254" i="49" s="1"/>
  <c r="H255" i="49"/>
  <c r="J255" i="49" s="1"/>
  <c r="G255" i="49"/>
  <c r="I255" i="49" s="1"/>
  <c r="J256" i="49"/>
  <c r="I256" i="49"/>
  <c r="H256" i="49"/>
  <c r="G256" i="49"/>
  <c r="H257" i="49"/>
  <c r="J257" i="49" s="1"/>
  <c r="G257" i="49"/>
  <c r="I257" i="49" s="1"/>
  <c r="H258" i="49"/>
  <c r="J258" i="49" s="1"/>
  <c r="G258" i="49"/>
  <c r="I258" i="49" s="1"/>
  <c r="H261" i="49"/>
  <c r="J261" i="49" s="1"/>
  <c r="G261" i="49"/>
  <c r="I261" i="49" s="1"/>
  <c r="H262" i="49"/>
  <c r="J262" i="49" s="1"/>
  <c r="G262" i="49"/>
  <c r="I262" i="49" s="1"/>
  <c r="H263" i="49"/>
  <c r="J263" i="49" s="1"/>
  <c r="G263" i="49"/>
  <c r="I263" i="49" s="1"/>
  <c r="I264" i="49"/>
  <c r="H264" i="49"/>
  <c r="J264" i="49" s="1"/>
  <c r="G264" i="49"/>
  <c r="H265" i="49"/>
  <c r="J265" i="49" s="1"/>
  <c r="G265" i="49"/>
  <c r="I265" i="49" s="1"/>
  <c r="I266" i="49"/>
  <c r="H266" i="49"/>
  <c r="J266" i="49" s="1"/>
  <c r="G266" i="49"/>
  <c r="H267" i="49"/>
  <c r="J267" i="49" s="1"/>
  <c r="G267" i="49"/>
  <c r="I267" i="49" s="1"/>
  <c r="H270" i="49"/>
  <c r="J270" i="49" s="1"/>
  <c r="G270" i="49"/>
  <c r="I270" i="49" s="1"/>
  <c r="J271" i="49"/>
  <c r="I271" i="49"/>
  <c r="H271" i="49"/>
  <c r="G271" i="49"/>
  <c r="H272" i="49"/>
  <c r="J272" i="49" s="1"/>
  <c r="G272" i="49"/>
  <c r="I272" i="49" s="1"/>
  <c r="I275" i="49"/>
  <c r="H275" i="49"/>
  <c r="J275" i="49" s="1"/>
  <c r="G275" i="49"/>
  <c r="H276" i="49"/>
  <c r="J276" i="49" s="1"/>
  <c r="G276" i="49"/>
  <c r="I276" i="49" s="1"/>
  <c r="I277" i="49"/>
  <c r="H277" i="49"/>
  <c r="J277" i="49" s="1"/>
  <c r="G277" i="49"/>
  <c r="H278" i="49"/>
  <c r="J278" i="49" s="1"/>
  <c r="G278" i="49"/>
  <c r="I278" i="49" s="1"/>
  <c r="J279" i="49"/>
  <c r="I279" i="49"/>
  <c r="H279" i="49"/>
  <c r="G279" i="49"/>
  <c r="H280" i="49"/>
  <c r="J280" i="49" s="1"/>
  <c r="G280" i="49"/>
  <c r="I280" i="49" s="1"/>
  <c r="J281" i="49"/>
  <c r="I281" i="49"/>
  <c r="H281" i="49"/>
  <c r="G281" i="49"/>
  <c r="I282" i="49"/>
  <c r="H282" i="49"/>
  <c r="J282" i="49" s="1"/>
  <c r="G282" i="49"/>
  <c r="H283" i="49"/>
  <c r="J283" i="49" s="1"/>
  <c r="G283" i="49"/>
  <c r="I283" i="49" s="1"/>
  <c r="H284" i="49"/>
  <c r="J284" i="49" s="1"/>
  <c r="G284" i="49"/>
  <c r="I284" i="49" s="1"/>
  <c r="H285" i="49"/>
  <c r="J285" i="49" s="1"/>
  <c r="G285" i="49"/>
  <c r="I285" i="49" s="1"/>
  <c r="H286" i="49"/>
  <c r="J286" i="49" s="1"/>
  <c r="G286" i="49"/>
  <c r="I286" i="49" s="1"/>
  <c r="H287" i="49"/>
  <c r="J287" i="49" s="1"/>
  <c r="G287" i="49"/>
  <c r="I287" i="49" s="1"/>
  <c r="H288" i="49"/>
  <c r="J288" i="49" s="1"/>
  <c r="G288" i="49"/>
  <c r="I288" i="49" s="1"/>
  <c r="H289" i="49"/>
  <c r="J289" i="49" s="1"/>
  <c r="G289" i="49"/>
  <c r="I289" i="49" s="1"/>
  <c r="H290" i="49"/>
  <c r="J290" i="49" s="1"/>
  <c r="G290" i="49"/>
  <c r="I290"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H298" i="49"/>
  <c r="J298" i="49" s="1"/>
  <c r="G298" i="49"/>
  <c r="I298" i="49" s="1"/>
  <c r="H299" i="49"/>
  <c r="J299" i="49" s="1"/>
  <c r="G299" i="49"/>
  <c r="I299" i="49" s="1"/>
  <c r="I302" i="49"/>
  <c r="H302" i="49"/>
  <c r="J302" i="49" s="1"/>
  <c r="G302" i="49"/>
  <c r="I303" i="49"/>
  <c r="H303" i="49"/>
  <c r="J303" i="49" s="1"/>
  <c r="G303" i="49"/>
  <c r="H304" i="49"/>
  <c r="J304" i="49" s="1"/>
  <c r="G304" i="49"/>
  <c r="I304" i="49" s="1"/>
  <c r="H305" i="49"/>
  <c r="J305" i="49" s="1"/>
  <c r="G305" i="49"/>
  <c r="I305" i="49" s="1"/>
  <c r="J306" i="49"/>
  <c r="I306" i="49"/>
  <c r="H306" i="49"/>
  <c r="G306" i="49"/>
  <c r="J307" i="49"/>
  <c r="I307" i="49"/>
  <c r="H307" i="49"/>
  <c r="G307" i="49"/>
  <c r="I308" i="49"/>
  <c r="H308" i="49"/>
  <c r="J308" i="49" s="1"/>
  <c r="G308" i="49"/>
  <c r="H309" i="49"/>
  <c r="J309" i="49" s="1"/>
  <c r="G309" i="49"/>
  <c r="I309" i="49" s="1"/>
  <c r="J310" i="49"/>
  <c r="I310" i="49"/>
  <c r="H310" i="49"/>
  <c r="G310" i="49"/>
  <c r="J311" i="49"/>
  <c r="I311" i="49"/>
  <c r="H311" i="49"/>
  <c r="G311" i="49"/>
  <c r="H312" i="49"/>
  <c r="J312" i="49" s="1"/>
  <c r="G312" i="49"/>
  <c r="I312" i="49" s="1"/>
  <c r="J313" i="49"/>
  <c r="I313" i="49"/>
  <c r="H313" i="49"/>
  <c r="G313" i="49"/>
  <c r="H314" i="49"/>
  <c r="J314" i="49" s="1"/>
  <c r="G314" i="49"/>
  <c r="I314" i="49" s="1"/>
  <c r="H317" i="49"/>
  <c r="J317" i="49" s="1"/>
  <c r="G317" i="49"/>
  <c r="I317" i="49" s="1"/>
  <c r="H318" i="49"/>
  <c r="J318" i="49" s="1"/>
  <c r="G318" i="49"/>
  <c r="I318" i="49" s="1"/>
  <c r="J321" i="49"/>
  <c r="I321" i="49"/>
  <c r="H321" i="49"/>
  <c r="G321" i="49"/>
  <c r="J322" i="49"/>
  <c r="I322" i="49"/>
  <c r="H322" i="49"/>
  <c r="G322" i="49"/>
  <c r="K8" i="56"/>
  <c r="J8" i="56"/>
  <c r="K9" i="56"/>
  <c r="J9" i="56"/>
  <c r="K10" i="56"/>
  <c r="J10" i="56"/>
  <c r="K11" i="56"/>
  <c r="J11" i="56"/>
  <c r="K12" i="56"/>
  <c r="J12" i="56"/>
  <c r="K13" i="56"/>
  <c r="J13" i="56"/>
  <c r="K14" i="56"/>
  <c r="J14" i="56"/>
  <c r="K15" i="56"/>
  <c r="J15" i="56"/>
  <c r="K16" i="56"/>
  <c r="J16" i="56"/>
  <c r="K17" i="56"/>
  <c r="J17" i="56"/>
  <c r="K18" i="56"/>
  <c r="J18" i="56"/>
  <c r="H20" i="56"/>
  <c r="I15" i="56" s="1"/>
  <c r="F20" i="56"/>
  <c r="G18" i="56" s="1"/>
  <c r="D20" i="56"/>
  <c r="E15" i="56" s="1"/>
  <c r="B20" i="56"/>
  <c r="C18"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H23" i="57"/>
  <c r="I20" i="57" s="1"/>
  <c r="F23" i="57"/>
  <c r="G21" i="57" s="1"/>
  <c r="D23" i="57"/>
  <c r="E18" i="57" s="1"/>
  <c r="B23" i="57"/>
  <c r="C21"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H37" i="58"/>
  <c r="I35" i="58" s="1"/>
  <c r="F37" i="58"/>
  <c r="G35" i="58" s="1"/>
  <c r="D37" i="58"/>
  <c r="E35" i="58" s="1"/>
  <c r="B37" i="58"/>
  <c r="C35"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H28" i="50"/>
  <c r="I26" i="50" s="1"/>
  <c r="F28" i="50"/>
  <c r="G26" i="50" s="1"/>
  <c r="D28" i="50"/>
  <c r="E25" i="50" s="1"/>
  <c r="B28" i="50"/>
  <c r="C26" i="50" s="1"/>
  <c r="K7" i="50"/>
  <c r="J7" i="50"/>
  <c r="B5" i="50"/>
  <c r="D5" i="50" s="1"/>
  <c r="H5" i="50" s="1"/>
  <c r="B5" i="53"/>
  <c r="F5" i="53" s="1"/>
  <c r="K8" i="53"/>
  <c r="J8" i="53"/>
  <c r="K9" i="53"/>
  <c r="J9" i="53"/>
  <c r="K10" i="53"/>
  <c r="J10" i="53"/>
  <c r="K11" i="53"/>
  <c r="J11" i="53"/>
  <c r="K12" i="53"/>
  <c r="J12" i="53"/>
  <c r="K13" i="53"/>
  <c r="J13" i="53"/>
  <c r="H15" i="53"/>
  <c r="I11" i="53" s="1"/>
  <c r="F15" i="53"/>
  <c r="G13" i="53" s="1"/>
  <c r="D15" i="53"/>
  <c r="E11" i="53" s="1"/>
  <c r="B15" i="53"/>
  <c r="C13" i="53" s="1"/>
  <c r="K7" i="53"/>
  <c r="J7" i="53"/>
  <c r="K19" i="53"/>
  <c r="J19" i="53"/>
  <c r="K20" i="53"/>
  <c r="J20" i="53"/>
  <c r="K21" i="53"/>
  <c r="J21" i="53"/>
  <c r="H23" i="53"/>
  <c r="I20" i="53" s="1"/>
  <c r="F23" i="53"/>
  <c r="G21" i="53" s="1"/>
  <c r="D23" i="53"/>
  <c r="E20" i="53" s="1"/>
  <c r="B23" i="53"/>
  <c r="C21" i="53" s="1"/>
  <c r="K18" i="53"/>
  <c r="J18" i="53"/>
  <c r="K27" i="53"/>
  <c r="J27" i="53"/>
  <c r="K28" i="53"/>
  <c r="J28" i="53"/>
  <c r="K29" i="53"/>
  <c r="J29" i="53"/>
  <c r="K30" i="53"/>
  <c r="J30" i="53"/>
  <c r="K31" i="53"/>
  <c r="J31" i="53"/>
  <c r="K32" i="53"/>
  <c r="J32" i="53"/>
  <c r="K33" i="53"/>
  <c r="J33" i="53"/>
  <c r="H35" i="53"/>
  <c r="I31" i="53" s="1"/>
  <c r="F35" i="53"/>
  <c r="G33" i="53" s="1"/>
  <c r="D35" i="53"/>
  <c r="E31" i="53" s="1"/>
  <c r="B35" i="53"/>
  <c r="C33" i="53" s="1"/>
  <c r="K26" i="53"/>
  <c r="J26" i="53"/>
  <c r="I37" i="53"/>
  <c r="G37" i="53"/>
  <c r="E37" i="53"/>
  <c r="C37" i="53"/>
  <c r="B5" i="54"/>
  <c r="D5" i="54" s="1"/>
  <c r="H5" i="54" s="1"/>
  <c r="E9" i="54"/>
  <c r="E7" i="54"/>
  <c r="H9" i="54"/>
  <c r="I7" i="54" s="1"/>
  <c r="F9" i="54"/>
  <c r="G9" i="54" s="1"/>
  <c r="D9" i="54"/>
  <c r="B9" i="54"/>
  <c r="C9" i="54" s="1"/>
  <c r="K7" i="54"/>
  <c r="J7" i="54"/>
  <c r="H14" i="54"/>
  <c r="F14" i="54"/>
  <c r="G14" i="54" s="1"/>
  <c r="D14" i="54"/>
  <c r="J14" i="54" s="1"/>
  <c r="B14" i="54"/>
  <c r="C14" i="54" s="1"/>
  <c r="K12" i="54"/>
  <c r="J12" i="54"/>
  <c r="H19" i="54"/>
  <c r="F19" i="54"/>
  <c r="G19" i="54" s="1"/>
  <c r="D19" i="54"/>
  <c r="B19" i="54"/>
  <c r="C19" i="54" s="1"/>
  <c r="K17" i="54"/>
  <c r="J17" i="54"/>
  <c r="K23" i="54"/>
  <c r="J23" i="54"/>
  <c r="K24" i="54"/>
  <c r="J24" i="54"/>
  <c r="K25" i="54"/>
  <c r="J25" i="54"/>
  <c r="K26" i="54"/>
  <c r="J26" i="54"/>
  <c r="K27" i="54"/>
  <c r="J27" i="54"/>
  <c r="K28" i="54"/>
  <c r="J28" i="54"/>
  <c r="K29" i="54"/>
  <c r="J29" i="54"/>
  <c r="H31" i="54"/>
  <c r="I28" i="54" s="1"/>
  <c r="F31" i="54"/>
  <c r="G29" i="54" s="1"/>
  <c r="D31" i="54"/>
  <c r="E28" i="54" s="1"/>
  <c r="B31" i="54"/>
  <c r="C29" i="54" s="1"/>
  <c r="K22" i="54"/>
  <c r="J22" i="54"/>
  <c r="K35" i="54"/>
  <c r="J35" i="54"/>
  <c r="K36" i="54"/>
  <c r="J36" i="54"/>
  <c r="K37" i="54"/>
  <c r="J37" i="54"/>
  <c r="K38" i="54"/>
  <c r="J38" i="54"/>
  <c r="K39" i="54"/>
  <c r="J39" i="54"/>
  <c r="H41" i="54"/>
  <c r="I39" i="54" s="1"/>
  <c r="F41" i="54"/>
  <c r="G39" i="54" s="1"/>
  <c r="D41" i="54"/>
  <c r="E39" i="54" s="1"/>
  <c r="B41" i="54"/>
  <c r="C39" i="54" s="1"/>
  <c r="K34" i="54"/>
  <c r="J34" i="54"/>
  <c r="K45" i="54"/>
  <c r="J45" i="54"/>
  <c r="K46" i="54"/>
  <c r="J46" i="54"/>
  <c r="K47" i="54"/>
  <c r="J47" i="54"/>
  <c r="K48" i="54"/>
  <c r="J48" i="54"/>
  <c r="K49" i="54"/>
  <c r="J49" i="54"/>
  <c r="K50" i="54"/>
  <c r="J50" i="54"/>
  <c r="K51" i="54"/>
  <c r="J51" i="54"/>
  <c r="K52" i="54"/>
  <c r="J52" i="54"/>
  <c r="K53" i="54"/>
  <c r="J53" i="54"/>
  <c r="K54" i="54"/>
  <c r="J54" i="54"/>
  <c r="K55" i="54"/>
  <c r="J55" i="54"/>
  <c r="H57" i="54"/>
  <c r="I54" i="54" s="1"/>
  <c r="F57" i="54"/>
  <c r="G55" i="54" s="1"/>
  <c r="D57" i="54"/>
  <c r="E53" i="54" s="1"/>
  <c r="B57" i="54"/>
  <c r="C55" i="54" s="1"/>
  <c r="K44" i="54"/>
  <c r="J44" i="54"/>
  <c r="K61" i="54"/>
  <c r="J61" i="54"/>
  <c r="K62" i="54"/>
  <c r="J62" i="54"/>
  <c r="K63" i="54"/>
  <c r="J63" i="54"/>
  <c r="H65" i="54"/>
  <c r="I62" i="54" s="1"/>
  <c r="F65" i="54"/>
  <c r="G63" i="54" s="1"/>
  <c r="D65" i="54"/>
  <c r="E61" i="54" s="1"/>
  <c r="B65" i="54"/>
  <c r="C63" i="54" s="1"/>
  <c r="K60" i="54"/>
  <c r="J60" i="54"/>
  <c r="I67" i="54"/>
  <c r="G67" i="54"/>
  <c r="E67" i="54"/>
  <c r="C67" i="54"/>
  <c r="B5" i="55"/>
  <c r="D5" i="55" s="1"/>
  <c r="H5" i="55" s="1"/>
  <c r="K8" i="55"/>
  <c r="J8" i="55"/>
  <c r="K9" i="55"/>
  <c r="J9" i="55"/>
  <c r="K10" i="55"/>
  <c r="J10" i="55"/>
  <c r="K11" i="55"/>
  <c r="J11" i="55"/>
  <c r="K12" i="55"/>
  <c r="J12" i="55"/>
  <c r="K13" i="55"/>
  <c r="J13" i="55"/>
  <c r="K14" i="55"/>
  <c r="J14" i="55"/>
  <c r="K15" i="55"/>
  <c r="J15" i="55"/>
  <c r="H17" i="55"/>
  <c r="I14" i="55" s="1"/>
  <c r="F17" i="55"/>
  <c r="G15" i="55" s="1"/>
  <c r="D17" i="55"/>
  <c r="E14" i="55" s="1"/>
  <c r="B17" i="55"/>
  <c r="C15" i="55" s="1"/>
  <c r="K7" i="55"/>
  <c r="J7" i="55"/>
  <c r="I19" i="55"/>
  <c r="G19" i="55"/>
  <c r="E19" i="55"/>
  <c r="C19" i="55"/>
  <c r="J19" i="55"/>
  <c r="K19" i="55"/>
  <c r="B22" i="55"/>
  <c r="D22" i="55" s="1"/>
  <c r="H22" i="55" s="1"/>
  <c r="K25" i="55"/>
  <c r="J25" i="55"/>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H42" i="55"/>
  <c r="I37" i="55" s="1"/>
  <c r="F42" i="55"/>
  <c r="G40" i="55" s="1"/>
  <c r="D42" i="55"/>
  <c r="E40" i="55" s="1"/>
  <c r="B42" i="55"/>
  <c r="C40" i="55" s="1"/>
  <c r="K24" i="55"/>
  <c r="J24" i="55"/>
  <c r="K46" i="55"/>
  <c r="J46" i="55"/>
  <c r="K47" i="55"/>
  <c r="J47" i="55"/>
  <c r="K48" i="55"/>
  <c r="J48" i="55"/>
  <c r="K49" i="55"/>
  <c r="J49" i="55"/>
  <c r="K50" i="55"/>
  <c r="J50" i="55"/>
  <c r="K51" i="55"/>
  <c r="J51" i="55"/>
  <c r="H53" i="55"/>
  <c r="I50" i="55" s="1"/>
  <c r="F53" i="55"/>
  <c r="G51" i="55" s="1"/>
  <c r="D53" i="55"/>
  <c r="E51" i="55" s="1"/>
  <c r="B53" i="55"/>
  <c r="C51" i="55" s="1"/>
  <c r="K45" i="55"/>
  <c r="J45" i="55"/>
  <c r="I55" i="55"/>
  <c r="G55" i="55"/>
  <c r="E55" i="55"/>
  <c r="C55" i="55"/>
  <c r="K55" i="55"/>
  <c r="J55" i="55"/>
  <c r="B58" i="55"/>
  <c r="D58" i="55" s="1"/>
  <c r="H58" i="55" s="1"/>
  <c r="K61" i="55"/>
  <c r="J61" i="55"/>
  <c r="K62" i="55"/>
  <c r="J62" i="55"/>
  <c r="K63" i="55"/>
  <c r="J63" i="55"/>
  <c r="K64" i="55"/>
  <c r="J64" i="55"/>
  <c r="K65" i="55"/>
  <c r="J65" i="55"/>
  <c r="K66" i="55"/>
  <c r="J66" i="55"/>
  <c r="K67" i="55"/>
  <c r="J67" i="55"/>
  <c r="K68" i="55"/>
  <c r="J68" i="55"/>
  <c r="K69" i="55"/>
  <c r="J69" i="55"/>
  <c r="K70" i="55"/>
  <c r="J70" i="55"/>
  <c r="K71" i="55"/>
  <c r="J71" i="55"/>
  <c r="K72" i="55"/>
  <c r="J72" i="55"/>
  <c r="K73" i="55"/>
  <c r="J73" i="55"/>
  <c r="K74" i="55"/>
  <c r="J74" i="55"/>
  <c r="K75" i="55"/>
  <c r="J75" i="55"/>
  <c r="H77" i="55"/>
  <c r="I73" i="55" s="1"/>
  <c r="F77" i="55"/>
  <c r="G75" i="55" s="1"/>
  <c r="D77" i="55"/>
  <c r="E75" i="55" s="1"/>
  <c r="B77" i="55"/>
  <c r="C75" i="55" s="1"/>
  <c r="K60" i="55"/>
  <c r="J60" i="55"/>
  <c r="K81" i="55"/>
  <c r="J81" i="55"/>
  <c r="K82" i="55"/>
  <c r="J82" i="55"/>
  <c r="K83" i="55"/>
  <c r="J83" i="55"/>
  <c r="K84" i="55"/>
  <c r="J84" i="55"/>
  <c r="K85" i="55"/>
  <c r="J85" i="55"/>
  <c r="K86" i="55"/>
  <c r="J86" i="55"/>
  <c r="K87" i="55"/>
  <c r="J87" i="55"/>
  <c r="H89" i="55"/>
  <c r="I83" i="55" s="1"/>
  <c r="F89" i="55"/>
  <c r="G87" i="55" s="1"/>
  <c r="D89" i="55"/>
  <c r="E82" i="55" s="1"/>
  <c r="B89" i="55"/>
  <c r="C87" i="55" s="1"/>
  <c r="K80" i="55"/>
  <c r="J80" i="55"/>
  <c r="I91" i="55"/>
  <c r="G91" i="55"/>
  <c r="E91" i="55"/>
  <c r="C91" i="55"/>
  <c r="J91" i="55"/>
  <c r="K91" i="55"/>
  <c r="B94" i="55"/>
  <c r="D94" i="55" s="1"/>
  <c r="H94" i="55" s="1"/>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H115" i="55"/>
  <c r="I111" i="55" s="1"/>
  <c r="F115" i="55"/>
  <c r="G113" i="55" s="1"/>
  <c r="D115" i="55"/>
  <c r="E111" i="55" s="1"/>
  <c r="B115" i="55"/>
  <c r="C113" i="55" s="1"/>
  <c r="K96" i="55"/>
  <c r="J96" i="55"/>
  <c r="K119" i="55"/>
  <c r="J119" i="55"/>
  <c r="K120" i="55"/>
  <c r="J120" i="55"/>
  <c r="K121" i="55"/>
  <c r="J121" i="55"/>
  <c r="K122" i="55"/>
  <c r="J122" i="55"/>
  <c r="K123" i="55"/>
  <c r="J123" i="55"/>
  <c r="K124" i="55"/>
  <c r="J124" i="55"/>
  <c r="K125" i="55"/>
  <c r="J125" i="55"/>
  <c r="K126" i="55"/>
  <c r="J126" i="55"/>
  <c r="K127" i="55"/>
  <c r="J127" i="55"/>
  <c r="H129" i="55"/>
  <c r="I127" i="55" s="1"/>
  <c r="F129" i="55"/>
  <c r="G127" i="55" s="1"/>
  <c r="D129" i="55"/>
  <c r="E127" i="55" s="1"/>
  <c r="B129" i="55"/>
  <c r="C127" i="55" s="1"/>
  <c r="K118" i="55"/>
  <c r="J118" i="55"/>
  <c r="I131" i="55"/>
  <c r="G131" i="55"/>
  <c r="E131" i="55"/>
  <c r="C131" i="55"/>
  <c r="J131" i="55"/>
  <c r="K131" i="55"/>
  <c r="B134" i="55"/>
  <c r="D134" i="55" s="1"/>
  <c r="H134" i="55" s="1"/>
  <c r="K137" i="55"/>
  <c r="J137" i="55"/>
  <c r="H139" i="55"/>
  <c r="I139" i="55" s="1"/>
  <c r="F139" i="55"/>
  <c r="G137" i="55" s="1"/>
  <c r="D139" i="55"/>
  <c r="E139" i="55" s="1"/>
  <c r="B139" i="55"/>
  <c r="C137" i="55" s="1"/>
  <c r="K136" i="55"/>
  <c r="J136" i="55"/>
  <c r="K143" i="55"/>
  <c r="J143" i="55"/>
  <c r="H145" i="55"/>
  <c r="I145" i="55" s="1"/>
  <c r="F145" i="55"/>
  <c r="G143" i="55" s="1"/>
  <c r="D145" i="55"/>
  <c r="E143" i="55" s="1"/>
  <c r="B145" i="55"/>
  <c r="C143" i="55" s="1"/>
  <c r="K142" i="55"/>
  <c r="J142" i="55"/>
  <c r="I147" i="55"/>
  <c r="G147" i="55"/>
  <c r="E147" i="55"/>
  <c r="C147" i="55"/>
  <c r="J147" i="55"/>
  <c r="K147" i="55"/>
  <c r="I151" i="55"/>
  <c r="G151" i="55"/>
  <c r="E151" i="55"/>
  <c r="C151" i="55"/>
  <c r="H149" i="55"/>
  <c r="I149" i="55" s="1"/>
  <c r="F149" i="55"/>
  <c r="G149" i="55" s="1"/>
  <c r="D149" i="55"/>
  <c r="E149" i="55" s="1"/>
  <c r="B149" i="55"/>
  <c r="C149" i="55" s="1"/>
  <c r="K151" i="55"/>
  <c r="J151" i="55"/>
  <c r="K153" i="55"/>
  <c r="J153" i="55"/>
  <c r="I153" i="55"/>
  <c r="G153" i="55"/>
  <c r="E153" i="55"/>
  <c r="C153" i="55"/>
  <c r="B5" i="48"/>
  <c r="F5" i="48" s="1"/>
  <c r="K8" i="48"/>
  <c r="J8" i="48"/>
  <c r="H10" i="48"/>
  <c r="I10" i="48" s="1"/>
  <c r="F10" i="48"/>
  <c r="G8" i="48" s="1"/>
  <c r="D10" i="48"/>
  <c r="E8" i="48" s="1"/>
  <c r="B10" i="48"/>
  <c r="C8" i="48" s="1"/>
  <c r="K7" i="48"/>
  <c r="J7" i="48"/>
  <c r="I12" i="48"/>
  <c r="G12" i="48"/>
  <c r="E12" i="48"/>
  <c r="C12" i="48"/>
  <c r="J12" i="48"/>
  <c r="K12" i="48"/>
  <c r="B15" i="48"/>
  <c r="D15" i="48" s="1"/>
  <c r="H15" i="48" s="1"/>
  <c r="K18" i="48"/>
  <c r="J18" i="48"/>
  <c r="K19" i="48"/>
  <c r="J19" i="48"/>
  <c r="K20" i="48"/>
  <c r="J20" i="48"/>
  <c r="K21" i="48"/>
  <c r="J21" i="48"/>
  <c r="K22" i="48"/>
  <c r="J22" i="48"/>
  <c r="K23" i="48"/>
  <c r="J23" i="48"/>
  <c r="K24" i="48"/>
  <c r="J24" i="48"/>
  <c r="H26" i="48"/>
  <c r="I22" i="48" s="1"/>
  <c r="F26" i="48"/>
  <c r="G24" i="48" s="1"/>
  <c r="D26" i="48"/>
  <c r="E22" i="48" s="1"/>
  <c r="B26" i="48"/>
  <c r="C24" i="48" s="1"/>
  <c r="K17" i="48"/>
  <c r="J17" i="48"/>
  <c r="H31" i="48"/>
  <c r="K31" i="48" s="1"/>
  <c r="F31" i="48"/>
  <c r="G31" i="48" s="1"/>
  <c r="D31" i="48"/>
  <c r="J31" i="48" s="1"/>
  <c r="B31" i="48"/>
  <c r="C31" i="48" s="1"/>
  <c r="K29" i="48"/>
  <c r="J29" i="48"/>
  <c r="I33" i="48"/>
  <c r="G33" i="48"/>
  <c r="E33" i="48"/>
  <c r="C33" i="48"/>
  <c r="J33" i="48"/>
  <c r="K33" i="48"/>
  <c r="B36" i="48"/>
  <c r="F36" i="48" s="1"/>
  <c r="K39" i="48"/>
  <c r="J39" i="48"/>
  <c r="K40" i="48"/>
  <c r="J40" i="48"/>
  <c r="K41" i="48"/>
  <c r="J41" i="48"/>
  <c r="K42" i="48"/>
  <c r="J42" i="48"/>
  <c r="K43" i="48"/>
  <c r="J43" i="48"/>
  <c r="H45" i="48"/>
  <c r="I42" i="48" s="1"/>
  <c r="F45" i="48"/>
  <c r="G43" i="48" s="1"/>
  <c r="D45" i="48"/>
  <c r="E42" i="48" s="1"/>
  <c r="B45" i="48"/>
  <c r="C43" i="48" s="1"/>
  <c r="K38" i="48"/>
  <c r="J38" i="48"/>
  <c r="K49" i="48"/>
  <c r="J49" i="48"/>
  <c r="K50" i="48"/>
  <c r="J50" i="48"/>
  <c r="K51" i="48"/>
  <c r="J51" i="48"/>
  <c r="K52" i="48"/>
  <c r="J52" i="48"/>
  <c r="K53" i="48"/>
  <c r="J53" i="48"/>
  <c r="H55" i="48"/>
  <c r="I49" i="48" s="1"/>
  <c r="F55" i="48"/>
  <c r="G53" i="48" s="1"/>
  <c r="D55" i="48"/>
  <c r="E49" i="48" s="1"/>
  <c r="B55" i="48"/>
  <c r="C53" i="48" s="1"/>
  <c r="K48" i="48"/>
  <c r="J48" i="48"/>
  <c r="I57" i="48"/>
  <c r="G57" i="48"/>
  <c r="E57" i="48"/>
  <c r="C57" i="48"/>
  <c r="K57" i="48"/>
  <c r="J57" i="48"/>
  <c r="B60" i="48"/>
  <c r="D60" i="48" s="1"/>
  <c r="H60" i="48" s="1"/>
  <c r="K63" i="48"/>
  <c r="J63" i="48"/>
  <c r="K64" i="48"/>
  <c r="J64" i="48"/>
  <c r="K65" i="48"/>
  <c r="J65" i="48"/>
  <c r="H67" i="48"/>
  <c r="I63" i="48" s="1"/>
  <c r="F67" i="48"/>
  <c r="G65" i="48" s="1"/>
  <c r="D67" i="48"/>
  <c r="J67" i="48" s="1"/>
  <c r="B67" i="48"/>
  <c r="C65" i="48" s="1"/>
  <c r="K62" i="48"/>
  <c r="J62" i="48"/>
  <c r="K71" i="48"/>
  <c r="J71" i="48"/>
  <c r="K72" i="48"/>
  <c r="J72" i="48"/>
  <c r="K73" i="48"/>
  <c r="J73" i="48"/>
  <c r="K74" i="48"/>
  <c r="J74" i="48"/>
  <c r="K75" i="48"/>
  <c r="J75" i="48"/>
  <c r="H77" i="48"/>
  <c r="I74" i="48" s="1"/>
  <c r="F77" i="48"/>
  <c r="G75" i="48" s="1"/>
  <c r="D77" i="48"/>
  <c r="E74" i="48" s="1"/>
  <c r="B77" i="48"/>
  <c r="C75" i="48" s="1"/>
  <c r="K70" i="48"/>
  <c r="J70" i="48"/>
  <c r="I79" i="48"/>
  <c r="G79" i="48"/>
  <c r="E79" i="48"/>
  <c r="C79" i="48"/>
  <c r="J79" i="48"/>
  <c r="K79" i="48"/>
  <c r="B82" i="48"/>
  <c r="D82" i="48" s="1"/>
  <c r="H82" i="48" s="1"/>
  <c r="E84" i="48"/>
  <c r="H86" i="48"/>
  <c r="F86" i="48"/>
  <c r="G86" i="48" s="1"/>
  <c r="D86" i="48"/>
  <c r="J86" i="48" s="1"/>
  <c r="B86" i="48"/>
  <c r="C86" i="48" s="1"/>
  <c r="K84" i="48"/>
  <c r="J84" i="48"/>
  <c r="I88" i="48"/>
  <c r="G88" i="48"/>
  <c r="E88" i="48"/>
  <c r="C88" i="48"/>
  <c r="J88" i="48"/>
  <c r="K88" i="48"/>
  <c r="B91" i="48"/>
  <c r="D91" i="48" s="1"/>
  <c r="H91" i="48" s="1"/>
  <c r="G95" i="48"/>
  <c r="G93" i="48"/>
  <c r="H95" i="48"/>
  <c r="F95" i="48"/>
  <c r="D95" i="48"/>
  <c r="J95" i="48" s="1"/>
  <c r="B95" i="48"/>
  <c r="C95" i="48" s="1"/>
  <c r="K93" i="48"/>
  <c r="J93" i="48"/>
  <c r="I97" i="48"/>
  <c r="G97" i="48"/>
  <c r="E97" i="48"/>
  <c r="C97" i="48"/>
  <c r="K97" i="48"/>
  <c r="J97" i="48"/>
  <c r="B100" i="48"/>
  <c r="D100" i="48" s="1"/>
  <c r="H100" i="48" s="1"/>
  <c r="E102" i="48"/>
  <c r="K103" i="48"/>
  <c r="J103" i="48"/>
  <c r="K104" i="48"/>
  <c r="J104" i="48"/>
  <c r="K105" i="48"/>
  <c r="J105" i="48"/>
  <c r="K106" i="48"/>
  <c r="J106" i="48"/>
  <c r="H108" i="48"/>
  <c r="I105" i="48" s="1"/>
  <c r="F108" i="48"/>
  <c r="G106" i="48" s="1"/>
  <c r="D108" i="48"/>
  <c r="E103" i="48" s="1"/>
  <c r="B108" i="48"/>
  <c r="C106" i="48" s="1"/>
  <c r="K102" i="48"/>
  <c r="J102" i="48"/>
  <c r="E111" i="48"/>
  <c r="H113" i="48"/>
  <c r="F113" i="48"/>
  <c r="G113" i="48" s="1"/>
  <c r="D113" i="48"/>
  <c r="J113" i="48" s="1"/>
  <c r="B113" i="48"/>
  <c r="C113" i="48" s="1"/>
  <c r="K111" i="48"/>
  <c r="J111" i="48"/>
  <c r="I115" i="48"/>
  <c r="G115" i="48"/>
  <c r="E115" i="48"/>
  <c r="C115" i="48"/>
  <c r="J115" i="48"/>
  <c r="K115" i="48"/>
  <c r="B118" i="48"/>
  <c r="D118" i="48" s="1"/>
  <c r="H118" i="48" s="1"/>
  <c r="G127" i="48"/>
  <c r="K121" i="48"/>
  <c r="J121" i="48"/>
  <c r="K122" i="48"/>
  <c r="J122" i="48"/>
  <c r="K123" i="48"/>
  <c r="J123" i="48"/>
  <c r="K124" i="48"/>
  <c r="J124" i="48"/>
  <c r="K125" i="48"/>
  <c r="J125" i="48"/>
  <c r="H127" i="48"/>
  <c r="I123" i="48" s="1"/>
  <c r="F127" i="48"/>
  <c r="G125" i="48" s="1"/>
  <c r="D127" i="48"/>
  <c r="J127" i="48" s="1"/>
  <c r="B127" i="48"/>
  <c r="C125" i="48" s="1"/>
  <c r="K120" i="48"/>
  <c r="J120" i="48"/>
  <c r="G134" i="48"/>
  <c r="G130" i="48"/>
  <c r="K131" i="48"/>
  <c r="J131" i="48"/>
  <c r="K132" i="48"/>
  <c r="J132" i="48"/>
  <c r="H134" i="48"/>
  <c r="I131" i="48" s="1"/>
  <c r="F134" i="48"/>
  <c r="G132" i="48" s="1"/>
  <c r="D134" i="48"/>
  <c r="E131" i="48" s="1"/>
  <c r="B134" i="48"/>
  <c r="C132" i="48" s="1"/>
  <c r="K130" i="48"/>
  <c r="J130" i="48"/>
  <c r="I136" i="48"/>
  <c r="G136" i="48"/>
  <c r="E136" i="48"/>
  <c r="C136" i="48"/>
  <c r="J136" i="48"/>
  <c r="K136" i="48"/>
  <c r="I140" i="48"/>
  <c r="G140" i="48"/>
  <c r="E140" i="48"/>
  <c r="C140" i="48"/>
  <c r="G138" i="48"/>
  <c r="H138" i="48"/>
  <c r="I138" i="48" s="1"/>
  <c r="F138" i="48"/>
  <c r="D138" i="48"/>
  <c r="E138" i="48" s="1"/>
  <c r="B138" i="48"/>
  <c r="C138" i="48" s="1"/>
  <c r="K140" i="48"/>
  <c r="J140" i="48"/>
  <c r="K142" i="48"/>
  <c r="J142" i="48"/>
  <c r="I142" i="48"/>
  <c r="G142" i="48"/>
  <c r="E142" i="48"/>
  <c r="C142" i="48"/>
  <c r="K67" i="54"/>
  <c r="J67" i="54"/>
  <c r="K37" i="53"/>
  <c r="J37" i="53"/>
  <c r="H16" i="44"/>
  <c r="J16" i="44" s="1"/>
  <c r="G16" i="44"/>
  <c r="I16" i="44" s="1"/>
  <c r="H17" i="44"/>
  <c r="J17" i="44" s="1"/>
  <c r="G17" i="44"/>
  <c r="I17" i="44" s="1"/>
  <c r="H18" i="44"/>
  <c r="J18" i="44" s="1"/>
  <c r="G18" i="44"/>
  <c r="I18" i="44" s="1"/>
  <c r="H19" i="44"/>
  <c r="J19" i="44" s="1"/>
  <c r="G19" i="44"/>
  <c r="I19" i="44" s="1"/>
  <c r="J20" i="44"/>
  <c r="I20" i="44"/>
  <c r="H20" i="44"/>
  <c r="G20" i="44"/>
  <c r="H21" i="44"/>
  <c r="J21" i="44" s="1"/>
  <c r="G21" i="44"/>
  <c r="I21" i="44" s="1"/>
  <c r="H22" i="44"/>
  <c r="J22" i="44" s="1"/>
  <c r="G22" i="44"/>
  <c r="I22" i="44" s="1"/>
  <c r="I23" i="44"/>
  <c r="H23" i="44"/>
  <c r="J23" i="44" s="1"/>
  <c r="G23" i="44"/>
  <c r="H24" i="44"/>
  <c r="J24" i="44" s="1"/>
  <c r="G24" i="44"/>
  <c r="I24" i="44" s="1"/>
  <c r="J25" i="44"/>
  <c r="I25" i="44"/>
  <c r="H25" i="44"/>
  <c r="G25" i="44"/>
  <c r="H26" i="44"/>
  <c r="J26" i="44" s="1"/>
  <c r="G26" i="44"/>
  <c r="I26" i="44" s="1"/>
  <c r="H27" i="44"/>
  <c r="J27" i="44" s="1"/>
  <c r="G27" i="44"/>
  <c r="I27" i="44" s="1"/>
  <c r="H28" i="44"/>
  <c r="J28" i="44" s="1"/>
  <c r="G28" i="44"/>
  <c r="I28" i="44" s="1"/>
  <c r="H29" i="44"/>
  <c r="J29" i="44" s="1"/>
  <c r="G29" i="44"/>
  <c r="I29" i="44" s="1"/>
  <c r="H40" i="44"/>
  <c r="J40" i="44" s="1"/>
  <c r="G40" i="44"/>
  <c r="I40" i="44" s="1"/>
  <c r="H30" i="44"/>
  <c r="J30" i="44" s="1"/>
  <c r="G30" i="44"/>
  <c r="I30" i="44" s="1"/>
  <c r="J31" i="44"/>
  <c r="I31" i="44"/>
  <c r="H31" i="44"/>
  <c r="G31" i="44"/>
  <c r="H32" i="44"/>
  <c r="J32" i="44" s="1"/>
  <c r="G32" i="44"/>
  <c r="I32" i="44" s="1"/>
  <c r="H33" i="44"/>
  <c r="J33" i="44" s="1"/>
  <c r="G33" i="44"/>
  <c r="I33" i="44" s="1"/>
  <c r="I34" i="44"/>
  <c r="H34" i="44"/>
  <c r="J34" i="44" s="1"/>
  <c r="G34" i="44"/>
  <c r="H35" i="44"/>
  <c r="J35" i="44" s="1"/>
  <c r="G35" i="44"/>
  <c r="I35" i="44" s="1"/>
  <c r="H36" i="44"/>
  <c r="J36" i="44" s="1"/>
  <c r="G36" i="44"/>
  <c r="I36" i="44" s="1"/>
  <c r="H37" i="44"/>
  <c r="J37" i="44" s="1"/>
  <c r="G37" i="44"/>
  <c r="I37" i="44" s="1"/>
  <c r="H38" i="44"/>
  <c r="J38" i="44" s="1"/>
  <c r="G38" i="44"/>
  <c r="I38" i="44" s="1"/>
  <c r="H39" i="44"/>
  <c r="J39" i="44" s="1"/>
  <c r="G39" i="44"/>
  <c r="I39" i="44" s="1"/>
  <c r="H8" i="47"/>
  <c r="J8" i="47" s="1"/>
  <c r="G8" i="47"/>
  <c r="I8" i="47" s="1"/>
  <c r="H9" i="47"/>
  <c r="J9" i="47" s="1"/>
  <c r="G9" i="47"/>
  <c r="I9" i="47" s="1"/>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H22" i="47"/>
  <c r="J22" i="47" s="1"/>
  <c r="G22" i="47"/>
  <c r="I22" i="47" s="1"/>
  <c r="H30" i="47"/>
  <c r="J30" i="47" s="1"/>
  <c r="G30" i="47"/>
  <c r="I30" i="47" s="1"/>
  <c r="H31" i="47"/>
  <c r="J31" i="47" s="1"/>
  <c r="G31" i="47"/>
  <c r="I31" i="47" s="1"/>
  <c r="H32" i="47"/>
  <c r="J32" i="47" s="1"/>
  <c r="G32" i="47"/>
  <c r="I32" i="47" s="1"/>
  <c r="H33" i="47"/>
  <c r="J33" i="47" s="1"/>
  <c r="G33" i="47"/>
  <c r="I33" i="47" s="1"/>
  <c r="H25" i="46"/>
  <c r="E25" i="46"/>
  <c r="J25" i="46" s="1"/>
  <c r="D25" i="46"/>
  <c r="C25" i="46"/>
  <c r="I25" i="46" s="1"/>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7" i="26"/>
  <c r="J7" i="26" s="1"/>
  <c r="G7" i="26"/>
  <c r="I7" i="26" s="1"/>
  <c r="J8" i="26"/>
  <c r="I8" i="26"/>
  <c r="H8" i="26"/>
  <c r="G8" i="26"/>
  <c r="H9" i="26"/>
  <c r="J9" i="26" s="1"/>
  <c r="G9" i="26"/>
  <c r="I9" i="26" s="1"/>
  <c r="J10" i="26"/>
  <c r="I10" i="26"/>
  <c r="H10" i="26"/>
  <c r="G10" i="26"/>
  <c r="H11" i="26"/>
  <c r="J11" i="26" s="1"/>
  <c r="G11" i="26"/>
  <c r="I11" i="26" s="1"/>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H18" i="26"/>
  <c r="J18" i="26" s="1"/>
  <c r="G18" i="26"/>
  <c r="I18" i="26" s="1"/>
  <c r="I19" i="26"/>
  <c r="H19" i="26"/>
  <c r="J19" i="26" s="1"/>
  <c r="G19" i="26"/>
  <c r="H20" i="26"/>
  <c r="J20" i="26" s="1"/>
  <c r="G20" i="26"/>
  <c r="I20" i="26" s="1"/>
  <c r="H21" i="26"/>
  <c r="J21" i="26" s="1"/>
  <c r="G21" i="26"/>
  <c r="I21" i="26" s="1"/>
  <c r="H22" i="26"/>
  <c r="J22" i="26" s="1"/>
  <c r="G22" i="26"/>
  <c r="I22" i="26" s="1"/>
  <c r="H23" i="26"/>
  <c r="J23" i="26" s="1"/>
  <c r="G23" i="26"/>
  <c r="I23" i="26" s="1"/>
  <c r="H24" i="26"/>
  <c r="J24" i="26" s="1"/>
  <c r="G24" i="26"/>
  <c r="I24" i="26" s="1"/>
  <c r="J25" i="26"/>
  <c r="I25" i="26"/>
  <c r="H25" i="26"/>
  <c r="G25" i="26"/>
  <c r="H26" i="26"/>
  <c r="J26" i="26" s="1"/>
  <c r="G26" i="26"/>
  <c r="I26" i="26" s="1"/>
  <c r="I27" i="26"/>
  <c r="H27" i="26"/>
  <c r="J27" i="26" s="1"/>
  <c r="G27" i="26"/>
  <c r="H28" i="26"/>
  <c r="J28" i="26" s="1"/>
  <c r="G28" i="26"/>
  <c r="I28" i="26" s="1"/>
  <c r="H29" i="26"/>
  <c r="J29" i="26" s="1"/>
  <c r="G29" i="26"/>
  <c r="I29" i="26" s="1"/>
  <c r="H30" i="26"/>
  <c r="J30" i="26" s="1"/>
  <c r="G30" i="26"/>
  <c r="I30" i="26" s="1"/>
  <c r="H31" i="26"/>
  <c r="J31" i="26" s="1"/>
  <c r="G31" i="26"/>
  <c r="I31" i="26" s="1"/>
  <c r="I32" i="26"/>
  <c r="H32" i="26"/>
  <c r="J32" i="26" s="1"/>
  <c r="G32" i="26"/>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H46" i="26"/>
  <c r="J46" i="26" s="1"/>
  <c r="G46" i="26"/>
  <c r="I46" i="26" s="1"/>
  <c r="J47" i="26"/>
  <c r="I47" i="26"/>
  <c r="H47" i="26"/>
  <c r="G47" i="26"/>
  <c r="I28" i="45"/>
  <c r="H28" i="45"/>
  <c r="J28" i="45" s="1"/>
  <c r="G28" i="45"/>
  <c r="H29" i="45"/>
  <c r="J29" i="45" s="1"/>
  <c r="G29" i="45"/>
  <c r="I29" i="45" s="1"/>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I18" i="45"/>
  <c r="H18" i="45"/>
  <c r="J18" i="45" s="1"/>
  <c r="G18" i="45"/>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9" i="46"/>
  <c r="E86" i="48"/>
  <c r="I9" i="54"/>
  <c r="K113" i="48"/>
  <c r="D36" i="48"/>
  <c r="H36" i="48" s="1"/>
  <c r="K149" i="55"/>
  <c r="G120" i="48"/>
  <c r="E113" i="48"/>
  <c r="E108" i="48"/>
  <c r="C7" i="56"/>
  <c r="G7" i="56"/>
  <c r="D5" i="56"/>
  <c r="H5" i="56" s="1"/>
  <c r="E7" i="56"/>
  <c r="I7" i="56"/>
  <c r="E8" i="56"/>
  <c r="I8" i="56"/>
  <c r="C8" i="56"/>
  <c r="G8" i="56"/>
  <c r="E9" i="56"/>
  <c r="I9" i="56"/>
  <c r="C9" i="56"/>
  <c r="G9" i="56"/>
  <c r="C10" i="56"/>
  <c r="G10" i="56"/>
  <c r="E10" i="56"/>
  <c r="I10" i="56"/>
  <c r="C11" i="56"/>
  <c r="G11" i="56"/>
  <c r="E11" i="56"/>
  <c r="I11" i="56"/>
  <c r="C12" i="56"/>
  <c r="G12" i="56"/>
  <c r="E12" i="56"/>
  <c r="I12" i="56"/>
  <c r="C13" i="56"/>
  <c r="G13" i="56"/>
  <c r="E13" i="56"/>
  <c r="I13" i="56"/>
  <c r="E14" i="56"/>
  <c r="I14" i="56"/>
  <c r="C14" i="56"/>
  <c r="G14" i="56"/>
  <c r="C15" i="56"/>
  <c r="G15" i="56"/>
  <c r="K20" i="56"/>
  <c r="J20" i="56"/>
  <c r="E16" i="56"/>
  <c r="I16" i="56"/>
  <c r="C16" i="56"/>
  <c r="G16" i="56"/>
  <c r="E17" i="56"/>
  <c r="I17" i="56"/>
  <c r="C17" i="56"/>
  <c r="G17" i="56"/>
  <c r="E18" i="56"/>
  <c r="I18" i="56"/>
  <c r="E7" i="57"/>
  <c r="I7" i="57"/>
  <c r="C7" i="57"/>
  <c r="G7" i="57"/>
  <c r="E8" i="57"/>
  <c r="I8" i="57"/>
  <c r="C8" i="57"/>
  <c r="G8" i="57"/>
  <c r="C9" i="57"/>
  <c r="G9" i="57"/>
  <c r="E9" i="57"/>
  <c r="I9" i="57"/>
  <c r="E10" i="57"/>
  <c r="I10" i="57"/>
  <c r="C10" i="57"/>
  <c r="G10" i="57"/>
  <c r="C11" i="57"/>
  <c r="G11" i="57"/>
  <c r="E11" i="57"/>
  <c r="I11" i="57"/>
  <c r="C12" i="57"/>
  <c r="G12" i="57"/>
  <c r="E12" i="57"/>
  <c r="I12" i="57"/>
  <c r="C13" i="57"/>
  <c r="G13" i="57"/>
  <c r="E13" i="57"/>
  <c r="I13" i="57"/>
  <c r="C14" i="57"/>
  <c r="G14" i="57"/>
  <c r="E14" i="57"/>
  <c r="I14" i="57"/>
  <c r="C15" i="57"/>
  <c r="G15" i="57"/>
  <c r="E15" i="57"/>
  <c r="I15" i="57"/>
  <c r="E16" i="57"/>
  <c r="I16" i="57"/>
  <c r="C16" i="57"/>
  <c r="G16" i="57"/>
  <c r="C17" i="57"/>
  <c r="G17" i="57"/>
  <c r="E17" i="57"/>
  <c r="I17" i="57"/>
  <c r="C18" i="57"/>
  <c r="G18" i="57"/>
  <c r="I18" i="57"/>
  <c r="C19" i="57"/>
  <c r="G19" i="57"/>
  <c r="J23" i="57"/>
  <c r="E19" i="57"/>
  <c r="I19" i="57"/>
  <c r="E20" i="57"/>
  <c r="C20" i="57"/>
  <c r="G20" i="57"/>
  <c r="K23" i="57"/>
  <c r="E21" i="57"/>
  <c r="I21" i="57"/>
  <c r="F5" i="57"/>
  <c r="C7" i="58"/>
  <c r="G7" i="58"/>
  <c r="E7" i="58"/>
  <c r="I7" i="58"/>
  <c r="C8" i="58"/>
  <c r="G8" i="58"/>
  <c r="E8" i="58"/>
  <c r="I8" i="58"/>
  <c r="C9" i="58"/>
  <c r="G9" i="58"/>
  <c r="E9" i="58"/>
  <c r="I9" i="58"/>
  <c r="C10" i="58"/>
  <c r="G10" i="58"/>
  <c r="E10" i="58"/>
  <c r="I10" i="58"/>
  <c r="E11" i="58"/>
  <c r="I11" i="58"/>
  <c r="C11" i="58"/>
  <c r="G11" i="58"/>
  <c r="E12" i="58"/>
  <c r="I12" i="58"/>
  <c r="C12" i="58"/>
  <c r="G12" i="58"/>
  <c r="E13" i="58"/>
  <c r="I13" i="58"/>
  <c r="C13" i="58"/>
  <c r="G13" i="58"/>
  <c r="C14" i="58"/>
  <c r="G14" i="58"/>
  <c r="E14" i="58"/>
  <c r="I14" i="58"/>
  <c r="E15" i="58"/>
  <c r="I15" i="58"/>
  <c r="C15" i="58"/>
  <c r="G15" i="58"/>
  <c r="C16" i="58"/>
  <c r="G16" i="58"/>
  <c r="E16" i="58"/>
  <c r="I16" i="58"/>
  <c r="C17" i="58"/>
  <c r="G17" i="58"/>
  <c r="E17" i="58"/>
  <c r="I17" i="58"/>
  <c r="E18" i="58"/>
  <c r="I18" i="58"/>
  <c r="C18" i="58"/>
  <c r="G18" i="58"/>
  <c r="C19" i="58"/>
  <c r="G19" i="58"/>
  <c r="E19" i="58"/>
  <c r="I19" i="58"/>
  <c r="E20" i="58"/>
  <c r="I20" i="58"/>
  <c r="C20" i="58"/>
  <c r="G20" i="58"/>
  <c r="C21" i="58"/>
  <c r="G21" i="58"/>
  <c r="E21" i="58"/>
  <c r="I21" i="58"/>
  <c r="C22" i="58"/>
  <c r="G22" i="58"/>
  <c r="E22" i="58"/>
  <c r="I22" i="58"/>
  <c r="E23" i="58"/>
  <c r="I23" i="58"/>
  <c r="C23" i="58"/>
  <c r="G23" i="58"/>
  <c r="E24" i="58"/>
  <c r="I24" i="58"/>
  <c r="C24" i="58"/>
  <c r="G24" i="58"/>
  <c r="E25" i="58"/>
  <c r="I25" i="58"/>
  <c r="C25" i="58"/>
  <c r="G25" i="58"/>
  <c r="E26" i="58"/>
  <c r="I26" i="58"/>
  <c r="C26" i="58"/>
  <c r="G26" i="58"/>
  <c r="C27" i="58"/>
  <c r="G27" i="58"/>
  <c r="E27" i="58"/>
  <c r="I27" i="58"/>
  <c r="C28" i="58"/>
  <c r="G28" i="58"/>
  <c r="E28" i="58"/>
  <c r="I28" i="58"/>
  <c r="C29" i="58"/>
  <c r="G29" i="58"/>
  <c r="E29" i="58"/>
  <c r="I29" i="58"/>
  <c r="C30" i="58"/>
  <c r="G30" i="58"/>
  <c r="E30" i="58"/>
  <c r="I30" i="58"/>
  <c r="E31" i="58"/>
  <c r="I31" i="58"/>
  <c r="C31" i="58"/>
  <c r="G31" i="58"/>
  <c r="C32" i="58"/>
  <c r="G32" i="58"/>
  <c r="E32" i="58"/>
  <c r="I32" i="58"/>
  <c r="C33" i="58"/>
  <c r="G33" i="58"/>
  <c r="E33" i="58"/>
  <c r="I33" i="58"/>
  <c r="E34" i="58"/>
  <c r="I34" i="58"/>
  <c r="C34" i="58"/>
  <c r="G34" i="58"/>
  <c r="J37" i="58"/>
  <c r="K37" i="58"/>
  <c r="F5" i="58"/>
  <c r="C7" i="50"/>
  <c r="G7" i="50"/>
  <c r="E7" i="50"/>
  <c r="I7" i="50"/>
  <c r="E8" i="50"/>
  <c r="I8" i="50"/>
  <c r="C8" i="50"/>
  <c r="G8" i="50"/>
  <c r="C9" i="50"/>
  <c r="G9" i="50"/>
  <c r="E9" i="50"/>
  <c r="I9" i="50"/>
  <c r="E10" i="50"/>
  <c r="I10" i="50"/>
  <c r="C10" i="50"/>
  <c r="G10" i="50"/>
  <c r="E11" i="50"/>
  <c r="I11" i="50"/>
  <c r="C11" i="50"/>
  <c r="G11" i="50"/>
  <c r="E12" i="50"/>
  <c r="I12" i="50"/>
  <c r="C12" i="50"/>
  <c r="G12" i="50"/>
  <c r="E13" i="50"/>
  <c r="I13" i="50"/>
  <c r="C13" i="50"/>
  <c r="G13" i="50"/>
  <c r="C14" i="50"/>
  <c r="G14" i="50"/>
  <c r="E14" i="50"/>
  <c r="I14" i="50"/>
  <c r="E15" i="50"/>
  <c r="I15" i="50"/>
  <c r="C15" i="50"/>
  <c r="G15" i="50"/>
  <c r="I16" i="50"/>
  <c r="E16" i="50"/>
  <c r="C16" i="50"/>
  <c r="G16" i="50"/>
  <c r="E17" i="50"/>
  <c r="I17" i="50"/>
  <c r="C17" i="50"/>
  <c r="G17" i="50"/>
  <c r="C18" i="50"/>
  <c r="G18" i="50"/>
  <c r="E18" i="50"/>
  <c r="I18" i="50"/>
  <c r="E19" i="50"/>
  <c r="I19" i="50"/>
  <c r="C19" i="50"/>
  <c r="G19" i="50"/>
  <c r="C20" i="50"/>
  <c r="G20" i="50"/>
  <c r="E20" i="50"/>
  <c r="I20" i="50"/>
  <c r="E21" i="50"/>
  <c r="I21" i="50"/>
  <c r="C21" i="50"/>
  <c r="G21" i="50"/>
  <c r="E22" i="50"/>
  <c r="I22" i="50"/>
  <c r="C22" i="50"/>
  <c r="G22" i="50"/>
  <c r="C23" i="50"/>
  <c r="G23" i="50"/>
  <c r="E23" i="50"/>
  <c r="I23" i="50"/>
  <c r="C24" i="50"/>
  <c r="G24" i="50"/>
  <c r="E24" i="50"/>
  <c r="I24" i="50"/>
  <c r="J28" i="50"/>
  <c r="C25" i="50"/>
  <c r="G25" i="50"/>
  <c r="E26" i="50"/>
  <c r="I25" i="50"/>
  <c r="K28" i="50"/>
  <c r="F5" i="50"/>
  <c r="C26" i="53"/>
  <c r="G26" i="53"/>
  <c r="C35" i="53"/>
  <c r="G35" i="53"/>
  <c r="C18" i="53"/>
  <c r="G18" i="53"/>
  <c r="C23" i="53"/>
  <c r="G23" i="53"/>
  <c r="C7" i="53"/>
  <c r="G7" i="53"/>
  <c r="C15" i="53"/>
  <c r="G15" i="53"/>
  <c r="E26" i="53"/>
  <c r="I26" i="53"/>
  <c r="E35" i="53"/>
  <c r="I35" i="53"/>
  <c r="E18" i="53"/>
  <c r="I18" i="53"/>
  <c r="E23" i="53"/>
  <c r="I23" i="53"/>
  <c r="E7" i="53"/>
  <c r="I7" i="53"/>
  <c r="E15" i="53"/>
  <c r="I15" i="53"/>
  <c r="D5" i="53"/>
  <c r="H5" i="53" s="1"/>
  <c r="C8" i="53"/>
  <c r="G8" i="53"/>
  <c r="E8" i="53"/>
  <c r="I8" i="53"/>
  <c r="E9" i="53"/>
  <c r="I9" i="53"/>
  <c r="C9" i="53"/>
  <c r="G9" i="53"/>
  <c r="C10" i="53"/>
  <c r="G10" i="53"/>
  <c r="E10" i="53"/>
  <c r="I10" i="53"/>
  <c r="C11" i="53"/>
  <c r="G11" i="53"/>
  <c r="K15" i="53"/>
  <c r="J15" i="53"/>
  <c r="E12" i="53"/>
  <c r="I12" i="53"/>
  <c r="C12" i="53"/>
  <c r="G12" i="53"/>
  <c r="E13" i="53"/>
  <c r="I13" i="53"/>
  <c r="E19" i="53"/>
  <c r="I19" i="53"/>
  <c r="C19" i="53"/>
  <c r="G19" i="53"/>
  <c r="C20" i="53"/>
  <c r="G20" i="53"/>
  <c r="K23" i="53"/>
  <c r="J23" i="53"/>
  <c r="E21" i="53"/>
  <c r="I21" i="53"/>
  <c r="E27" i="53"/>
  <c r="I27" i="53"/>
  <c r="C27" i="53"/>
  <c r="G27" i="53"/>
  <c r="E28" i="53"/>
  <c r="I28" i="53"/>
  <c r="C28" i="53"/>
  <c r="G28" i="53"/>
  <c r="C29" i="53"/>
  <c r="G29" i="53"/>
  <c r="E29" i="53"/>
  <c r="I29" i="53"/>
  <c r="E30" i="53"/>
  <c r="I30" i="53"/>
  <c r="C30" i="53"/>
  <c r="G30" i="53"/>
  <c r="C31" i="53"/>
  <c r="G31" i="53"/>
  <c r="C32" i="53"/>
  <c r="G32" i="53"/>
  <c r="J35" i="53"/>
  <c r="K35" i="53"/>
  <c r="E32" i="53"/>
  <c r="I32" i="53"/>
  <c r="E33" i="53"/>
  <c r="I33" i="53"/>
  <c r="C60" i="54"/>
  <c r="G60" i="54"/>
  <c r="C65" i="54"/>
  <c r="G65" i="54"/>
  <c r="C44" i="54"/>
  <c r="G44" i="54"/>
  <c r="C57" i="54"/>
  <c r="G57" i="54"/>
  <c r="C34" i="54"/>
  <c r="G34" i="54"/>
  <c r="C41" i="54"/>
  <c r="G41" i="54"/>
  <c r="C22" i="54"/>
  <c r="G22" i="54"/>
  <c r="C31" i="54"/>
  <c r="G31" i="54"/>
  <c r="C17" i="54"/>
  <c r="G17" i="54"/>
  <c r="C12" i="54"/>
  <c r="G12" i="54"/>
  <c r="J9" i="54"/>
  <c r="E60" i="54"/>
  <c r="I60" i="54"/>
  <c r="E65" i="54"/>
  <c r="I65" i="54"/>
  <c r="E44" i="54"/>
  <c r="I44" i="54"/>
  <c r="E57" i="54"/>
  <c r="I57" i="54"/>
  <c r="E34" i="54"/>
  <c r="I34" i="54"/>
  <c r="E41" i="54"/>
  <c r="I41" i="54"/>
  <c r="E22" i="54"/>
  <c r="I22" i="54"/>
  <c r="E31" i="54"/>
  <c r="I31" i="54"/>
  <c r="J19" i="54"/>
  <c r="K19" i="54"/>
  <c r="E17" i="54"/>
  <c r="I17" i="54"/>
  <c r="E19" i="54"/>
  <c r="I19" i="54"/>
  <c r="K14" i="54"/>
  <c r="E12" i="54"/>
  <c r="I12" i="54"/>
  <c r="E14" i="54"/>
  <c r="I14" i="54"/>
  <c r="K9" i="54"/>
  <c r="C7" i="54"/>
  <c r="G7" i="54"/>
  <c r="F5" i="54"/>
  <c r="C23" i="54"/>
  <c r="G23" i="54"/>
  <c r="E23" i="54"/>
  <c r="I23" i="54"/>
  <c r="C24" i="54"/>
  <c r="G24" i="54"/>
  <c r="E24" i="54"/>
  <c r="I24" i="54"/>
  <c r="C25" i="54"/>
  <c r="G25" i="54"/>
  <c r="E25" i="54"/>
  <c r="I25" i="54"/>
  <c r="C26" i="54"/>
  <c r="G26" i="54"/>
  <c r="E26" i="54"/>
  <c r="I26" i="54"/>
  <c r="C27" i="54"/>
  <c r="G27" i="54"/>
  <c r="E27" i="54"/>
  <c r="I27" i="54"/>
  <c r="C28" i="54"/>
  <c r="G28" i="54"/>
  <c r="J31" i="54"/>
  <c r="K31" i="54"/>
  <c r="E29" i="54"/>
  <c r="I29" i="54"/>
  <c r="E35" i="54"/>
  <c r="I35" i="54"/>
  <c r="C35" i="54"/>
  <c r="G35" i="54"/>
  <c r="C36" i="54"/>
  <c r="G36" i="54"/>
  <c r="E36" i="54"/>
  <c r="I36" i="54"/>
  <c r="C37" i="54"/>
  <c r="G37" i="54"/>
  <c r="E37" i="54"/>
  <c r="I37" i="54"/>
  <c r="E38" i="54"/>
  <c r="I38" i="54"/>
  <c r="C38" i="54"/>
  <c r="G38" i="54"/>
  <c r="J41" i="54"/>
  <c r="K41" i="54"/>
  <c r="C45" i="54"/>
  <c r="G45" i="54"/>
  <c r="E45" i="54"/>
  <c r="I45" i="54"/>
  <c r="C46" i="54"/>
  <c r="G46" i="54"/>
  <c r="E46" i="54"/>
  <c r="I46" i="54"/>
  <c r="C47" i="54"/>
  <c r="G47" i="54"/>
  <c r="E47" i="54"/>
  <c r="I47" i="54"/>
  <c r="E48" i="54"/>
  <c r="I48" i="54"/>
  <c r="C48" i="54"/>
  <c r="G48" i="54"/>
  <c r="E49" i="54"/>
  <c r="I49" i="54"/>
  <c r="C49" i="54"/>
  <c r="G49" i="54"/>
  <c r="C50" i="54"/>
  <c r="G50" i="54"/>
  <c r="E50" i="54"/>
  <c r="I50" i="54"/>
  <c r="C51" i="54"/>
  <c r="G51" i="54"/>
  <c r="E51" i="54"/>
  <c r="I51" i="54"/>
  <c r="E52" i="54"/>
  <c r="I52" i="54"/>
  <c r="C52" i="54"/>
  <c r="G52" i="54"/>
  <c r="C53" i="54"/>
  <c r="G53" i="54"/>
  <c r="I53" i="54"/>
  <c r="C54" i="54"/>
  <c r="G54" i="54"/>
  <c r="J57" i="54"/>
  <c r="E54" i="54"/>
  <c r="K57" i="54"/>
  <c r="E55" i="54"/>
  <c r="I55" i="54"/>
  <c r="C61" i="54"/>
  <c r="G61" i="54"/>
  <c r="I61" i="54"/>
  <c r="C62" i="54"/>
  <c r="G62" i="54"/>
  <c r="J65" i="54"/>
  <c r="E62" i="54"/>
  <c r="K65" i="54"/>
  <c r="E63" i="54"/>
  <c r="I63" i="54"/>
  <c r="C142" i="55"/>
  <c r="G142" i="55"/>
  <c r="C145" i="55"/>
  <c r="G145" i="55"/>
  <c r="C136" i="55"/>
  <c r="G136" i="55"/>
  <c r="C139" i="55"/>
  <c r="G139" i="55"/>
  <c r="E118" i="55"/>
  <c r="I118" i="55"/>
  <c r="E129" i="55"/>
  <c r="I129" i="55"/>
  <c r="E96" i="55"/>
  <c r="I96" i="55"/>
  <c r="E115" i="55"/>
  <c r="I115" i="55"/>
  <c r="C80" i="55"/>
  <c r="G80" i="55"/>
  <c r="C89" i="55"/>
  <c r="G89" i="55"/>
  <c r="C60" i="55"/>
  <c r="G60" i="55"/>
  <c r="C77" i="55"/>
  <c r="G77" i="55"/>
  <c r="E45" i="55"/>
  <c r="I45" i="55"/>
  <c r="E53" i="55"/>
  <c r="I53" i="55"/>
  <c r="E24" i="55"/>
  <c r="I24" i="55"/>
  <c r="E42" i="55"/>
  <c r="I42" i="55"/>
  <c r="C7" i="55"/>
  <c r="G7" i="55"/>
  <c r="C17" i="55"/>
  <c r="G17" i="55"/>
  <c r="J149" i="55"/>
  <c r="E142" i="55"/>
  <c r="I142" i="55"/>
  <c r="E145" i="55"/>
  <c r="E136" i="55"/>
  <c r="I136" i="55"/>
  <c r="C118" i="55"/>
  <c r="G118" i="55"/>
  <c r="C129" i="55"/>
  <c r="G129" i="55"/>
  <c r="C96" i="55"/>
  <c r="G96" i="55"/>
  <c r="C115" i="55"/>
  <c r="G115" i="55"/>
  <c r="E80" i="55"/>
  <c r="I80" i="55"/>
  <c r="E89" i="55"/>
  <c r="I89" i="55"/>
  <c r="E60" i="55"/>
  <c r="I60" i="55"/>
  <c r="E77" i="55"/>
  <c r="I77" i="55"/>
  <c r="C45" i="55"/>
  <c r="G45" i="55"/>
  <c r="C53" i="55"/>
  <c r="G53" i="55"/>
  <c r="C24" i="55"/>
  <c r="G24" i="55"/>
  <c r="C42" i="55"/>
  <c r="G42" i="55"/>
  <c r="E7" i="55"/>
  <c r="I7" i="55"/>
  <c r="E17" i="55"/>
  <c r="I17" i="55"/>
  <c r="F5" i="55"/>
  <c r="E8" i="55"/>
  <c r="I8" i="55"/>
  <c r="C8" i="55"/>
  <c r="G8" i="55"/>
  <c r="E9" i="55"/>
  <c r="I9" i="55"/>
  <c r="C9" i="55"/>
  <c r="G9" i="55"/>
  <c r="E10" i="55"/>
  <c r="I10" i="55"/>
  <c r="C10" i="55"/>
  <c r="G10" i="55"/>
  <c r="C11" i="55"/>
  <c r="G11" i="55"/>
  <c r="E11" i="55"/>
  <c r="I11" i="55"/>
  <c r="C12" i="55"/>
  <c r="G12" i="55"/>
  <c r="E12" i="55"/>
  <c r="I12" i="55"/>
  <c r="C13" i="55"/>
  <c r="G13" i="55"/>
  <c r="E13" i="55"/>
  <c r="I13" i="55"/>
  <c r="C14" i="55"/>
  <c r="G14" i="55"/>
  <c r="J17" i="55"/>
  <c r="K17" i="55"/>
  <c r="E15" i="55"/>
  <c r="I15" i="55"/>
  <c r="F22" i="55"/>
  <c r="C25" i="55"/>
  <c r="G25" i="55"/>
  <c r="E25" i="55"/>
  <c r="I25" i="55"/>
  <c r="C26" i="55"/>
  <c r="G26" i="55"/>
  <c r="E26" i="55"/>
  <c r="I26" i="55"/>
  <c r="C27" i="55"/>
  <c r="G27" i="55"/>
  <c r="E27" i="55"/>
  <c r="I27" i="55"/>
  <c r="C28" i="55"/>
  <c r="G28" i="55"/>
  <c r="E28" i="55"/>
  <c r="I28" i="55"/>
  <c r="E29" i="55"/>
  <c r="I29" i="55"/>
  <c r="C29" i="55"/>
  <c r="G29" i="55"/>
  <c r="C30" i="55"/>
  <c r="G30" i="55"/>
  <c r="E30" i="55"/>
  <c r="I30" i="55"/>
  <c r="C31" i="55"/>
  <c r="G31" i="55"/>
  <c r="E31" i="55"/>
  <c r="I31" i="55"/>
  <c r="C32" i="55"/>
  <c r="G32" i="55"/>
  <c r="E32" i="55"/>
  <c r="I32" i="55"/>
  <c r="C33" i="55"/>
  <c r="G33" i="55"/>
  <c r="E33" i="55"/>
  <c r="I33" i="55"/>
  <c r="E34" i="55"/>
  <c r="I34" i="55"/>
  <c r="C34" i="55"/>
  <c r="G34" i="55"/>
  <c r="E35" i="55"/>
  <c r="I35" i="55"/>
  <c r="C35" i="55"/>
  <c r="G35" i="55"/>
  <c r="C36" i="55"/>
  <c r="G36" i="55"/>
  <c r="E36" i="55"/>
  <c r="I36" i="55"/>
  <c r="C37" i="55"/>
  <c r="G37" i="55"/>
  <c r="E37" i="55"/>
  <c r="C38" i="55"/>
  <c r="G38" i="55"/>
  <c r="K42" i="55"/>
  <c r="E38" i="55"/>
  <c r="I38" i="55"/>
  <c r="C39" i="55"/>
  <c r="G39" i="55"/>
  <c r="E39" i="55"/>
  <c r="I39" i="55"/>
  <c r="J42" i="55"/>
  <c r="I40" i="55"/>
  <c r="C46" i="55"/>
  <c r="G46" i="55"/>
  <c r="E46" i="55"/>
  <c r="I46" i="55"/>
  <c r="E47" i="55"/>
  <c r="I47" i="55"/>
  <c r="C47" i="55"/>
  <c r="G47" i="55"/>
  <c r="E48" i="55"/>
  <c r="I48" i="55"/>
  <c r="C48" i="55"/>
  <c r="G48" i="55"/>
  <c r="E49" i="55"/>
  <c r="I49" i="55"/>
  <c r="C49" i="55"/>
  <c r="G49" i="55"/>
  <c r="C50" i="55"/>
  <c r="G50" i="55"/>
  <c r="E50" i="55"/>
  <c r="K53" i="55"/>
  <c r="J53" i="55"/>
  <c r="I51" i="55"/>
  <c r="F58" i="55"/>
  <c r="E61" i="55"/>
  <c r="I61" i="55"/>
  <c r="C61" i="55"/>
  <c r="G61" i="55"/>
  <c r="C62" i="55"/>
  <c r="G62" i="55"/>
  <c r="E62" i="55"/>
  <c r="I62" i="55"/>
  <c r="E63" i="55"/>
  <c r="I63" i="55"/>
  <c r="C63" i="55"/>
  <c r="G63" i="55"/>
  <c r="C64" i="55"/>
  <c r="G64" i="55"/>
  <c r="E64" i="55"/>
  <c r="I64" i="55"/>
  <c r="C65" i="55"/>
  <c r="G65" i="55"/>
  <c r="E65" i="55"/>
  <c r="I65" i="55"/>
  <c r="C66" i="55"/>
  <c r="G66" i="55"/>
  <c r="E66" i="55"/>
  <c r="I66" i="55"/>
  <c r="E67" i="55"/>
  <c r="I67" i="55"/>
  <c r="C67" i="55"/>
  <c r="G67" i="55"/>
  <c r="E68" i="55"/>
  <c r="I68" i="55"/>
  <c r="C68" i="55"/>
  <c r="G68" i="55"/>
  <c r="C69" i="55"/>
  <c r="G69" i="55"/>
  <c r="E69" i="55"/>
  <c r="I69" i="55"/>
  <c r="C70" i="55"/>
  <c r="G70" i="55"/>
  <c r="E70" i="55"/>
  <c r="I70" i="55"/>
  <c r="C71" i="55"/>
  <c r="G71" i="55"/>
  <c r="E71" i="55"/>
  <c r="I71" i="55"/>
  <c r="C72" i="55"/>
  <c r="G72" i="55"/>
  <c r="E72" i="55"/>
  <c r="I72" i="55"/>
  <c r="E73" i="55"/>
  <c r="C73" i="55"/>
  <c r="G73" i="55"/>
  <c r="C74" i="55"/>
  <c r="G74" i="55"/>
  <c r="K77" i="55"/>
  <c r="E74" i="55"/>
  <c r="I74" i="55"/>
  <c r="I75" i="55"/>
  <c r="J77" i="55"/>
  <c r="C81" i="55"/>
  <c r="G81" i="55"/>
  <c r="E81" i="55"/>
  <c r="I81" i="55"/>
  <c r="C82" i="55"/>
  <c r="G82" i="55"/>
  <c r="I82" i="55"/>
  <c r="C83" i="55"/>
  <c r="G83" i="55"/>
  <c r="J89" i="55"/>
  <c r="E83" i="55"/>
  <c r="C84" i="55"/>
  <c r="G84" i="55"/>
  <c r="K89" i="55"/>
  <c r="E84" i="55"/>
  <c r="I84" i="55"/>
  <c r="C85" i="55"/>
  <c r="G85" i="55"/>
  <c r="E85" i="55"/>
  <c r="I85" i="55"/>
  <c r="C86" i="55"/>
  <c r="G86" i="55"/>
  <c r="E86" i="55"/>
  <c r="I86" i="55"/>
  <c r="E87" i="55"/>
  <c r="I87" i="55"/>
  <c r="F94" i="55"/>
  <c r="C97" i="55"/>
  <c r="G97" i="55"/>
  <c r="E97" i="55"/>
  <c r="I97" i="55"/>
  <c r="C98" i="55"/>
  <c r="G98" i="55"/>
  <c r="E98" i="55"/>
  <c r="I98" i="55"/>
  <c r="C99" i="55"/>
  <c r="G99" i="55"/>
  <c r="E99" i="55"/>
  <c r="I99" i="55"/>
  <c r="C100" i="55"/>
  <c r="G100" i="55"/>
  <c r="E100" i="55"/>
  <c r="I100" i="55"/>
  <c r="C101" i="55"/>
  <c r="G101" i="55"/>
  <c r="E101" i="55"/>
  <c r="I101" i="55"/>
  <c r="E102" i="55"/>
  <c r="I102" i="55"/>
  <c r="C102" i="55"/>
  <c r="G102" i="55"/>
  <c r="C103" i="55"/>
  <c r="G103" i="55"/>
  <c r="E103" i="55"/>
  <c r="I103" i="55"/>
  <c r="C104" i="55"/>
  <c r="G104" i="55"/>
  <c r="E104" i="55"/>
  <c r="I104" i="55"/>
  <c r="E105" i="55"/>
  <c r="I105" i="55"/>
  <c r="C105" i="55"/>
  <c r="G105" i="55"/>
  <c r="C106" i="55"/>
  <c r="G106" i="55"/>
  <c r="E106" i="55"/>
  <c r="I106" i="55"/>
  <c r="C107" i="55"/>
  <c r="G107" i="55"/>
  <c r="E107" i="55"/>
  <c r="I107" i="55"/>
  <c r="C108" i="55"/>
  <c r="G108" i="55"/>
  <c r="E108" i="55"/>
  <c r="I108" i="55"/>
  <c r="C109" i="55"/>
  <c r="G109" i="55"/>
  <c r="E109" i="55"/>
  <c r="I109" i="55"/>
  <c r="C110" i="55"/>
  <c r="G110" i="55"/>
  <c r="E110" i="55"/>
  <c r="I110" i="55"/>
  <c r="C111" i="55"/>
  <c r="G111" i="55"/>
  <c r="C112" i="55"/>
  <c r="G112" i="55"/>
  <c r="J115" i="55"/>
  <c r="K115" i="55"/>
  <c r="E112" i="55"/>
  <c r="I112" i="55"/>
  <c r="E113" i="55"/>
  <c r="I113" i="55"/>
  <c r="C119" i="55"/>
  <c r="G119" i="55"/>
  <c r="E119" i="55"/>
  <c r="I119" i="55"/>
  <c r="E120" i="55"/>
  <c r="I120" i="55"/>
  <c r="C120" i="55"/>
  <c r="G120" i="55"/>
  <c r="C121" i="55"/>
  <c r="G121" i="55"/>
  <c r="E121" i="55"/>
  <c r="I121" i="55"/>
  <c r="C122" i="55"/>
  <c r="G122" i="55"/>
  <c r="E122" i="55"/>
  <c r="I122" i="55"/>
  <c r="C123" i="55"/>
  <c r="G123" i="55"/>
  <c r="E123" i="55"/>
  <c r="I123" i="55"/>
  <c r="E124" i="55"/>
  <c r="I124" i="55"/>
  <c r="C124" i="55"/>
  <c r="G124" i="55"/>
  <c r="C125" i="55"/>
  <c r="G125" i="55"/>
  <c r="E125" i="55"/>
  <c r="I125" i="55"/>
  <c r="C126" i="55"/>
  <c r="G126" i="55"/>
  <c r="E126" i="55"/>
  <c r="I126" i="55"/>
  <c r="J129" i="55"/>
  <c r="K129" i="55"/>
  <c r="F134" i="55"/>
  <c r="K139" i="55"/>
  <c r="J139" i="55"/>
  <c r="E137" i="55"/>
  <c r="I137" i="55"/>
  <c r="K145" i="55"/>
  <c r="J145" i="55"/>
  <c r="I143" i="55"/>
  <c r="C130" i="48"/>
  <c r="C134" i="48"/>
  <c r="C120" i="48"/>
  <c r="C127" i="48"/>
  <c r="I111" i="48"/>
  <c r="I113" i="48"/>
  <c r="I102" i="48"/>
  <c r="I108" i="48"/>
  <c r="C93" i="48"/>
  <c r="K86" i="48"/>
  <c r="I86" i="48"/>
  <c r="I84" i="48"/>
  <c r="C70" i="48"/>
  <c r="G70" i="48"/>
  <c r="C77" i="48"/>
  <c r="G77" i="48"/>
  <c r="C62" i="48"/>
  <c r="G62" i="48"/>
  <c r="C67" i="48"/>
  <c r="G67" i="48"/>
  <c r="E48" i="48"/>
  <c r="I48" i="48"/>
  <c r="E55" i="48"/>
  <c r="I55" i="48"/>
  <c r="E38" i="48"/>
  <c r="I38" i="48"/>
  <c r="E45" i="48"/>
  <c r="I45" i="48"/>
  <c r="E29" i="48"/>
  <c r="I29" i="48"/>
  <c r="E31" i="48"/>
  <c r="I31" i="48"/>
  <c r="E17" i="48"/>
  <c r="I17" i="48"/>
  <c r="E26" i="48"/>
  <c r="I26" i="48"/>
  <c r="C7" i="48"/>
  <c r="G7" i="48"/>
  <c r="C10" i="48"/>
  <c r="G10" i="48"/>
  <c r="E130" i="48"/>
  <c r="I130" i="48"/>
  <c r="E134" i="48"/>
  <c r="I134" i="48"/>
  <c r="E120" i="48"/>
  <c r="I120" i="48"/>
  <c r="E127" i="48"/>
  <c r="I127" i="48"/>
  <c r="C111" i="48"/>
  <c r="G111" i="48"/>
  <c r="C102" i="48"/>
  <c r="G102" i="48"/>
  <c r="C108" i="48"/>
  <c r="G108" i="48"/>
  <c r="K95" i="48"/>
  <c r="E93" i="48"/>
  <c r="I93" i="48"/>
  <c r="E95" i="48"/>
  <c r="I95" i="48"/>
  <c r="C84" i="48"/>
  <c r="G84" i="48"/>
  <c r="E70" i="48"/>
  <c r="I70" i="48"/>
  <c r="E77" i="48"/>
  <c r="I77" i="48"/>
  <c r="E62" i="48"/>
  <c r="I62" i="48"/>
  <c r="E67" i="48"/>
  <c r="I67" i="48"/>
  <c r="C48" i="48"/>
  <c r="G48" i="48"/>
  <c r="C55" i="48"/>
  <c r="G55" i="48"/>
  <c r="C38" i="48"/>
  <c r="G38" i="48"/>
  <c r="C45" i="48"/>
  <c r="G45" i="48"/>
  <c r="C29" i="48"/>
  <c r="G29" i="48"/>
  <c r="C17" i="48"/>
  <c r="G17" i="48"/>
  <c r="C26" i="48"/>
  <c r="G26" i="48"/>
  <c r="E7" i="48"/>
  <c r="I7" i="48"/>
  <c r="E10" i="48"/>
  <c r="D5" i="48"/>
  <c r="H5" i="48" s="1"/>
  <c r="K10" i="48"/>
  <c r="J10" i="48"/>
  <c r="I8" i="48"/>
  <c r="F15" i="48"/>
  <c r="C18" i="48"/>
  <c r="G18" i="48"/>
  <c r="E18" i="48"/>
  <c r="I18" i="48"/>
  <c r="C19" i="48"/>
  <c r="G19" i="48"/>
  <c r="E19" i="48"/>
  <c r="I19" i="48"/>
  <c r="C20" i="48"/>
  <c r="G20" i="48"/>
  <c r="E20" i="48"/>
  <c r="I20" i="48"/>
  <c r="E21" i="48"/>
  <c r="I21" i="48"/>
  <c r="C21" i="48"/>
  <c r="G21" i="48"/>
  <c r="C22" i="48"/>
  <c r="G22" i="48"/>
  <c r="C23" i="48"/>
  <c r="G23" i="48"/>
  <c r="J26" i="48"/>
  <c r="K26" i="48"/>
  <c r="E23" i="48"/>
  <c r="I23" i="48"/>
  <c r="E24" i="48"/>
  <c r="I24" i="48"/>
  <c r="E39" i="48"/>
  <c r="I39" i="48"/>
  <c r="C39" i="48"/>
  <c r="G39" i="48"/>
  <c r="C40" i="48"/>
  <c r="G40" i="48"/>
  <c r="E40" i="48"/>
  <c r="I40" i="48"/>
  <c r="E41" i="48"/>
  <c r="I41" i="48"/>
  <c r="C41" i="48"/>
  <c r="G41" i="48"/>
  <c r="C42" i="48"/>
  <c r="G42" i="48"/>
  <c r="J45" i="48"/>
  <c r="K45" i="48"/>
  <c r="E43" i="48"/>
  <c r="I43" i="48"/>
  <c r="C49" i="48"/>
  <c r="G49" i="48"/>
  <c r="C50" i="48"/>
  <c r="G50" i="48"/>
  <c r="J55" i="48"/>
  <c r="K55" i="48"/>
  <c r="E50" i="48"/>
  <c r="I50" i="48"/>
  <c r="E51" i="48"/>
  <c r="I51" i="48"/>
  <c r="C51" i="48"/>
  <c r="G51" i="48"/>
  <c r="C52" i="48"/>
  <c r="G52" i="48"/>
  <c r="E52" i="48"/>
  <c r="I52" i="48"/>
  <c r="E53" i="48"/>
  <c r="I53" i="48"/>
  <c r="F60" i="48"/>
  <c r="E63" i="48"/>
  <c r="C63" i="48"/>
  <c r="G63" i="48"/>
  <c r="C64" i="48"/>
  <c r="G64" i="48"/>
  <c r="K67" i="48"/>
  <c r="E64" i="48"/>
  <c r="I64" i="48"/>
  <c r="E65" i="48"/>
  <c r="I65" i="48"/>
  <c r="C71" i="48"/>
  <c r="G71" i="48"/>
  <c r="E71" i="48"/>
  <c r="I71" i="48"/>
  <c r="E72" i="48"/>
  <c r="I72" i="48"/>
  <c r="C72" i="48"/>
  <c r="G72" i="48"/>
  <c r="E73" i="48"/>
  <c r="I73" i="48"/>
  <c r="C73" i="48"/>
  <c r="G73" i="48"/>
  <c r="C74" i="48"/>
  <c r="G74" i="48"/>
  <c r="J77" i="48"/>
  <c r="K77" i="48"/>
  <c r="E75" i="48"/>
  <c r="I75" i="48"/>
  <c r="F82" i="48"/>
  <c r="F91" i="48"/>
  <c r="F100" i="48"/>
  <c r="C103" i="48"/>
  <c r="G103" i="48"/>
  <c r="I103" i="48"/>
  <c r="C104" i="48"/>
  <c r="G104" i="48"/>
  <c r="J108" i="48"/>
  <c r="E104" i="48"/>
  <c r="I104" i="48"/>
  <c r="C105" i="48"/>
  <c r="G105" i="48"/>
  <c r="E105" i="48"/>
  <c r="K108" i="48"/>
  <c r="E106" i="48"/>
  <c r="I106" i="48"/>
  <c r="F118" i="48"/>
  <c r="C121" i="48"/>
  <c r="G121" i="48"/>
  <c r="E121" i="48"/>
  <c r="I121" i="48"/>
  <c r="C122" i="48"/>
  <c r="G122" i="48"/>
  <c r="E122" i="48"/>
  <c r="I122" i="48"/>
  <c r="C123" i="48"/>
  <c r="G123" i="48"/>
  <c r="E123" i="48"/>
  <c r="K127" i="48"/>
  <c r="C124" i="48"/>
  <c r="G124" i="48"/>
  <c r="E124" i="48"/>
  <c r="I124" i="48"/>
  <c r="E125" i="48"/>
  <c r="I125" i="48"/>
  <c r="C131" i="48"/>
  <c r="G131" i="48"/>
  <c r="J134" i="48"/>
  <c r="K134" i="48"/>
  <c r="E132" i="48"/>
  <c r="I132" i="48"/>
  <c r="E37" i="47"/>
  <c r="D37" i="47"/>
  <c r="C37" i="47"/>
  <c r="B37" i="47"/>
  <c r="H35" i="47"/>
  <c r="J35" i="47" s="1"/>
  <c r="G35" i="47"/>
  <c r="I35" i="47" s="1"/>
  <c r="H29" i="47"/>
  <c r="J29" i="47" s="1"/>
  <c r="G29" i="47"/>
  <c r="I29" i="47" s="1"/>
  <c r="E26" i="47"/>
  <c r="D26" i="47"/>
  <c r="C26" i="47"/>
  <c r="B26" i="47"/>
  <c r="H24" i="47"/>
  <c r="J24" i="47" s="1"/>
  <c r="G24" i="47"/>
  <c r="I24" i="47" s="1"/>
  <c r="C13" i="51"/>
  <c r="E13" i="51" s="1"/>
  <c r="F24" i="51"/>
  <c r="D24" i="51"/>
  <c r="I15" i="51"/>
  <c r="I24" i="51" s="1"/>
  <c r="H15" i="51"/>
  <c r="H24" i="51" s="1"/>
  <c r="E24" i="51"/>
  <c r="C24" i="51"/>
  <c r="B33" i="46"/>
  <c r="E33" i="46"/>
  <c r="D33" i="46"/>
  <c r="C33" i="46"/>
  <c r="K138" i="48"/>
  <c r="J138" i="48"/>
  <c r="C11" i="44"/>
  <c r="C42" i="44"/>
  <c r="D11" i="44"/>
  <c r="D42" i="44"/>
  <c r="E11" i="44"/>
  <c r="E42" i="44"/>
  <c r="B11" i="44"/>
  <c r="B42" i="44"/>
  <c r="E11" i="45"/>
  <c r="D11" i="45"/>
  <c r="C11" i="45"/>
  <c r="B11" i="45"/>
  <c r="E324" i="49"/>
  <c r="D324" i="49"/>
  <c r="C324" i="49"/>
  <c r="B324" i="49"/>
  <c r="B5" i="49"/>
  <c r="C5" i="49" s="1"/>
  <c r="E5" i="49" s="1"/>
  <c r="B5" i="47"/>
  <c r="C5" i="47" s="1"/>
  <c r="E5" i="47" s="1"/>
  <c r="E49" i="26"/>
  <c r="C49" i="26"/>
  <c r="H6" i="26"/>
  <c r="H49" i="26" s="1"/>
  <c r="G6" i="26"/>
  <c r="G49" i="26" s="1"/>
  <c r="D49" i="26"/>
  <c r="B49" i="26"/>
  <c r="B5" i="26"/>
  <c r="C5" i="26" s="1"/>
  <c r="E5" i="26" s="1"/>
  <c r="H26" i="46"/>
  <c r="J26" i="46" s="1"/>
  <c r="G26" i="46"/>
  <c r="I26" i="46" s="1"/>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49" i="33" s="1"/>
  <c r="G6" i="33"/>
  <c r="G49" i="33" s="1"/>
  <c r="E49" i="33"/>
  <c r="D49" i="33"/>
  <c r="C49" i="33"/>
  <c r="B49" i="33"/>
  <c r="D43" i="44" l="1"/>
  <c r="D13" i="51"/>
  <c r="F13" i="51" s="1"/>
  <c r="G324" i="49"/>
  <c r="I324" i="49" s="1"/>
  <c r="H324" i="49"/>
  <c r="J324" i="49" s="1"/>
  <c r="D5" i="49"/>
  <c r="H11" i="44"/>
  <c r="H42" i="44"/>
  <c r="G42" i="44"/>
  <c r="I42" i="44" s="1"/>
  <c r="B43" i="44"/>
  <c r="E43" i="44"/>
  <c r="H43" i="44" s="1"/>
  <c r="C43" i="44"/>
  <c r="C5" i="44"/>
  <c r="E5" i="44" s="1"/>
  <c r="G26" i="47"/>
  <c r="I26" i="47" s="1"/>
  <c r="H26" i="47"/>
  <c r="J26" i="47" s="1"/>
  <c r="G37" i="47"/>
  <c r="I37" i="47" s="1"/>
  <c r="H37" i="47"/>
  <c r="J37" i="47" s="1"/>
  <c r="D5" i="47"/>
  <c r="H33" i="46"/>
  <c r="J33" i="46" s="1"/>
  <c r="G33" i="46"/>
  <c r="I33" i="46" s="1"/>
  <c r="D5" i="46"/>
  <c r="D5" i="33"/>
  <c r="I6" i="26"/>
  <c r="J6" i="26"/>
  <c r="J49" i="26"/>
  <c r="I49" i="26"/>
  <c r="D5" i="26"/>
  <c r="C40" i="45"/>
  <c r="C41" i="45"/>
  <c r="C42" i="45"/>
  <c r="C43" i="45"/>
  <c r="E40" i="45"/>
  <c r="E41" i="45"/>
  <c r="E42" i="45"/>
  <c r="E43" i="45"/>
  <c r="D47" i="45"/>
  <c r="D48" i="45"/>
  <c r="D49" i="45"/>
  <c r="D50" i="45"/>
  <c r="D51" i="45"/>
  <c r="D52" i="45"/>
  <c r="D53" i="45"/>
  <c r="D54" i="45"/>
  <c r="D55" i="45"/>
  <c r="D56" i="45"/>
  <c r="D57" i="45"/>
  <c r="D58" i="45"/>
  <c r="D59" i="45"/>
  <c r="D60" i="45"/>
  <c r="D61" i="45"/>
  <c r="D62" i="45"/>
  <c r="D63" i="45"/>
  <c r="D64" i="45"/>
  <c r="D65" i="45"/>
  <c r="D66" i="45"/>
  <c r="D67" i="45"/>
  <c r="E47" i="45"/>
  <c r="E48" i="45"/>
  <c r="E49" i="45"/>
  <c r="E50" i="45"/>
  <c r="E51" i="45"/>
  <c r="E52" i="45"/>
  <c r="E53" i="45"/>
  <c r="E54" i="45"/>
  <c r="E55" i="45"/>
  <c r="E56" i="45"/>
  <c r="E57" i="45"/>
  <c r="E58" i="45"/>
  <c r="E59" i="45"/>
  <c r="E60" i="45"/>
  <c r="E61" i="45"/>
  <c r="E62" i="45"/>
  <c r="E63" i="45"/>
  <c r="E64" i="45"/>
  <c r="E65" i="45"/>
  <c r="E66" i="45"/>
  <c r="E67" i="45"/>
  <c r="B47" i="45"/>
  <c r="B48" i="45"/>
  <c r="B49" i="45"/>
  <c r="B50" i="45"/>
  <c r="B51" i="45"/>
  <c r="B52" i="45"/>
  <c r="B53" i="45"/>
  <c r="B54" i="45"/>
  <c r="B55" i="45"/>
  <c r="B56" i="45"/>
  <c r="B57" i="45"/>
  <c r="B58" i="45"/>
  <c r="B59" i="45"/>
  <c r="B60" i="45"/>
  <c r="B61" i="45"/>
  <c r="B62" i="45"/>
  <c r="B63" i="45"/>
  <c r="B64" i="45"/>
  <c r="B65" i="45"/>
  <c r="B66" i="45"/>
  <c r="B67" i="45"/>
  <c r="C47" i="45"/>
  <c r="C48" i="45"/>
  <c r="C49" i="45"/>
  <c r="C50" i="45"/>
  <c r="C51" i="45"/>
  <c r="C52" i="45"/>
  <c r="C53" i="45"/>
  <c r="C54" i="45"/>
  <c r="C55" i="45"/>
  <c r="C56" i="45"/>
  <c r="C57" i="45"/>
  <c r="C58" i="45"/>
  <c r="C59" i="45"/>
  <c r="C60" i="45"/>
  <c r="C61" i="45"/>
  <c r="C62" i="45"/>
  <c r="C63" i="45"/>
  <c r="C64" i="45"/>
  <c r="C65" i="45"/>
  <c r="C66" i="45"/>
  <c r="C67" i="45"/>
  <c r="B40" i="45"/>
  <c r="B41" i="45"/>
  <c r="G41" i="45" s="1"/>
  <c r="B42" i="45"/>
  <c r="G42" i="45" s="1"/>
  <c r="B43" i="45"/>
  <c r="G43" i="45" s="1"/>
  <c r="H11" i="45"/>
  <c r="J11" i="45" s="1"/>
  <c r="D40" i="45"/>
  <c r="D41" i="45"/>
  <c r="D42" i="45"/>
  <c r="H42" i="45" s="1"/>
  <c r="D43" i="45"/>
  <c r="H35" i="45"/>
  <c r="J35" i="45" s="1"/>
  <c r="G35" i="45"/>
  <c r="I35" i="45" s="1"/>
  <c r="G11" i="45"/>
  <c r="I11" i="45" s="1"/>
  <c r="J15" i="51"/>
  <c r="K15" i="51"/>
  <c r="J24" i="51"/>
  <c r="K24" i="51"/>
  <c r="G11" i="44"/>
  <c r="C6" i="45"/>
  <c r="J42" i="44"/>
  <c r="B39" i="45"/>
  <c r="I11" i="44"/>
  <c r="G43" i="44" l="1"/>
  <c r="I43" i="44" s="1"/>
  <c r="J43" i="44"/>
  <c r="H43" i="45"/>
  <c r="H41" i="45"/>
  <c r="H64" i="45"/>
  <c r="H58" i="45"/>
  <c r="H56" i="45"/>
  <c r="H54" i="45"/>
  <c r="H50" i="45"/>
  <c r="H63" i="45"/>
  <c r="H61" i="45"/>
  <c r="H59" i="45"/>
  <c r="H57" i="45"/>
  <c r="H55" i="45"/>
  <c r="H53" i="45"/>
  <c r="H49" i="45"/>
  <c r="D44" i="45"/>
  <c r="H40" i="45"/>
  <c r="C68" i="45"/>
  <c r="G66" i="45"/>
  <c r="G64" i="45"/>
  <c r="G62" i="45"/>
  <c r="G60" i="45"/>
  <c r="G58" i="45"/>
  <c r="G56" i="45"/>
  <c r="G54" i="45"/>
  <c r="G52" i="45"/>
  <c r="G50" i="45"/>
  <c r="G48" i="45"/>
  <c r="E68" i="45"/>
  <c r="H66" i="45"/>
  <c r="H62" i="45"/>
  <c r="H60" i="45"/>
  <c r="H52" i="45"/>
  <c r="H48" i="45"/>
  <c r="G40" i="45"/>
  <c r="B44" i="45"/>
  <c r="G67" i="45"/>
  <c r="G65" i="45"/>
  <c r="G63" i="45"/>
  <c r="G61" i="45"/>
  <c r="G59" i="45"/>
  <c r="G57" i="45"/>
  <c r="G55" i="45"/>
  <c r="G53" i="45"/>
  <c r="G51" i="45"/>
  <c r="G49" i="45"/>
  <c r="G47" i="45"/>
  <c r="B68" i="45"/>
  <c r="G68" i="45" s="1"/>
  <c r="H67" i="45"/>
  <c r="H65" i="45"/>
  <c r="H51" i="45"/>
  <c r="D68" i="45"/>
  <c r="H47" i="45"/>
  <c r="E44" i="45"/>
  <c r="C44" i="45"/>
  <c r="C39" i="45"/>
  <c r="E6" i="45"/>
  <c r="E39" i="45" s="1"/>
  <c r="H68" i="45" l="1"/>
  <c r="G44" i="45"/>
  <c r="H44" i="45"/>
</calcChain>
</file>

<file path=xl/sharedStrings.xml><?xml version="1.0" encoding="utf-8"?>
<sst xmlns="http://schemas.openxmlformats.org/spreadsheetml/2006/main" count="1393" uniqueCount="455">
  <si>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</si>
  <si>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</si>
  <si>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</si>
  <si>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</si>
  <si>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</si>
  <si>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</si>
  <si>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</si>
  <si>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</si>
  <si>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</si>
  <si>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</si>
  <si>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</si>
  <si>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</si>
  <si>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</si>
  <si>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</si>
  <si>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</si>
  <si>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</si>
  <si>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</si>
  <si>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</si>
  <si>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</si>
  <si>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</si>
  <si>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</si>
  <si>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</si>
  <si>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</si>
  <si>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</si>
  <si>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</si>
  <si>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</si>
  <si>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</si>
  <si>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</si>
  <si>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</si>
  <si>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</si>
  <si>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</si>
  <si>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</si>
  <si>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</si>
  <si>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BYD</t>
  </si>
  <si>
    <t>Chevrolet</t>
  </si>
  <si>
    <t>Fiat Professional</t>
  </si>
  <si>
    <t>Ford</t>
  </si>
  <si>
    <t>Fuso</t>
  </si>
  <si>
    <t>GWM</t>
  </si>
  <si>
    <t>Hino</t>
  </si>
  <si>
    <t>Honda</t>
  </si>
  <si>
    <t>Hyundai</t>
  </si>
  <si>
    <t>Isuzu</t>
  </si>
  <si>
    <t>Isuzu Ute</t>
  </si>
  <si>
    <t>Jaguar</t>
  </si>
  <si>
    <t>Jeep</t>
  </si>
  <si>
    <t>Kenworth</t>
  </si>
  <si>
    <t>Kia</t>
  </si>
  <si>
    <t>Land Rover</t>
  </si>
  <si>
    <t>LDV</t>
  </si>
  <si>
    <t>Lexus</t>
  </si>
  <si>
    <t>Mack</t>
  </si>
  <si>
    <t>Man</t>
  </si>
  <si>
    <t>Maserati</t>
  </si>
  <si>
    <t>Mazda</t>
  </si>
  <si>
    <t>Mercedes-Benz Cars</t>
  </si>
  <si>
    <t>Mercedes-Benz Vans</t>
  </si>
  <si>
    <t>MG</t>
  </si>
  <si>
    <t>MINI</t>
  </si>
  <si>
    <t>Mitsubishi</t>
  </si>
  <si>
    <t>Nissan</t>
  </si>
  <si>
    <t>Porsche</t>
  </si>
  <si>
    <t>RAM</t>
  </si>
  <si>
    <t>Skoda</t>
  </si>
  <si>
    <t>SsangYong</t>
  </si>
  <si>
    <t>Subaru</t>
  </si>
  <si>
    <t>Suzuki</t>
  </si>
  <si>
    <t>Tesla</t>
  </si>
  <si>
    <t>Toyota</t>
  </si>
  <si>
    <t>UD Trucks</t>
  </si>
  <si>
    <t>Volkswagen</t>
  </si>
  <si>
    <t>Volvo Car</t>
  </si>
  <si>
    <t>Volvo Commercial</t>
  </si>
  <si>
    <t>VFACTS NT REPORT</t>
  </si>
  <si>
    <t>MARCH 2023</t>
  </si>
  <si>
    <t>AUSTRALIAN CAPITAL TERRITORY</t>
  </si>
  <si>
    <t>NEW SOUTH WALES</t>
  </si>
  <si>
    <t>NORTHERN TERRITORY</t>
  </si>
  <si>
    <t>QUEENSLAND</t>
  </si>
  <si>
    <t>SOUTH AUSTRALIA</t>
  </si>
  <si>
    <t>TASMANIA</t>
  </si>
  <si>
    <t>VICTORIA</t>
  </si>
  <si>
    <t>WESTERN AUSTRALIA</t>
  </si>
  <si>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</si>
  <si>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</si>
  <si>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</si>
  <si>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</si>
  <si>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</si>
  <si>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</si>
  <si>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</si>
  <si>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</si>
  <si>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</si>
  <si>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</si>
  <si>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</si>
  <si>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</si>
  <si>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</si>
  <si>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</si>
  <si>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</si>
  <si>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</si>
  <si>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</si>
  <si>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</si>
  <si>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</si>
  <si>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</si>
  <si>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</si>
  <si>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</si>
  <si>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</si>
  <si>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</si>
  <si>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</si>
  <si>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</si>
  <si>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</si>
  <si>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</si>
  <si>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</si>
  <si>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</si>
  <si>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</si>
  <si>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</si>
  <si>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</si>
  <si>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</si>
  <si>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</si>
  <si>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Upper Large &gt; $100K</t>
  </si>
  <si>
    <t>People Movers &lt; $70K</t>
  </si>
  <si>
    <t>People Movers &gt; $70K</t>
  </si>
  <si>
    <t>Sports &lt; $80K</t>
  </si>
  <si>
    <t>Sports &gt; $80K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</si>
  <si>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</si>
  <si>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</si>
  <si>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</si>
  <si>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</si>
  <si>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</si>
  <si>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</si>
  <si>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</si>
  <si>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</si>
  <si>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</si>
  <si>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</si>
  <si>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</si>
  <si>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</si>
  <si>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</si>
  <si>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</si>
  <si>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</si>
  <si>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</si>
  <si>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</si>
  <si>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</si>
  <si>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</si>
  <si>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</si>
  <si>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</si>
  <si>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</si>
  <si>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</si>
  <si>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</si>
  <si>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</si>
  <si>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</si>
  <si>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</si>
  <si>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</si>
  <si>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</si>
  <si>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</si>
  <si>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</si>
  <si>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</si>
  <si>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</si>
  <si>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</si>
  <si>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</si>
  <si>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</si>
  <si>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</si>
  <si>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</si>
  <si>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</si>
  <si>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</si>
  <si>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</si>
  <si>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</si>
  <si>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Austria</t>
  </si>
  <si>
    <t>Argentina</t>
  </si>
  <si>
    <t>Kia Picanto</t>
  </si>
  <si>
    <t>Mitsubishi Mirage</t>
  </si>
  <si>
    <t>Hyundai i20</t>
  </si>
  <si>
    <t>Kia Rio</t>
  </si>
  <si>
    <t>Mazda2</t>
  </si>
  <si>
    <t>MG MG3</t>
  </si>
  <si>
    <t>Suzuki Baleno</t>
  </si>
  <si>
    <t>Suzuki Swift</t>
  </si>
  <si>
    <t>Toyota Yaris</t>
  </si>
  <si>
    <t>Volkswagen Polo</t>
  </si>
  <si>
    <t>Audi A1</t>
  </si>
  <si>
    <t>Hyundai i30</t>
  </si>
  <si>
    <t>Hyundai Ioniq</t>
  </si>
  <si>
    <t>Kia Cerato</t>
  </si>
  <si>
    <t>Mazda3</t>
  </si>
  <si>
    <t>Subaru Impreza</t>
  </si>
  <si>
    <t>Toyota Corolla</t>
  </si>
  <si>
    <t>BMW 1 Series</t>
  </si>
  <si>
    <t>BMW 2 Series Gran Coupe</t>
  </si>
  <si>
    <t>Honda Civic</t>
  </si>
  <si>
    <t>Nissan Leaf</t>
  </si>
  <si>
    <t>Subaru WRX</t>
  </si>
  <si>
    <t>Volkswagen Golf</t>
  </si>
  <si>
    <t>Hyundai Sonata</t>
  </si>
  <si>
    <t>Mazda6</t>
  </si>
  <si>
    <t>Toyota Camry</t>
  </si>
  <si>
    <t>Volkswagen Passat</t>
  </si>
  <si>
    <t>BMW 4 Series Gran Coupe</t>
  </si>
  <si>
    <t>Jaguar XE</t>
  </si>
  <si>
    <t>Lexus ES</t>
  </si>
  <si>
    <t>Mercedes-Benz C-Class</t>
  </si>
  <si>
    <t>Mercedes-Benz CLA-Class</t>
  </si>
  <si>
    <t>Tesla Model 3</t>
  </si>
  <si>
    <t>Kia Stinger</t>
  </si>
  <si>
    <t>Lexus LS</t>
  </si>
  <si>
    <t>Honda Odyssey</t>
  </si>
  <si>
    <t>Hyundai Staria</t>
  </si>
  <si>
    <t>Kia Carnival</t>
  </si>
  <si>
    <t>LDV Mifa</t>
  </si>
  <si>
    <t>Volkswagen Caddy</t>
  </si>
  <si>
    <t>Toyota Granvia</t>
  </si>
  <si>
    <t>BMW 2 Series Coupe/Conv</t>
  </si>
  <si>
    <t>Ford Mustang</t>
  </si>
  <si>
    <t>Mazda MX5</t>
  </si>
  <si>
    <t>Nissan Z</t>
  </si>
  <si>
    <t>Subaru BRZ</t>
  </si>
  <si>
    <t>Toyota GR86 / 86</t>
  </si>
  <si>
    <t>Chevrolet Corvette Stingray</t>
  </si>
  <si>
    <t>Mercedes-Benz C-Class Cpe/Conv</t>
  </si>
  <si>
    <t>Toyota Supra</t>
  </si>
  <si>
    <t>Ford Puma</t>
  </si>
  <si>
    <t>Hyundai Venue</t>
  </si>
  <si>
    <t>Kia Stonic</t>
  </si>
  <si>
    <t>Mazda CX-3</t>
  </si>
  <si>
    <t>Nissan Juke</t>
  </si>
  <si>
    <t>Suzuki Ignis</t>
  </si>
  <si>
    <t>Suzuki Jimny</t>
  </si>
  <si>
    <t>Toyota Yaris Cross</t>
  </si>
  <si>
    <t>Volkswagen T-Cross</t>
  </si>
  <si>
    <t>GWM Haval Jolion</t>
  </si>
  <si>
    <t>Honda HR-V</t>
  </si>
  <si>
    <t>Hyundai Kona</t>
  </si>
  <si>
    <t>Jeep Compass</t>
  </si>
  <si>
    <t>Kia Seltos</t>
  </si>
  <si>
    <t>Mazda CX-30</t>
  </si>
  <si>
    <t>Mazda MX-30</t>
  </si>
  <si>
    <t>MG ZS</t>
  </si>
  <si>
    <t>Mitsubishi ASX</t>
  </si>
  <si>
    <t>Mitsubishi Eclipse Cross</t>
  </si>
  <si>
    <t>Nissan Qashqai</t>
  </si>
  <si>
    <t>Subaru XV</t>
  </si>
  <si>
    <t>Suzuki S-Cross</t>
  </si>
  <si>
    <t>Suzuki Vitara</t>
  </si>
  <si>
    <t>Toyota C-HR</t>
  </si>
  <si>
    <t>Toyota Corolla Cross</t>
  </si>
  <si>
    <t>Volkswagen T-Roc</t>
  </si>
  <si>
    <t>Audi Q3</t>
  </si>
  <si>
    <t>BMW X1</t>
  </si>
  <si>
    <t>BMW X2</t>
  </si>
  <si>
    <t>Kia Niro</t>
  </si>
  <si>
    <t>Lexus UX</t>
  </si>
  <si>
    <t>Mercedes-Benz GLA-Class</t>
  </si>
  <si>
    <t>MINI Countryman</t>
  </si>
  <si>
    <t>BYD Atto 3</t>
  </si>
  <si>
    <t>Ford Escape</t>
  </si>
  <si>
    <t>GWM Haval H6</t>
  </si>
  <si>
    <t>GWM Haval H6 GT</t>
  </si>
  <si>
    <t>Honda CR-V</t>
  </si>
  <si>
    <t>Hyundai Tucson</t>
  </si>
  <si>
    <t>Kia Sportage</t>
  </si>
  <si>
    <t>Mazda CX-5</t>
  </si>
  <si>
    <t>MG HS</t>
  </si>
  <si>
    <t>Mitsubishi Outlander</t>
  </si>
  <si>
    <t>Nissan X-Trail</t>
  </si>
  <si>
    <t>Skoda Karoq</t>
  </si>
  <si>
    <t>SsangYong Korando</t>
  </si>
  <si>
    <t>Subaru Forester</t>
  </si>
  <si>
    <t>Toyota RAV4</t>
  </si>
  <si>
    <t>Volkswagen Tiguan</t>
  </si>
  <si>
    <t>Audi Q5</t>
  </si>
  <si>
    <t>BMW X3</t>
  </si>
  <si>
    <t>BMW X4</t>
  </si>
  <si>
    <t>Lexus NX</t>
  </si>
  <si>
    <t>Mercedes-Benz GLC-Class Coupe</t>
  </si>
  <si>
    <t>Mercedes-Benz GLC-Class Wagon</t>
  </si>
  <si>
    <t>Porsche Macan</t>
  </si>
  <si>
    <t>Tesla Model Y</t>
  </si>
  <si>
    <t>Ford Everest</t>
  </si>
  <si>
    <t>Hyundai Palisade</t>
  </si>
  <si>
    <t>Hyundai Santa Fe</t>
  </si>
  <si>
    <t>Isuzu Ute MU-X</t>
  </si>
  <si>
    <t>Jeep Wrangler</t>
  </si>
  <si>
    <t>Kia Sorento</t>
  </si>
  <si>
    <t>LDV D90</t>
  </si>
  <si>
    <t>Mazda CX-8</t>
  </si>
  <si>
    <t>Mazda CX-9</t>
  </si>
  <si>
    <t>Mitsubishi Pajero Sport</t>
  </si>
  <si>
    <t>Nissan Pathfinder</t>
  </si>
  <si>
    <t>Skoda Kodiaq</t>
  </si>
  <si>
    <t>Ssangyong Rexton</t>
  </si>
  <si>
    <t>Subaru Outback</t>
  </si>
  <si>
    <t>Toyota Fortuner</t>
  </si>
  <si>
    <t>Toyota Kluger</t>
  </si>
  <si>
    <t>Toyota Prado</t>
  </si>
  <si>
    <t>Volkswagen Tiguan Allspace</t>
  </si>
  <si>
    <t>BMW X5</t>
  </si>
  <si>
    <t>Jeep Grand Cherokee</t>
  </si>
  <si>
    <t>Kia EV6</t>
  </si>
  <si>
    <t>Land Rover Range Rover Sport</t>
  </si>
  <si>
    <t>Lexus RX</t>
  </si>
  <si>
    <t>Maserati Levante</t>
  </si>
  <si>
    <t>Mercedes-Benz GLE-Class Coupe</t>
  </si>
  <si>
    <t>Mercedes-Benz GLE-Class Wagon</t>
  </si>
  <si>
    <t>Porsche Cayenne Wagon</t>
  </si>
  <si>
    <t>Volvo XC90</t>
  </si>
  <si>
    <t>Nissan Patrol Wagon</t>
  </si>
  <si>
    <t>Toyota Landcruiser Wagon</t>
  </si>
  <si>
    <t>Lexus LX</t>
  </si>
  <si>
    <t>Mercedes-Benz G-Class</t>
  </si>
  <si>
    <t>Toyota Hiace Bus</t>
  </si>
  <si>
    <t>Toyota Coaster</t>
  </si>
  <si>
    <t>Volkswagen Caddy Van</t>
  </si>
  <si>
    <t>Ford Transit Custom</t>
  </si>
  <si>
    <t>Hyundai Staria Load</t>
  </si>
  <si>
    <t>LDV G10/G10+</t>
  </si>
  <si>
    <t>LDV V80</t>
  </si>
  <si>
    <t>Mercedes-Benz Vito/eVito Van</t>
  </si>
  <si>
    <t>Mitsubishi Express</t>
  </si>
  <si>
    <t>Toyota Hiace Van</t>
  </si>
  <si>
    <t>Volkswagen Transporter</t>
  </si>
  <si>
    <t>Ford Ranger 4X2</t>
  </si>
  <si>
    <t>Isuzu Ute D-Max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</si>
  <si>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</si>
  <si>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</si>
  <si>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</si>
  <si>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</si>
  <si>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</si>
  <si>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</si>
  <si>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</si>
  <si>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</si>
  <si>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</si>
  <si>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</si>
  <si>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</si>
  <si>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</si>
  <si>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</si>
  <si>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</si>
  <si>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</si>
  <si>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</si>
  <si>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</si>
  <si>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</si>
  <si>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</si>
  <si>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</si>
  <si>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Fiat Ducato</t>
  </si>
  <si>
    <t>Fuso Canter (LD)</t>
  </si>
  <si>
    <t>Hino (LD)</t>
  </si>
  <si>
    <t>Isuzu N-Series (LD)</t>
  </si>
  <si>
    <t>LDV Deliver 9</t>
  </si>
  <si>
    <t>Mercedes-Benz Sprinter</t>
  </si>
  <si>
    <t>Volkswagen Crafter</t>
  </si>
  <si>
    <t>Fuso Fighter (MD)</t>
  </si>
  <si>
    <t>Hino (MD)</t>
  </si>
  <si>
    <t>Isuzu N-Series (MD)</t>
  </si>
  <si>
    <t>MAN (MD)</t>
  </si>
  <si>
    <t>Fuso F-Series (HD)</t>
  </si>
  <si>
    <t>Hino (HD)</t>
  </si>
  <si>
    <t>Isuzu (HD)</t>
  </si>
  <si>
    <t>Mack (HD)</t>
  </si>
  <si>
    <t>MAN (HD)</t>
  </si>
  <si>
    <t>UD Trucks (HD)</t>
  </si>
  <si>
    <t>Volvo Truck (HD)</t>
  </si>
  <si>
    <t>Total Passenger</t>
  </si>
  <si>
    <t>Total Passenger &lt; $</t>
  </si>
  <si>
    <t>Total Passenger &gt; $</t>
  </si>
  <si>
    <t>Total Sports</t>
  </si>
  <si>
    <t>Total Sports &gt; $80K</t>
  </si>
  <si>
    <t>Total Sports &lt; $80K</t>
  </si>
  <si>
    <t>Total People Movers</t>
  </si>
  <si>
    <t>Total People Movers &gt; $70K</t>
  </si>
  <si>
    <t>Total People Movers &lt; $70K</t>
  </si>
  <si>
    <t>Total Upper Large</t>
  </si>
  <si>
    <t>Total Upper Large &gt; $100K</t>
  </si>
  <si>
    <t>Total Large</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</si>
  <si>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</si>
  <si>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</si>
  <si>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</si>
  <si>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</si>
  <si>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</si>
  <si>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</si>
  <si>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</si>
  <si>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</si>
  <si>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</si>
  <si>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</si>
  <si>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</si>
  <si>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</si>
  <si>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</si>
  <si>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</si>
  <si>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</si>
  <si>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</si>
  <si>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</si>
  <si>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</si>
  <si>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</si>
  <si>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</si>
  <si>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</si>
  <si>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</si>
  <si>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</si>
  <si>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</si>
  <si>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</si>
  <si>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</si>
  <si>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</si>
  <si>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</si>
  <si>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</si>
  <si>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</si>
  <si>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</si>
  <si>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</si>
  <si>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</si>
  <si>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</si>
  <si>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</si>
  <si>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</si>
  <si>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</si>
  <si>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</si>
  <si>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</si>
  <si>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</si>
  <si>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</si>
  <si>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</si>
  <si>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</si>
  <si>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</si>
  <si>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</si>
  <si>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BYD Total</t>
  </si>
  <si>
    <t>Chevrolet Total</t>
  </si>
  <si>
    <t>Fiat Professional Total</t>
  </si>
  <si>
    <t>Ford Total</t>
  </si>
  <si>
    <t>Fuso Total</t>
  </si>
  <si>
    <t>GWM Total</t>
  </si>
  <si>
    <t>Hino Total</t>
  </si>
  <si>
    <t>Honda Total</t>
  </si>
  <si>
    <t>Hyundai Total</t>
  </si>
  <si>
    <t>Isuzu Total</t>
  </si>
  <si>
    <t>Isuzu Ute Total</t>
  </si>
  <si>
    <t>Jaguar Total</t>
  </si>
  <si>
    <t>Jeep Total</t>
  </si>
  <si>
    <t>Kenworth Total</t>
  </si>
  <si>
    <t>Kia Total</t>
  </si>
  <si>
    <t>Land Rover Total</t>
  </si>
  <si>
    <t>LDV Total</t>
  </si>
  <si>
    <t>Lexus Total</t>
  </si>
  <si>
    <t>Mack Total</t>
  </si>
  <si>
    <t>Man Total</t>
  </si>
  <si>
    <t>Maserati Total</t>
  </si>
  <si>
    <t>Mazda Total</t>
  </si>
  <si>
    <t>Mercedes-Benz Cars Total</t>
  </si>
  <si>
    <t>Mercedes-Benz Vans Total</t>
  </si>
  <si>
    <t>MG Total</t>
  </si>
  <si>
    <t>MINI Total</t>
  </si>
  <si>
    <t>Mitsubishi Total</t>
  </si>
  <si>
    <t>Nissan Total</t>
  </si>
  <si>
    <t>Porsche Total</t>
  </si>
  <si>
    <t>RAM Total</t>
  </si>
  <si>
    <t>Skoda Total</t>
  </si>
  <si>
    <t>SsangYong Total</t>
  </si>
  <si>
    <t>Subaru Total</t>
  </si>
  <si>
    <t>Suzuki Total</t>
  </si>
  <si>
    <t>Tesla Total</t>
  </si>
  <si>
    <t>Toyota Total</t>
  </si>
  <si>
    <t>UD Trucks Total</t>
  </si>
  <si>
    <t>Volkswagen Total</t>
  </si>
  <si>
    <t>Volvo Car Total</t>
  </si>
  <si>
    <t>Volvo Commercial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</si>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</sst>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77734375" customWidth="1"/>
    <col min="2" max="2" width="32.5546875" customWidth="1"/>
    <col min="3" max="4" width="9.5546875" bestFit="1" customWidth="1"/>
    <col min="5" max="6" width="10.21875" customWidth="1"/>
    <col min="7" max="7" width="1.77734375" customWidth="1"/>
    <col min="8" max="8" width="9" bestFit="1" customWidth="1"/>
    <col min="12" max="12" width="2.77734375" customWidth="1"/>
    <col min="15" max="17" width="8.5546875" customWidth="1"/>
  </cols>
  <sheetData>
    <row r="1" spans="1:12" ht="45.75" customHeight="1" x14ac:dyDescent="0.25">
      <c r="A1" s="182" t="s">
        <v>73</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40.049999999999997"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049999999999997" customHeight="1" x14ac:dyDescent="0.25">
      <c r="A6" s="93"/>
      <c r="B6" s="93"/>
      <c r="C6" s="93"/>
      <c r="D6" s="93"/>
      <c r="E6" s="93"/>
      <c r="F6" s="93"/>
      <c r="G6" s="93"/>
      <c r="H6" s="93"/>
      <c r="I6" s="93"/>
      <c r="J6" s="90"/>
      <c r="K6" s="90"/>
      <c r="L6" s="90"/>
    </row>
    <row r="7" spans="1:12" s="89" customFormat="1" ht="39.75" customHeight="1" x14ac:dyDescent="0.25">
      <c r="A7" s="188" t="s">
        <v>74</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75</v>
      </c>
      <c r="C15" s="109">
        <v>1576</v>
      </c>
      <c r="D15" s="110">
        <v>1560</v>
      </c>
      <c r="E15" s="109">
        <v>4424</v>
      </c>
      <c r="F15" s="110">
        <v>4091</v>
      </c>
      <c r="G15" s="111"/>
      <c r="H15" s="109">
        <f t="shared" ref="H15:H22" si="0">C15-D15</f>
        <v>16</v>
      </c>
      <c r="I15" s="110">
        <f t="shared" ref="I15:I22" si="1">E15-F15</f>
        <v>333</v>
      </c>
      <c r="J15" s="112">
        <f t="shared" ref="J15:J22" si="2">IF(D15=0, "-", IF(H15/D15&lt;10, H15/D15, "&gt;999%"))</f>
        <v>1.0256410256410256E-2</v>
      </c>
      <c r="K15" s="113">
        <f t="shared" ref="K15:K22" si="3">IF(F15=0, "-", IF(I15/F15&lt;10, I15/F15, "&gt;999%"))</f>
        <v>8.1398191151307753E-2</v>
      </c>
      <c r="L15" s="99"/>
    </row>
    <row r="16" spans="1:12" ht="15" x14ac:dyDescent="0.25">
      <c r="A16" s="99"/>
      <c r="B16" s="108" t="s">
        <v>76</v>
      </c>
      <c r="C16" s="109">
        <v>30256</v>
      </c>
      <c r="D16" s="110">
        <v>32224</v>
      </c>
      <c r="E16" s="109">
        <v>84340</v>
      </c>
      <c r="F16" s="110">
        <v>81619</v>
      </c>
      <c r="G16" s="111"/>
      <c r="H16" s="109">
        <f t="shared" si="0"/>
        <v>-1968</v>
      </c>
      <c r="I16" s="110">
        <f t="shared" si="1"/>
        <v>2721</v>
      </c>
      <c r="J16" s="112">
        <f t="shared" si="2"/>
        <v>-6.1072492552135052E-2</v>
      </c>
      <c r="K16" s="113">
        <f t="shared" si="3"/>
        <v>3.3337825751356916E-2</v>
      </c>
      <c r="L16" s="99"/>
    </row>
    <row r="17" spans="1:12" ht="15" x14ac:dyDescent="0.25">
      <c r="A17" s="99"/>
      <c r="B17" s="108" t="s">
        <v>77</v>
      </c>
      <c r="C17" s="109">
        <v>776</v>
      </c>
      <c r="D17" s="110">
        <v>916</v>
      </c>
      <c r="E17" s="109">
        <v>2166</v>
      </c>
      <c r="F17" s="110">
        <v>2238</v>
      </c>
      <c r="G17" s="111"/>
      <c r="H17" s="109">
        <f t="shared" si="0"/>
        <v>-140</v>
      </c>
      <c r="I17" s="110">
        <f t="shared" si="1"/>
        <v>-72</v>
      </c>
      <c r="J17" s="112">
        <f t="shared" si="2"/>
        <v>-0.15283842794759825</v>
      </c>
      <c r="K17" s="113">
        <f t="shared" si="3"/>
        <v>-3.2171581769436998E-2</v>
      </c>
      <c r="L17" s="99"/>
    </row>
    <row r="18" spans="1:12" ht="15" x14ac:dyDescent="0.25">
      <c r="A18" s="99"/>
      <c r="B18" s="108" t="s">
        <v>78</v>
      </c>
      <c r="C18" s="109">
        <v>22244</v>
      </c>
      <c r="D18" s="110">
        <v>21214</v>
      </c>
      <c r="E18" s="109">
        <v>59437</v>
      </c>
      <c r="F18" s="110">
        <v>56599</v>
      </c>
      <c r="G18" s="111"/>
      <c r="H18" s="109">
        <f t="shared" si="0"/>
        <v>1030</v>
      </c>
      <c r="I18" s="110">
        <f t="shared" si="1"/>
        <v>2838</v>
      </c>
      <c r="J18" s="112">
        <f t="shared" si="2"/>
        <v>4.8552842462524747E-2</v>
      </c>
      <c r="K18" s="113">
        <f t="shared" si="3"/>
        <v>5.0142228661283768E-2</v>
      </c>
      <c r="L18" s="99"/>
    </row>
    <row r="19" spans="1:12" ht="15" x14ac:dyDescent="0.25">
      <c r="A19" s="99"/>
      <c r="B19" s="108" t="s">
        <v>79</v>
      </c>
      <c r="C19" s="109">
        <v>6543</v>
      </c>
      <c r="D19" s="110">
        <v>6380</v>
      </c>
      <c r="E19" s="109">
        <v>17878</v>
      </c>
      <c r="F19" s="110">
        <v>17360</v>
      </c>
      <c r="G19" s="111"/>
      <c r="H19" s="109">
        <f t="shared" si="0"/>
        <v>163</v>
      </c>
      <c r="I19" s="110">
        <f t="shared" si="1"/>
        <v>518</v>
      </c>
      <c r="J19" s="112">
        <f t="shared" si="2"/>
        <v>2.5548589341692789E-2</v>
      </c>
      <c r="K19" s="113">
        <f t="shared" si="3"/>
        <v>2.9838709677419355E-2</v>
      </c>
      <c r="L19" s="99"/>
    </row>
    <row r="20" spans="1:12" ht="15" x14ac:dyDescent="0.25">
      <c r="A20" s="99"/>
      <c r="B20" s="108" t="s">
        <v>80</v>
      </c>
      <c r="C20" s="109">
        <v>1620</v>
      </c>
      <c r="D20" s="110">
        <v>1768</v>
      </c>
      <c r="E20" s="109">
        <v>4544</v>
      </c>
      <c r="F20" s="110">
        <v>4797</v>
      </c>
      <c r="G20" s="111"/>
      <c r="H20" s="109">
        <f t="shared" si="0"/>
        <v>-148</v>
      </c>
      <c r="I20" s="110">
        <f t="shared" si="1"/>
        <v>-253</v>
      </c>
      <c r="J20" s="112">
        <f t="shared" si="2"/>
        <v>-8.3710407239818999E-2</v>
      </c>
      <c r="K20" s="113">
        <f t="shared" si="3"/>
        <v>-5.2741296643735669E-2</v>
      </c>
      <c r="L20" s="99"/>
    </row>
    <row r="21" spans="1:12" ht="15" x14ac:dyDescent="0.25">
      <c r="A21" s="99"/>
      <c r="B21" s="108" t="s">
        <v>81</v>
      </c>
      <c r="C21" s="109">
        <v>24107</v>
      </c>
      <c r="D21" s="110">
        <v>27155</v>
      </c>
      <c r="E21" s="109">
        <v>68368</v>
      </c>
      <c r="F21" s="110">
        <v>69729</v>
      </c>
      <c r="G21" s="111"/>
      <c r="H21" s="109">
        <f t="shared" si="0"/>
        <v>-3048</v>
      </c>
      <c r="I21" s="110">
        <f t="shared" si="1"/>
        <v>-1361</v>
      </c>
      <c r="J21" s="112">
        <f t="shared" si="2"/>
        <v>-0.11224452218744246</v>
      </c>
      <c r="K21" s="113">
        <f t="shared" si="3"/>
        <v>-1.951842131681223E-2</v>
      </c>
      <c r="L21" s="99"/>
    </row>
    <row r="22" spans="1:12" ht="15" x14ac:dyDescent="0.25">
      <c r="A22" s="99"/>
      <c r="B22" s="108" t="s">
        <v>82</v>
      </c>
      <c r="C22" s="109">
        <v>10129</v>
      </c>
      <c r="D22" s="110">
        <v>10016</v>
      </c>
      <c r="E22" s="109">
        <v>27845</v>
      </c>
      <c r="F22" s="110">
        <v>26003</v>
      </c>
      <c r="G22" s="111"/>
      <c r="H22" s="109">
        <f t="shared" si="0"/>
        <v>113</v>
      </c>
      <c r="I22" s="110">
        <f t="shared" si="1"/>
        <v>1842</v>
      </c>
      <c r="J22" s="112">
        <f t="shared" si="2"/>
        <v>1.1281948881789138E-2</v>
      </c>
      <c r="K22" s="113">
        <f t="shared" si="3"/>
        <v>7.0837980233050032E-2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97251</v>
      </c>
      <c r="D24" s="121">
        <f>SUM(D15:D23)</f>
        <v>101233</v>
      </c>
      <c r="E24" s="120">
        <f>SUM(E15:E23)</f>
        <v>269002</v>
      </c>
      <c r="F24" s="121">
        <f>SUM(F15:F23)</f>
        <v>262436</v>
      </c>
      <c r="G24" s="122"/>
      <c r="H24" s="120">
        <f>SUM(H15:H23)</f>
        <v>-3982</v>
      </c>
      <c r="I24" s="121">
        <f>SUM(I15:I23)</f>
        <v>6566</v>
      </c>
      <c r="J24" s="123">
        <f>IF(D24=0, 0, H24/D24)</f>
        <v>-3.9334999456698903E-2</v>
      </c>
      <c r="K24" s="124">
        <f>IF(F24=0, 0, I24/F24)</f>
        <v>2.5019433309454494E-2</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454</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53"/>
  <sheetViews>
    <sheetView tabSelected="1" zoomScaleNormal="100" workbookViewId="0">
      <selection activeCell="M1" sqref="M1"/>
    </sheetView>
  </sheetViews>
  <sheetFormatPr defaultRowHeight="13.2" x14ac:dyDescent="0.25"/>
  <cols>
    <col min="1" max="1" width="30.1093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83</v>
      </c>
      <c r="B2" s="202" t="s">
        <v>74</v>
      </c>
      <c r="C2" s="198"/>
      <c r="D2" s="198"/>
      <c r="E2" s="203"/>
      <c r="F2" s="203"/>
      <c r="G2" s="203"/>
      <c r="H2" s="203"/>
      <c r="I2" s="203"/>
      <c r="J2" s="203"/>
      <c r="K2" s="203"/>
    </row>
    <row r="4" spans="1:11" ht="15.6" x14ac:dyDescent="0.3">
      <c r="A4" s="164" t="s">
        <v>94</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94</v>
      </c>
      <c r="B6" s="61" t="s">
        <v>12</v>
      </c>
      <c r="C6" s="62" t="s">
        <v>13</v>
      </c>
      <c r="D6" s="61" t="s">
        <v>12</v>
      </c>
      <c r="E6" s="63" t="s">
        <v>13</v>
      </c>
      <c r="F6" s="62" t="s">
        <v>12</v>
      </c>
      <c r="G6" s="62" t="s">
        <v>13</v>
      </c>
      <c r="H6" s="61" t="s">
        <v>12</v>
      </c>
      <c r="I6" s="63" t="s">
        <v>13</v>
      </c>
      <c r="J6" s="61"/>
      <c r="K6" s="63"/>
    </row>
    <row r="7" spans="1:11" x14ac:dyDescent="0.25">
      <c r="A7" s="7" t="s">
        <v>217</v>
      </c>
      <c r="B7" s="65">
        <v>0</v>
      </c>
      <c r="C7" s="34">
        <f>IF(B17=0, "-", B7/B17)</f>
        <v>0</v>
      </c>
      <c r="D7" s="65">
        <v>1</v>
      </c>
      <c r="E7" s="9">
        <f>IF(D17=0, "-", D7/D17)</f>
        <v>1.8867924528301886E-2</v>
      </c>
      <c r="F7" s="81">
        <v>1</v>
      </c>
      <c r="G7" s="34">
        <f>IF(F17=0, "-", F7/F17)</f>
        <v>1.098901098901099E-2</v>
      </c>
      <c r="H7" s="65">
        <v>1</v>
      </c>
      <c r="I7" s="9">
        <f>IF(H17=0, "-", H7/H17)</f>
        <v>8.1967213114754103E-3</v>
      </c>
      <c r="J7" s="8">
        <f t="shared" ref="J7:J15" si="0">IF(D7=0, "-", IF((B7-D7)/D7&lt;10, (B7-D7)/D7, "&gt;999%"))</f>
        <v>-1</v>
      </c>
      <c r="K7" s="9">
        <f t="shared" ref="K7:K15" si="1">IF(H7=0, "-", IF((F7-H7)/H7&lt;10, (F7-H7)/H7, "&gt;999%"))</f>
        <v>0</v>
      </c>
    </row>
    <row r="8" spans="1:11" x14ac:dyDescent="0.25">
      <c r="A8" s="7" t="s">
        <v>218</v>
      </c>
      <c r="B8" s="65">
        <v>2</v>
      </c>
      <c r="C8" s="34">
        <f>IF(B17=0, "-", B8/B17)</f>
        <v>0.1</v>
      </c>
      <c r="D8" s="65">
        <v>5</v>
      </c>
      <c r="E8" s="9">
        <f>IF(D17=0, "-", D8/D17)</f>
        <v>9.4339622641509441E-2</v>
      </c>
      <c r="F8" s="81">
        <v>10</v>
      </c>
      <c r="G8" s="34">
        <f>IF(F17=0, "-", F8/F17)</f>
        <v>0.10989010989010989</v>
      </c>
      <c r="H8" s="65">
        <v>8</v>
      </c>
      <c r="I8" s="9">
        <f>IF(H17=0, "-", H8/H17)</f>
        <v>6.5573770491803282E-2</v>
      </c>
      <c r="J8" s="8">
        <f t="shared" si="0"/>
        <v>-0.6</v>
      </c>
      <c r="K8" s="9">
        <f t="shared" si="1"/>
        <v>0.25</v>
      </c>
    </row>
    <row r="9" spans="1:11" x14ac:dyDescent="0.25">
      <c r="A9" s="7" t="s">
        <v>219</v>
      </c>
      <c r="B9" s="65">
        <v>3</v>
      </c>
      <c r="C9" s="34">
        <f>IF(B17=0, "-", B9/B17)</f>
        <v>0.15</v>
      </c>
      <c r="D9" s="65">
        <v>2</v>
      </c>
      <c r="E9" s="9">
        <f>IF(D17=0, "-", D9/D17)</f>
        <v>3.7735849056603772E-2</v>
      </c>
      <c r="F9" s="81">
        <v>14</v>
      </c>
      <c r="G9" s="34">
        <f>IF(F17=0, "-", F9/F17)</f>
        <v>0.15384615384615385</v>
      </c>
      <c r="H9" s="65">
        <v>13</v>
      </c>
      <c r="I9" s="9">
        <f>IF(H17=0, "-", H9/H17)</f>
        <v>0.10655737704918032</v>
      </c>
      <c r="J9" s="8">
        <f t="shared" si="0"/>
        <v>0.5</v>
      </c>
      <c r="K9" s="9">
        <f t="shared" si="1"/>
        <v>7.6923076923076927E-2</v>
      </c>
    </row>
    <row r="10" spans="1:11" x14ac:dyDescent="0.25">
      <c r="A10" s="7" t="s">
        <v>220</v>
      </c>
      <c r="B10" s="65">
        <v>1</v>
      </c>
      <c r="C10" s="34">
        <f>IF(B17=0, "-", B10/B17)</f>
        <v>0.05</v>
      </c>
      <c r="D10" s="65">
        <v>5</v>
      </c>
      <c r="E10" s="9">
        <f>IF(D17=0, "-", D10/D17)</f>
        <v>9.4339622641509441E-2</v>
      </c>
      <c r="F10" s="81">
        <v>21</v>
      </c>
      <c r="G10" s="34">
        <f>IF(F17=0, "-", F10/F17)</f>
        <v>0.23076923076923078</v>
      </c>
      <c r="H10" s="65">
        <v>16</v>
      </c>
      <c r="I10" s="9">
        <f>IF(H17=0, "-", H10/H17)</f>
        <v>0.13114754098360656</v>
      </c>
      <c r="J10" s="8">
        <f t="shared" si="0"/>
        <v>-0.8</v>
      </c>
      <c r="K10" s="9">
        <f t="shared" si="1"/>
        <v>0.3125</v>
      </c>
    </row>
    <row r="11" spans="1:11" x14ac:dyDescent="0.25">
      <c r="A11" s="7" t="s">
        <v>221</v>
      </c>
      <c r="B11" s="65">
        <v>1</v>
      </c>
      <c r="C11" s="34">
        <f>IF(B17=0, "-", B11/B17)</f>
        <v>0.05</v>
      </c>
      <c r="D11" s="65">
        <v>1</v>
      </c>
      <c r="E11" s="9">
        <f>IF(D17=0, "-", D11/D17)</f>
        <v>1.8867924528301886E-2</v>
      </c>
      <c r="F11" s="81">
        <v>1</v>
      </c>
      <c r="G11" s="34">
        <f>IF(F17=0, "-", F11/F17)</f>
        <v>1.098901098901099E-2</v>
      </c>
      <c r="H11" s="65">
        <v>2</v>
      </c>
      <c r="I11" s="9">
        <f>IF(H17=0, "-", H11/H17)</f>
        <v>1.6393442622950821E-2</v>
      </c>
      <c r="J11" s="8">
        <f t="shared" si="0"/>
        <v>0</v>
      </c>
      <c r="K11" s="9">
        <f t="shared" si="1"/>
        <v>-0.5</v>
      </c>
    </row>
    <row r="12" spans="1:11" x14ac:dyDescent="0.25">
      <c r="A12" s="7" t="s">
        <v>222</v>
      </c>
      <c r="B12" s="65">
        <v>3</v>
      </c>
      <c r="C12" s="34">
        <f>IF(B17=0, "-", B12/B17)</f>
        <v>0.15</v>
      </c>
      <c r="D12" s="65">
        <v>2</v>
      </c>
      <c r="E12" s="9">
        <f>IF(D17=0, "-", D12/D17)</f>
        <v>3.7735849056603772E-2</v>
      </c>
      <c r="F12" s="81">
        <v>8</v>
      </c>
      <c r="G12" s="34">
        <f>IF(F17=0, "-", F12/F17)</f>
        <v>8.7912087912087919E-2</v>
      </c>
      <c r="H12" s="65">
        <v>7</v>
      </c>
      <c r="I12" s="9">
        <f>IF(H17=0, "-", H12/H17)</f>
        <v>5.737704918032787E-2</v>
      </c>
      <c r="J12" s="8">
        <f t="shared" si="0"/>
        <v>0.5</v>
      </c>
      <c r="K12" s="9">
        <f t="shared" si="1"/>
        <v>0.14285714285714285</v>
      </c>
    </row>
    <row r="13" spans="1:11" x14ac:dyDescent="0.25">
      <c r="A13" s="7" t="s">
        <v>223</v>
      </c>
      <c r="B13" s="65">
        <v>2</v>
      </c>
      <c r="C13" s="34">
        <f>IF(B17=0, "-", B13/B17)</f>
        <v>0.1</v>
      </c>
      <c r="D13" s="65">
        <v>23</v>
      </c>
      <c r="E13" s="9">
        <f>IF(D17=0, "-", D13/D17)</f>
        <v>0.43396226415094341</v>
      </c>
      <c r="F13" s="81">
        <v>13</v>
      </c>
      <c r="G13" s="34">
        <f>IF(F17=0, "-", F13/F17)</f>
        <v>0.14285714285714285</v>
      </c>
      <c r="H13" s="65">
        <v>36</v>
      </c>
      <c r="I13" s="9">
        <f>IF(H17=0, "-", H13/H17)</f>
        <v>0.29508196721311475</v>
      </c>
      <c r="J13" s="8">
        <f t="shared" si="0"/>
        <v>-0.91304347826086951</v>
      </c>
      <c r="K13" s="9">
        <f t="shared" si="1"/>
        <v>-0.63888888888888884</v>
      </c>
    </row>
    <row r="14" spans="1:11" x14ac:dyDescent="0.25">
      <c r="A14" s="7" t="s">
        <v>224</v>
      </c>
      <c r="B14" s="65">
        <v>6</v>
      </c>
      <c r="C14" s="34">
        <f>IF(B17=0, "-", B14/B17)</f>
        <v>0.3</v>
      </c>
      <c r="D14" s="65">
        <v>13</v>
      </c>
      <c r="E14" s="9">
        <f>IF(D17=0, "-", D14/D17)</f>
        <v>0.24528301886792453</v>
      </c>
      <c r="F14" s="81">
        <v>20</v>
      </c>
      <c r="G14" s="34">
        <f>IF(F17=0, "-", F14/F17)</f>
        <v>0.21978021978021978</v>
      </c>
      <c r="H14" s="65">
        <v>35</v>
      </c>
      <c r="I14" s="9">
        <f>IF(H17=0, "-", H14/H17)</f>
        <v>0.28688524590163933</v>
      </c>
      <c r="J14" s="8">
        <f t="shared" si="0"/>
        <v>-0.53846153846153844</v>
      </c>
      <c r="K14" s="9">
        <f t="shared" si="1"/>
        <v>-0.42857142857142855</v>
      </c>
    </row>
    <row r="15" spans="1:11" x14ac:dyDescent="0.25">
      <c r="A15" s="7" t="s">
        <v>225</v>
      </c>
      <c r="B15" s="65">
        <v>2</v>
      </c>
      <c r="C15" s="34">
        <f>IF(B17=0, "-", B15/B17)</f>
        <v>0.1</v>
      </c>
      <c r="D15" s="65">
        <v>1</v>
      </c>
      <c r="E15" s="9">
        <f>IF(D17=0, "-", D15/D17)</f>
        <v>1.8867924528301886E-2</v>
      </c>
      <c r="F15" s="81">
        <v>3</v>
      </c>
      <c r="G15" s="34">
        <f>IF(F17=0, "-", F15/F17)</f>
        <v>3.2967032967032968E-2</v>
      </c>
      <c r="H15" s="65">
        <v>4</v>
      </c>
      <c r="I15" s="9">
        <f>IF(H17=0, "-", H15/H17)</f>
        <v>3.2786885245901641E-2</v>
      </c>
      <c r="J15" s="8">
        <f t="shared" si="0"/>
        <v>1</v>
      </c>
      <c r="K15" s="9">
        <f t="shared" si="1"/>
        <v>-0.25</v>
      </c>
    </row>
    <row r="16" spans="1:11" x14ac:dyDescent="0.25">
      <c r="A16" s="2"/>
      <c r="B16" s="68"/>
      <c r="C16" s="33"/>
      <c r="D16" s="68"/>
      <c r="E16" s="6"/>
      <c r="F16" s="82"/>
      <c r="G16" s="33"/>
      <c r="H16" s="68"/>
      <c r="I16" s="6"/>
      <c r="J16" s="5"/>
      <c r="K16" s="6"/>
    </row>
    <row r="17" spans="1:11" s="43" customFormat="1" x14ac:dyDescent="0.25">
      <c r="A17" s="162" t="s">
        <v>395</v>
      </c>
      <c r="B17" s="71">
        <f>SUM(B7:B16)</f>
        <v>20</v>
      </c>
      <c r="C17" s="40">
        <f>B17/776</f>
        <v>2.5773195876288658E-2</v>
      </c>
      <c r="D17" s="71">
        <f>SUM(D7:D16)</f>
        <v>53</v>
      </c>
      <c r="E17" s="41">
        <f>D17/916</f>
        <v>5.7860262008733628E-2</v>
      </c>
      <c r="F17" s="77">
        <f>SUM(F7:F16)</f>
        <v>91</v>
      </c>
      <c r="G17" s="42">
        <f>F17/2166</f>
        <v>4.2012927054478302E-2</v>
      </c>
      <c r="H17" s="71">
        <f>SUM(H7:H16)</f>
        <v>122</v>
      </c>
      <c r="I17" s="41">
        <f>H17/2238</f>
        <v>5.4512957998212687E-2</v>
      </c>
      <c r="J17" s="37">
        <f>IF(D17=0, "-", IF((B17-D17)/D17&lt;10, (B17-D17)/D17, "&gt;999%"))</f>
        <v>-0.62264150943396224</v>
      </c>
      <c r="K17" s="38">
        <f>IF(H17=0, "-", IF((F17-H17)/H17&lt;10, (F17-H17)/H17, "&gt;999%"))</f>
        <v>-0.25409836065573771</v>
      </c>
    </row>
    <row r="18" spans="1:11" x14ac:dyDescent="0.25">
      <c r="B18" s="83"/>
      <c r="D18" s="83"/>
      <c r="F18" s="83"/>
      <c r="H18" s="83"/>
    </row>
    <row r="19" spans="1:11" s="43" customFormat="1" x14ac:dyDescent="0.25">
      <c r="A19" s="162" t="s">
        <v>395</v>
      </c>
      <c r="B19" s="71">
        <v>20</v>
      </c>
      <c r="C19" s="40">
        <f>B19/776</f>
        <v>2.5773195876288658E-2</v>
      </c>
      <c r="D19" s="71">
        <v>53</v>
      </c>
      <c r="E19" s="41">
        <f>D19/916</f>
        <v>5.7860262008733628E-2</v>
      </c>
      <c r="F19" s="77">
        <v>91</v>
      </c>
      <c r="G19" s="42">
        <f>F19/2166</f>
        <v>4.2012927054478302E-2</v>
      </c>
      <c r="H19" s="71">
        <v>122</v>
      </c>
      <c r="I19" s="41">
        <f>H19/2238</f>
        <v>5.4512957998212687E-2</v>
      </c>
      <c r="J19" s="37">
        <f>IF(D19=0, "-", IF((B19-D19)/D19&lt;10, (B19-D19)/D19, "&gt;999%"))</f>
        <v>-0.62264150943396224</v>
      </c>
      <c r="K19" s="38">
        <f>IF(H19=0, "-", IF((F19-H19)/H19&lt;10, (F19-H19)/H19, "&gt;999%"))</f>
        <v>-0.25409836065573771</v>
      </c>
    </row>
    <row r="20" spans="1:11" x14ac:dyDescent="0.25">
      <c r="B20" s="83"/>
      <c r="D20" s="83"/>
      <c r="F20" s="83"/>
      <c r="H20" s="83"/>
    </row>
    <row r="21" spans="1:11" ht="15.6" x14ac:dyDescent="0.3">
      <c r="A21" s="164" t="s">
        <v>95</v>
      </c>
      <c r="B21" s="196" t="s">
        <v>1</v>
      </c>
      <c r="C21" s="200"/>
      <c r="D21" s="200"/>
      <c r="E21" s="197"/>
      <c r="F21" s="196" t="s">
        <v>14</v>
      </c>
      <c r="G21" s="200"/>
      <c r="H21" s="200"/>
      <c r="I21" s="197"/>
      <c r="J21" s="196" t="s">
        <v>15</v>
      </c>
      <c r="K21" s="197"/>
    </row>
    <row r="22" spans="1:11" x14ac:dyDescent="0.25">
      <c r="A22" s="22"/>
      <c r="B22" s="196">
        <f>VALUE(RIGHT($B$2, 4))</f>
        <v>2023</v>
      </c>
      <c r="C22" s="197"/>
      <c r="D22" s="196">
        <f>B22-1</f>
        <v>2022</v>
      </c>
      <c r="E22" s="204"/>
      <c r="F22" s="196">
        <f>B22</f>
        <v>2023</v>
      </c>
      <c r="G22" s="204"/>
      <c r="H22" s="196">
        <f>D22</f>
        <v>2022</v>
      </c>
      <c r="I22" s="204"/>
      <c r="J22" s="140" t="s">
        <v>4</v>
      </c>
      <c r="K22" s="141" t="s">
        <v>2</v>
      </c>
    </row>
    <row r="23" spans="1:11" x14ac:dyDescent="0.25">
      <c r="A23" s="163" t="s">
        <v>123</v>
      </c>
      <c r="B23" s="61" t="s">
        <v>12</v>
      </c>
      <c r="C23" s="62" t="s">
        <v>13</v>
      </c>
      <c r="D23" s="61" t="s">
        <v>12</v>
      </c>
      <c r="E23" s="63" t="s">
        <v>13</v>
      </c>
      <c r="F23" s="62" t="s">
        <v>12</v>
      </c>
      <c r="G23" s="62" t="s">
        <v>13</v>
      </c>
      <c r="H23" s="61" t="s">
        <v>12</v>
      </c>
      <c r="I23" s="63" t="s">
        <v>13</v>
      </c>
      <c r="J23" s="61"/>
      <c r="K23" s="63"/>
    </row>
    <row r="24" spans="1:11" x14ac:dyDescent="0.25">
      <c r="A24" s="7" t="s">
        <v>226</v>
      </c>
      <c r="B24" s="65">
        <v>28</v>
      </c>
      <c r="C24" s="34">
        <f>IF(B42=0, "-", B24/B42)</f>
        <v>0.21705426356589147</v>
      </c>
      <c r="D24" s="65">
        <v>13</v>
      </c>
      <c r="E24" s="9">
        <f>IF(D42=0, "-", D24/D42)</f>
        <v>0.13402061855670103</v>
      </c>
      <c r="F24" s="81">
        <v>49</v>
      </c>
      <c r="G24" s="34">
        <f>IF(F42=0, "-", F24/F42)</f>
        <v>0.20081967213114754</v>
      </c>
      <c r="H24" s="65">
        <v>25</v>
      </c>
      <c r="I24" s="9">
        <f>IF(H42=0, "-", H24/H42)</f>
        <v>0.10504201680672269</v>
      </c>
      <c r="J24" s="8">
        <f t="shared" ref="J24:J40" si="2">IF(D24=0, "-", IF((B24-D24)/D24&lt;10, (B24-D24)/D24, "&gt;999%"))</f>
        <v>1.1538461538461537</v>
      </c>
      <c r="K24" s="9">
        <f t="shared" ref="K24:K40" si="3">IF(H24=0, "-", IF((F24-H24)/H24&lt;10, (F24-H24)/H24, "&gt;999%"))</f>
        <v>0.96</v>
      </c>
    </row>
    <row r="25" spans="1:11" x14ac:dyDescent="0.25">
      <c r="A25" s="7" t="s">
        <v>227</v>
      </c>
      <c r="B25" s="65">
        <v>0</v>
      </c>
      <c r="C25" s="34">
        <f>IF(B42=0, "-", B25/B42)</f>
        <v>0</v>
      </c>
      <c r="D25" s="65">
        <v>5</v>
      </c>
      <c r="E25" s="9">
        <f>IF(D42=0, "-", D25/D42)</f>
        <v>5.1546391752577317E-2</v>
      </c>
      <c r="F25" s="81">
        <v>1</v>
      </c>
      <c r="G25" s="34">
        <f>IF(F42=0, "-", F25/F42)</f>
        <v>4.0983606557377051E-3</v>
      </c>
      <c r="H25" s="65">
        <v>6</v>
      </c>
      <c r="I25" s="9">
        <f>IF(H42=0, "-", H25/H42)</f>
        <v>2.5210084033613446E-2</v>
      </c>
      <c r="J25" s="8">
        <f t="shared" si="2"/>
        <v>-1</v>
      </c>
      <c r="K25" s="9">
        <f t="shared" si="3"/>
        <v>-0.83333333333333337</v>
      </c>
    </row>
    <row r="26" spans="1:11" x14ac:dyDescent="0.25">
      <c r="A26" s="7" t="s">
        <v>228</v>
      </c>
      <c r="B26" s="65">
        <v>8</v>
      </c>
      <c r="C26" s="34">
        <f>IF(B42=0, "-", B26/B42)</f>
        <v>6.2015503875968991E-2</v>
      </c>
      <c r="D26" s="65">
        <v>5</v>
      </c>
      <c r="E26" s="9">
        <f>IF(D42=0, "-", D26/D42)</f>
        <v>5.1546391752577317E-2</v>
      </c>
      <c r="F26" s="81">
        <v>15</v>
      </c>
      <c r="G26" s="34">
        <f>IF(F42=0, "-", F26/F42)</f>
        <v>6.1475409836065573E-2</v>
      </c>
      <c r="H26" s="65">
        <v>14</v>
      </c>
      <c r="I26" s="9">
        <f>IF(H42=0, "-", H26/H42)</f>
        <v>5.8823529411764705E-2</v>
      </c>
      <c r="J26" s="8">
        <f t="shared" si="2"/>
        <v>0.6</v>
      </c>
      <c r="K26" s="9">
        <f t="shared" si="3"/>
        <v>7.1428571428571425E-2</v>
      </c>
    </row>
    <row r="27" spans="1:11" x14ac:dyDescent="0.25">
      <c r="A27" s="7" t="s">
        <v>229</v>
      </c>
      <c r="B27" s="65">
        <v>0</v>
      </c>
      <c r="C27" s="34">
        <f>IF(B42=0, "-", B27/B42)</f>
        <v>0</v>
      </c>
      <c r="D27" s="65">
        <v>1</v>
      </c>
      <c r="E27" s="9">
        <f>IF(D42=0, "-", D27/D42)</f>
        <v>1.0309278350515464E-2</v>
      </c>
      <c r="F27" s="81">
        <v>2</v>
      </c>
      <c r="G27" s="34">
        <f>IF(F42=0, "-", F27/F42)</f>
        <v>8.1967213114754103E-3</v>
      </c>
      <c r="H27" s="65">
        <v>2</v>
      </c>
      <c r="I27" s="9">
        <f>IF(H42=0, "-", H27/H42)</f>
        <v>8.4033613445378148E-3</v>
      </c>
      <c r="J27" s="8">
        <f t="shared" si="2"/>
        <v>-1</v>
      </c>
      <c r="K27" s="9">
        <f t="shared" si="3"/>
        <v>0</v>
      </c>
    </row>
    <row r="28" spans="1:11" x14ac:dyDescent="0.25">
      <c r="A28" s="7" t="s">
        <v>230</v>
      </c>
      <c r="B28" s="65">
        <v>6</v>
      </c>
      <c r="C28" s="34">
        <f>IF(B42=0, "-", B28/B42)</f>
        <v>4.6511627906976744E-2</v>
      </c>
      <c r="D28" s="65">
        <v>4</v>
      </c>
      <c r="E28" s="9">
        <f>IF(D42=0, "-", D28/D42)</f>
        <v>4.1237113402061855E-2</v>
      </c>
      <c r="F28" s="81">
        <v>11</v>
      </c>
      <c r="G28" s="34">
        <f>IF(F42=0, "-", F28/F42)</f>
        <v>4.5081967213114756E-2</v>
      </c>
      <c r="H28" s="65">
        <v>14</v>
      </c>
      <c r="I28" s="9">
        <f>IF(H42=0, "-", H28/H42)</f>
        <v>5.8823529411764705E-2</v>
      </c>
      <c r="J28" s="8">
        <f t="shared" si="2"/>
        <v>0.5</v>
      </c>
      <c r="K28" s="9">
        <f t="shared" si="3"/>
        <v>-0.21428571428571427</v>
      </c>
    </row>
    <row r="29" spans="1:11" x14ac:dyDescent="0.25">
      <c r="A29" s="7" t="s">
        <v>231</v>
      </c>
      <c r="B29" s="65">
        <v>7</v>
      </c>
      <c r="C29" s="34">
        <f>IF(B42=0, "-", B29/B42)</f>
        <v>5.4263565891472867E-2</v>
      </c>
      <c r="D29" s="65">
        <v>12</v>
      </c>
      <c r="E29" s="9">
        <f>IF(D42=0, "-", D29/D42)</f>
        <v>0.12371134020618557</v>
      </c>
      <c r="F29" s="81">
        <v>18</v>
      </c>
      <c r="G29" s="34">
        <f>IF(F42=0, "-", F29/F42)</f>
        <v>7.3770491803278687E-2</v>
      </c>
      <c r="H29" s="65">
        <v>21</v>
      </c>
      <c r="I29" s="9">
        <f>IF(H42=0, "-", H29/H42)</f>
        <v>8.8235294117647065E-2</v>
      </c>
      <c r="J29" s="8">
        <f t="shared" si="2"/>
        <v>-0.41666666666666669</v>
      </c>
      <c r="K29" s="9">
        <f t="shared" si="3"/>
        <v>-0.14285714285714285</v>
      </c>
    </row>
    <row r="30" spans="1:11" x14ac:dyDescent="0.25">
      <c r="A30" s="7" t="s">
        <v>232</v>
      </c>
      <c r="B30" s="65">
        <v>1</v>
      </c>
      <c r="C30" s="34">
        <f>IF(B42=0, "-", B30/B42)</f>
        <v>7.7519379844961239E-3</v>
      </c>
      <c r="D30" s="65">
        <v>0</v>
      </c>
      <c r="E30" s="9">
        <f>IF(D42=0, "-", D30/D42)</f>
        <v>0</v>
      </c>
      <c r="F30" s="81">
        <v>2</v>
      </c>
      <c r="G30" s="34">
        <f>IF(F42=0, "-", F30/F42)</f>
        <v>8.1967213114754103E-3</v>
      </c>
      <c r="H30" s="65">
        <v>0</v>
      </c>
      <c r="I30" s="9">
        <f>IF(H42=0, "-", H30/H42)</f>
        <v>0</v>
      </c>
      <c r="J30" s="8" t="str">
        <f t="shared" si="2"/>
        <v>-</v>
      </c>
      <c r="K30" s="9" t="str">
        <f t="shared" si="3"/>
        <v>-</v>
      </c>
    </row>
    <row r="31" spans="1:11" x14ac:dyDescent="0.25">
      <c r="A31" s="7" t="s">
        <v>233</v>
      </c>
      <c r="B31" s="65">
        <v>21</v>
      </c>
      <c r="C31" s="34">
        <f>IF(B42=0, "-", B31/B42)</f>
        <v>0.16279069767441862</v>
      </c>
      <c r="D31" s="65">
        <v>29</v>
      </c>
      <c r="E31" s="9">
        <f>IF(D42=0, "-", D31/D42)</f>
        <v>0.29896907216494845</v>
      </c>
      <c r="F31" s="81">
        <v>38</v>
      </c>
      <c r="G31" s="34">
        <f>IF(F42=0, "-", F31/F42)</f>
        <v>0.15573770491803279</v>
      </c>
      <c r="H31" s="65">
        <v>85</v>
      </c>
      <c r="I31" s="9">
        <f>IF(H42=0, "-", H31/H42)</f>
        <v>0.35714285714285715</v>
      </c>
      <c r="J31" s="8">
        <f t="shared" si="2"/>
        <v>-0.27586206896551724</v>
      </c>
      <c r="K31" s="9">
        <f t="shared" si="3"/>
        <v>-0.55294117647058827</v>
      </c>
    </row>
    <row r="32" spans="1:11" x14ac:dyDescent="0.25">
      <c r="A32" s="7" t="s">
        <v>234</v>
      </c>
      <c r="B32" s="65">
        <v>15</v>
      </c>
      <c r="C32" s="34">
        <f>IF(B42=0, "-", B32/B42)</f>
        <v>0.11627906976744186</v>
      </c>
      <c r="D32" s="65">
        <v>18</v>
      </c>
      <c r="E32" s="9">
        <f>IF(D42=0, "-", D32/D42)</f>
        <v>0.18556701030927836</v>
      </c>
      <c r="F32" s="81">
        <v>21</v>
      </c>
      <c r="G32" s="34">
        <f>IF(F42=0, "-", F32/F42)</f>
        <v>8.6065573770491802E-2</v>
      </c>
      <c r="H32" s="65">
        <v>33</v>
      </c>
      <c r="I32" s="9">
        <f>IF(H42=0, "-", H32/H42)</f>
        <v>0.13865546218487396</v>
      </c>
      <c r="J32" s="8">
        <f t="shared" si="2"/>
        <v>-0.16666666666666666</v>
      </c>
      <c r="K32" s="9">
        <f t="shared" si="3"/>
        <v>-0.36363636363636365</v>
      </c>
    </row>
    <row r="33" spans="1:11" x14ac:dyDescent="0.25">
      <c r="A33" s="7" t="s">
        <v>235</v>
      </c>
      <c r="B33" s="65">
        <v>6</v>
      </c>
      <c r="C33" s="34">
        <f>IF(B42=0, "-", B33/B42)</f>
        <v>4.6511627906976744E-2</v>
      </c>
      <c r="D33" s="65">
        <v>4</v>
      </c>
      <c r="E33" s="9">
        <f>IF(D42=0, "-", D33/D42)</f>
        <v>4.1237113402061855E-2</v>
      </c>
      <c r="F33" s="81">
        <v>16</v>
      </c>
      <c r="G33" s="34">
        <f>IF(F42=0, "-", F33/F42)</f>
        <v>6.5573770491803282E-2</v>
      </c>
      <c r="H33" s="65">
        <v>17</v>
      </c>
      <c r="I33" s="9">
        <f>IF(H42=0, "-", H33/H42)</f>
        <v>7.1428571428571425E-2</v>
      </c>
      <c r="J33" s="8">
        <f t="shared" si="2"/>
        <v>0.5</v>
      </c>
      <c r="K33" s="9">
        <f t="shared" si="3"/>
        <v>-5.8823529411764705E-2</v>
      </c>
    </row>
    <row r="34" spans="1:11" x14ac:dyDescent="0.25">
      <c r="A34" s="7" t="s">
        <v>236</v>
      </c>
      <c r="B34" s="65">
        <v>8</v>
      </c>
      <c r="C34" s="34">
        <f>IF(B42=0, "-", B34/B42)</f>
        <v>6.2015503875968991E-2</v>
      </c>
      <c r="D34" s="65">
        <v>0</v>
      </c>
      <c r="E34" s="9">
        <f>IF(D42=0, "-", D34/D42)</f>
        <v>0</v>
      </c>
      <c r="F34" s="81">
        <v>12</v>
      </c>
      <c r="G34" s="34">
        <f>IF(F42=0, "-", F34/F42)</f>
        <v>4.9180327868852458E-2</v>
      </c>
      <c r="H34" s="65">
        <v>0</v>
      </c>
      <c r="I34" s="9">
        <f>IF(H42=0, "-", H34/H42)</f>
        <v>0</v>
      </c>
      <c r="J34" s="8" t="str">
        <f t="shared" si="2"/>
        <v>-</v>
      </c>
      <c r="K34" s="9" t="str">
        <f t="shared" si="3"/>
        <v>-</v>
      </c>
    </row>
    <row r="35" spans="1:11" x14ac:dyDescent="0.25">
      <c r="A35" s="7" t="s">
        <v>237</v>
      </c>
      <c r="B35" s="65">
        <v>4</v>
      </c>
      <c r="C35" s="34">
        <f>IF(B42=0, "-", B35/B42)</f>
        <v>3.1007751937984496E-2</v>
      </c>
      <c r="D35" s="65">
        <v>1</v>
      </c>
      <c r="E35" s="9">
        <f>IF(D42=0, "-", D35/D42)</f>
        <v>1.0309278350515464E-2</v>
      </c>
      <c r="F35" s="81">
        <v>15</v>
      </c>
      <c r="G35" s="34">
        <f>IF(F42=0, "-", F35/F42)</f>
        <v>6.1475409836065573E-2</v>
      </c>
      <c r="H35" s="65">
        <v>4</v>
      </c>
      <c r="I35" s="9">
        <f>IF(H42=0, "-", H35/H42)</f>
        <v>1.680672268907563E-2</v>
      </c>
      <c r="J35" s="8">
        <f t="shared" si="2"/>
        <v>3</v>
      </c>
      <c r="K35" s="9">
        <f t="shared" si="3"/>
        <v>2.75</v>
      </c>
    </row>
    <row r="36" spans="1:11" x14ac:dyDescent="0.25">
      <c r="A36" s="7" t="s">
        <v>238</v>
      </c>
      <c r="B36" s="65">
        <v>3</v>
      </c>
      <c r="C36" s="34">
        <f>IF(B42=0, "-", B36/B42)</f>
        <v>2.3255813953488372E-2</v>
      </c>
      <c r="D36" s="65">
        <v>0</v>
      </c>
      <c r="E36" s="9">
        <f>IF(D42=0, "-", D36/D42)</f>
        <v>0</v>
      </c>
      <c r="F36" s="81">
        <v>3</v>
      </c>
      <c r="G36" s="34">
        <f>IF(F42=0, "-", F36/F42)</f>
        <v>1.2295081967213115E-2</v>
      </c>
      <c r="H36" s="65">
        <v>1</v>
      </c>
      <c r="I36" s="9">
        <f>IF(H42=0, "-", H36/H42)</f>
        <v>4.2016806722689074E-3</v>
      </c>
      <c r="J36" s="8" t="str">
        <f t="shared" si="2"/>
        <v>-</v>
      </c>
      <c r="K36" s="9">
        <f t="shared" si="3"/>
        <v>2</v>
      </c>
    </row>
    <row r="37" spans="1:11" x14ac:dyDescent="0.25">
      <c r="A37" s="7" t="s">
        <v>239</v>
      </c>
      <c r="B37" s="65">
        <v>3</v>
      </c>
      <c r="C37" s="34">
        <f>IF(B42=0, "-", B37/B42)</f>
        <v>2.3255813953488372E-2</v>
      </c>
      <c r="D37" s="65">
        <v>0</v>
      </c>
      <c r="E37" s="9">
        <f>IF(D42=0, "-", D37/D42)</f>
        <v>0</v>
      </c>
      <c r="F37" s="81">
        <v>5</v>
      </c>
      <c r="G37" s="34">
        <f>IF(F42=0, "-", F37/F42)</f>
        <v>2.0491803278688523E-2</v>
      </c>
      <c r="H37" s="65">
        <v>4</v>
      </c>
      <c r="I37" s="9">
        <f>IF(H42=0, "-", H37/H42)</f>
        <v>1.680672268907563E-2</v>
      </c>
      <c r="J37" s="8" t="str">
        <f t="shared" si="2"/>
        <v>-</v>
      </c>
      <c r="K37" s="9">
        <f t="shared" si="3"/>
        <v>0.25</v>
      </c>
    </row>
    <row r="38" spans="1:11" x14ac:dyDescent="0.25">
      <c r="A38" s="7" t="s">
        <v>240</v>
      </c>
      <c r="B38" s="65">
        <v>7</v>
      </c>
      <c r="C38" s="34">
        <f>IF(B42=0, "-", B38/B42)</f>
        <v>5.4263565891472867E-2</v>
      </c>
      <c r="D38" s="65">
        <v>5</v>
      </c>
      <c r="E38" s="9">
        <f>IF(D42=0, "-", D38/D42)</f>
        <v>5.1546391752577317E-2</v>
      </c>
      <c r="F38" s="81">
        <v>11</v>
      </c>
      <c r="G38" s="34">
        <f>IF(F42=0, "-", F38/F42)</f>
        <v>4.5081967213114756E-2</v>
      </c>
      <c r="H38" s="65">
        <v>12</v>
      </c>
      <c r="I38" s="9">
        <f>IF(H42=0, "-", H38/H42)</f>
        <v>5.0420168067226892E-2</v>
      </c>
      <c r="J38" s="8">
        <f t="shared" si="2"/>
        <v>0.4</v>
      </c>
      <c r="K38" s="9">
        <f t="shared" si="3"/>
        <v>-8.3333333333333329E-2</v>
      </c>
    </row>
    <row r="39" spans="1:11" x14ac:dyDescent="0.25">
      <c r="A39" s="7" t="s">
        <v>241</v>
      </c>
      <c r="B39" s="65">
        <v>7</v>
      </c>
      <c r="C39" s="34">
        <f>IF(B42=0, "-", B39/B42)</f>
        <v>5.4263565891472867E-2</v>
      </c>
      <c r="D39" s="65">
        <v>0</v>
      </c>
      <c r="E39" s="9">
        <f>IF(D42=0, "-", D39/D42)</f>
        <v>0</v>
      </c>
      <c r="F39" s="81">
        <v>18</v>
      </c>
      <c r="G39" s="34">
        <f>IF(F42=0, "-", F39/F42)</f>
        <v>7.3770491803278687E-2</v>
      </c>
      <c r="H39" s="65">
        <v>0</v>
      </c>
      <c r="I39" s="9">
        <f>IF(H42=0, "-", H39/H42)</f>
        <v>0</v>
      </c>
      <c r="J39" s="8" t="str">
        <f t="shared" si="2"/>
        <v>-</v>
      </c>
      <c r="K39" s="9" t="str">
        <f t="shared" si="3"/>
        <v>-</v>
      </c>
    </row>
    <row r="40" spans="1:11" x14ac:dyDescent="0.25">
      <c r="A40" s="7" t="s">
        <v>242</v>
      </c>
      <c r="B40" s="65">
        <v>5</v>
      </c>
      <c r="C40" s="34">
        <f>IF(B42=0, "-", B40/B42)</f>
        <v>3.875968992248062E-2</v>
      </c>
      <c r="D40" s="65">
        <v>0</v>
      </c>
      <c r="E40" s="9">
        <f>IF(D42=0, "-", D40/D42)</f>
        <v>0</v>
      </c>
      <c r="F40" s="81">
        <v>7</v>
      </c>
      <c r="G40" s="34">
        <f>IF(F42=0, "-", F40/F42)</f>
        <v>2.8688524590163935E-2</v>
      </c>
      <c r="H40" s="65">
        <v>0</v>
      </c>
      <c r="I40" s="9">
        <f>IF(H42=0, "-", H40/H42)</f>
        <v>0</v>
      </c>
      <c r="J40" s="8" t="str">
        <f t="shared" si="2"/>
        <v>-</v>
      </c>
      <c r="K40" s="9" t="str">
        <f t="shared" si="3"/>
        <v>-</v>
      </c>
    </row>
    <row r="41" spans="1:11" x14ac:dyDescent="0.25">
      <c r="A41" s="2"/>
      <c r="B41" s="68"/>
      <c r="C41" s="33"/>
      <c r="D41" s="68"/>
      <c r="E41" s="6"/>
      <c r="F41" s="82"/>
      <c r="G41" s="33"/>
      <c r="H41" s="68"/>
      <c r="I41" s="6"/>
      <c r="J41" s="5"/>
      <c r="K41" s="6"/>
    </row>
    <row r="42" spans="1:11" s="43" customFormat="1" x14ac:dyDescent="0.25">
      <c r="A42" s="162" t="s">
        <v>394</v>
      </c>
      <c r="B42" s="71">
        <f>SUM(B24:B41)</f>
        <v>129</v>
      </c>
      <c r="C42" s="40">
        <f>B42/776</f>
        <v>0.16623711340206185</v>
      </c>
      <c r="D42" s="71">
        <f>SUM(D24:D41)</f>
        <v>97</v>
      </c>
      <c r="E42" s="41">
        <f>D42/916</f>
        <v>0.10589519650655022</v>
      </c>
      <c r="F42" s="77">
        <f>SUM(F24:F41)</f>
        <v>244</v>
      </c>
      <c r="G42" s="42">
        <f>F42/2166</f>
        <v>0.11265004616805172</v>
      </c>
      <c r="H42" s="71">
        <f>SUM(H24:H41)</f>
        <v>238</v>
      </c>
      <c r="I42" s="41">
        <f>H42/2238</f>
        <v>0.1063449508489723</v>
      </c>
      <c r="J42" s="37">
        <f>IF(D42=0, "-", IF((B42-D42)/D42&lt;10, (B42-D42)/D42, "&gt;999%"))</f>
        <v>0.32989690721649484</v>
      </c>
      <c r="K42" s="38">
        <f>IF(H42=0, "-", IF((F42-H42)/H42&lt;10, (F42-H42)/H42, "&gt;999%"))</f>
        <v>2.5210084033613446E-2</v>
      </c>
    </row>
    <row r="43" spans="1:11" x14ac:dyDescent="0.25">
      <c r="B43" s="83"/>
      <c r="D43" s="83"/>
      <c r="F43" s="83"/>
      <c r="H43" s="83"/>
    </row>
    <row r="44" spans="1:11" x14ac:dyDescent="0.25">
      <c r="A44" s="163" t="s">
        <v>124</v>
      </c>
      <c r="B44" s="61" t="s">
        <v>12</v>
      </c>
      <c r="C44" s="62" t="s">
        <v>13</v>
      </c>
      <c r="D44" s="61" t="s">
        <v>12</v>
      </c>
      <c r="E44" s="63" t="s">
        <v>13</v>
      </c>
      <c r="F44" s="62" t="s">
        <v>12</v>
      </c>
      <c r="G44" s="62" t="s">
        <v>13</v>
      </c>
      <c r="H44" s="61" t="s">
        <v>12</v>
      </c>
      <c r="I44" s="63" t="s">
        <v>13</v>
      </c>
      <c r="J44" s="61"/>
      <c r="K44" s="63"/>
    </row>
    <row r="45" spans="1:11" x14ac:dyDescent="0.25">
      <c r="A45" s="7" t="s">
        <v>243</v>
      </c>
      <c r="B45" s="65">
        <v>0</v>
      </c>
      <c r="C45" s="34">
        <f>IF(B53=0, "-", B45/B53)</f>
        <v>0</v>
      </c>
      <c r="D45" s="65">
        <v>0</v>
      </c>
      <c r="E45" s="9">
        <f>IF(D53=0, "-", D45/D53)</f>
        <v>0</v>
      </c>
      <c r="F45" s="81">
        <v>2</v>
      </c>
      <c r="G45" s="34">
        <f>IF(F53=0, "-", F45/F53)</f>
        <v>0.16666666666666666</v>
      </c>
      <c r="H45" s="65">
        <v>0</v>
      </c>
      <c r="I45" s="9">
        <f>IF(H53=0, "-", H45/H53)</f>
        <v>0</v>
      </c>
      <c r="J45" s="8" t="str">
        <f t="shared" ref="J45:J51" si="4">IF(D45=0, "-", IF((B45-D45)/D45&lt;10, (B45-D45)/D45, "&gt;999%"))</f>
        <v>-</v>
      </c>
      <c r="K45" s="9" t="str">
        <f t="shared" ref="K45:K51" si="5">IF(H45=0, "-", IF((F45-H45)/H45&lt;10, (F45-H45)/H45, "&gt;999%"))</f>
        <v>-</v>
      </c>
    </row>
    <row r="46" spans="1:11" x14ac:dyDescent="0.25">
      <c r="A46" s="7" t="s">
        <v>244</v>
      </c>
      <c r="B46" s="65">
        <v>1</v>
      </c>
      <c r="C46" s="34">
        <f>IF(B53=0, "-", B46/B53)</f>
        <v>0.14285714285714285</v>
      </c>
      <c r="D46" s="65">
        <v>0</v>
      </c>
      <c r="E46" s="9">
        <f>IF(D53=0, "-", D46/D53)</f>
        <v>0</v>
      </c>
      <c r="F46" s="81">
        <v>1</v>
      </c>
      <c r="G46" s="34">
        <f>IF(F53=0, "-", F46/F53)</f>
        <v>8.3333333333333329E-2</v>
      </c>
      <c r="H46" s="65">
        <v>3</v>
      </c>
      <c r="I46" s="9">
        <f>IF(H53=0, "-", H46/H53)</f>
        <v>0.25</v>
      </c>
      <c r="J46" s="8" t="str">
        <f t="shared" si="4"/>
        <v>-</v>
      </c>
      <c r="K46" s="9">
        <f t="shared" si="5"/>
        <v>-0.66666666666666663</v>
      </c>
    </row>
    <row r="47" spans="1:11" x14ac:dyDescent="0.25">
      <c r="A47" s="7" t="s">
        <v>245</v>
      </c>
      <c r="B47" s="65">
        <v>0</v>
      </c>
      <c r="C47" s="34">
        <f>IF(B53=0, "-", B47/B53)</f>
        <v>0</v>
      </c>
      <c r="D47" s="65">
        <v>1</v>
      </c>
      <c r="E47" s="9">
        <f>IF(D53=0, "-", D47/D53)</f>
        <v>0.33333333333333331</v>
      </c>
      <c r="F47" s="81">
        <v>0</v>
      </c>
      <c r="G47" s="34">
        <f>IF(F53=0, "-", F47/F53)</f>
        <v>0</v>
      </c>
      <c r="H47" s="65">
        <v>1</v>
      </c>
      <c r="I47" s="9">
        <f>IF(H53=0, "-", H47/H53)</f>
        <v>8.3333333333333329E-2</v>
      </c>
      <c r="J47" s="8">
        <f t="shared" si="4"/>
        <v>-1</v>
      </c>
      <c r="K47" s="9">
        <f t="shared" si="5"/>
        <v>-1</v>
      </c>
    </row>
    <row r="48" spans="1:11" x14ac:dyDescent="0.25">
      <c r="A48" s="7" t="s">
        <v>246</v>
      </c>
      <c r="B48" s="65">
        <v>4</v>
      </c>
      <c r="C48" s="34">
        <f>IF(B53=0, "-", B48/B53)</f>
        <v>0.5714285714285714</v>
      </c>
      <c r="D48" s="65">
        <v>1</v>
      </c>
      <c r="E48" s="9">
        <f>IF(D53=0, "-", D48/D53)</f>
        <v>0.33333333333333331</v>
      </c>
      <c r="F48" s="81">
        <v>5</v>
      </c>
      <c r="G48" s="34">
        <f>IF(F53=0, "-", F48/F53)</f>
        <v>0.41666666666666669</v>
      </c>
      <c r="H48" s="65">
        <v>3</v>
      </c>
      <c r="I48" s="9">
        <f>IF(H53=0, "-", H48/H53)</f>
        <v>0.25</v>
      </c>
      <c r="J48" s="8">
        <f t="shared" si="4"/>
        <v>3</v>
      </c>
      <c r="K48" s="9">
        <f t="shared" si="5"/>
        <v>0.66666666666666663</v>
      </c>
    </row>
    <row r="49" spans="1:11" x14ac:dyDescent="0.25">
      <c r="A49" s="7" t="s">
        <v>247</v>
      </c>
      <c r="B49" s="65">
        <v>2</v>
      </c>
      <c r="C49" s="34">
        <f>IF(B53=0, "-", B49/B53)</f>
        <v>0.2857142857142857</v>
      </c>
      <c r="D49" s="65">
        <v>1</v>
      </c>
      <c r="E49" s="9">
        <f>IF(D53=0, "-", D49/D53)</f>
        <v>0.33333333333333331</v>
      </c>
      <c r="F49" s="81">
        <v>2</v>
      </c>
      <c r="G49" s="34">
        <f>IF(F53=0, "-", F49/F53)</f>
        <v>0.16666666666666666</v>
      </c>
      <c r="H49" s="65">
        <v>2</v>
      </c>
      <c r="I49" s="9">
        <f>IF(H53=0, "-", H49/H53)</f>
        <v>0.16666666666666666</v>
      </c>
      <c r="J49" s="8">
        <f t="shared" si="4"/>
        <v>1</v>
      </c>
      <c r="K49" s="9">
        <f t="shared" si="5"/>
        <v>0</v>
      </c>
    </row>
    <row r="50" spans="1:11" x14ac:dyDescent="0.25">
      <c r="A50" s="7" t="s">
        <v>248</v>
      </c>
      <c r="B50" s="65">
        <v>0</v>
      </c>
      <c r="C50" s="34">
        <f>IF(B53=0, "-", B50/B53)</f>
        <v>0</v>
      </c>
      <c r="D50" s="65">
        <v>0</v>
      </c>
      <c r="E50" s="9">
        <f>IF(D53=0, "-", D50/D53)</f>
        <v>0</v>
      </c>
      <c r="F50" s="81">
        <v>2</v>
      </c>
      <c r="G50" s="34">
        <f>IF(F53=0, "-", F50/F53)</f>
        <v>0.16666666666666666</v>
      </c>
      <c r="H50" s="65">
        <v>1</v>
      </c>
      <c r="I50" s="9">
        <f>IF(H53=0, "-", H50/H53)</f>
        <v>8.3333333333333329E-2</v>
      </c>
      <c r="J50" s="8" t="str">
        <f t="shared" si="4"/>
        <v>-</v>
      </c>
      <c r="K50" s="9">
        <f t="shared" si="5"/>
        <v>1</v>
      </c>
    </row>
    <row r="51" spans="1:11" x14ac:dyDescent="0.25">
      <c r="A51" s="7" t="s">
        <v>249</v>
      </c>
      <c r="B51" s="65">
        <v>0</v>
      </c>
      <c r="C51" s="34">
        <f>IF(B53=0, "-", B51/B53)</f>
        <v>0</v>
      </c>
      <c r="D51" s="65">
        <v>0</v>
      </c>
      <c r="E51" s="9">
        <f>IF(D53=0, "-", D51/D53)</f>
        <v>0</v>
      </c>
      <c r="F51" s="81">
        <v>0</v>
      </c>
      <c r="G51" s="34">
        <f>IF(F53=0, "-", F51/F53)</f>
        <v>0</v>
      </c>
      <c r="H51" s="65">
        <v>2</v>
      </c>
      <c r="I51" s="9">
        <f>IF(H53=0, "-", H51/H53)</f>
        <v>0.16666666666666666</v>
      </c>
      <c r="J51" s="8" t="str">
        <f t="shared" si="4"/>
        <v>-</v>
      </c>
      <c r="K51" s="9">
        <f t="shared" si="5"/>
        <v>-1</v>
      </c>
    </row>
    <row r="52" spans="1:11" x14ac:dyDescent="0.25">
      <c r="A52" s="2"/>
      <c r="B52" s="68"/>
      <c r="C52" s="33"/>
      <c r="D52" s="68"/>
      <c r="E52" s="6"/>
      <c r="F52" s="82"/>
      <c r="G52" s="33"/>
      <c r="H52" s="68"/>
      <c r="I52" s="6"/>
      <c r="J52" s="5"/>
      <c r="K52" s="6"/>
    </row>
    <row r="53" spans="1:11" s="43" customFormat="1" x14ac:dyDescent="0.25">
      <c r="A53" s="162" t="s">
        <v>393</v>
      </c>
      <c r="B53" s="71">
        <f>SUM(B45:B52)</f>
        <v>7</v>
      </c>
      <c r="C53" s="40">
        <f>B53/776</f>
        <v>9.0206185567010301E-3</v>
      </c>
      <c r="D53" s="71">
        <f>SUM(D45:D52)</f>
        <v>3</v>
      </c>
      <c r="E53" s="41">
        <f>D53/916</f>
        <v>3.2751091703056767E-3</v>
      </c>
      <c r="F53" s="77">
        <f>SUM(F45:F52)</f>
        <v>12</v>
      </c>
      <c r="G53" s="42">
        <f>F53/2166</f>
        <v>5.5401662049861496E-3</v>
      </c>
      <c r="H53" s="71">
        <f>SUM(H45:H52)</f>
        <v>12</v>
      </c>
      <c r="I53" s="41">
        <f>H53/2238</f>
        <v>5.3619302949061663E-3</v>
      </c>
      <c r="J53" s="37">
        <f>IF(D53=0, "-", IF((B53-D53)/D53&lt;10, (B53-D53)/D53, "&gt;999%"))</f>
        <v>1.3333333333333333</v>
      </c>
      <c r="K53" s="38">
        <f>IF(H53=0, "-", IF((F53-H53)/H53&lt;10, (F53-H53)/H53, "&gt;999%"))</f>
        <v>0</v>
      </c>
    </row>
    <row r="54" spans="1:11" x14ac:dyDescent="0.25">
      <c r="B54" s="83"/>
      <c r="D54" s="83"/>
      <c r="F54" s="83"/>
      <c r="H54" s="83"/>
    </row>
    <row r="55" spans="1:11" s="43" customFormat="1" x14ac:dyDescent="0.25">
      <c r="A55" s="162" t="s">
        <v>392</v>
      </c>
      <c r="B55" s="71">
        <v>136</v>
      </c>
      <c r="C55" s="40">
        <f>B55/776</f>
        <v>0.17525773195876287</v>
      </c>
      <c r="D55" s="71">
        <v>100</v>
      </c>
      <c r="E55" s="41">
        <f>D55/916</f>
        <v>0.1091703056768559</v>
      </c>
      <c r="F55" s="77">
        <v>256</v>
      </c>
      <c r="G55" s="42">
        <f>F55/2166</f>
        <v>0.11819021237303785</v>
      </c>
      <c r="H55" s="71">
        <v>250</v>
      </c>
      <c r="I55" s="41">
        <f>H55/2238</f>
        <v>0.11170688114387846</v>
      </c>
      <c r="J55" s="37">
        <f>IF(D55=0, "-", IF((B55-D55)/D55&lt;10, (B55-D55)/D55, "&gt;999%"))</f>
        <v>0.36</v>
      </c>
      <c r="K55" s="38">
        <f>IF(H55=0, "-", IF((F55-H55)/H55&lt;10, (F55-H55)/H55, "&gt;999%"))</f>
        <v>2.4E-2</v>
      </c>
    </row>
    <row r="56" spans="1:11" x14ac:dyDescent="0.25">
      <c r="B56" s="83"/>
      <c r="D56" s="83"/>
      <c r="F56" s="83"/>
      <c r="H56" s="83"/>
    </row>
    <row r="57" spans="1:11" ht="15.6" x14ac:dyDescent="0.3">
      <c r="A57" s="164" t="s">
        <v>96</v>
      </c>
      <c r="B57" s="196" t="s">
        <v>1</v>
      </c>
      <c r="C57" s="200"/>
      <c r="D57" s="200"/>
      <c r="E57" s="197"/>
      <c r="F57" s="196" t="s">
        <v>14</v>
      </c>
      <c r="G57" s="200"/>
      <c r="H57" s="200"/>
      <c r="I57" s="197"/>
      <c r="J57" s="196" t="s">
        <v>15</v>
      </c>
      <c r="K57" s="197"/>
    </row>
    <row r="58" spans="1:11" x14ac:dyDescent="0.25">
      <c r="A58" s="22"/>
      <c r="B58" s="196">
        <f>VALUE(RIGHT($B$2, 4))</f>
        <v>2023</v>
      </c>
      <c r="C58" s="197"/>
      <c r="D58" s="196">
        <f>B58-1</f>
        <v>2022</v>
      </c>
      <c r="E58" s="204"/>
      <c r="F58" s="196">
        <f>B58</f>
        <v>2023</v>
      </c>
      <c r="G58" s="204"/>
      <c r="H58" s="196">
        <f>D58</f>
        <v>2022</v>
      </c>
      <c r="I58" s="204"/>
      <c r="J58" s="140" t="s">
        <v>4</v>
      </c>
      <c r="K58" s="141" t="s">
        <v>2</v>
      </c>
    </row>
    <row r="59" spans="1:11" x14ac:dyDescent="0.25">
      <c r="A59" s="163" t="s">
        <v>125</v>
      </c>
      <c r="B59" s="61" t="s">
        <v>12</v>
      </c>
      <c r="C59" s="62" t="s">
        <v>13</v>
      </c>
      <c r="D59" s="61" t="s">
        <v>12</v>
      </c>
      <c r="E59" s="63" t="s">
        <v>13</v>
      </c>
      <c r="F59" s="62" t="s">
        <v>12</v>
      </c>
      <c r="G59" s="62" t="s">
        <v>13</v>
      </c>
      <c r="H59" s="61" t="s">
        <v>12</v>
      </c>
      <c r="I59" s="63" t="s">
        <v>13</v>
      </c>
      <c r="J59" s="61"/>
      <c r="K59" s="63"/>
    </row>
    <row r="60" spans="1:11" x14ac:dyDescent="0.25">
      <c r="A60" s="7" t="s">
        <v>250</v>
      </c>
      <c r="B60" s="65">
        <v>4</v>
      </c>
      <c r="C60" s="34">
        <f>IF(B77=0, "-", B60/B77)</f>
        <v>2.6845637583892617E-2</v>
      </c>
      <c r="D60" s="65">
        <v>0</v>
      </c>
      <c r="E60" s="9">
        <f>IF(D77=0, "-", D60/D77)</f>
        <v>0</v>
      </c>
      <c r="F60" s="81">
        <v>4</v>
      </c>
      <c r="G60" s="34">
        <f>IF(F77=0, "-", F60/F77)</f>
        <v>1.1834319526627219E-2</v>
      </c>
      <c r="H60" s="65">
        <v>0</v>
      </c>
      <c r="I60" s="9">
        <f>IF(H77=0, "-", H60/H77)</f>
        <v>0</v>
      </c>
      <c r="J60" s="8" t="str">
        <f t="shared" ref="J60:J75" si="6">IF(D60=0, "-", IF((B60-D60)/D60&lt;10, (B60-D60)/D60, "&gt;999%"))</f>
        <v>-</v>
      </c>
      <c r="K60" s="9" t="str">
        <f t="shared" ref="K60:K75" si="7">IF(H60=0, "-", IF((F60-H60)/H60&lt;10, (F60-H60)/H60, "&gt;999%"))</f>
        <v>-</v>
      </c>
    </row>
    <row r="61" spans="1:11" x14ac:dyDescent="0.25">
      <c r="A61" s="7" t="s">
        <v>251</v>
      </c>
      <c r="B61" s="65">
        <v>3</v>
      </c>
      <c r="C61" s="34">
        <f>IF(B77=0, "-", B61/B77)</f>
        <v>2.0134228187919462E-2</v>
      </c>
      <c r="D61" s="65">
        <v>0</v>
      </c>
      <c r="E61" s="9">
        <f>IF(D77=0, "-", D61/D77)</f>
        <v>0</v>
      </c>
      <c r="F61" s="81">
        <v>3</v>
      </c>
      <c r="G61" s="34">
        <f>IF(F77=0, "-", F61/F77)</f>
        <v>8.8757396449704144E-3</v>
      </c>
      <c r="H61" s="65">
        <v>1</v>
      </c>
      <c r="I61" s="9">
        <f>IF(H77=0, "-", H61/H77)</f>
        <v>3.6231884057971015E-3</v>
      </c>
      <c r="J61" s="8" t="str">
        <f t="shared" si="6"/>
        <v>-</v>
      </c>
      <c r="K61" s="9">
        <f t="shared" si="7"/>
        <v>2</v>
      </c>
    </row>
    <row r="62" spans="1:11" x14ac:dyDescent="0.25">
      <c r="A62" s="7" t="s">
        <v>252</v>
      </c>
      <c r="B62" s="65">
        <v>4</v>
      </c>
      <c r="C62" s="34">
        <f>IF(B77=0, "-", B62/B77)</f>
        <v>2.6845637583892617E-2</v>
      </c>
      <c r="D62" s="65">
        <v>3</v>
      </c>
      <c r="E62" s="9">
        <f>IF(D77=0, "-", D62/D77)</f>
        <v>2.8037383177570093E-2</v>
      </c>
      <c r="F62" s="81">
        <v>20</v>
      </c>
      <c r="G62" s="34">
        <f>IF(F77=0, "-", F62/F77)</f>
        <v>5.9171597633136092E-2</v>
      </c>
      <c r="H62" s="65">
        <v>6</v>
      </c>
      <c r="I62" s="9">
        <f>IF(H77=0, "-", H62/H77)</f>
        <v>2.1739130434782608E-2</v>
      </c>
      <c r="J62" s="8">
        <f t="shared" si="6"/>
        <v>0.33333333333333331</v>
      </c>
      <c r="K62" s="9">
        <f t="shared" si="7"/>
        <v>2.3333333333333335</v>
      </c>
    </row>
    <row r="63" spans="1:11" x14ac:dyDescent="0.25">
      <c r="A63" s="7" t="s">
        <v>253</v>
      </c>
      <c r="B63" s="65">
        <v>1</v>
      </c>
      <c r="C63" s="34">
        <f>IF(B77=0, "-", B63/B77)</f>
        <v>6.7114093959731542E-3</v>
      </c>
      <c r="D63" s="65">
        <v>0</v>
      </c>
      <c r="E63" s="9">
        <f>IF(D77=0, "-", D63/D77)</f>
        <v>0</v>
      </c>
      <c r="F63" s="81">
        <v>8</v>
      </c>
      <c r="G63" s="34">
        <f>IF(F77=0, "-", F63/F77)</f>
        <v>2.3668639053254437E-2</v>
      </c>
      <c r="H63" s="65">
        <v>0</v>
      </c>
      <c r="I63" s="9">
        <f>IF(H77=0, "-", H63/H77)</f>
        <v>0</v>
      </c>
      <c r="J63" s="8" t="str">
        <f t="shared" si="6"/>
        <v>-</v>
      </c>
      <c r="K63" s="9" t="str">
        <f t="shared" si="7"/>
        <v>-</v>
      </c>
    </row>
    <row r="64" spans="1:11" x14ac:dyDescent="0.25">
      <c r="A64" s="7" t="s">
        <v>254</v>
      </c>
      <c r="B64" s="65">
        <v>9</v>
      </c>
      <c r="C64" s="34">
        <f>IF(B77=0, "-", B64/B77)</f>
        <v>6.0402684563758392E-2</v>
      </c>
      <c r="D64" s="65">
        <v>6</v>
      </c>
      <c r="E64" s="9">
        <f>IF(D77=0, "-", D64/D77)</f>
        <v>5.6074766355140186E-2</v>
      </c>
      <c r="F64" s="81">
        <v>21</v>
      </c>
      <c r="G64" s="34">
        <f>IF(F77=0, "-", F64/F77)</f>
        <v>6.2130177514792898E-2</v>
      </c>
      <c r="H64" s="65">
        <v>14</v>
      </c>
      <c r="I64" s="9">
        <f>IF(H77=0, "-", H64/H77)</f>
        <v>5.0724637681159424E-2</v>
      </c>
      <c r="J64" s="8">
        <f t="shared" si="6"/>
        <v>0.5</v>
      </c>
      <c r="K64" s="9">
        <f t="shared" si="7"/>
        <v>0.5</v>
      </c>
    </row>
    <row r="65" spans="1:11" x14ac:dyDescent="0.25">
      <c r="A65" s="7" t="s">
        <v>255</v>
      </c>
      <c r="B65" s="65">
        <v>18</v>
      </c>
      <c r="C65" s="34">
        <f>IF(B77=0, "-", B65/B77)</f>
        <v>0.12080536912751678</v>
      </c>
      <c r="D65" s="65">
        <v>1</v>
      </c>
      <c r="E65" s="9">
        <f>IF(D77=0, "-", D65/D77)</f>
        <v>9.3457943925233638E-3</v>
      </c>
      <c r="F65" s="81">
        <v>24</v>
      </c>
      <c r="G65" s="34">
        <f>IF(F77=0, "-", F65/F77)</f>
        <v>7.1005917159763315E-2</v>
      </c>
      <c r="H65" s="65">
        <v>6</v>
      </c>
      <c r="I65" s="9">
        <f>IF(H77=0, "-", H65/H77)</f>
        <v>2.1739130434782608E-2</v>
      </c>
      <c r="J65" s="8" t="str">
        <f t="shared" si="6"/>
        <v>&gt;999%</v>
      </c>
      <c r="K65" s="9">
        <f t="shared" si="7"/>
        <v>3</v>
      </c>
    </row>
    <row r="66" spans="1:11" x14ac:dyDescent="0.25">
      <c r="A66" s="7" t="s">
        <v>256</v>
      </c>
      <c r="B66" s="65">
        <v>11</v>
      </c>
      <c r="C66" s="34">
        <f>IF(B77=0, "-", B66/B77)</f>
        <v>7.3825503355704702E-2</v>
      </c>
      <c r="D66" s="65">
        <v>11</v>
      </c>
      <c r="E66" s="9">
        <f>IF(D77=0, "-", D66/D77)</f>
        <v>0.10280373831775701</v>
      </c>
      <c r="F66" s="81">
        <v>37</v>
      </c>
      <c r="G66" s="34">
        <f>IF(F77=0, "-", F66/F77)</f>
        <v>0.10946745562130178</v>
      </c>
      <c r="H66" s="65">
        <v>20</v>
      </c>
      <c r="I66" s="9">
        <f>IF(H77=0, "-", H66/H77)</f>
        <v>7.2463768115942032E-2</v>
      </c>
      <c r="J66" s="8">
        <f t="shared" si="6"/>
        <v>0</v>
      </c>
      <c r="K66" s="9">
        <f t="shared" si="7"/>
        <v>0.85</v>
      </c>
    </row>
    <row r="67" spans="1:11" x14ac:dyDescent="0.25">
      <c r="A67" s="7" t="s">
        <v>257</v>
      </c>
      <c r="B67" s="65">
        <v>17</v>
      </c>
      <c r="C67" s="34">
        <f>IF(B77=0, "-", B67/B77)</f>
        <v>0.11409395973154363</v>
      </c>
      <c r="D67" s="65">
        <v>17</v>
      </c>
      <c r="E67" s="9">
        <f>IF(D77=0, "-", D67/D77)</f>
        <v>0.15887850467289719</v>
      </c>
      <c r="F67" s="81">
        <v>35</v>
      </c>
      <c r="G67" s="34">
        <f>IF(F77=0, "-", F67/F77)</f>
        <v>0.10355029585798817</v>
      </c>
      <c r="H67" s="65">
        <v>40</v>
      </c>
      <c r="I67" s="9">
        <f>IF(H77=0, "-", H67/H77)</f>
        <v>0.14492753623188406</v>
      </c>
      <c r="J67" s="8">
        <f t="shared" si="6"/>
        <v>0</v>
      </c>
      <c r="K67" s="9">
        <f t="shared" si="7"/>
        <v>-0.125</v>
      </c>
    </row>
    <row r="68" spans="1:11" x14ac:dyDescent="0.25">
      <c r="A68" s="7" t="s">
        <v>258</v>
      </c>
      <c r="B68" s="65">
        <v>17</v>
      </c>
      <c r="C68" s="34">
        <f>IF(B77=0, "-", B68/B77)</f>
        <v>0.11409395973154363</v>
      </c>
      <c r="D68" s="65">
        <v>2</v>
      </c>
      <c r="E68" s="9">
        <f>IF(D77=0, "-", D68/D77)</f>
        <v>1.8691588785046728E-2</v>
      </c>
      <c r="F68" s="81">
        <v>22</v>
      </c>
      <c r="G68" s="34">
        <f>IF(F77=0, "-", F68/F77)</f>
        <v>6.5088757396449703E-2</v>
      </c>
      <c r="H68" s="65">
        <v>2</v>
      </c>
      <c r="I68" s="9">
        <f>IF(H77=0, "-", H68/H77)</f>
        <v>7.246376811594203E-3</v>
      </c>
      <c r="J68" s="8">
        <f t="shared" si="6"/>
        <v>7.5</v>
      </c>
      <c r="K68" s="9" t="str">
        <f t="shared" si="7"/>
        <v>&gt;999%</v>
      </c>
    </row>
    <row r="69" spans="1:11" x14ac:dyDescent="0.25">
      <c r="A69" s="7" t="s">
        <v>259</v>
      </c>
      <c r="B69" s="65">
        <v>19</v>
      </c>
      <c r="C69" s="34">
        <f>IF(B77=0, "-", B69/B77)</f>
        <v>0.12751677852348994</v>
      </c>
      <c r="D69" s="65">
        <v>22</v>
      </c>
      <c r="E69" s="9">
        <f>IF(D77=0, "-", D69/D77)</f>
        <v>0.20560747663551401</v>
      </c>
      <c r="F69" s="81">
        <v>41</v>
      </c>
      <c r="G69" s="34">
        <f>IF(F77=0, "-", F69/F77)</f>
        <v>0.12130177514792899</v>
      </c>
      <c r="H69" s="65">
        <v>32</v>
      </c>
      <c r="I69" s="9">
        <f>IF(H77=0, "-", H69/H77)</f>
        <v>0.11594202898550725</v>
      </c>
      <c r="J69" s="8">
        <f t="shared" si="6"/>
        <v>-0.13636363636363635</v>
      </c>
      <c r="K69" s="9">
        <f t="shared" si="7"/>
        <v>0.28125</v>
      </c>
    </row>
    <row r="70" spans="1:11" x14ac:dyDescent="0.25">
      <c r="A70" s="7" t="s">
        <v>260</v>
      </c>
      <c r="B70" s="65">
        <v>9</v>
      </c>
      <c r="C70" s="34">
        <f>IF(B77=0, "-", B70/B77)</f>
        <v>6.0402684563758392E-2</v>
      </c>
      <c r="D70" s="65">
        <v>5</v>
      </c>
      <c r="E70" s="9">
        <f>IF(D77=0, "-", D70/D77)</f>
        <v>4.6728971962616821E-2</v>
      </c>
      <c r="F70" s="81">
        <v>21</v>
      </c>
      <c r="G70" s="34">
        <f>IF(F77=0, "-", F70/F77)</f>
        <v>6.2130177514792898E-2</v>
      </c>
      <c r="H70" s="65">
        <v>14</v>
      </c>
      <c r="I70" s="9">
        <f>IF(H77=0, "-", H70/H77)</f>
        <v>5.0724637681159424E-2</v>
      </c>
      <c r="J70" s="8">
        <f t="shared" si="6"/>
        <v>0.8</v>
      </c>
      <c r="K70" s="9">
        <f t="shared" si="7"/>
        <v>0.5</v>
      </c>
    </row>
    <row r="71" spans="1:11" x14ac:dyDescent="0.25">
      <c r="A71" s="7" t="s">
        <v>261</v>
      </c>
      <c r="B71" s="65">
        <v>1</v>
      </c>
      <c r="C71" s="34">
        <f>IF(B77=0, "-", B71/B77)</f>
        <v>6.7114093959731542E-3</v>
      </c>
      <c r="D71" s="65">
        <v>0</v>
      </c>
      <c r="E71" s="9">
        <f>IF(D77=0, "-", D71/D77)</f>
        <v>0</v>
      </c>
      <c r="F71" s="81">
        <v>1</v>
      </c>
      <c r="G71" s="34">
        <f>IF(F77=0, "-", F71/F77)</f>
        <v>2.9585798816568047E-3</v>
      </c>
      <c r="H71" s="65">
        <v>1</v>
      </c>
      <c r="I71" s="9">
        <f>IF(H77=0, "-", H71/H77)</f>
        <v>3.6231884057971015E-3</v>
      </c>
      <c r="J71" s="8" t="str">
        <f t="shared" si="6"/>
        <v>-</v>
      </c>
      <c r="K71" s="9">
        <f t="shared" si="7"/>
        <v>0</v>
      </c>
    </row>
    <row r="72" spans="1:11" x14ac:dyDescent="0.25">
      <c r="A72" s="7" t="s">
        <v>262</v>
      </c>
      <c r="B72" s="65">
        <v>1</v>
      </c>
      <c r="C72" s="34">
        <f>IF(B77=0, "-", B72/B77)</f>
        <v>6.7114093959731542E-3</v>
      </c>
      <c r="D72" s="65">
        <v>0</v>
      </c>
      <c r="E72" s="9">
        <f>IF(D77=0, "-", D72/D77)</f>
        <v>0</v>
      </c>
      <c r="F72" s="81">
        <v>1</v>
      </c>
      <c r="G72" s="34">
        <f>IF(F77=0, "-", F72/F77)</f>
        <v>2.9585798816568047E-3</v>
      </c>
      <c r="H72" s="65">
        <v>1</v>
      </c>
      <c r="I72" s="9">
        <f>IF(H77=0, "-", H72/H77)</f>
        <v>3.6231884057971015E-3</v>
      </c>
      <c r="J72" s="8" t="str">
        <f t="shared" si="6"/>
        <v>-</v>
      </c>
      <c r="K72" s="9">
        <f t="shared" si="7"/>
        <v>0</v>
      </c>
    </row>
    <row r="73" spans="1:11" x14ac:dyDescent="0.25">
      <c r="A73" s="7" t="s">
        <v>263</v>
      </c>
      <c r="B73" s="65">
        <v>13</v>
      </c>
      <c r="C73" s="34">
        <f>IF(B77=0, "-", B73/B77)</f>
        <v>8.7248322147651006E-2</v>
      </c>
      <c r="D73" s="65">
        <v>15</v>
      </c>
      <c r="E73" s="9">
        <f>IF(D77=0, "-", D73/D77)</f>
        <v>0.14018691588785046</v>
      </c>
      <c r="F73" s="81">
        <v>34</v>
      </c>
      <c r="G73" s="34">
        <f>IF(F77=0, "-", F73/F77)</f>
        <v>0.10059171597633136</v>
      </c>
      <c r="H73" s="65">
        <v>32</v>
      </c>
      <c r="I73" s="9">
        <f>IF(H77=0, "-", H73/H77)</f>
        <v>0.11594202898550725</v>
      </c>
      <c r="J73" s="8">
        <f t="shared" si="6"/>
        <v>-0.13333333333333333</v>
      </c>
      <c r="K73" s="9">
        <f t="shared" si="7"/>
        <v>6.25E-2</v>
      </c>
    </row>
    <row r="74" spans="1:11" x14ac:dyDescent="0.25">
      <c r="A74" s="7" t="s">
        <v>264</v>
      </c>
      <c r="B74" s="65">
        <v>21</v>
      </c>
      <c r="C74" s="34">
        <f>IF(B77=0, "-", B74/B77)</f>
        <v>0.14093959731543623</v>
      </c>
      <c r="D74" s="65">
        <v>25</v>
      </c>
      <c r="E74" s="9">
        <f>IF(D77=0, "-", D74/D77)</f>
        <v>0.23364485981308411</v>
      </c>
      <c r="F74" s="81">
        <v>63</v>
      </c>
      <c r="G74" s="34">
        <f>IF(F77=0, "-", F74/F77)</f>
        <v>0.18639053254437871</v>
      </c>
      <c r="H74" s="65">
        <v>107</v>
      </c>
      <c r="I74" s="9">
        <f>IF(H77=0, "-", H74/H77)</f>
        <v>0.38768115942028986</v>
      </c>
      <c r="J74" s="8">
        <f t="shared" si="6"/>
        <v>-0.16</v>
      </c>
      <c r="K74" s="9">
        <f t="shared" si="7"/>
        <v>-0.41121495327102803</v>
      </c>
    </row>
    <row r="75" spans="1:11" x14ac:dyDescent="0.25">
      <c r="A75" s="7" t="s">
        <v>265</v>
      </c>
      <c r="B75" s="65">
        <v>1</v>
      </c>
      <c r="C75" s="34">
        <f>IF(B77=0, "-", B75/B77)</f>
        <v>6.7114093959731542E-3</v>
      </c>
      <c r="D75" s="65">
        <v>0</v>
      </c>
      <c r="E75" s="9">
        <f>IF(D77=0, "-", D75/D77)</f>
        <v>0</v>
      </c>
      <c r="F75" s="81">
        <v>3</v>
      </c>
      <c r="G75" s="34">
        <f>IF(F77=0, "-", F75/F77)</f>
        <v>8.8757396449704144E-3</v>
      </c>
      <c r="H75" s="65">
        <v>0</v>
      </c>
      <c r="I75" s="9">
        <f>IF(H77=0, "-", H75/H77)</f>
        <v>0</v>
      </c>
      <c r="J75" s="8" t="str">
        <f t="shared" si="6"/>
        <v>-</v>
      </c>
      <c r="K75" s="9" t="str">
        <f t="shared" si="7"/>
        <v>-</v>
      </c>
    </row>
    <row r="76" spans="1:11" x14ac:dyDescent="0.25">
      <c r="A76" s="2"/>
      <c r="B76" s="68"/>
      <c r="C76" s="33"/>
      <c r="D76" s="68"/>
      <c r="E76" s="6"/>
      <c r="F76" s="82"/>
      <c r="G76" s="33"/>
      <c r="H76" s="68"/>
      <c r="I76" s="6"/>
      <c r="J76" s="5"/>
      <c r="K76" s="6"/>
    </row>
    <row r="77" spans="1:11" s="43" customFormat="1" x14ac:dyDescent="0.25">
      <c r="A77" s="162" t="s">
        <v>391</v>
      </c>
      <c r="B77" s="71">
        <f>SUM(B60:B76)</f>
        <v>149</v>
      </c>
      <c r="C77" s="40">
        <f>B77/776</f>
        <v>0.19201030927835053</v>
      </c>
      <c r="D77" s="71">
        <f>SUM(D60:D76)</f>
        <v>107</v>
      </c>
      <c r="E77" s="41">
        <f>D77/916</f>
        <v>0.1168122270742358</v>
      </c>
      <c r="F77" s="77">
        <f>SUM(F60:F76)</f>
        <v>338</v>
      </c>
      <c r="G77" s="42">
        <f>F77/2166</f>
        <v>0.15604801477377656</v>
      </c>
      <c r="H77" s="71">
        <f>SUM(H60:H76)</f>
        <v>276</v>
      </c>
      <c r="I77" s="41">
        <f>H77/2238</f>
        <v>0.12332439678284182</v>
      </c>
      <c r="J77" s="37">
        <f>IF(D77=0, "-", IF((B77-D77)/D77&lt;10, (B77-D77)/D77, "&gt;999%"))</f>
        <v>0.3925233644859813</v>
      </c>
      <c r="K77" s="38">
        <f>IF(H77=0, "-", IF((F77-H77)/H77&lt;10, (F77-H77)/H77, "&gt;999%"))</f>
        <v>0.22463768115942029</v>
      </c>
    </row>
    <row r="78" spans="1:11" x14ac:dyDescent="0.25">
      <c r="B78" s="83"/>
      <c r="D78" s="83"/>
      <c r="F78" s="83"/>
      <c r="H78" s="83"/>
    </row>
    <row r="79" spans="1:11" x14ac:dyDescent="0.25">
      <c r="A79" s="163" t="s">
        <v>126</v>
      </c>
      <c r="B79" s="61" t="s">
        <v>12</v>
      </c>
      <c r="C79" s="62" t="s">
        <v>13</v>
      </c>
      <c r="D79" s="61" t="s">
        <v>12</v>
      </c>
      <c r="E79" s="63" t="s">
        <v>13</v>
      </c>
      <c r="F79" s="62" t="s">
        <v>12</v>
      </c>
      <c r="G79" s="62" t="s">
        <v>13</v>
      </c>
      <c r="H79" s="61" t="s">
        <v>12</v>
      </c>
      <c r="I79" s="63" t="s">
        <v>13</v>
      </c>
      <c r="J79" s="61"/>
      <c r="K79" s="63"/>
    </row>
    <row r="80" spans="1:11" x14ac:dyDescent="0.25">
      <c r="A80" s="7" t="s">
        <v>266</v>
      </c>
      <c r="B80" s="65">
        <v>1</v>
      </c>
      <c r="C80" s="34">
        <f>IF(B89=0, "-", B80/B89)</f>
        <v>0.2</v>
      </c>
      <c r="D80" s="65">
        <v>0</v>
      </c>
      <c r="E80" s="9">
        <f>IF(D89=0, "-", D80/D89)</f>
        <v>0</v>
      </c>
      <c r="F80" s="81">
        <v>1</v>
      </c>
      <c r="G80" s="34">
        <f>IF(F89=0, "-", F80/F89)</f>
        <v>6.6666666666666666E-2</v>
      </c>
      <c r="H80" s="65">
        <v>0</v>
      </c>
      <c r="I80" s="9">
        <f>IF(H89=0, "-", H80/H89)</f>
        <v>0</v>
      </c>
      <c r="J80" s="8" t="str">
        <f t="shared" ref="J80:J87" si="8">IF(D80=0, "-", IF((B80-D80)/D80&lt;10, (B80-D80)/D80, "&gt;999%"))</f>
        <v>-</v>
      </c>
      <c r="K80" s="9" t="str">
        <f t="shared" ref="K80:K87" si="9">IF(H80=0, "-", IF((F80-H80)/H80&lt;10, (F80-H80)/H80, "&gt;999%"))</f>
        <v>-</v>
      </c>
    </row>
    <row r="81" spans="1:11" x14ac:dyDescent="0.25">
      <c r="A81" s="7" t="s">
        <v>267</v>
      </c>
      <c r="B81" s="65">
        <v>0</v>
      </c>
      <c r="C81" s="34">
        <f>IF(B89=0, "-", B81/B89)</f>
        <v>0</v>
      </c>
      <c r="D81" s="65">
        <v>0</v>
      </c>
      <c r="E81" s="9">
        <f>IF(D89=0, "-", D81/D89)</f>
        <v>0</v>
      </c>
      <c r="F81" s="81">
        <v>3</v>
      </c>
      <c r="G81" s="34">
        <f>IF(F89=0, "-", F81/F89)</f>
        <v>0.2</v>
      </c>
      <c r="H81" s="65">
        <v>1</v>
      </c>
      <c r="I81" s="9">
        <f>IF(H89=0, "-", H81/H89)</f>
        <v>8.3333333333333329E-2</v>
      </c>
      <c r="J81" s="8" t="str">
        <f t="shared" si="8"/>
        <v>-</v>
      </c>
      <c r="K81" s="9">
        <f t="shared" si="9"/>
        <v>2</v>
      </c>
    </row>
    <row r="82" spans="1:11" x14ac:dyDescent="0.25">
      <c r="A82" s="7" t="s">
        <v>268</v>
      </c>
      <c r="B82" s="65">
        <v>0</v>
      </c>
      <c r="C82" s="34">
        <f>IF(B89=0, "-", B82/B89)</f>
        <v>0</v>
      </c>
      <c r="D82" s="65">
        <v>0</v>
      </c>
      <c r="E82" s="9">
        <f>IF(D89=0, "-", D82/D89)</f>
        <v>0</v>
      </c>
      <c r="F82" s="81">
        <v>0</v>
      </c>
      <c r="G82" s="34">
        <f>IF(F89=0, "-", F82/F89)</f>
        <v>0</v>
      </c>
      <c r="H82" s="65">
        <v>1</v>
      </c>
      <c r="I82" s="9">
        <f>IF(H89=0, "-", H82/H89)</f>
        <v>8.3333333333333329E-2</v>
      </c>
      <c r="J82" s="8" t="str">
        <f t="shared" si="8"/>
        <v>-</v>
      </c>
      <c r="K82" s="9">
        <f t="shared" si="9"/>
        <v>-1</v>
      </c>
    </row>
    <row r="83" spans="1:11" x14ac:dyDescent="0.25">
      <c r="A83" s="7" t="s">
        <v>269</v>
      </c>
      <c r="B83" s="65">
        <v>3</v>
      </c>
      <c r="C83" s="34">
        <f>IF(B89=0, "-", B83/B89)</f>
        <v>0.6</v>
      </c>
      <c r="D83" s="65">
        <v>5</v>
      </c>
      <c r="E83" s="9">
        <f>IF(D89=0, "-", D83/D89)</f>
        <v>1</v>
      </c>
      <c r="F83" s="81">
        <v>3</v>
      </c>
      <c r="G83" s="34">
        <f>IF(F89=0, "-", F83/F89)</f>
        <v>0.2</v>
      </c>
      <c r="H83" s="65">
        <v>9</v>
      </c>
      <c r="I83" s="9">
        <f>IF(H89=0, "-", H83/H89)</f>
        <v>0.75</v>
      </c>
      <c r="J83" s="8">
        <f t="shared" si="8"/>
        <v>-0.4</v>
      </c>
      <c r="K83" s="9">
        <f t="shared" si="9"/>
        <v>-0.66666666666666663</v>
      </c>
    </row>
    <row r="84" spans="1:11" x14ac:dyDescent="0.25">
      <c r="A84" s="7" t="s">
        <v>270</v>
      </c>
      <c r="B84" s="65">
        <v>0</v>
      </c>
      <c r="C84" s="34">
        <f>IF(B89=0, "-", B84/B89)</f>
        <v>0</v>
      </c>
      <c r="D84" s="65">
        <v>0</v>
      </c>
      <c r="E84" s="9">
        <f>IF(D89=0, "-", D84/D89)</f>
        <v>0</v>
      </c>
      <c r="F84" s="81">
        <v>0</v>
      </c>
      <c r="G84" s="34">
        <f>IF(F89=0, "-", F84/F89)</f>
        <v>0</v>
      </c>
      <c r="H84" s="65">
        <v>1</v>
      </c>
      <c r="I84" s="9">
        <f>IF(H89=0, "-", H84/H89)</f>
        <v>8.3333333333333329E-2</v>
      </c>
      <c r="J84" s="8" t="str">
        <f t="shared" si="8"/>
        <v>-</v>
      </c>
      <c r="K84" s="9">
        <f t="shared" si="9"/>
        <v>-1</v>
      </c>
    </row>
    <row r="85" spans="1:11" x14ac:dyDescent="0.25">
      <c r="A85" s="7" t="s">
        <v>271</v>
      </c>
      <c r="B85" s="65">
        <v>0</v>
      </c>
      <c r="C85" s="34">
        <f>IF(B89=0, "-", B85/B89)</f>
        <v>0</v>
      </c>
      <c r="D85" s="65">
        <v>0</v>
      </c>
      <c r="E85" s="9">
        <f>IF(D89=0, "-", D85/D89)</f>
        <v>0</v>
      </c>
      <c r="F85" s="81">
        <v>2</v>
      </c>
      <c r="G85" s="34">
        <f>IF(F89=0, "-", F85/F89)</f>
        <v>0.13333333333333333</v>
      </c>
      <c r="H85" s="65">
        <v>0</v>
      </c>
      <c r="I85" s="9">
        <f>IF(H89=0, "-", H85/H89)</f>
        <v>0</v>
      </c>
      <c r="J85" s="8" t="str">
        <f t="shared" si="8"/>
        <v>-</v>
      </c>
      <c r="K85" s="9" t="str">
        <f t="shared" si="9"/>
        <v>-</v>
      </c>
    </row>
    <row r="86" spans="1:11" x14ac:dyDescent="0.25">
      <c r="A86" s="7" t="s">
        <v>272</v>
      </c>
      <c r="B86" s="65">
        <v>0</v>
      </c>
      <c r="C86" s="34">
        <f>IF(B89=0, "-", B86/B89)</f>
        <v>0</v>
      </c>
      <c r="D86" s="65">
        <v>0</v>
      </c>
      <c r="E86" s="9">
        <f>IF(D89=0, "-", D86/D89)</f>
        <v>0</v>
      </c>
      <c r="F86" s="81">
        <v>3</v>
      </c>
      <c r="G86" s="34">
        <f>IF(F89=0, "-", F86/F89)</f>
        <v>0.2</v>
      </c>
      <c r="H86" s="65">
        <v>0</v>
      </c>
      <c r="I86" s="9">
        <f>IF(H89=0, "-", H86/H89)</f>
        <v>0</v>
      </c>
      <c r="J86" s="8" t="str">
        <f t="shared" si="8"/>
        <v>-</v>
      </c>
      <c r="K86" s="9" t="str">
        <f t="shared" si="9"/>
        <v>-</v>
      </c>
    </row>
    <row r="87" spans="1:11" x14ac:dyDescent="0.25">
      <c r="A87" s="7" t="s">
        <v>273</v>
      </c>
      <c r="B87" s="65">
        <v>1</v>
      </c>
      <c r="C87" s="34">
        <f>IF(B89=0, "-", B87/B89)</f>
        <v>0.2</v>
      </c>
      <c r="D87" s="65">
        <v>0</v>
      </c>
      <c r="E87" s="9">
        <f>IF(D89=0, "-", D87/D89)</f>
        <v>0</v>
      </c>
      <c r="F87" s="81">
        <v>3</v>
      </c>
      <c r="G87" s="34">
        <f>IF(F89=0, "-", F87/F89)</f>
        <v>0.2</v>
      </c>
      <c r="H87" s="65">
        <v>0</v>
      </c>
      <c r="I87" s="9">
        <f>IF(H89=0, "-", H87/H89)</f>
        <v>0</v>
      </c>
      <c r="J87" s="8" t="str">
        <f t="shared" si="8"/>
        <v>-</v>
      </c>
      <c r="K87" s="9" t="str">
        <f t="shared" si="9"/>
        <v>-</v>
      </c>
    </row>
    <row r="88" spans="1:11" x14ac:dyDescent="0.25">
      <c r="A88" s="2"/>
      <c r="B88" s="68"/>
      <c r="C88" s="33"/>
      <c r="D88" s="68"/>
      <c r="E88" s="6"/>
      <c r="F88" s="82"/>
      <c r="G88" s="33"/>
      <c r="H88" s="68"/>
      <c r="I88" s="6"/>
      <c r="J88" s="5"/>
      <c r="K88" s="6"/>
    </row>
    <row r="89" spans="1:11" s="43" customFormat="1" x14ac:dyDescent="0.25">
      <c r="A89" s="162" t="s">
        <v>390</v>
      </c>
      <c r="B89" s="71">
        <f>SUM(B80:B88)</f>
        <v>5</v>
      </c>
      <c r="C89" s="40">
        <f>B89/776</f>
        <v>6.4432989690721646E-3</v>
      </c>
      <c r="D89" s="71">
        <f>SUM(D80:D88)</f>
        <v>5</v>
      </c>
      <c r="E89" s="41">
        <f>D89/916</f>
        <v>5.4585152838427945E-3</v>
      </c>
      <c r="F89" s="77">
        <f>SUM(F80:F88)</f>
        <v>15</v>
      </c>
      <c r="G89" s="42">
        <f>F89/2166</f>
        <v>6.9252077562326868E-3</v>
      </c>
      <c r="H89" s="71">
        <f>SUM(H80:H88)</f>
        <v>12</v>
      </c>
      <c r="I89" s="41">
        <f>H89/2238</f>
        <v>5.3619302949061663E-3</v>
      </c>
      <c r="J89" s="37">
        <f>IF(D89=0, "-", IF((B89-D89)/D89&lt;10, (B89-D89)/D89, "&gt;999%"))</f>
        <v>0</v>
      </c>
      <c r="K89" s="38">
        <f>IF(H89=0, "-", IF((F89-H89)/H89&lt;10, (F89-H89)/H89, "&gt;999%"))</f>
        <v>0.25</v>
      </c>
    </row>
    <row r="90" spans="1:11" x14ac:dyDescent="0.25">
      <c r="B90" s="83"/>
      <c r="D90" s="83"/>
      <c r="F90" s="83"/>
      <c r="H90" s="83"/>
    </row>
    <row r="91" spans="1:11" s="43" customFormat="1" x14ac:dyDescent="0.25">
      <c r="A91" s="162" t="s">
        <v>389</v>
      </c>
      <c r="B91" s="71">
        <v>154</v>
      </c>
      <c r="C91" s="40">
        <f>B91/776</f>
        <v>0.19845360824742267</v>
      </c>
      <c r="D91" s="71">
        <v>112</v>
      </c>
      <c r="E91" s="41">
        <f>D91/916</f>
        <v>0.1222707423580786</v>
      </c>
      <c r="F91" s="77">
        <v>353</v>
      </c>
      <c r="G91" s="42">
        <f>F91/2166</f>
        <v>0.16297322253000923</v>
      </c>
      <c r="H91" s="71">
        <v>288</v>
      </c>
      <c r="I91" s="41">
        <f>H91/2238</f>
        <v>0.12868632707774799</v>
      </c>
      <c r="J91" s="37">
        <f>IF(D91=0, "-", IF((B91-D91)/D91&lt;10, (B91-D91)/D91, "&gt;999%"))</f>
        <v>0.375</v>
      </c>
      <c r="K91" s="38">
        <f>IF(H91=0, "-", IF((F91-H91)/H91&lt;10, (F91-H91)/H91, "&gt;999%"))</f>
        <v>0.22569444444444445</v>
      </c>
    </row>
    <row r="92" spans="1:11" x14ac:dyDescent="0.25">
      <c r="B92" s="83"/>
      <c r="D92" s="83"/>
      <c r="F92" s="83"/>
      <c r="H92" s="83"/>
    </row>
    <row r="93" spans="1:11" ht="15.6" x14ac:dyDescent="0.3">
      <c r="A93" s="164" t="s">
        <v>97</v>
      </c>
      <c r="B93" s="196" t="s">
        <v>1</v>
      </c>
      <c r="C93" s="200"/>
      <c r="D93" s="200"/>
      <c r="E93" s="197"/>
      <c r="F93" s="196" t="s">
        <v>14</v>
      </c>
      <c r="G93" s="200"/>
      <c r="H93" s="200"/>
      <c r="I93" s="197"/>
      <c r="J93" s="196" t="s">
        <v>15</v>
      </c>
      <c r="K93" s="197"/>
    </row>
    <row r="94" spans="1:11" x14ac:dyDescent="0.25">
      <c r="A94" s="22"/>
      <c r="B94" s="196">
        <f>VALUE(RIGHT($B$2, 4))</f>
        <v>2023</v>
      </c>
      <c r="C94" s="197"/>
      <c r="D94" s="196">
        <f>B94-1</f>
        <v>2022</v>
      </c>
      <c r="E94" s="204"/>
      <c r="F94" s="196">
        <f>B94</f>
        <v>2023</v>
      </c>
      <c r="G94" s="204"/>
      <c r="H94" s="196">
        <f>D94</f>
        <v>2022</v>
      </c>
      <c r="I94" s="204"/>
      <c r="J94" s="140" t="s">
        <v>4</v>
      </c>
      <c r="K94" s="141" t="s">
        <v>2</v>
      </c>
    </row>
    <row r="95" spans="1:11" x14ac:dyDescent="0.25">
      <c r="A95" s="163" t="s">
        <v>127</v>
      </c>
      <c r="B95" s="61" t="s">
        <v>12</v>
      </c>
      <c r="C95" s="62" t="s">
        <v>13</v>
      </c>
      <c r="D95" s="61" t="s">
        <v>12</v>
      </c>
      <c r="E95" s="63" t="s">
        <v>13</v>
      </c>
      <c r="F95" s="62" t="s">
        <v>12</v>
      </c>
      <c r="G95" s="62" t="s">
        <v>13</v>
      </c>
      <c r="H95" s="61" t="s">
        <v>12</v>
      </c>
      <c r="I95" s="63" t="s">
        <v>13</v>
      </c>
      <c r="J95" s="61"/>
      <c r="K95" s="63"/>
    </row>
    <row r="96" spans="1:11" x14ac:dyDescent="0.25">
      <c r="A96" s="7" t="s">
        <v>274</v>
      </c>
      <c r="B96" s="65">
        <v>3</v>
      </c>
      <c r="C96" s="34">
        <f>IF(B115=0, "-", B96/B115)</f>
        <v>5.3571428571428568E-2</v>
      </c>
      <c r="D96" s="65">
        <v>1</v>
      </c>
      <c r="E96" s="9">
        <f>IF(D115=0, "-", D96/D115)</f>
        <v>7.246376811594203E-3</v>
      </c>
      <c r="F96" s="81">
        <v>14</v>
      </c>
      <c r="G96" s="34">
        <f>IF(F115=0, "-", F96/F115)</f>
        <v>5.4054054054054057E-2</v>
      </c>
      <c r="H96" s="65">
        <v>6</v>
      </c>
      <c r="I96" s="9">
        <f>IF(H115=0, "-", H96/H115)</f>
        <v>1.8461538461538463E-2</v>
      </c>
      <c r="J96" s="8">
        <f t="shared" ref="J96:J113" si="10">IF(D96=0, "-", IF((B96-D96)/D96&lt;10, (B96-D96)/D96, "&gt;999%"))</f>
        <v>2</v>
      </c>
      <c r="K96" s="9">
        <f t="shared" ref="K96:K113" si="11">IF(H96=0, "-", IF((F96-H96)/H96&lt;10, (F96-H96)/H96, "&gt;999%"))</f>
        <v>1.3333333333333333</v>
      </c>
    </row>
    <row r="97" spans="1:11" x14ac:dyDescent="0.25">
      <c r="A97" s="7" t="s">
        <v>275</v>
      </c>
      <c r="B97" s="65">
        <v>2</v>
      </c>
      <c r="C97" s="34">
        <f>IF(B115=0, "-", B97/B115)</f>
        <v>3.5714285714285712E-2</v>
      </c>
      <c r="D97" s="65">
        <v>5</v>
      </c>
      <c r="E97" s="9">
        <f>IF(D115=0, "-", D97/D115)</f>
        <v>3.6231884057971016E-2</v>
      </c>
      <c r="F97" s="81">
        <v>5</v>
      </c>
      <c r="G97" s="34">
        <f>IF(F115=0, "-", F97/F115)</f>
        <v>1.9305019305019305E-2</v>
      </c>
      <c r="H97" s="65">
        <v>7</v>
      </c>
      <c r="I97" s="9">
        <f>IF(H115=0, "-", H97/H115)</f>
        <v>2.1538461538461538E-2</v>
      </c>
      <c r="J97" s="8">
        <f t="shared" si="10"/>
        <v>-0.6</v>
      </c>
      <c r="K97" s="9">
        <f t="shared" si="11"/>
        <v>-0.2857142857142857</v>
      </c>
    </row>
    <row r="98" spans="1:11" x14ac:dyDescent="0.25">
      <c r="A98" s="7" t="s">
        <v>276</v>
      </c>
      <c r="B98" s="65">
        <v>0</v>
      </c>
      <c r="C98" s="34">
        <f>IF(B115=0, "-", B98/B115)</f>
        <v>0</v>
      </c>
      <c r="D98" s="65">
        <v>3</v>
      </c>
      <c r="E98" s="9">
        <f>IF(D115=0, "-", D98/D115)</f>
        <v>2.1739130434782608E-2</v>
      </c>
      <c r="F98" s="81">
        <v>9</v>
      </c>
      <c r="G98" s="34">
        <f>IF(F115=0, "-", F98/F115)</f>
        <v>3.4749034749034749E-2</v>
      </c>
      <c r="H98" s="65">
        <v>6</v>
      </c>
      <c r="I98" s="9">
        <f>IF(H115=0, "-", H98/H115)</f>
        <v>1.8461538461538463E-2</v>
      </c>
      <c r="J98" s="8">
        <f t="shared" si="10"/>
        <v>-1</v>
      </c>
      <c r="K98" s="9">
        <f t="shared" si="11"/>
        <v>0.5</v>
      </c>
    </row>
    <row r="99" spans="1:11" x14ac:dyDescent="0.25">
      <c r="A99" s="7" t="s">
        <v>277</v>
      </c>
      <c r="B99" s="65">
        <v>16</v>
      </c>
      <c r="C99" s="34">
        <f>IF(B115=0, "-", B99/B115)</f>
        <v>0.2857142857142857</v>
      </c>
      <c r="D99" s="65">
        <v>8</v>
      </c>
      <c r="E99" s="9">
        <f>IF(D115=0, "-", D99/D115)</f>
        <v>5.7971014492753624E-2</v>
      </c>
      <c r="F99" s="81">
        <v>37</v>
      </c>
      <c r="G99" s="34">
        <f>IF(F115=0, "-", F99/F115)</f>
        <v>0.14285714285714285</v>
      </c>
      <c r="H99" s="65">
        <v>18</v>
      </c>
      <c r="I99" s="9">
        <f>IF(H115=0, "-", H99/H115)</f>
        <v>5.5384615384615386E-2</v>
      </c>
      <c r="J99" s="8">
        <f t="shared" si="10"/>
        <v>1</v>
      </c>
      <c r="K99" s="9">
        <f t="shared" si="11"/>
        <v>1.0555555555555556</v>
      </c>
    </row>
    <row r="100" spans="1:11" x14ac:dyDescent="0.25">
      <c r="A100" s="7" t="s">
        <v>278</v>
      </c>
      <c r="B100" s="65">
        <v>0</v>
      </c>
      <c r="C100" s="34">
        <f>IF(B115=0, "-", B100/B115)</f>
        <v>0</v>
      </c>
      <c r="D100" s="65">
        <v>0</v>
      </c>
      <c r="E100" s="9">
        <f>IF(D115=0, "-", D100/D115)</f>
        <v>0</v>
      </c>
      <c r="F100" s="81">
        <v>0</v>
      </c>
      <c r="G100" s="34">
        <f>IF(F115=0, "-", F100/F115)</f>
        <v>0</v>
      </c>
      <c r="H100" s="65">
        <v>2</v>
      </c>
      <c r="I100" s="9">
        <f>IF(H115=0, "-", H100/H115)</f>
        <v>6.1538461538461538E-3</v>
      </c>
      <c r="J100" s="8" t="str">
        <f t="shared" si="10"/>
        <v>-</v>
      </c>
      <c r="K100" s="9">
        <f t="shared" si="11"/>
        <v>-1</v>
      </c>
    </row>
    <row r="101" spans="1:11" x14ac:dyDescent="0.25">
      <c r="A101" s="7" t="s">
        <v>279</v>
      </c>
      <c r="B101" s="65">
        <v>3</v>
      </c>
      <c r="C101" s="34">
        <f>IF(B115=0, "-", B101/B115)</f>
        <v>5.3571428571428568E-2</v>
      </c>
      <c r="D101" s="65">
        <v>1</v>
      </c>
      <c r="E101" s="9">
        <f>IF(D115=0, "-", D101/D115)</f>
        <v>7.246376811594203E-3</v>
      </c>
      <c r="F101" s="81">
        <v>16</v>
      </c>
      <c r="G101" s="34">
        <f>IF(F115=0, "-", F101/F115)</f>
        <v>6.1776061776061778E-2</v>
      </c>
      <c r="H101" s="65">
        <v>3</v>
      </c>
      <c r="I101" s="9">
        <f>IF(H115=0, "-", H101/H115)</f>
        <v>9.2307692307692316E-3</v>
      </c>
      <c r="J101" s="8">
        <f t="shared" si="10"/>
        <v>2</v>
      </c>
      <c r="K101" s="9">
        <f t="shared" si="11"/>
        <v>4.333333333333333</v>
      </c>
    </row>
    <row r="102" spans="1:11" x14ac:dyDescent="0.25">
      <c r="A102" s="7" t="s">
        <v>280</v>
      </c>
      <c r="B102" s="65">
        <v>1</v>
      </c>
      <c r="C102" s="34">
        <f>IF(B115=0, "-", B102/B115)</f>
        <v>1.7857142857142856E-2</v>
      </c>
      <c r="D102" s="65">
        <v>1</v>
      </c>
      <c r="E102" s="9">
        <f>IF(D115=0, "-", D102/D115)</f>
        <v>7.246376811594203E-3</v>
      </c>
      <c r="F102" s="81">
        <v>9</v>
      </c>
      <c r="G102" s="34">
        <f>IF(F115=0, "-", F102/F115)</f>
        <v>3.4749034749034749E-2</v>
      </c>
      <c r="H102" s="65">
        <v>2</v>
      </c>
      <c r="I102" s="9">
        <f>IF(H115=0, "-", H102/H115)</f>
        <v>6.1538461538461538E-3</v>
      </c>
      <c r="J102" s="8">
        <f t="shared" si="10"/>
        <v>0</v>
      </c>
      <c r="K102" s="9">
        <f t="shared" si="11"/>
        <v>3.5</v>
      </c>
    </row>
    <row r="103" spans="1:11" x14ac:dyDescent="0.25">
      <c r="A103" s="7" t="s">
        <v>281</v>
      </c>
      <c r="B103" s="65">
        <v>4</v>
      </c>
      <c r="C103" s="34">
        <f>IF(B115=0, "-", B103/B115)</f>
        <v>7.1428571428571425E-2</v>
      </c>
      <c r="D103" s="65">
        <v>5</v>
      </c>
      <c r="E103" s="9">
        <f>IF(D115=0, "-", D103/D115)</f>
        <v>3.6231884057971016E-2</v>
      </c>
      <c r="F103" s="81">
        <v>14</v>
      </c>
      <c r="G103" s="34">
        <f>IF(F115=0, "-", F103/F115)</f>
        <v>5.4054054054054057E-2</v>
      </c>
      <c r="H103" s="65">
        <v>9</v>
      </c>
      <c r="I103" s="9">
        <f>IF(H115=0, "-", H103/H115)</f>
        <v>2.7692307692307693E-2</v>
      </c>
      <c r="J103" s="8">
        <f t="shared" si="10"/>
        <v>-0.2</v>
      </c>
      <c r="K103" s="9">
        <f t="shared" si="11"/>
        <v>0.55555555555555558</v>
      </c>
    </row>
    <row r="104" spans="1:11" x14ac:dyDescent="0.25">
      <c r="A104" s="7" t="s">
        <v>282</v>
      </c>
      <c r="B104" s="65">
        <v>1</v>
      </c>
      <c r="C104" s="34">
        <f>IF(B115=0, "-", B104/B115)</f>
        <v>1.7857142857142856E-2</v>
      </c>
      <c r="D104" s="65">
        <v>4</v>
      </c>
      <c r="E104" s="9">
        <f>IF(D115=0, "-", D104/D115)</f>
        <v>2.8985507246376812E-2</v>
      </c>
      <c r="F104" s="81">
        <v>3</v>
      </c>
      <c r="G104" s="34">
        <f>IF(F115=0, "-", F104/F115)</f>
        <v>1.1583011583011582E-2</v>
      </c>
      <c r="H104" s="65">
        <v>8</v>
      </c>
      <c r="I104" s="9">
        <f>IF(H115=0, "-", H104/H115)</f>
        <v>2.4615384615384615E-2</v>
      </c>
      <c r="J104" s="8">
        <f t="shared" si="10"/>
        <v>-0.75</v>
      </c>
      <c r="K104" s="9">
        <f t="shared" si="11"/>
        <v>-0.625</v>
      </c>
    </row>
    <row r="105" spans="1:11" x14ac:dyDescent="0.25">
      <c r="A105" s="7" t="s">
        <v>283</v>
      </c>
      <c r="B105" s="65">
        <v>0</v>
      </c>
      <c r="C105" s="34">
        <f>IF(B115=0, "-", B105/B115)</f>
        <v>0</v>
      </c>
      <c r="D105" s="65">
        <v>20</v>
      </c>
      <c r="E105" s="9">
        <f>IF(D115=0, "-", D105/D115)</f>
        <v>0.14492753623188406</v>
      </c>
      <c r="F105" s="81">
        <v>11</v>
      </c>
      <c r="G105" s="34">
        <f>IF(F115=0, "-", F105/F115)</f>
        <v>4.2471042471042469E-2</v>
      </c>
      <c r="H105" s="65">
        <v>35</v>
      </c>
      <c r="I105" s="9">
        <f>IF(H115=0, "-", H105/H115)</f>
        <v>0.1076923076923077</v>
      </c>
      <c r="J105" s="8">
        <f t="shared" si="10"/>
        <v>-1</v>
      </c>
      <c r="K105" s="9">
        <f t="shared" si="11"/>
        <v>-0.68571428571428572</v>
      </c>
    </row>
    <row r="106" spans="1:11" x14ac:dyDescent="0.25">
      <c r="A106" s="7" t="s">
        <v>284</v>
      </c>
      <c r="B106" s="65">
        <v>0</v>
      </c>
      <c r="C106" s="34">
        <f>IF(B115=0, "-", B106/B115)</f>
        <v>0</v>
      </c>
      <c r="D106" s="65">
        <v>0</v>
      </c>
      <c r="E106" s="9">
        <f>IF(D115=0, "-", D106/D115)</f>
        <v>0</v>
      </c>
      <c r="F106" s="81">
        <v>2</v>
      </c>
      <c r="G106" s="34">
        <f>IF(F115=0, "-", F106/F115)</f>
        <v>7.7220077220077222E-3</v>
      </c>
      <c r="H106" s="65">
        <v>0</v>
      </c>
      <c r="I106" s="9">
        <f>IF(H115=0, "-", H106/H115)</f>
        <v>0</v>
      </c>
      <c r="J106" s="8" t="str">
        <f t="shared" si="10"/>
        <v>-</v>
      </c>
      <c r="K106" s="9" t="str">
        <f t="shared" si="11"/>
        <v>-</v>
      </c>
    </row>
    <row r="107" spans="1:11" x14ac:dyDescent="0.25">
      <c r="A107" s="7" t="s">
        <v>285</v>
      </c>
      <c r="B107" s="65">
        <v>0</v>
      </c>
      <c r="C107" s="34">
        <f>IF(B115=0, "-", B107/B115)</f>
        <v>0</v>
      </c>
      <c r="D107" s="65">
        <v>0</v>
      </c>
      <c r="E107" s="9">
        <f>IF(D115=0, "-", D107/D115)</f>
        <v>0</v>
      </c>
      <c r="F107" s="81">
        <v>0</v>
      </c>
      <c r="G107" s="34">
        <f>IF(F115=0, "-", F107/F115)</f>
        <v>0</v>
      </c>
      <c r="H107" s="65">
        <v>1</v>
      </c>
      <c r="I107" s="9">
        <f>IF(H115=0, "-", H107/H115)</f>
        <v>3.0769230769230769E-3</v>
      </c>
      <c r="J107" s="8" t="str">
        <f t="shared" si="10"/>
        <v>-</v>
      </c>
      <c r="K107" s="9">
        <f t="shared" si="11"/>
        <v>-1</v>
      </c>
    </row>
    <row r="108" spans="1:11" x14ac:dyDescent="0.25">
      <c r="A108" s="7" t="s">
        <v>286</v>
      </c>
      <c r="B108" s="65">
        <v>0</v>
      </c>
      <c r="C108" s="34">
        <f>IF(B115=0, "-", B108/B115)</f>
        <v>0</v>
      </c>
      <c r="D108" s="65">
        <v>1</v>
      </c>
      <c r="E108" s="9">
        <f>IF(D115=0, "-", D108/D115)</f>
        <v>7.246376811594203E-3</v>
      </c>
      <c r="F108" s="81">
        <v>1</v>
      </c>
      <c r="G108" s="34">
        <f>IF(F115=0, "-", F108/F115)</f>
        <v>3.8610038610038611E-3</v>
      </c>
      <c r="H108" s="65">
        <v>1</v>
      </c>
      <c r="I108" s="9">
        <f>IF(H115=0, "-", H108/H115)</f>
        <v>3.0769230769230769E-3</v>
      </c>
      <c r="J108" s="8">
        <f t="shared" si="10"/>
        <v>-1</v>
      </c>
      <c r="K108" s="9">
        <f t="shared" si="11"/>
        <v>0</v>
      </c>
    </row>
    <row r="109" spans="1:11" x14ac:dyDescent="0.25">
      <c r="A109" s="7" t="s">
        <v>287</v>
      </c>
      <c r="B109" s="65">
        <v>7</v>
      </c>
      <c r="C109" s="34">
        <f>IF(B115=0, "-", B109/B115)</f>
        <v>0.125</v>
      </c>
      <c r="D109" s="65">
        <v>7</v>
      </c>
      <c r="E109" s="9">
        <f>IF(D115=0, "-", D109/D115)</f>
        <v>5.0724637681159424E-2</v>
      </c>
      <c r="F109" s="81">
        <v>19</v>
      </c>
      <c r="G109" s="34">
        <f>IF(F115=0, "-", F109/F115)</f>
        <v>7.3359073359073365E-2</v>
      </c>
      <c r="H109" s="65">
        <v>11</v>
      </c>
      <c r="I109" s="9">
        <f>IF(H115=0, "-", H109/H115)</f>
        <v>3.3846153846153845E-2</v>
      </c>
      <c r="J109" s="8">
        <f t="shared" si="10"/>
        <v>0</v>
      </c>
      <c r="K109" s="9">
        <f t="shared" si="11"/>
        <v>0.72727272727272729</v>
      </c>
    </row>
    <row r="110" spans="1:11" x14ac:dyDescent="0.25">
      <c r="A110" s="7" t="s">
        <v>288</v>
      </c>
      <c r="B110" s="65">
        <v>10</v>
      </c>
      <c r="C110" s="34">
        <f>IF(B115=0, "-", B110/B115)</f>
        <v>0.17857142857142858</v>
      </c>
      <c r="D110" s="65">
        <v>16</v>
      </c>
      <c r="E110" s="9">
        <f>IF(D115=0, "-", D110/D115)</f>
        <v>0.11594202898550725</v>
      </c>
      <c r="F110" s="81">
        <v>29</v>
      </c>
      <c r="G110" s="34">
        <f>IF(F115=0, "-", F110/F115)</f>
        <v>0.11196911196911197</v>
      </c>
      <c r="H110" s="65">
        <v>38</v>
      </c>
      <c r="I110" s="9">
        <f>IF(H115=0, "-", H110/H115)</f>
        <v>0.11692307692307692</v>
      </c>
      <c r="J110" s="8">
        <f t="shared" si="10"/>
        <v>-0.375</v>
      </c>
      <c r="K110" s="9">
        <f t="shared" si="11"/>
        <v>-0.23684210526315788</v>
      </c>
    </row>
    <row r="111" spans="1:11" x14ac:dyDescent="0.25">
      <c r="A111" s="7" t="s">
        <v>289</v>
      </c>
      <c r="B111" s="65">
        <v>3</v>
      </c>
      <c r="C111" s="34">
        <f>IF(B115=0, "-", B111/B115)</f>
        <v>5.3571428571428568E-2</v>
      </c>
      <c r="D111" s="65">
        <v>5</v>
      </c>
      <c r="E111" s="9">
        <f>IF(D115=0, "-", D111/D115)</f>
        <v>3.6231884057971016E-2</v>
      </c>
      <c r="F111" s="81">
        <v>8</v>
      </c>
      <c r="G111" s="34">
        <f>IF(F115=0, "-", F111/F115)</f>
        <v>3.0888030888030889E-2</v>
      </c>
      <c r="H111" s="65">
        <v>8</v>
      </c>
      <c r="I111" s="9">
        <f>IF(H115=0, "-", H111/H115)</f>
        <v>2.4615384615384615E-2</v>
      </c>
      <c r="J111" s="8">
        <f t="shared" si="10"/>
        <v>-0.4</v>
      </c>
      <c r="K111" s="9">
        <f t="shared" si="11"/>
        <v>0</v>
      </c>
    </row>
    <row r="112" spans="1:11" x14ac:dyDescent="0.25">
      <c r="A112" s="7" t="s">
        <v>290</v>
      </c>
      <c r="B112" s="65">
        <v>5</v>
      </c>
      <c r="C112" s="34">
        <f>IF(B115=0, "-", B112/B115)</f>
        <v>8.9285714285714288E-2</v>
      </c>
      <c r="D112" s="65">
        <v>61</v>
      </c>
      <c r="E112" s="9">
        <f>IF(D115=0, "-", D112/D115)</f>
        <v>0.4420289855072464</v>
      </c>
      <c r="F112" s="81">
        <v>79</v>
      </c>
      <c r="G112" s="34">
        <f>IF(F115=0, "-", F112/F115)</f>
        <v>0.30501930501930502</v>
      </c>
      <c r="H112" s="65">
        <v>170</v>
      </c>
      <c r="I112" s="9">
        <f>IF(H115=0, "-", H112/H115)</f>
        <v>0.52307692307692311</v>
      </c>
      <c r="J112" s="8">
        <f t="shared" si="10"/>
        <v>-0.91803278688524592</v>
      </c>
      <c r="K112" s="9">
        <f t="shared" si="11"/>
        <v>-0.53529411764705881</v>
      </c>
    </row>
    <row r="113" spans="1:11" x14ac:dyDescent="0.25">
      <c r="A113" s="7" t="s">
        <v>291</v>
      </c>
      <c r="B113" s="65">
        <v>1</v>
      </c>
      <c r="C113" s="34">
        <f>IF(B115=0, "-", B113/B115)</f>
        <v>1.7857142857142856E-2</v>
      </c>
      <c r="D113" s="65">
        <v>0</v>
      </c>
      <c r="E113" s="9">
        <f>IF(D115=0, "-", D113/D115)</f>
        <v>0</v>
      </c>
      <c r="F113" s="81">
        <v>3</v>
      </c>
      <c r="G113" s="34">
        <f>IF(F115=0, "-", F113/F115)</f>
        <v>1.1583011583011582E-2</v>
      </c>
      <c r="H113" s="65">
        <v>0</v>
      </c>
      <c r="I113" s="9">
        <f>IF(H115=0, "-", H113/H115)</f>
        <v>0</v>
      </c>
      <c r="J113" s="8" t="str">
        <f t="shared" si="10"/>
        <v>-</v>
      </c>
      <c r="K113" s="9" t="str">
        <f t="shared" si="11"/>
        <v>-</v>
      </c>
    </row>
    <row r="114" spans="1:11" x14ac:dyDescent="0.25">
      <c r="A114" s="2"/>
      <c r="B114" s="68"/>
      <c r="C114" s="33"/>
      <c r="D114" s="68"/>
      <c r="E114" s="6"/>
      <c r="F114" s="82"/>
      <c r="G114" s="33"/>
      <c r="H114" s="68"/>
      <c r="I114" s="6"/>
      <c r="J114" s="5"/>
      <c r="K114" s="6"/>
    </row>
    <row r="115" spans="1:11" s="43" customFormat="1" x14ac:dyDescent="0.25">
      <c r="A115" s="162" t="s">
        <v>388</v>
      </c>
      <c r="B115" s="71">
        <f>SUM(B96:B114)</f>
        <v>56</v>
      </c>
      <c r="C115" s="40">
        <f>B115/776</f>
        <v>7.2164948453608241E-2</v>
      </c>
      <c r="D115" s="71">
        <f>SUM(D96:D114)</f>
        <v>138</v>
      </c>
      <c r="E115" s="41">
        <f>D115/916</f>
        <v>0.15065502183406113</v>
      </c>
      <c r="F115" s="77">
        <f>SUM(F96:F114)</f>
        <v>259</v>
      </c>
      <c r="G115" s="42">
        <f>F115/2166</f>
        <v>0.11957525392428439</v>
      </c>
      <c r="H115" s="71">
        <f>SUM(H96:H114)</f>
        <v>325</v>
      </c>
      <c r="I115" s="41">
        <f>H115/2238</f>
        <v>0.14521894548704201</v>
      </c>
      <c r="J115" s="37">
        <f>IF(D115=0, "-", IF((B115-D115)/D115&lt;10, (B115-D115)/D115, "&gt;999%"))</f>
        <v>-0.59420289855072461</v>
      </c>
      <c r="K115" s="38">
        <f>IF(H115=0, "-", IF((F115-H115)/H115&lt;10, (F115-H115)/H115, "&gt;999%"))</f>
        <v>-0.20307692307692307</v>
      </c>
    </row>
    <row r="116" spans="1:11" x14ac:dyDescent="0.25">
      <c r="B116" s="83"/>
      <c r="D116" s="83"/>
      <c r="F116" s="83"/>
      <c r="H116" s="83"/>
    </row>
    <row r="117" spans="1:11" x14ac:dyDescent="0.25">
      <c r="A117" s="163" t="s">
        <v>128</v>
      </c>
      <c r="B117" s="61" t="s">
        <v>12</v>
      </c>
      <c r="C117" s="62" t="s">
        <v>13</v>
      </c>
      <c r="D117" s="61" t="s">
        <v>12</v>
      </c>
      <c r="E117" s="63" t="s">
        <v>13</v>
      </c>
      <c r="F117" s="62" t="s">
        <v>12</v>
      </c>
      <c r="G117" s="62" t="s">
        <v>13</v>
      </c>
      <c r="H117" s="61" t="s">
        <v>12</v>
      </c>
      <c r="I117" s="63" t="s">
        <v>13</v>
      </c>
      <c r="J117" s="61"/>
      <c r="K117" s="63"/>
    </row>
    <row r="118" spans="1:11" x14ac:dyDescent="0.25">
      <c r="A118" s="7" t="s">
        <v>292</v>
      </c>
      <c r="B118" s="65">
        <v>1</v>
      </c>
      <c r="C118" s="34">
        <f>IF(B129=0, "-", B118/B129)</f>
        <v>0.2</v>
      </c>
      <c r="D118" s="65">
        <v>1</v>
      </c>
      <c r="E118" s="9">
        <f>IF(D129=0, "-", D118/D129)</f>
        <v>0.14285714285714285</v>
      </c>
      <c r="F118" s="81">
        <v>2</v>
      </c>
      <c r="G118" s="34">
        <f>IF(F129=0, "-", F118/F129)</f>
        <v>0.2</v>
      </c>
      <c r="H118" s="65">
        <v>1</v>
      </c>
      <c r="I118" s="9">
        <f>IF(H129=0, "-", H118/H129)</f>
        <v>8.3333333333333329E-2</v>
      </c>
      <c r="J118" s="8">
        <f t="shared" ref="J118:J127" si="12">IF(D118=0, "-", IF((B118-D118)/D118&lt;10, (B118-D118)/D118, "&gt;999%"))</f>
        <v>0</v>
      </c>
      <c r="K118" s="9">
        <f t="shared" ref="K118:K127" si="13">IF(H118=0, "-", IF((F118-H118)/H118&lt;10, (F118-H118)/H118, "&gt;999%"))</f>
        <v>1</v>
      </c>
    </row>
    <row r="119" spans="1:11" x14ac:dyDescent="0.25">
      <c r="A119" s="7" t="s">
        <v>293</v>
      </c>
      <c r="B119" s="65">
        <v>1</v>
      </c>
      <c r="C119" s="34">
        <f>IF(B129=0, "-", B119/B129)</f>
        <v>0.2</v>
      </c>
      <c r="D119" s="65">
        <v>1</v>
      </c>
      <c r="E119" s="9">
        <f>IF(D129=0, "-", D119/D129)</f>
        <v>0.14285714285714285</v>
      </c>
      <c r="F119" s="81">
        <v>2</v>
      </c>
      <c r="G119" s="34">
        <f>IF(F129=0, "-", F119/F129)</f>
        <v>0.2</v>
      </c>
      <c r="H119" s="65">
        <v>2</v>
      </c>
      <c r="I119" s="9">
        <f>IF(H129=0, "-", H119/H129)</f>
        <v>0.16666666666666666</v>
      </c>
      <c r="J119" s="8">
        <f t="shared" si="12"/>
        <v>0</v>
      </c>
      <c r="K119" s="9">
        <f t="shared" si="13"/>
        <v>0</v>
      </c>
    </row>
    <row r="120" spans="1:11" x14ac:dyDescent="0.25">
      <c r="A120" s="7" t="s">
        <v>294</v>
      </c>
      <c r="B120" s="65">
        <v>0</v>
      </c>
      <c r="C120" s="34">
        <f>IF(B129=0, "-", B120/B129)</f>
        <v>0</v>
      </c>
      <c r="D120" s="65">
        <v>0</v>
      </c>
      <c r="E120" s="9">
        <f>IF(D129=0, "-", D120/D129)</f>
        <v>0</v>
      </c>
      <c r="F120" s="81">
        <v>1</v>
      </c>
      <c r="G120" s="34">
        <f>IF(F129=0, "-", F120/F129)</f>
        <v>0.1</v>
      </c>
      <c r="H120" s="65">
        <v>0</v>
      </c>
      <c r="I120" s="9">
        <f>IF(H129=0, "-", H120/H129)</f>
        <v>0</v>
      </c>
      <c r="J120" s="8" t="str">
        <f t="shared" si="12"/>
        <v>-</v>
      </c>
      <c r="K120" s="9" t="str">
        <f t="shared" si="13"/>
        <v>-</v>
      </c>
    </row>
    <row r="121" spans="1:11" x14ac:dyDescent="0.25">
      <c r="A121" s="7" t="s">
        <v>295</v>
      </c>
      <c r="B121" s="65">
        <v>0</v>
      </c>
      <c r="C121" s="34">
        <f>IF(B129=0, "-", B121/B129)</f>
        <v>0</v>
      </c>
      <c r="D121" s="65">
        <v>0</v>
      </c>
      <c r="E121" s="9">
        <f>IF(D129=0, "-", D121/D129)</f>
        <v>0</v>
      </c>
      <c r="F121" s="81">
        <v>0</v>
      </c>
      <c r="G121" s="34">
        <f>IF(F129=0, "-", F121/F129)</f>
        <v>0</v>
      </c>
      <c r="H121" s="65">
        <v>1</v>
      </c>
      <c r="I121" s="9">
        <f>IF(H129=0, "-", H121/H129)</f>
        <v>8.3333333333333329E-2</v>
      </c>
      <c r="J121" s="8" t="str">
        <f t="shared" si="12"/>
        <v>-</v>
      </c>
      <c r="K121" s="9">
        <f t="shared" si="13"/>
        <v>-1</v>
      </c>
    </row>
    <row r="122" spans="1:11" x14ac:dyDescent="0.25">
      <c r="A122" s="7" t="s">
        <v>296</v>
      </c>
      <c r="B122" s="65">
        <v>2</v>
      </c>
      <c r="C122" s="34">
        <f>IF(B129=0, "-", B122/B129)</f>
        <v>0.4</v>
      </c>
      <c r="D122" s="65">
        <v>1</v>
      </c>
      <c r="E122" s="9">
        <f>IF(D129=0, "-", D122/D129)</f>
        <v>0.14285714285714285</v>
      </c>
      <c r="F122" s="81">
        <v>4</v>
      </c>
      <c r="G122" s="34">
        <f>IF(F129=0, "-", F122/F129)</f>
        <v>0.4</v>
      </c>
      <c r="H122" s="65">
        <v>3</v>
      </c>
      <c r="I122" s="9">
        <f>IF(H129=0, "-", H122/H129)</f>
        <v>0.25</v>
      </c>
      <c r="J122" s="8">
        <f t="shared" si="12"/>
        <v>1</v>
      </c>
      <c r="K122" s="9">
        <f t="shared" si="13"/>
        <v>0.33333333333333331</v>
      </c>
    </row>
    <row r="123" spans="1:11" x14ac:dyDescent="0.25">
      <c r="A123" s="7" t="s">
        <v>297</v>
      </c>
      <c r="B123" s="65">
        <v>0</v>
      </c>
      <c r="C123" s="34">
        <f>IF(B129=0, "-", B123/B129)</f>
        <v>0</v>
      </c>
      <c r="D123" s="65">
        <v>1</v>
      </c>
      <c r="E123" s="9">
        <f>IF(D129=0, "-", D123/D129)</f>
        <v>0.14285714285714285</v>
      </c>
      <c r="F123" s="81">
        <v>0</v>
      </c>
      <c r="G123" s="34">
        <f>IF(F129=0, "-", F123/F129)</f>
        <v>0</v>
      </c>
      <c r="H123" s="65">
        <v>1</v>
      </c>
      <c r="I123" s="9">
        <f>IF(H129=0, "-", H123/H129)</f>
        <v>8.3333333333333329E-2</v>
      </c>
      <c r="J123" s="8">
        <f t="shared" si="12"/>
        <v>-1</v>
      </c>
      <c r="K123" s="9">
        <f t="shared" si="13"/>
        <v>-1</v>
      </c>
    </row>
    <row r="124" spans="1:11" x14ac:dyDescent="0.25">
      <c r="A124" s="7" t="s">
        <v>298</v>
      </c>
      <c r="B124" s="65">
        <v>0</v>
      </c>
      <c r="C124" s="34">
        <f>IF(B129=0, "-", B124/B129)</f>
        <v>0</v>
      </c>
      <c r="D124" s="65">
        <v>0</v>
      </c>
      <c r="E124" s="9">
        <f>IF(D129=0, "-", D124/D129)</f>
        <v>0</v>
      </c>
      <c r="F124" s="81">
        <v>0</v>
      </c>
      <c r="G124" s="34">
        <f>IF(F129=0, "-", F124/F129)</f>
        <v>0</v>
      </c>
      <c r="H124" s="65">
        <v>1</v>
      </c>
      <c r="I124" s="9">
        <f>IF(H129=0, "-", H124/H129)</f>
        <v>8.3333333333333329E-2</v>
      </c>
      <c r="J124" s="8" t="str">
        <f t="shared" si="12"/>
        <v>-</v>
      </c>
      <c r="K124" s="9">
        <f t="shared" si="13"/>
        <v>-1</v>
      </c>
    </row>
    <row r="125" spans="1:11" x14ac:dyDescent="0.25">
      <c r="A125" s="7" t="s">
        <v>299</v>
      </c>
      <c r="B125" s="65">
        <v>1</v>
      </c>
      <c r="C125" s="34">
        <f>IF(B129=0, "-", B125/B129)</f>
        <v>0.2</v>
      </c>
      <c r="D125" s="65">
        <v>1</v>
      </c>
      <c r="E125" s="9">
        <f>IF(D129=0, "-", D125/D129)</f>
        <v>0.14285714285714285</v>
      </c>
      <c r="F125" s="81">
        <v>1</v>
      </c>
      <c r="G125" s="34">
        <f>IF(F129=0, "-", F125/F129)</f>
        <v>0.1</v>
      </c>
      <c r="H125" s="65">
        <v>1</v>
      </c>
      <c r="I125" s="9">
        <f>IF(H129=0, "-", H125/H129)</f>
        <v>8.3333333333333329E-2</v>
      </c>
      <c r="J125" s="8">
        <f t="shared" si="12"/>
        <v>0</v>
      </c>
      <c r="K125" s="9">
        <f t="shared" si="13"/>
        <v>0</v>
      </c>
    </row>
    <row r="126" spans="1:11" x14ac:dyDescent="0.25">
      <c r="A126" s="7" t="s">
        <v>300</v>
      </c>
      <c r="B126" s="65">
        <v>0</v>
      </c>
      <c r="C126" s="34">
        <f>IF(B129=0, "-", B126/B129)</f>
        <v>0</v>
      </c>
      <c r="D126" s="65">
        <v>1</v>
      </c>
      <c r="E126" s="9">
        <f>IF(D129=0, "-", D126/D129)</f>
        <v>0.14285714285714285</v>
      </c>
      <c r="F126" s="81">
        <v>0</v>
      </c>
      <c r="G126" s="34">
        <f>IF(F129=0, "-", F126/F129)</f>
        <v>0</v>
      </c>
      <c r="H126" s="65">
        <v>1</v>
      </c>
      <c r="I126" s="9">
        <f>IF(H129=0, "-", H126/H129)</f>
        <v>8.3333333333333329E-2</v>
      </c>
      <c r="J126" s="8">
        <f t="shared" si="12"/>
        <v>-1</v>
      </c>
      <c r="K126" s="9">
        <f t="shared" si="13"/>
        <v>-1</v>
      </c>
    </row>
    <row r="127" spans="1:11" x14ac:dyDescent="0.25">
      <c r="A127" s="7" t="s">
        <v>301</v>
      </c>
      <c r="B127" s="65">
        <v>0</v>
      </c>
      <c r="C127" s="34">
        <f>IF(B129=0, "-", B127/B129)</f>
        <v>0</v>
      </c>
      <c r="D127" s="65">
        <v>1</v>
      </c>
      <c r="E127" s="9">
        <f>IF(D129=0, "-", D127/D129)</f>
        <v>0.14285714285714285</v>
      </c>
      <c r="F127" s="81">
        <v>0</v>
      </c>
      <c r="G127" s="34">
        <f>IF(F129=0, "-", F127/F129)</f>
        <v>0</v>
      </c>
      <c r="H127" s="65">
        <v>1</v>
      </c>
      <c r="I127" s="9">
        <f>IF(H129=0, "-", H127/H129)</f>
        <v>8.3333333333333329E-2</v>
      </c>
      <c r="J127" s="8">
        <f t="shared" si="12"/>
        <v>-1</v>
      </c>
      <c r="K127" s="9">
        <f t="shared" si="13"/>
        <v>-1</v>
      </c>
    </row>
    <row r="128" spans="1:11" x14ac:dyDescent="0.25">
      <c r="A128" s="2"/>
      <c r="B128" s="68"/>
      <c r="C128" s="33"/>
      <c r="D128" s="68"/>
      <c r="E128" s="6"/>
      <c r="F128" s="82"/>
      <c r="G128" s="33"/>
      <c r="H128" s="68"/>
      <c r="I128" s="6"/>
      <c r="J128" s="5"/>
      <c r="K128" s="6"/>
    </row>
    <row r="129" spans="1:11" s="43" customFormat="1" x14ac:dyDescent="0.25">
      <c r="A129" s="162" t="s">
        <v>387</v>
      </c>
      <c r="B129" s="71">
        <f>SUM(B118:B128)</f>
        <v>5</v>
      </c>
      <c r="C129" s="40">
        <f>B129/776</f>
        <v>6.4432989690721646E-3</v>
      </c>
      <c r="D129" s="71">
        <f>SUM(D118:D128)</f>
        <v>7</v>
      </c>
      <c r="E129" s="41">
        <f>D129/916</f>
        <v>7.6419213973799123E-3</v>
      </c>
      <c r="F129" s="77">
        <f>SUM(F118:F128)</f>
        <v>10</v>
      </c>
      <c r="G129" s="42">
        <f>F129/2166</f>
        <v>4.6168051708217915E-3</v>
      </c>
      <c r="H129" s="71">
        <f>SUM(H118:H128)</f>
        <v>12</v>
      </c>
      <c r="I129" s="41">
        <f>H129/2238</f>
        <v>5.3619302949061663E-3</v>
      </c>
      <c r="J129" s="37">
        <f>IF(D129=0, "-", IF((B129-D129)/D129&lt;10, (B129-D129)/D129, "&gt;999%"))</f>
        <v>-0.2857142857142857</v>
      </c>
      <c r="K129" s="38">
        <f>IF(H129=0, "-", IF((F129-H129)/H129&lt;10, (F129-H129)/H129, "&gt;999%"))</f>
        <v>-0.16666666666666666</v>
      </c>
    </row>
    <row r="130" spans="1:11" x14ac:dyDescent="0.25">
      <c r="B130" s="83"/>
      <c r="D130" s="83"/>
      <c r="F130" s="83"/>
      <c r="H130" s="83"/>
    </row>
    <row r="131" spans="1:11" s="43" customFormat="1" x14ac:dyDescent="0.25">
      <c r="A131" s="162" t="s">
        <v>386</v>
      </c>
      <c r="B131" s="71">
        <v>61</v>
      </c>
      <c r="C131" s="40">
        <f>B131/776</f>
        <v>7.8608247422680411E-2</v>
      </c>
      <c r="D131" s="71">
        <v>145</v>
      </c>
      <c r="E131" s="41">
        <f>D131/916</f>
        <v>0.15829694323144106</v>
      </c>
      <c r="F131" s="77">
        <v>269</v>
      </c>
      <c r="G131" s="42">
        <f>F131/2166</f>
        <v>0.12419205909510618</v>
      </c>
      <c r="H131" s="71">
        <v>337</v>
      </c>
      <c r="I131" s="41">
        <f>H131/2238</f>
        <v>0.15058087578194818</v>
      </c>
      <c r="J131" s="37">
        <f>IF(D131=0, "-", IF((B131-D131)/D131&lt;10, (B131-D131)/D131, "&gt;999%"))</f>
        <v>-0.57931034482758625</v>
      </c>
      <c r="K131" s="38">
        <f>IF(H131=0, "-", IF((F131-H131)/H131&lt;10, (F131-H131)/H131, "&gt;999%"))</f>
        <v>-0.20178041543026706</v>
      </c>
    </row>
    <row r="132" spans="1:11" x14ac:dyDescent="0.25">
      <c r="B132" s="83"/>
      <c r="D132" s="83"/>
      <c r="F132" s="83"/>
      <c r="H132" s="83"/>
    </row>
    <row r="133" spans="1:11" ht="15.6" x14ac:dyDescent="0.3">
      <c r="A133" s="164" t="s">
        <v>98</v>
      </c>
      <c r="B133" s="196" t="s">
        <v>1</v>
      </c>
      <c r="C133" s="200"/>
      <c r="D133" s="200"/>
      <c r="E133" s="197"/>
      <c r="F133" s="196" t="s">
        <v>14</v>
      </c>
      <c r="G133" s="200"/>
      <c r="H133" s="200"/>
      <c r="I133" s="197"/>
      <c r="J133" s="196" t="s">
        <v>15</v>
      </c>
      <c r="K133" s="197"/>
    </row>
    <row r="134" spans="1:11" x14ac:dyDescent="0.25">
      <c r="A134" s="22"/>
      <c r="B134" s="196">
        <f>VALUE(RIGHT($B$2, 4))</f>
        <v>2023</v>
      </c>
      <c r="C134" s="197"/>
      <c r="D134" s="196">
        <f>B134-1</f>
        <v>2022</v>
      </c>
      <c r="E134" s="204"/>
      <c r="F134" s="196">
        <f>B134</f>
        <v>2023</v>
      </c>
      <c r="G134" s="204"/>
      <c r="H134" s="196">
        <f>D134</f>
        <v>2022</v>
      </c>
      <c r="I134" s="204"/>
      <c r="J134" s="140" t="s">
        <v>4</v>
      </c>
      <c r="K134" s="141" t="s">
        <v>2</v>
      </c>
    </row>
    <row r="135" spans="1:11" x14ac:dyDescent="0.25">
      <c r="A135" s="163" t="s">
        <v>129</v>
      </c>
      <c r="B135" s="61" t="s">
        <v>12</v>
      </c>
      <c r="C135" s="62" t="s">
        <v>13</v>
      </c>
      <c r="D135" s="61" t="s">
        <v>12</v>
      </c>
      <c r="E135" s="63" t="s">
        <v>13</v>
      </c>
      <c r="F135" s="62" t="s">
        <v>12</v>
      </c>
      <c r="G135" s="62" t="s">
        <v>13</v>
      </c>
      <c r="H135" s="61" t="s">
        <v>12</v>
      </c>
      <c r="I135" s="63" t="s">
        <v>13</v>
      </c>
      <c r="J135" s="61"/>
      <c r="K135" s="63"/>
    </row>
    <row r="136" spans="1:11" x14ac:dyDescent="0.25">
      <c r="A136" s="7" t="s">
        <v>302</v>
      </c>
      <c r="B136" s="65">
        <v>6</v>
      </c>
      <c r="C136" s="34">
        <f>IF(B139=0, "-", B136/B139)</f>
        <v>0.27272727272727271</v>
      </c>
      <c r="D136" s="65">
        <v>4</v>
      </c>
      <c r="E136" s="9">
        <f>IF(D139=0, "-", D136/D139)</f>
        <v>0.21052631578947367</v>
      </c>
      <c r="F136" s="81">
        <v>13</v>
      </c>
      <c r="G136" s="34">
        <f>IF(F139=0, "-", F136/F139)</f>
        <v>0.20634920634920634</v>
      </c>
      <c r="H136" s="65">
        <v>8</v>
      </c>
      <c r="I136" s="9">
        <f>IF(H139=0, "-", H136/H139)</f>
        <v>0.20512820512820512</v>
      </c>
      <c r="J136" s="8">
        <f>IF(D136=0, "-", IF((B136-D136)/D136&lt;10, (B136-D136)/D136, "&gt;999%"))</f>
        <v>0.5</v>
      </c>
      <c r="K136" s="9">
        <f>IF(H136=0, "-", IF((F136-H136)/H136&lt;10, (F136-H136)/H136, "&gt;999%"))</f>
        <v>0.625</v>
      </c>
    </row>
    <row r="137" spans="1:11" x14ac:dyDescent="0.25">
      <c r="A137" s="7" t="s">
        <v>303</v>
      </c>
      <c r="B137" s="65">
        <v>16</v>
      </c>
      <c r="C137" s="34">
        <f>IF(B139=0, "-", B137/B139)</f>
        <v>0.72727272727272729</v>
      </c>
      <c r="D137" s="65">
        <v>15</v>
      </c>
      <c r="E137" s="9">
        <f>IF(D139=0, "-", D137/D139)</f>
        <v>0.78947368421052633</v>
      </c>
      <c r="F137" s="81">
        <v>50</v>
      </c>
      <c r="G137" s="34">
        <f>IF(F139=0, "-", F137/F139)</f>
        <v>0.79365079365079361</v>
      </c>
      <c r="H137" s="65">
        <v>31</v>
      </c>
      <c r="I137" s="9">
        <f>IF(H139=0, "-", H137/H139)</f>
        <v>0.79487179487179482</v>
      </c>
      <c r="J137" s="8">
        <f>IF(D137=0, "-", IF((B137-D137)/D137&lt;10, (B137-D137)/D137, "&gt;999%"))</f>
        <v>6.6666666666666666E-2</v>
      </c>
      <c r="K137" s="9">
        <f>IF(H137=0, "-", IF((F137-H137)/H137&lt;10, (F137-H137)/H137, "&gt;999%"))</f>
        <v>0.61290322580645162</v>
      </c>
    </row>
    <row r="138" spans="1:11" x14ac:dyDescent="0.25">
      <c r="A138" s="2"/>
      <c r="B138" s="68"/>
      <c r="C138" s="33"/>
      <c r="D138" s="68"/>
      <c r="E138" s="6"/>
      <c r="F138" s="82"/>
      <c r="G138" s="33"/>
      <c r="H138" s="68"/>
      <c r="I138" s="6"/>
      <c r="J138" s="5"/>
      <c r="K138" s="6"/>
    </row>
    <row r="139" spans="1:11" s="43" customFormat="1" x14ac:dyDescent="0.25">
      <c r="A139" s="162" t="s">
        <v>385</v>
      </c>
      <c r="B139" s="71">
        <f>SUM(B136:B138)</f>
        <v>22</v>
      </c>
      <c r="C139" s="40">
        <f>B139/776</f>
        <v>2.8350515463917526E-2</v>
      </c>
      <c r="D139" s="71">
        <f>SUM(D136:D138)</f>
        <v>19</v>
      </c>
      <c r="E139" s="41">
        <f>D139/916</f>
        <v>2.074235807860262E-2</v>
      </c>
      <c r="F139" s="77">
        <f>SUM(F136:F138)</f>
        <v>63</v>
      </c>
      <c r="G139" s="42">
        <f>F139/2166</f>
        <v>2.9085872576177285E-2</v>
      </c>
      <c r="H139" s="71">
        <f>SUM(H136:H138)</f>
        <v>39</v>
      </c>
      <c r="I139" s="41">
        <f>H139/2238</f>
        <v>1.7426273458445041E-2</v>
      </c>
      <c r="J139" s="37">
        <f>IF(D139=0, "-", IF((B139-D139)/D139&lt;10, (B139-D139)/D139, "&gt;999%"))</f>
        <v>0.15789473684210525</v>
      </c>
      <c r="K139" s="38">
        <f>IF(H139=0, "-", IF((F139-H139)/H139&lt;10, (F139-H139)/H139, "&gt;999%"))</f>
        <v>0.61538461538461542</v>
      </c>
    </row>
    <row r="140" spans="1:11" x14ac:dyDescent="0.25">
      <c r="B140" s="83"/>
      <c r="D140" s="83"/>
      <c r="F140" s="83"/>
      <c r="H140" s="83"/>
    </row>
    <row r="141" spans="1:11" x14ac:dyDescent="0.25">
      <c r="A141" s="163" t="s">
        <v>130</v>
      </c>
      <c r="B141" s="61" t="s">
        <v>12</v>
      </c>
      <c r="C141" s="62" t="s">
        <v>13</v>
      </c>
      <c r="D141" s="61" t="s">
        <v>12</v>
      </c>
      <c r="E141" s="63" t="s">
        <v>13</v>
      </c>
      <c r="F141" s="62" t="s">
        <v>12</v>
      </c>
      <c r="G141" s="62" t="s">
        <v>13</v>
      </c>
      <c r="H141" s="61" t="s">
        <v>12</v>
      </c>
      <c r="I141" s="63" t="s">
        <v>13</v>
      </c>
      <c r="J141" s="61"/>
      <c r="K141" s="63"/>
    </row>
    <row r="142" spans="1:11" x14ac:dyDescent="0.25">
      <c r="A142" s="7" t="s">
        <v>304</v>
      </c>
      <c r="B142" s="65">
        <v>2</v>
      </c>
      <c r="C142" s="34">
        <f>IF(B145=0, "-", B142/B145)</f>
        <v>1</v>
      </c>
      <c r="D142" s="65">
        <v>0</v>
      </c>
      <c r="E142" s="9" t="str">
        <f>IF(D145=0, "-", D142/D145)</f>
        <v>-</v>
      </c>
      <c r="F142" s="81">
        <v>2</v>
      </c>
      <c r="G142" s="34">
        <f>IF(F145=0, "-", F142/F145)</f>
        <v>1</v>
      </c>
      <c r="H142" s="65">
        <v>0</v>
      </c>
      <c r="I142" s="9">
        <f>IF(H145=0, "-", H142/H145)</f>
        <v>0</v>
      </c>
      <c r="J142" s="8" t="str">
        <f>IF(D142=0, "-", IF((B142-D142)/D142&lt;10, (B142-D142)/D142, "&gt;999%"))</f>
        <v>-</v>
      </c>
      <c r="K142" s="9" t="str">
        <f>IF(H142=0, "-", IF((F142-H142)/H142&lt;10, (F142-H142)/H142, "&gt;999%"))</f>
        <v>-</v>
      </c>
    </row>
    <row r="143" spans="1:11" x14ac:dyDescent="0.25">
      <c r="A143" s="7" t="s">
        <v>305</v>
      </c>
      <c r="B143" s="65">
        <v>0</v>
      </c>
      <c r="C143" s="34">
        <f>IF(B145=0, "-", B143/B145)</f>
        <v>0</v>
      </c>
      <c r="D143" s="65">
        <v>0</v>
      </c>
      <c r="E143" s="9" t="str">
        <f>IF(D145=0, "-", D143/D145)</f>
        <v>-</v>
      </c>
      <c r="F143" s="81">
        <v>0</v>
      </c>
      <c r="G143" s="34">
        <f>IF(F145=0, "-", F143/F145)</f>
        <v>0</v>
      </c>
      <c r="H143" s="65">
        <v>1</v>
      </c>
      <c r="I143" s="9">
        <f>IF(H145=0, "-", H143/H145)</f>
        <v>1</v>
      </c>
      <c r="J143" s="8" t="str">
        <f>IF(D143=0, "-", IF((B143-D143)/D143&lt;10, (B143-D143)/D143, "&gt;999%"))</f>
        <v>-</v>
      </c>
      <c r="K143" s="9">
        <f>IF(H143=0, "-", IF((F143-H143)/H143&lt;10, (F143-H143)/H143, "&gt;999%"))</f>
        <v>-1</v>
      </c>
    </row>
    <row r="144" spans="1:11" x14ac:dyDescent="0.25">
      <c r="A144" s="2"/>
      <c r="B144" s="68"/>
      <c r="C144" s="33"/>
      <c r="D144" s="68"/>
      <c r="E144" s="6"/>
      <c r="F144" s="82"/>
      <c r="G144" s="33"/>
      <c r="H144" s="68"/>
      <c r="I144" s="6"/>
      <c r="J144" s="5"/>
      <c r="K144" s="6"/>
    </row>
    <row r="145" spans="1:11" s="43" customFormat="1" x14ac:dyDescent="0.25">
      <c r="A145" s="162" t="s">
        <v>384</v>
      </c>
      <c r="B145" s="71">
        <f>SUM(B142:B144)</f>
        <v>2</v>
      </c>
      <c r="C145" s="40">
        <f>B145/776</f>
        <v>2.5773195876288659E-3</v>
      </c>
      <c r="D145" s="71">
        <f>SUM(D142:D144)</f>
        <v>0</v>
      </c>
      <c r="E145" s="41">
        <f>D145/916</f>
        <v>0</v>
      </c>
      <c r="F145" s="77">
        <f>SUM(F142:F144)</f>
        <v>2</v>
      </c>
      <c r="G145" s="42">
        <f>F145/2166</f>
        <v>9.2336103416435823E-4</v>
      </c>
      <c r="H145" s="71">
        <f>SUM(H142:H144)</f>
        <v>1</v>
      </c>
      <c r="I145" s="41">
        <f>H145/2238</f>
        <v>4.4682752457551384E-4</v>
      </c>
      <c r="J145" s="37" t="str">
        <f>IF(D145=0, "-", IF((B145-D145)/D145&lt;10, (B145-D145)/D145, "&gt;999%"))</f>
        <v>-</v>
      </c>
      <c r="K145" s="38">
        <f>IF(H145=0, "-", IF((F145-H145)/H145&lt;10, (F145-H145)/H145, "&gt;999%"))</f>
        <v>1</v>
      </c>
    </row>
    <row r="146" spans="1:11" x14ac:dyDescent="0.25">
      <c r="B146" s="83"/>
      <c r="D146" s="83"/>
      <c r="F146" s="83"/>
      <c r="H146" s="83"/>
    </row>
    <row r="147" spans="1:11" s="43" customFormat="1" x14ac:dyDescent="0.25">
      <c r="A147" s="162" t="s">
        <v>383</v>
      </c>
      <c r="B147" s="71">
        <v>24</v>
      </c>
      <c r="C147" s="40">
        <f>B147/776</f>
        <v>3.0927835051546393E-2</v>
      </c>
      <c r="D147" s="71">
        <v>19</v>
      </c>
      <c r="E147" s="41">
        <f>D147/916</f>
        <v>2.074235807860262E-2</v>
      </c>
      <c r="F147" s="77">
        <v>65</v>
      </c>
      <c r="G147" s="42">
        <f>F147/2166</f>
        <v>3.0009233610341645E-2</v>
      </c>
      <c r="H147" s="71">
        <v>40</v>
      </c>
      <c r="I147" s="41">
        <f>H147/2238</f>
        <v>1.7873100983020553E-2</v>
      </c>
      <c r="J147" s="37">
        <f>IF(D147=0, "-", IF((B147-D147)/D147&lt;10, (B147-D147)/D147, "&gt;999%"))</f>
        <v>0.26315789473684209</v>
      </c>
      <c r="K147" s="38">
        <f>IF(H147=0, "-", IF((F147-H147)/H147&lt;10, (F147-H147)/H147, "&gt;999%"))</f>
        <v>0.625</v>
      </c>
    </row>
    <row r="148" spans="1:11" x14ac:dyDescent="0.25">
      <c r="B148" s="83"/>
      <c r="D148" s="83"/>
      <c r="F148" s="83"/>
      <c r="H148" s="83"/>
    </row>
    <row r="149" spans="1:11" x14ac:dyDescent="0.25">
      <c r="A149" s="27" t="s">
        <v>381</v>
      </c>
      <c r="B149" s="71">
        <f>B153-B151</f>
        <v>376</v>
      </c>
      <c r="C149" s="40">
        <f>B149/776</f>
        <v>0.4845360824742268</v>
      </c>
      <c r="D149" s="71">
        <f>D153-D151</f>
        <v>414</v>
      </c>
      <c r="E149" s="41">
        <f>D149/916</f>
        <v>0.45196506550218341</v>
      </c>
      <c r="F149" s="77">
        <f>F153-F151</f>
        <v>995</v>
      </c>
      <c r="G149" s="42">
        <f>F149/2166</f>
        <v>0.45937211449676824</v>
      </c>
      <c r="H149" s="71">
        <f>H153-H151</f>
        <v>1000</v>
      </c>
      <c r="I149" s="41">
        <f>H149/2238</f>
        <v>0.44682752457551383</v>
      </c>
      <c r="J149" s="37">
        <f>IF(D149=0, "-", IF((B149-D149)/D149&lt;10, (B149-D149)/D149, "&gt;999%"))</f>
        <v>-9.1787439613526575E-2</v>
      </c>
      <c r="K149" s="38">
        <f>IF(H149=0, "-", IF((F149-H149)/H149&lt;10, (F149-H149)/H149, "&gt;999%"))</f>
        <v>-5.0000000000000001E-3</v>
      </c>
    </row>
    <row r="150" spans="1:11" x14ac:dyDescent="0.25">
      <c r="A150" s="27"/>
      <c r="B150" s="71"/>
      <c r="C150" s="40"/>
      <c r="D150" s="71"/>
      <c r="E150" s="41"/>
      <c r="F150" s="77"/>
      <c r="G150" s="42"/>
      <c r="H150" s="71"/>
      <c r="I150" s="41"/>
      <c r="J150" s="37"/>
      <c r="K150" s="38"/>
    </row>
    <row r="151" spans="1:11" x14ac:dyDescent="0.25">
      <c r="A151" s="27" t="s">
        <v>382</v>
      </c>
      <c r="B151" s="71">
        <v>19</v>
      </c>
      <c r="C151" s="40">
        <f>B151/776</f>
        <v>2.4484536082474227E-2</v>
      </c>
      <c r="D151" s="71">
        <v>15</v>
      </c>
      <c r="E151" s="41">
        <f>D151/916</f>
        <v>1.6375545851528384E-2</v>
      </c>
      <c r="F151" s="77">
        <v>39</v>
      </c>
      <c r="G151" s="42">
        <f>F151/2166</f>
        <v>1.8005540166204988E-2</v>
      </c>
      <c r="H151" s="71">
        <v>37</v>
      </c>
      <c r="I151" s="41">
        <f>H151/2238</f>
        <v>1.6532618409294011E-2</v>
      </c>
      <c r="J151" s="37">
        <f>IF(D151=0, "-", IF((B151-D151)/D151&lt;10, (B151-D151)/D151, "&gt;999%"))</f>
        <v>0.26666666666666666</v>
      </c>
      <c r="K151" s="38">
        <f>IF(H151=0, "-", IF((F151-H151)/H151&lt;10, (F151-H151)/H151, "&gt;999%"))</f>
        <v>5.4054054054054057E-2</v>
      </c>
    </row>
    <row r="152" spans="1:11" x14ac:dyDescent="0.25">
      <c r="A152" s="27"/>
      <c r="B152" s="71"/>
      <c r="C152" s="40"/>
      <c r="D152" s="71"/>
      <c r="E152" s="41"/>
      <c r="F152" s="77"/>
      <c r="G152" s="42"/>
      <c r="H152" s="71"/>
      <c r="I152" s="41"/>
      <c r="J152" s="37"/>
      <c r="K152" s="38"/>
    </row>
    <row r="153" spans="1:11" x14ac:dyDescent="0.25">
      <c r="A153" s="27" t="s">
        <v>380</v>
      </c>
      <c r="B153" s="71">
        <v>395</v>
      </c>
      <c r="C153" s="40">
        <f>B153/776</f>
        <v>0.509020618556701</v>
      </c>
      <c r="D153" s="71">
        <v>429</v>
      </c>
      <c r="E153" s="41">
        <f>D153/916</f>
        <v>0.4683406113537118</v>
      </c>
      <c r="F153" s="77">
        <v>1034</v>
      </c>
      <c r="G153" s="42">
        <f>F153/2166</f>
        <v>0.47737765466297322</v>
      </c>
      <c r="H153" s="71">
        <v>1037</v>
      </c>
      <c r="I153" s="41">
        <f>H153/2238</f>
        <v>0.46336014298480788</v>
      </c>
      <c r="J153" s="37">
        <f>IF(D153=0, "-", IF((B153-D153)/D153&lt;10, (B153-D153)/D153, "&gt;999%"))</f>
        <v>-7.9254079254079249E-2</v>
      </c>
      <c r="K153" s="38">
        <f>IF(H153=0, "-", IF((F153-H153)/H153&lt;10, (F153-H153)/H153, "&gt;999%"))</f>
        <v>-2.8929604628736743E-3</v>
      </c>
    </row>
  </sheetData>
  <mergeCells count="37">
    <mergeCell ref="B1:K1"/>
    <mergeCell ref="B2:K2"/>
    <mergeCell ref="B133:E133"/>
    <mergeCell ref="F133:I133"/>
    <mergeCell ref="J133:K133"/>
    <mergeCell ref="B134:C134"/>
    <mergeCell ref="D134:E134"/>
    <mergeCell ref="F134:G134"/>
    <mergeCell ref="H134:I134"/>
    <mergeCell ref="B93:E93"/>
    <mergeCell ref="F93:I93"/>
    <mergeCell ref="J93:K93"/>
    <mergeCell ref="B94:C94"/>
    <mergeCell ref="D94:E94"/>
    <mergeCell ref="F94:G94"/>
    <mergeCell ref="H94:I94"/>
    <mergeCell ref="B57:E57"/>
    <mergeCell ref="F57:I57"/>
    <mergeCell ref="J57:K57"/>
    <mergeCell ref="B58:C58"/>
    <mergeCell ref="D58:E58"/>
    <mergeCell ref="F58:G58"/>
    <mergeCell ref="H58:I58"/>
    <mergeCell ref="B21:E21"/>
    <mergeCell ref="F21:I21"/>
    <mergeCell ref="J21:K21"/>
    <mergeCell ref="B22:C22"/>
    <mergeCell ref="D22:E22"/>
    <mergeCell ref="F22:G22"/>
    <mergeCell ref="H22:I2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5" max="16383" man="1"/>
    <brk id="115" max="16383" man="1"/>
    <brk id="15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37"/>
  <sheetViews>
    <sheetView tabSelected="1" zoomScaleNormal="100"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409</v>
      </c>
      <c r="C1" s="198"/>
      <c r="D1" s="198"/>
      <c r="E1" s="199"/>
      <c r="F1" s="199"/>
      <c r="G1" s="199"/>
      <c r="H1" s="199"/>
      <c r="I1" s="199"/>
      <c r="J1" s="199"/>
      <c r="K1" s="199"/>
    </row>
    <row r="2" spans="1:11" s="52" customFormat="1" ht="20.399999999999999" x14ac:dyDescent="0.35">
      <c r="A2" s="4" t="s">
        <v>83</v>
      </c>
      <c r="B2" s="202" t="s">
        <v>74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IF(B37=0, "-", B7/B37)</f>
        <v>2.5316455696202532E-3</v>
      </c>
      <c r="D7" s="65">
        <v>0</v>
      </c>
      <c r="E7" s="21">
        <f>IF(D37=0, "-", D7/D37)</f>
        <v>0</v>
      </c>
      <c r="F7" s="81">
        <v>3</v>
      </c>
      <c r="G7" s="39">
        <f>IF(F37=0, "-", F7/F37)</f>
        <v>2.9013539651837525E-3</v>
      </c>
      <c r="H7" s="65">
        <v>0</v>
      </c>
      <c r="I7" s="21">
        <f>IF(H37=0, "-", H7/H37)</f>
        <v>0</v>
      </c>
      <c r="J7" s="20" t="str">
        <f t="shared" ref="J7:J35" si="0">IF(D7=0, "-", IF((B7-D7)/D7&lt;10, (B7-D7)/D7, "&gt;999%"))</f>
        <v>-</v>
      </c>
      <c r="K7" s="21" t="str">
        <f t="shared" ref="K7:K35" si="1">IF(H7=0, "-", IF((F7-H7)/H7&lt;10, (F7-H7)/H7, "&gt;999%"))</f>
        <v>-</v>
      </c>
    </row>
    <row r="8" spans="1:11" x14ac:dyDescent="0.25">
      <c r="A8" s="7" t="s">
        <v>32</v>
      </c>
      <c r="B8" s="65">
        <v>2</v>
      </c>
      <c r="C8" s="39">
        <f>IF(B37=0, "-", B8/B37)</f>
        <v>5.0632911392405064E-3</v>
      </c>
      <c r="D8" s="65">
        <v>2</v>
      </c>
      <c r="E8" s="21">
        <f>IF(D37=0, "-", D8/D37)</f>
        <v>4.662004662004662E-3</v>
      </c>
      <c r="F8" s="81">
        <v>6</v>
      </c>
      <c r="G8" s="39">
        <f>IF(F37=0, "-", F8/F37)</f>
        <v>5.8027079303675051E-3</v>
      </c>
      <c r="H8" s="65">
        <v>7</v>
      </c>
      <c r="I8" s="21">
        <f>IF(H37=0, "-", H8/H37)</f>
        <v>6.7502410800385727E-3</v>
      </c>
      <c r="J8" s="20">
        <f t="shared" si="0"/>
        <v>0</v>
      </c>
      <c r="K8" s="21">
        <f t="shared" si="1"/>
        <v>-0.14285714285714285</v>
      </c>
    </row>
    <row r="9" spans="1:11" x14ac:dyDescent="0.25">
      <c r="A9" s="7" t="s">
        <v>33</v>
      </c>
      <c r="B9" s="65">
        <v>4</v>
      </c>
      <c r="C9" s="39">
        <f>IF(B37=0, "-", B9/B37)</f>
        <v>1.0126582278481013E-2</v>
      </c>
      <c r="D9" s="65">
        <v>0</v>
      </c>
      <c r="E9" s="21">
        <f>IF(D37=0, "-", D9/D37)</f>
        <v>0</v>
      </c>
      <c r="F9" s="81">
        <v>4</v>
      </c>
      <c r="G9" s="39">
        <f>IF(F37=0, "-", F9/F37)</f>
        <v>3.8684719535783366E-3</v>
      </c>
      <c r="H9" s="65">
        <v>0</v>
      </c>
      <c r="I9" s="21">
        <f>IF(H37=0, "-", H9/H37)</f>
        <v>0</v>
      </c>
      <c r="J9" s="20" t="str">
        <f t="shared" si="0"/>
        <v>-</v>
      </c>
      <c r="K9" s="21" t="str">
        <f t="shared" si="1"/>
        <v>-</v>
      </c>
    </row>
    <row r="10" spans="1:11" x14ac:dyDescent="0.25">
      <c r="A10" s="7" t="s">
        <v>36</v>
      </c>
      <c r="B10" s="65">
        <v>6</v>
      </c>
      <c r="C10" s="39">
        <f>IF(B37=0, "-", B10/B37)</f>
        <v>1.5189873417721518E-2</v>
      </c>
      <c r="D10" s="65">
        <v>2</v>
      </c>
      <c r="E10" s="21">
        <f>IF(D37=0, "-", D10/D37)</f>
        <v>4.662004662004662E-3</v>
      </c>
      <c r="F10" s="81">
        <v>18</v>
      </c>
      <c r="G10" s="39">
        <f>IF(F37=0, "-", F10/F37)</f>
        <v>1.7408123791102514E-2</v>
      </c>
      <c r="H10" s="65">
        <v>8</v>
      </c>
      <c r="I10" s="21">
        <f>IF(H37=0, "-", H10/H37)</f>
        <v>7.7145612343297977E-3</v>
      </c>
      <c r="J10" s="20">
        <f t="shared" si="0"/>
        <v>2</v>
      </c>
      <c r="K10" s="21">
        <f t="shared" si="1"/>
        <v>1.25</v>
      </c>
    </row>
    <row r="11" spans="1:11" x14ac:dyDescent="0.25">
      <c r="A11" s="7" t="s">
        <v>38</v>
      </c>
      <c r="B11" s="65">
        <v>33</v>
      </c>
      <c r="C11" s="39">
        <f>IF(B37=0, "-", B11/B37)</f>
        <v>8.3544303797468356E-2</v>
      </c>
      <c r="D11" s="65">
        <v>16</v>
      </c>
      <c r="E11" s="21">
        <f>IF(D37=0, "-", D11/D37)</f>
        <v>3.7296037296037296E-2</v>
      </c>
      <c r="F11" s="81">
        <v>77</v>
      </c>
      <c r="G11" s="39">
        <f>IF(F37=0, "-", F11/F37)</f>
        <v>7.4468085106382975E-2</v>
      </c>
      <c r="H11" s="65">
        <v>31</v>
      </c>
      <c r="I11" s="21">
        <f>IF(H37=0, "-", H11/H37)</f>
        <v>2.9893924783027964E-2</v>
      </c>
      <c r="J11" s="20">
        <f t="shared" si="0"/>
        <v>1.0625</v>
      </c>
      <c r="K11" s="21">
        <f t="shared" si="1"/>
        <v>1.4838709677419355</v>
      </c>
    </row>
    <row r="12" spans="1:11" x14ac:dyDescent="0.25">
      <c r="A12" s="7" t="s">
        <v>40</v>
      </c>
      <c r="B12" s="65">
        <v>9</v>
      </c>
      <c r="C12" s="39">
        <f>IF(B37=0, "-", B12/B37)</f>
        <v>2.2784810126582278E-2</v>
      </c>
      <c r="D12" s="65">
        <v>11</v>
      </c>
      <c r="E12" s="21">
        <f>IF(D37=0, "-", D12/D37)</f>
        <v>2.564102564102564E-2</v>
      </c>
      <c r="F12" s="81">
        <v>22</v>
      </c>
      <c r="G12" s="39">
        <f>IF(F37=0, "-", F12/F37)</f>
        <v>2.1276595744680851E-2</v>
      </c>
      <c r="H12" s="65">
        <v>20</v>
      </c>
      <c r="I12" s="21">
        <f>IF(H37=0, "-", H12/H37)</f>
        <v>1.9286403085824494E-2</v>
      </c>
      <c r="J12" s="20">
        <f t="shared" si="0"/>
        <v>-0.18181818181818182</v>
      </c>
      <c r="K12" s="21">
        <f t="shared" si="1"/>
        <v>0.1</v>
      </c>
    </row>
    <row r="13" spans="1:11" x14ac:dyDescent="0.25">
      <c r="A13" s="7" t="s">
        <v>41</v>
      </c>
      <c r="B13" s="65">
        <v>30</v>
      </c>
      <c r="C13" s="39">
        <f>IF(B37=0, "-", B13/B37)</f>
        <v>7.5949367088607597E-2</v>
      </c>
      <c r="D13" s="65">
        <v>19</v>
      </c>
      <c r="E13" s="21">
        <f>IF(D37=0, "-", D13/D37)</f>
        <v>4.4289044289044288E-2</v>
      </c>
      <c r="F13" s="81">
        <v>63</v>
      </c>
      <c r="G13" s="39">
        <f>IF(F37=0, "-", F13/F37)</f>
        <v>6.09284332688588E-2</v>
      </c>
      <c r="H13" s="65">
        <v>41</v>
      </c>
      <c r="I13" s="21">
        <f>IF(H37=0, "-", H13/H37)</f>
        <v>3.9537126325940211E-2</v>
      </c>
      <c r="J13" s="20">
        <f t="shared" si="0"/>
        <v>0.57894736842105265</v>
      </c>
      <c r="K13" s="21">
        <f t="shared" si="1"/>
        <v>0.53658536585365857</v>
      </c>
    </row>
    <row r="14" spans="1:11" x14ac:dyDescent="0.25">
      <c r="A14" s="7" t="s">
        <v>43</v>
      </c>
      <c r="B14" s="65">
        <v>16</v>
      </c>
      <c r="C14" s="39">
        <f>IF(B37=0, "-", B14/B37)</f>
        <v>4.0506329113924051E-2</v>
      </c>
      <c r="D14" s="65">
        <v>8</v>
      </c>
      <c r="E14" s="21">
        <f>IF(D37=0, "-", D14/D37)</f>
        <v>1.8648018648018648E-2</v>
      </c>
      <c r="F14" s="81">
        <v>37</v>
      </c>
      <c r="G14" s="39">
        <f>IF(F37=0, "-", F14/F37)</f>
        <v>3.5783365570599614E-2</v>
      </c>
      <c r="H14" s="65">
        <v>18</v>
      </c>
      <c r="I14" s="21">
        <f>IF(H37=0, "-", H14/H37)</f>
        <v>1.7357762777242044E-2</v>
      </c>
      <c r="J14" s="20">
        <f t="shared" si="0"/>
        <v>1</v>
      </c>
      <c r="K14" s="21">
        <f t="shared" si="1"/>
        <v>1.0555555555555556</v>
      </c>
    </row>
    <row r="15" spans="1:11" x14ac:dyDescent="0.25">
      <c r="A15" s="7" t="s">
        <v>45</v>
      </c>
      <c r="B15" s="65">
        <v>1</v>
      </c>
      <c r="C15" s="39">
        <f>IF(B37=0, "-", B15/B37)</f>
        <v>2.5316455696202532E-3</v>
      </c>
      <c r="D15" s="65">
        <v>2</v>
      </c>
      <c r="E15" s="21">
        <f>IF(D37=0, "-", D15/D37)</f>
        <v>4.662004662004662E-3</v>
      </c>
      <c r="F15" s="81">
        <v>4</v>
      </c>
      <c r="G15" s="39">
        <f>IF(F37=0, "-", F15/F37)</f>
        <v>3.8684719535783366E-3</v>
      </c>
      <c r="H15" s="65">
        <v>6</v>
      </c>
      <c r="I15" s="21">
        <f>IF(H37=0, "-", H15/H37)</f>
        <v>5.7859209257473485E-3</v>
      </c>
      <c r="J15" s="20">
        <f t="shared" si="0"/>
        <v>-0.5</v>
      </c>
      <c r="K15" s="21">
        <f t="shared" si="1"/>
        <v>-0.33333333333333331</v>
      </c>
    </row>
    <row r="16" spans="1:11" x14ac:dyDescent="0.25">
      <c r="A16" s="7" t="s">
        <v>47</v>
      </c>
      <c r="B16" s="65">
        <v>27</v>
      </c>
      <c r="C16" s="39">
        <f>IF(B37=0, "-", B16/B37)</f>
        <v>6.8354430379746839E-2</v>
      </c>
      <c r="D16" s="65">
        <v>19</v>
      </c>
      <c r="E16" s="21">
        <f>IF(D37=0, "-", D16/D37)</f>
        <v>4.4289044289044288E-2</v>
      </c>
      <c r="F16" s="81">
        <v>84</v>
      </c>
      <c r="G16" s="39">
        <f>IF(F37=0, "-", F16/F37)</f>
        <v>8.1237911025145063E-2</v>
      </c>
      <c r="H16" s="65">
        <v>53</v>
      </c>
      <c r="I16" s="21">
        <f>IF(H37=0, "-", H16/H37)</f>
        <v>5.1108968177434912E-2</v>
      </c>
      <c r="J16" s="20">
        <f t="shared" si="0"/>
        <v>0.42105263157894735</v>
      </c>
      <c r="K16" s="21">
        <f t="shared" si="1"/>
        <v>0.58490566037735847</v>
      </c>
    </row>
    <row r="17" spans="1:11" x14ac:dyDescent="0.25">
      <c r="A17" s="7" t="s">
        <v>48</v>
      </c>
      <c r="B17" s="65">
        <v>0</v>
      </c>
      <c r="C17" s="39">
        <f>IF(B37=0, "-", B17/B37)</f>
        <v>0</v>
      </c>
      <c r="D17" s="65">
        <v>0</v>
      </c>
      <c r="E17" s="21">
        <f>IF(D37=0, "-", D17/D37)</f>
        <v>0</v>
      </c>
      <c r="F17" s="81">
        <v>0</v>
      </c>
      <c r="G17" s="39">
        <f>IF(F37=0, "-", F17/F37)</f>
        <v>0</v>
      </c>
      <c r="H17" s="65">
        <v>1</v>
      </c>
      <c r="I17" s="21">
        <f>IF(H37=0, "-", H17/H37)</f>
        <v>9.6432015429122472E-4</v>
      </c>
      <c r="J17" s="20" t="str">
        <f t="shared" si="0"/>
        <v>-</v>
      </c>
      <c r="K17" s="21">
        <f t="shared" si="1"/>
        <v>-1</v>
      </c>
    </row>
    <row r="18" spans="1:11" x14ac:dyDescent="0.25">
      <c r="A18" s="7" t="s">
        <v>49</v>
      </c>
      <c r="B18" s="65">
        <v>1</v>
      </c>
      <c r="C18" s="39">
        <f>IF(B37=0, "-", B18/B37)</f>
        <v>2.5316455696202532E-3</v>
      </c>
      <c r="D18" s="65">
        <v>1</v>
      </c>
      <c r="E18" s="21">
        <f>IF(D37=0, "-", D18/D37)</f>
        <v>2.331002331002331E-3</v>
      </c>
      <c r="F18" s="81">
        <v>9</v>
      </c>
      <c r="G18" s="39">
        <f>IF(F37=0, "-", F18/F37)</f>
        <v>8.7040618955512572E-3</v>
      </c>
      <c r="H18" s="65">
        <v>2</v>
      </c>
      <c r="I18" s="21">
        <f>IF(H37=0, "-", H18/H37)</f>
        <v>1.9286403085824494E-3</v>
      </c>
      <c r="J18" s="20">
        <f t="shared" si="0"/>
        <v>0</v>
      </c>
      <c r="K18" s="21">
        <f t="shared" si="1"/>
        <v>3.5</v>
      </c>
    </row>
    <row r="19" spans="1:11" x14ac:dyDescent="0.25">
      <c r="A19" s="7" t="s">
        <v>50</v>
      </c>
      <c r="B19" s="65">
        <v>9</v>
      </c>
      <c r="C19" s="39">
        <f>IF(B37=0, "-", B19/B37)</f>
        <v>2.2784810126582278E-2</v>
      </c>
      <c r="D19" s="65">
        <v>7</v>
      </c>
      <c r="E19" s="21">
        <f>IF(D37=0, "-", D19/D37)</f>
        <v>1.6317016317016316E-2</v>
      </c>
      <c r="F19" s="81">
        <v>11</v>
      </c>
      <c r="G19" s="39">
        <f>IF(F37=0, "-", F19/F37)</f>
        <v>1.0638297872340425E-2</v>
      </c>
      <c r="H19" s="65">
        <v>14</v>
      </c>
      <c r="I19" s="21">
        <f>IF(H37=0, "-", H19/H37)</f>
        <v>1.3500482160077145E-2</v>
      </c>
      <c r="J19" s="20">
        <f t="shared" si="0"/>
        <v>0.2857142857142857</v>
      </c>
      <c r="K19" s="21">
        <f t="shared" si="1"/>
        <v>-0.21428571428571427</v>
      </c>
    </row>
    <row r="20" spans="1:11" x14ac:dyDescent="0.25">
      <c r="A20" s="7" t="s">
        <v>53</v>
      </c>
      <c r="B20" s="65">
        <v>0</v>
      </c>
      <c r="C20" s="39">
        <f>IF(B37=0, "-", B20/B37)</f>
        <v>0</v>
      </c>
      <c r="D20" s="65">
        <v>1</v>
      </c>
      <c r="E20" s="21">
        <f>IF(D37=0, "-", D20/D37)</f>
        <v>2.331002331002331E-3</v>
      </c>
      <c r="F20" s="81">
        <v>0</v>
      </c>
      <c r="G20" s="39">
        <f>IF(F37=0, "-", F20/F37)</f>
        <v>0</v>
      </c>
      <c r="H20" s="65">
        <v>1</v>
      </c>
      <c r="I20" s="21">
        <f>IF(H37=0, "-", H20/H37)</f>
        <v>9.6432015429122472E-4</v>
      </c>
      <c r="J20" s="20">
        <f t="shared" si="0"/>
        <v>-1</v>
      </c>
      <c r="K20" s="21">
        <f t="shared" si="1"/>
        <v>-1</v>
      </c>
    </row>
    <row r="21" spans="1:11" x14ac:dyDescent="0.25">
      <c r="A21" s="7" t="s">
        <v>54</v>
      </c>
      <c r="B21" s="65">
        <v>31</v>
      </c>
      <c r="C21" s="39">
        <f>IF(B37=0, "-", B21/B37)</f>
        <v>7.848101265822785E-2</v>
      </c>
      <c r="D21" s="65">
        <v>43</v>
      </c>
      <c r="E21" s="21">
        <f>IF(D37=0, "-", D21/D37)</f>
        <v>0.10023310023310024</v>
      </c>
      <c r="F21" s="81">
        <v>93</v>
      </c>
      <c r="G21" s="39">
        <f>IF(F37=0, "-", F21/F37)</f>
        <v>8.994197292069632E-2</v>
      </c>
      <c r="H21" s="65">
        <v>94</v>
      </c>
      <c r="I21" s="21">
        <f>IF(H37=0, "-", H21/H37)</f>
        <v>9.0646094503375116E-2</v>
      </c>
      <c r="J21" s="20">
        <f t="shared" si="0"/>
        <v>-0.27906976744186046</v>
      </c>
      <c r="K21" s="21">
        <f t="shared" si="1"/>
        <v>-1.0638297872340425E-2</v>
      </c>
    </row>
    <row r="22" spans="1:11" x14ac:dyDescent="0.25">
      <c r="A22" s="7" t="s">
        <v>55</v>
      </c>
      <c r="B22" s="65">
        <v>1</v>
      </c>
      <c r="C22" s="39">
        <f>IF(B37=0, "-", B22/B37)</f>
        <v>2.5316455696202532E-3</v>
      </c>
      <c r="D22" s="65">
        <v>1</v>
      </c>
      <c r="E22" s="21">
        <f>IF(D37=0, "-", D22/D37)</f>
        <v>2.331002331002331E-3</v>
      </c>
      <c r="F22" s="81">
        <v>5</v>
      </c>
      <c r="G22" s="39">
        <f>IF(F37=0, "-", F22/F37)</f>
        <v>4.8355899419729211E-3</v>
      </c>
      <c r="H22" s="65">
        <v>5</v>
      </c>
      <c r="I22" s="21">
        <f>IF(H37=0, "-", H22/H37)</f>
        <v>4.8216007714561235E-3</v>
      </c>
      <c r="J22" s="20">
        <f t="shared" si="0"/>
        <v>0</v>
      </c>
      <c r="K22" s="21">
        <f t="shared" si="1"/>
        <v>0</v>
      </c>
    </row>
    <row r="23" spans="1:11" x14ac:dyDescent="0.25">
      <c r="A23" s="7" t="s">
        <v>57</v>
      </c>
      <c r="B23" s="65">
        <v>38</v>
      </c>
      <c r="C23" s="39">
        <f>IF(B37=0, "-", B23/B37)</f>
        <v>9.6202531645569619E-2</v>
      </c>
      <c r="D23" s="65">
        <v>31</v>
      </c>
      <c r="E23" s="21">
        <f>IF(D37=0, "-", D23/D37)</f>
        <v>7.2261072261072257E-2</v>
      </c>
      <c r="F23" s="81">
        <v>60</v>
      </c>
      <c r="G23" s="39">
        <f>IF(F37=0, "-", F23/F37)</f>
        <v>5.8027079303675046E-2</v>
      </c>
      <c r="H23" s="65">
        <v>87</v>
      </c>
      <c r="I23" s="21">
        <f>IF(H37=0, "-", H23/H37)</f>
        <v>8.3895853423336553E-2</v>
      </c>
      <c r="J23" s="20">
        <f t="shared" si="0"/>
        <v>0.22580645161290322</v>
      </c>
      <c r="K23" s="21">
        <f t="shared" si="1"/>
        <v>-0.31034482758620691</v>
      </c>
    </row>
    <row r="24" spans="1:11" x14ac:dyDescent="0.25">
      <c r="A24" s="7" t="s">
        <v>58</v>
      </c>
      <c r="B24" s="65">
        <v>0</v>
      </c>
      <c r="C24" s="39">
        <f>IF(B37=0, "-", B24/B37)</f>
        <v>0</v>
      </c>
      <c r="D24" s="65">
        <v>0</v>
      </c>
      <c r="E24" s="21">
        <f>IF(D37=0, "-", D24/D37)</f>
        <v>0</v>
      </c>
      <c r="F24" s="81">
        <v>0</v>
      </c>
      <c r="G24" s="39">
        <f>IF(F37=0, "-", F24/F37)</f>
        <v>0</v>
      </c>
      <c r="H24" s="65">
        <v>2</v>
      </c>
      <c r="I24" s="21">
        <f>IF(H37=0, "-", H24/H37)</f>
        <v>1.9286403085824494E-3</v>
      </c>
      <c r="J24" s="20" t="str">
        <f t="shared" si="0"/>
        <v>-</v>
      </c>
      <c r="K24" s="21">
        <f t="shared" si="1"/>
        <v>-1</v>
      </c>
    </row>
    <row r="25" spans="1:11" x14ac:dyDescent="0.25">
      <c r="A25" s="7" t="s">
        <v>59</v>
      </c>
      <c r="B25" s="65">
        <v>40</v>
      </c>
      <c r="C25" s="39">
        <f>IF(B37=0, "-", B25/B37)</f>
        <v>0.10126582278481013</v>
      </c>
      <c r="D25" s="65">
        <v>64</v>
      </c>
      <c r="E25" s="21">
        <f>IF(D37=0, "-", D25/D37)</f>
        <v>0.14918414918414918</v>
      </c>
      <c r="F25" s="81">
        <v>89</v>
      </c>
      <c r="G25" s="39">
        <f>IF(F37=0, "-", F25/F37)</f>
        <v>8.6073500967117994E-2</v>
      </c>
      <c r="H25" s="65">
        <v>117</v>
      </c>
      <c r="I25" s="21">
        <f>IF(H37=0, "-", H25/H37)</f>
        <v>0.11282545805207329</v>
      </c>
      <c r="J25" s="20">
        <f t="shared" si="0"/>
        <v>-0.375</v>
      </c>
      <c r="K25" s="21">
        <f t="shared" si="1"/>
        <v>-0.23931623931623933</v>
      </c>
    </row>
    <row r="26" spans="1:11" x14ac:dyDescent="0.25">
      <c r="A26" s="7" t="s">
        <v>60</v>
      </c>
      <c r="B26" s="65">
        <v>24</v>
      </c>
      <c r="C26" s="39">
        <f>IF(B37=0, "-", B26/B37)</f>
        <v>6.0759493670886074E-2</v>
      </c>
      <c r="D26" s="65">
        <v>10</v>
      </c>
      <c r="E26" s="21">
        <f>IF(D37=0, "-", D26/D37)</f>
        <v>2.3310023310023312E-2</v>
      </c>
      <c r="F26" s="81">
        <v>49</v>
      </c>
      <c r="G26" s="39">
        <f>IF(F37=0, "-", F26/F37)</f>
        <v>4.7388781431334626E-2</v>
      </c>
      <c r="H26" s="65">
        <v>24</v>
      </c>
      <c r="I26" s="21">
        <f>IF(H37=0, "-", H26/H37)</f>
        <v>2.3143683702989394E-2</v>
      </c>
      <c r="J26" s="20">
        <f t="shared" si="0"/>
        <v>1.4</v>
      </c>
      <c r="K26" s="21">
        <f t="shared" si="1"/>
        <v>1.0416666666666667</v>
      </c>
    </row>
    <row r="27" spans="1:11" x14ac:dyDescent="0.25">
      <c r="A27" s="7" t="s">
        <v>61</v>
      </c>
      <c r="B27" s="65">
        <v>0</v>
      </c>
      <c r="C27" s="39">
        <f>IF(B37=0, "-", B27/B37)</f>
        <v>0</v>
      </c>
      <c r="D27" s="65">
        <v>1</v>
      </c>
      <c r="E27" s="21">
        <f>IF(D37=0, "-", D27/D37)</f>
        <v>2.331002331002331E-3</v>
      </c>
      <c r="F27" s="81">
        <v>3</v>
      </c>
      <c r="G27" s="39">
        <f>IF(F37=0, "-", F27/F37)</f>
        <v>2.9013539651837525E-3</v>
      </c>
      <c r="H27" s="65">
        <v>1</v>
      </c>
      <c r="I27" s="21">
        <f>IF(H37=0, "-", H27/H37)</f>
        <v>9.6432015429122472E-4</v>
      </c>
      <c r="J27" s="20">
        <f t="shared" si="0"/>
        <v>-1</v>
      </c>
      <c r="K27" s="21">
        <f t="shared" si="1"/>
        <v>2</v>
      </c>
    </row>
    <row r="28" spans="1:11" x14ac:dyDescent="0.25">
      <c r="A28" s="7" t="s">
        <v>63</v>
      </c>
      <c r="B28" s="65">
        <v>1</v>
      </c>
      <c r="C28" s="39">
        <f>IF(B37=0, "-", B28/B37)</f>
        <v>2.5316455696202532E-3</v>
      </c>
      <c r="D28" s="65">
        <v>0</v>
      </c>
      <c r="E28" s="21">
        <f>IF(D37=0, "-", D28/D37)</f>
        <v>0</v>
      </c>
      <c r="F28" s="81">
        <v>1</v>
      </c>
      <c r="G28" s="39">
        <f>IF(F37=0, "-", F28/F37)</f>
        <v>9.6711798839458415E-4</v>
      </c>
      <c r="H28" s="65">
        <v>2</v>
      </c>
      <c r="I28" s="21">
        <f>IF(H37=0, "-", H28/H37)</f>
        <v>1.9286403085824494E-3</v>
      </c>
      <c r="J28" s="20" t="str">
        <f t="shared" si="0"/>
        <v>-</v>
      </c>
      <c r="K28" s="21">
        <f t="shared" si="1"/>
        <v>-0.5</v>
      </c>
    </row>
    <row r="29" spans="1:11" x14ac:dyDescent="0.25">
      <c r="A29" s="7" t="s">
        <v>64</v>
      </c>
      <c r="B29" s="65">
        <v>1</v>
      </c>
      <c r="C29" s="39">
        <f>IF(B37=0, "-", B29/B37)</f>
        <v>2.5316455696202532E-3</v>
      </c>
      <c r="D29" s="65">
        <v>1</v>
      </c>
      <c r="E29" s="21">
        <f>IF(D37=0, "-", D29/D37)</f>
        <v>2.331002331002331E-3</v>
      </c>
      <c r="F29" s="81">
        <v>2</v>
      </c>
      <c r="G29" s="39">
        <f>IF(F37=0, "-", F29/F37)</f>
        <v>1.9342359767891683E-3</v>
      </c>
      <c r="H29" s="65">
        <v>2</v>
      </c>
      <c r="I29" s="21">
        <f>IF(H37=0, "-", H29/H37)</f>
        <v>1.9286403085824494E-3</v>
      </c>
      <c r="J29" s="20">
        <f t="shared" si="0"/>
        <v>0</v>
      </c>
      <c r="K29" s="21">
        <f t="shared" si="1"/>
        <v>0</v>
      </c>
    </row>
    <row r="30" spans="1:11" x14ac:dyDescent="0.25">
      <c r="A30" s="7" t="s">
        <v>65</v>
      </c>
      <c r="B30" s="65">
        <v>24</v>
      </c>
      <c r="C30" s="39">
        <f>IF(B37=0, "-", B30/B37)</f>
        <v>6.0759493670886074E-2</v>
      </c>
      <c r="D30" s="65">
        <v>23</v>
      </c>
      <c r="E30" s="21">
        <f>IF(D37=0, "-", D30/D37)</f>
        <v>5.3613053613053616E-2</v>
      </c>
      <c r="F30" s="81">
        <v>68</v>
      </c>
      <c r="G30" s="39">
        <f>IF(F37=0, "-", F30/F37)</f>
        <v>6.5764023210831718E-2</v>
      </c>
      <c r="H30" s="65">
        <v>47</v>
      </c>
      <c r="I30" s="21">
        <f>IF(H37=0, "-", H30/H37)</f>
        <v>4.5323047251687558E-2</v>
      </c>
      <c r="J30" s="20">
        <f t="shared" si="0"/>
        <v>4.3478260869565216E-2</v>
      </c>
      <c r="K30" s="21">
        <f t="shared" si="1"/>
        <v>0.44680851063829785</v>
      </c>
    </row>
    <row r="31" spans="1:11" x14ac:dyDescent="0.25">
      <c r="A31" s="7" t="s">
        <v>66</v>
      </c>
      <c r="B31" s="65">
        <v>11</v>
      </c>
      <c r="C31" s="39">
        <f>IF(B37=0, "-", B31/B37)</f>
        <v>2.7848101265822784E-2</v>
      </c>
      <c r="D31" s="65">
        <v>25</v>
      </c>
      <c r="E31" s="21">
        <f>IF(D37=0, "-", D31/D37)</f>
        <v>5.8275058275058272E-2</v>
      </c>
      <c r="F31" s="81">
        <v>29</v>
      </c>
      <c r="G31" s="39">
        <f>IF(F37=0, "-", F31/F37)</f>
        <v>2.8046421663442941E-2</v>
      </c>
      <c r="H31" s="65">
        <v>48</v>
      </c>
      <c r="I31" s="21">
        <f>IF(H37=0, "-", H31/H37)</f>
        <v>4.6287367405978788E-2</v>
      </c>
      <c r="J31" s="20">
        <f t="shared" si="0"/>
        <v>-0.56000000000000005</v>
      </c>
      <c r="K31" s="21">
        <f t="shared" si="1"/>
        <v>-0.39583333333333331</v>
      </c>
    </row>
    <row r="32" spans="1:11" x14ac:dyDescent="0.25">
      <c r="A32" s="7" t="s">
        <v>67</v>
      </c>
      <c r="B32" s="65">
        <v>1</v>
      </c>
      <c r="C32" s="39">
        <f>IF(B37=0, "-", B32/B37)</f>
        <v>2.5316455696202532E-3</v>
      </c>
      <c r="D32" s="65">
        <v>0</v>
      </c>
      <c r="E32" s="21">
        <f>IF(D37=0, "-", D32/D37)</f>
        <v>0</v>
      </c>
      <c r="F32" s="81">
        <v>3</v>
      </c>
      <c r="G32" s="39">
        <f>IF(F37=0, "-", F32/F37)</f>
        <v>2.9013539651837525E-3</v>
      </c>
      <c r="H32" s="65">
        <v>0</v>
      </c>
      <c r="I32" s="21">
        <f>IF(H37=0, "-", H32/H37)</f>
        <v>0</v>
      </c>
      <c r="J32" s="20" t="str">
        <f t="shared" si="0"/>
        <v>-</v>
      </c>
      <c r="K32" s="21" t="str">
        <f t="shared" si="1"/>
        <v>-</v>
      </c>
    </row>
    <row r="33" spans="1:11" x14ac:dyDescent="0.25">
      <c r="A33" s="7" t="s">
        <v>68</v>
      </c>
      <c r="B33" s="65">
        <v>75</v>
      </c>
      <c r="C33" s="39">
        <f>IF(B37=0, "-", B33/B37)</f>
        <v>0.189873417721519</v>
      </c>
      <c r="D33" s="65">
        <v>140</v>
      </c>
      <c r="E33" s="21">
        <f>IF(D37=0, "-", D33/D37)</f>
        <v>0.32634032634032634</v>
      </c>
      <c r="F33" s="81">
        <v>278</v>
      </c>
      <c r="G33" s="39">
        <f>IF(F37=0, "-", F33/F37)</f>
        <v>0.2688588007736944</v>
      </c>
      <c r="H33" s="65">
        <v>401</v>
      </c>
      <c r="I33" s="21">
        <f>IF(H37=0, "-", H33/H37)</f>
        <v>0.38669238187078109</v>
      </c>
      <c r="J33" s="20">
        <f t="shared" si="0"/>
        <v>-0.4642857142857143</v>
      </c>
      <c r="K33" s="21">
        <f t="shared" si="1"/>
        <v>-0.30673316708229426</v>
      </c>
    </row>
    <row r="34" spans="1:11" x14ac:dyDescent="0.25">
      <c r="A34" s="7" t="s">
        <v>70</v>
      </c>
      <c r="B34" s="65">
        <v>9</v>
      </c>
      <c r="C34" s="39">
        <f>IF(B37=0, "-", B34/B37)</f>
        <v>2.2784810126582278E-2</v>
      </c>
      <c r="D34" s="65">
        <v>1</v>
      </c>
      <c r="E34" s="21">
        <f>IF(D37=0, "-", D34/D37)</f>
        <v>2.331002331002331E-3</v>
      </c>
      <c r="F34" s="81">
        <v>16</v>
      </c>
      <c r="G34" s="39">
        <f>IF(F37=0, "-", F34/F37)</f>
        <v>1.5473887814313346E-2</v>
      </c>
      <c r="H34" s="65">
        <v>4</v>
      </c>
      <c r="I34" s="21">
        <f>IF(H37=0, "-", H34/H37)</f>
        <v>3.8572806171648989E-3</v>
      </c>
      <c r="J34" s="20">
        <f t="shared" si="0"/>
        <v>8</v>
      </c>
      <c r="K34" s="21">
        <f t="shared" si="1"/>
        <v>3</v>
      </c>
    </row>
    <row r="35" spans="1:11" x14ac:dyDescent="0.25">
      <c r="A35" s="7" t="s">
        <v>71</v>
      </c>
      <c r="B35" s="65">
        <v>0</v>
      </c>
      <c r="C35" s="39">
        <f>IF(B37=0, "-", B35/B37)</f>
        <v>0</v>
      </c>
      <c r="D35" s="65">
        <v>1</v>
      </c>
      <c r="E35" s="21">
        <f>IF(D37=0, "-", D35/D37)</f>
        <v>2.331002331002331E-3</v>
      </c>
      <c r="F35" s="81">
        <v>0</v>
      </c>
      <c r="G35" s="39">
        <f>IF(F37=0, "-", F35/F37)</f>
        <v>0</v>
      </c>
      <c r="H35" s="65">
        <v>1</v>
      </c>
      <c r="I35" s="21">
        <f>IF(H37=0, "-", H35/H37)</f>
        <v>9.6432015429122472E-4</v>
      </c>
      <c r="J35" s="20">
        <f t="shared" si="0"/>
        <v>-1</v>
      </c>
      <c r="K35" s="21">
        <f t="shared" si="1"/>
        <v>-1</v>
      </c>
    </row>
    <row r="36" spans="1:11" x14ac:dyDescent="0.25">
      <c r="A36" s="2"/>
      <c r="B36" s="68"/>
      <c r="C36" s="33"/>
      <c r="D36" s="68"/>
      <c r="E36" s="6"/>
      <c r="F36" s="82"/>
      <c r="G36" s="33"/>
      <c r="H36" s="68"/>
      <c r="I36" s="6"/>
      <c r="J36" s="5"/>
      <c r="K36" s="6"/>
    </row>
    <row r="37" spans="1:11" s="43" customFormat="1" x14ac:dyDescent="0.25">
      <c r="A37" s="162" t="s">
        <v>380</v>
      </c>
      <c r="B37" s="71">
        <f>SUM(B7:B36)</f>
        <v>395</v>
      </c>
      <c r="C37" s="40">
        <v>1</v>
      </c>
      <c r="D37" s="71">
        <f>SUM(D7:D36)</f>
        <v>429</v>
      </c>
      <c r="E37" s="41">
        <v>1</v>
      </c>
      <c r="F37" s="77">
        <f>SUM(F7:F36)</f>
        <v>1034</v>
      </c>
      <c r="G37" s="42">
        <v>1</v>
      </c>
      <c r="H37" s="71">
        <f>SUM(H7:H36)</f>
        <v>1037</v>
      </c>
      <c r="I37" s="41">
        <v>1</v>
      </c>
      <c r="J37" s="37">
        <f>IF(D37=0, "-", (B37-D37)/D37)</f>
        <v>-7.9254079254079249E-2</v>
      </c>
      <c r="K37" s="38">
        <f>IF(H37=0, "-", (F37-H37)/H37)</f>
        <v>-2.8929604628736743E-3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67"/>
  <sheetViews>
    <sheetView tabSelected="1" zoomScaleNormal="100" workbookViewId="0">
      <selection activeCell="M1" sqref="M1"/>
    </sheetView>
  </sheetViews>
  <sheetFormatPr defaultRowHeight="13.2" x14ac:dyDescent="0.25"/>
  <cols>
    <col min="1" max="1" width="30"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83</v>
      </c>
      <c r="B2" s="202" t="s">
        <v>74</v>
      </c>
      <c r="C2" s="198"/>
      <c r="D2" s="198"/>
      <c r="E2" s="203"/>
      <c r="F2" s="203"/>
      <c r="G2" s="203"/>
      <c r="H2" s="203"/>
      <c r="I2" s="203"/>
      <c r="J2" s="203"/>
      <c r="K2" s="203"/>
    </row>
    <row r="4" spans="1:11" ht="15.6" x14ac:dyDescent="0.3">
      <c r="A4" s="164" t="s">
        <v>99</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101</v>
      </c>
      <c r="B6" s="61" t="s">
        <v>12</v>
      </c>
      <c r="C6" s="62" t="s">
        <v>13</v>
      </c>
      <c r="D6" s="61" t="s">
        <v>12</v>
      </c>
      <c r="E6" s="63" t="s">
        <v>13</v>
      </c>
      <c r="F6" s="62" t="s">
        <v>12</v>
      </c>
      <c r="G6" s="62" t="s">
        <v>13</v>
      </c>
      <c r="H6" s="61" t="s">
        <v>12</v>
      </c>
      <c r="I6" s="63" t="s">
        <v>13</v>
      </c>
      <c r="J6" s="61"/>
      <c r="K6" s="63"/>
    </row>
    <row r="7" spans="1:11" x14ac:dyDescent="0.25">
      <c r="A7" s="7" t="s">
        <v>306</v>
      </c>
      <c r="B7" s="65">
        <v>8</v>
      </c>
      <c r="C7" s="34">
        <f>IF(B9=0, "-", B7/B9)</f>
        <v>1</v>
      </c>
      <c r="D7" s="65">
        <v>13</v>
      </c>
      <c r="E7" s="9">
        <f>IF(D9=0, "-", D7/D9)</f>
        <v>1</v>
      </c>
      <c r="F7" s="81">
        <v>30</v>
      </c>
      <c r="G7" s="34">
        <f>IF(F9=0, "-", F7/F9)</f>
        <v>1</v>
      </c>
      <c r="H7" s="65">
        <v>36</v>
      </c>
      <c r="I7" s="9">
        <f>IF(H9=0, "-", H7/H9)</f>
        <v>1</v>
      </c>
      <c r="J7" s="8">
        <f>IF(D7=0, "-", IF((B7-D7)/D7&lt;10, (B7-D7)/D7, "&gt;999%"))</f>
        <v>-0.38461538461538464</v>
      </c>
      <c r="K7" s="9">
        <f>IF(H7=0, "-", IF((F7-H7)/H7&lt;10, (F7-H7)/H7, "&gt;999%"))</f>
        <v>-0.16666666666666666</v>
      </c>
    </row>
    <row r="8" spans="1:11" x14ac:dyDescent="0.25">
      <c r="A8" s="2"/>
      <c r="B8" s="68"/>
      <c r="C8" s="33"/>
      <c r="D8" s="68"/>
      <c r="E8" s="6"/>
      <c r="F8" s="82"/>
      <c r="G8" s="33"/>
      <c r="H8" s="68"/>
      <c r="I8" s="6"/>
      <c r="J8" s="5"/>
      <c r="K8" s="6"/>
    </row>
    <row r="9" spans="1:11" s="43" customFormat="1" x14ac:dyDescent="0.25">
      <c r="A9" s="162" t="s">
        <v>403</v>
      </c>
      <c r="B9" s="71">
        <f>SUM(B7:B8)</f>
        <v>8</v>
      </c>
      <c r="C9" s="40">
        <f>B9/776</f>
        <v>1.0309278350515464E-2</v>
      </c>
      <c r="D9" s="71">
        <f>SUM(D7:D8)</f>
        <v>13</v>
      </c>
      <c r="E9" s="41">
        <f>D9/916</f>
        <v>1.4192139737991267E-2</v>
      </c>
      <c r="F9" s="77">
        <f>SUM(F7:F8)</f>
        <v>30</v>
      </c>
      <c r="G9" s="42">
        <f>F9/2166</f>
        <v>1.3850415512465374E-2</v>
      </c>
      <c r="H9" s="71">
        <f>SUM(H7:H8)</f>
        <v>36</v>
      </c>
      <c r="I9" s="41">
        <f>H9/2238</f>
        <v>1.6085790884718499E-2</v>
      </c>
      <c r="J9" s="37">
        <f>IF(D9=0, "-", IF((B9-D9)/D9&lt;10, (B9-D9)/D9, "&gt;999%"))</f>
        <v>-0.38461538461538464</v>
      </c>
      <c r="K9" s="38">
        <f>IF(H9=0, "-", IF((F9-H9)/H9&lt;10, (F9-H9)/H9, "&gt;999%"))</f>
        <v>-0.16666666666666666</v>
      </c>
    </row>
    <row r="10" spans="1:11" x14ac:dyDescent="0.25">
      <c r="B10" s="83"/>
      <c r="D10" s="83"/>
      <c r="F10" s="83"/>
      <c r="H10" s="83"/>
    </row>
    <row r="11" spans="1:11" x14ac:dyDescent="0.25">
      <c r="A11" s="163" t="s">
        <v>102</v>
      </c>
      <c r="B11" s="61" t="s">
        <v>12</v>
      </c>
      <c r="C11" s="62" t="s">
        <v>13</v>
      </c>
      <c r="D11" s="61" t="s">
        <v>12</v>
      </c>
      <c r="E11" s="63" t="s">
        <v>13</v>
      </c>
      <c r="F11" s="62" t="s">
        <v>12</v>
      </c>
      <c r="G11" s="62" t="s">
        <v>13</v>
      </c>
      <c r="H11" s="61" t="s">
        <v>12</v>
      </c>
      <c r="I11" s="63" t="s">
        <v>13</v>
      </c>
      <c r="J11" s="61"/>
      <c r="K11" s="63"/>
    </row>
    <row r="12" spans="1:11" x14ac:dyDescent="0.25">
      <c r="A12" s="7" t="s">
        <v>307</v>
      </c>
      <c r="B12" s="65">
        <v>3</v>
      </c>
      <c r="C12" s="34">
        <f>IF(B14=0, "-", B12/B14)</f>
        <v>1</v>
      </c>
      <c r="D12" s="65">
        <v>0</v>
      </c>
      <c r="E12" s="9" t="str">
        <f>IF(D14=0, "-", D12/D14)</f>
        <v>-</v>
      </c>
      <c r="F12" s="81">
        <v>6</v>
      </c>
      <c r="G12" s="34">
        <f>IF(F14=0, "-", F12/F14)</f>
        <v>1</v>
      </c>
      <c r="H12" s="65">
        <v>1</v>
      </c>
      <c r="I12" s="9">
        <f>IF(H14=0, "-", H12/H14)</f>
        <v>1</v>
      </c>
      <c r="J12" s="8" t="str">
        <f>IF(D12=0, "-", IF((B12-D12)/D12&lt;10, (B12-D12)/D12, "&gt;999%"))</f>
        <v>-</v>
      </c>
      <c r="K12" s="9">
        <f>IF(H12=0, "-", IF((F12-H12)/H12&lt;10, (F12-H12)/H12, "&gt;999%"))</f>
        <v>5</v>
      </c>
    </row>
    <row r="13" spans="1:11" x14ac:dyDescent="0.25">
      <c r="A13" s="2"/>
      <c r="B13" s="68"/>
      <c r="C13" s="33"/>
      <c r="D13" s="68"/>
      <c r="E13" s="6"/>
      <c r="F13" s="82"/>
      <c r="G13" s="33"/>
      <c r="H13" s="68"/>
      <c r="I13" s="6"/>
      <c r="J13" s="5"/>
      <c r="K13" s="6"/>
    </row>
    <row r="14" spans="1:11" s="43" customFormat="1" x14ac:dyDescent="0.25">
      <c r="A14" s="162" t="s">
        <v>402</v>
      </c>
      <c r="B14" s="71">
        <f>SUM(B12:B13)</f>
        <v>3</v>
      </c>
      <c r="C14" s="40">
        <f>B14/776</f>
        <v>3.8659793814432991E-3</v>
      </c>
      <c r="D14" s="71">
        <f>SUM(D12:D13)</f>
        <v>0</v>
      </c>
      <c r="E14" s="41">
        <f>D14/916</f>
        <v>0</v>
      </c>
      <c r="F14" s="77">
        <f>SUM(F12:F13)</f>
        <v>6</v>
      </c>
      <c r="G14" s="42">
        <f>F14/2166</f>
        <v>2.7700831024930748E-3</v>
      </c>
      <c r="H14" s="71">
        <f>SUM(H12:H13)</f>
        <v>1</v>
      </c>
      <c r="I14" s="41">
        <f>H14/2238</f>
        <v>4.4682752457551384E-4</v>
      </c>
      <c r="J14" s="37" t="str">
        <f>IF(D14=0, "-", IF((B14-D14)/D14&lt;10, (B14-D14)/D14, "&gt;999%"))</f>
        <v>-</v>
      </c>
      <c r="K14" s="38">
        <f>IF(H14=0, "-", IF((F14-H14)/H14&lt;10, (F14-H14)/H14, "&gt;999%"))</f>
        <v>5</v>
      </c>
    </row>
    <row r="15" spans="1:11" x14ac:dyDescent="0.25">
      <c r="B15" s="83"/>
      <c r="D15" s="83"/>
      <c r="F15" s="83"/>
      <c r="H15" s="83"/>
    </row>
    <row r="16" spans="1:11" x14ac:dyDescent="0.25">
      <c r="A16" s="163" t="s">
        <v>103</v>
      </c>
      <c r="B16" s="61" t="s">
        <v>12</v>
      </c>
      <c r="C16" s="62" t="s">
        <v>13</v>
      </c>
      <c r="D16" s="61" t="s">
        <v>12</v>
      </c>
      <c r="E16" s="63" t="s">
        <v>13</v>
      </c>
      <c r="F16" s="62" t="s">
        <v>12</v>
      </c>
      <c r="G16" s="62" t="s">
        <v>13</v>
      </c>
      <c r="H16" s="61" t="s">
        <v>12</v>
      </c>
      <c r="I16" s="63" t="s">
        <v>13</v>
      </c>
      <c r="J16" s="61"/>
      <c r="K16" s="63"/>
    </row>
    <row r="17" spans="1:11" x14ac:dyDescent="0.25">
      <c r="A17" s="7" t="s">
        <v>308</v>
      </c>
      <c r="B17" s="65">
        <v>0</v>
      </c>
      <c r="C17" s="34" t="str">
        <f>IF(B19=0, "-", B17/B19)</f>
        <v>-</v>
      </c>
      <c r="D17" s="65">
        <v>1</v>
      </c>
      <c r="E17" s="9">
        <f>IF(D19=0, "-", D17/D19)</f>
        <v>1</v>
      </c>
      <c r="F17" s="81">
        <v>1</v>
      </c>
      <c r="G17" s="34">
        <f>IF(F19=0, "-", F17/F19)</f>
        <v>1</v>
      </c>
      <c r="H17" s="65">
        <v>1</v>
      </c>
      <c r="I17" s="9">
        <f>IF(H19=0, "-", H17/H19)</f>
        <v>1</v>
      </c>
      <c r="J17" s="8">
        <f>IF(D17=0, "-", IF((B17-D17)/D17&lt;10, (B17-D17)/D17, "&gt;999%"))</f>
        <v>-1</v>
      </c>
      <c r="K17" s="9">
        <f>IF(H17=0, "-", IF((F17-H17)/H17&lt;10, (F17-H17)/H17, "&gt;999%"))</f>
        <v>0</v>
      </c>
    </row>
    <row r="18" spans="1:11" x14ac:dyDescent="0.25">
      <c r="A18" s="2"/>
      <c r="B18" s="68"/>
      <c r="C18" s="33"/>
      <c r="D18" s="68"/>
      <c r="E18" s="6"/>
      <c r="F18" s="82"/>
      <c r="G18" s="33"/>
      <c r="H18" s="68"/>
      <c r="I18" s="6"/>
      <c r="J18" s="5"/>
      <c r="K18" s="6"/>
    </row>
    <row r="19" spans="1:11" s="43" customFormat="1" x14ac:dyDescent="0.25">
      <c r="A19" s="162" t="s">
        <v>401</v>
      </c>
      <c r="B19" s="71">
        <f>SUM(B17:B18)</f>
        <v>0</v>
      </c>
      <c r="C19" s="40">
        <f>B19/776</f>
        <v>0</v>
      </c>
      <c r="D19" s="71">
        <f>SUM(D17:D18)</f>
        <v>1</v>
      </c>
      <c r="E19" s="41">
        <f>D19/916</f>
        <v>1.0917030567685589E-3</v>
      </c>
      <c r="F19" s="77">
        <f>SUM(F17:F18)</f>
        <v>1</v>
      </c>
      <c r="G19" s="42">
        <f>F19/2166</f>
        <v>4.6168051708217911E-4</v>
      </c>
      <c r="H19" s="71">
        <f>SUM(H17:H18)</f>
        <v>1</v>
      </c>
      <c r="I19" s="41">
        <f>H19/2238</f>
        <v>4.4682752457551384E-4</v>
      </c>
      <c r="J19" s="37">
        <f>IF(D19=0, "-", IF((B19-D19)/D19&lt;10, (B19-D19)/D19, "&gt;999%"))</f>
        <v>-1</v>
      </c>
      <c r="K19" s="38">
        <f>IF(H19=0, "-", IF((F19-H19)/H19&lt;10, (F19-H19)/H19, "&gt;999%"))</f>
        <v>0</v>
      </c>
    </row>
    <row r="20" spans="1:11" x14ac:dyDescent="0.25">
      <c r="B20" s="83"/>
      <c r="D20" s="83"/>
      <c r="F20" s="83"/>
      <c r="H20" s="83"/>
    </row>
    <row r="21" spans="1:11" x14ac:dyDescent="0.25">
      <c r="A21" s="163" t="s">
        <v>104</v>
      </c>
      <c r="B21" s="61" t="s">
        <v>12</v>
      </c>
      <c r="C21" s="62" t="s">
        <v>13</v>
      </c>
      <c r="D21" s="61" t="s">
        <v>12</v>
      </c>
      <c r="E21" s="63" t="s">
        <v>13</v>
      </c>
      <c r="F21" s="62" t="s">
        <v>12</v>
      </c>
      <c r="G21" s="62" t="s">
        <v>13</v>
      </c>
      <c r="H21" s="61" t="s">
        <v>12</v>
      </c>
      <c r="I21" s="63" t="s">
        <v>13</v>
      </c>
      <c r="J21" s="61"/>
      <c r="K21" s="63"/>
    </row>
    <row r="22" spans="1:11" x14ac:dyDescent="0.25">
      <c r="A22" s="7" t="s">
        <v>309</v>
      </c>
      <c r="B22" s="65">
        <v>2</v>
      </c>
      <c r="C22" s="34">
        <f>IF(B31=0, "-", B22/B31)</f>
        <v>0.66666666666666663</v>
      </c>
      <c r="D22" s="65">
        <v>0</v>
      </c>
      <c r="E22" s="9">
        <f>IF(D31=0, "-", D22/D31)</f>
        <v>0</v>
      </c>
      <c r="F22" s="81">
        <v>3</v>
      </c>
      <c r="G22" s="34">
        <f>IF(F31=0, "-", F22/F31)</f>
        <v>0.27272727272727271</v>
      </c>
      <c r="H22" s="65">
        <v>0</v>
      </c>
      <c r="I22" s="9">
        <f>IF(H31=0, "-", H22/H31)</f>
        <v>0</v>
      </c>
      <c r="J22" s="8" t="str">
        <f t="shared" ref="J22:J29" si="0">IF(D22=0, "-", IF((B22-D22)/D22&lt;10, (B22-D22)/D22, "&gt;999%"))</f>
        <v>-</v>
      </c>
      <c r="K22" s="9" t="str">
        <f t="shared" ref="K22:K29" si="1">IF(H22=0, "-", IF((F22-H22)/H22&lt;10, (F22-H22)/H22, "&gt;999%"))</f>
        <v>-</v>
      </c>
    </row>
    <row r="23" spans="1:11" x14ac:dyDescent="0.25">
      <c r="A23" s="7" t="s">
        <v>310</v>
      </c>
      <c r="B23" s="65">
        <v>0</v>
      </c>
      <c r="C23" s="34">
        <f>IF(B31=0, "-", B23/B31)</f>
        <v>0</v>
      </c>
      <c r="D23" s="65">
        <v>3</v>
      </c>
      <c r="E23" s="9">
        <f>IF(D31=0, "-", D23/D31)</f>
        <v>0.27272727272727271</v>
      </c>
      <c r="F23" s="81">
        <v>1</v>
      </c>
      <c r="G23" s="34">
        <f>IF(F31=0, "-", F23/F31)</f>
        <v>9.0909090909090912E-2</v>
      </c>
      <c r="H23" s="65">
        <v>6</v>
      </c>
      <c r="I23" s="9">
        <f>IF(H31=0, "-", H23/H31)</f>
        <v>0.19354838709677419</v>
      </c>
      <c r="J23" s="8">
        <f t="shared" si="0"/>
        <v>-1</v>
      </c>
      <c r="K23" s="9">
        <f t="shared" si="1"/>
        <v>-0.83333333333333337</v>
      </c>
    </row>
    <row r="24" spans="1:11" x14ac:dyDescent="0.25">
      <c r="A24" s="7" t="s">
        <v>311</v>
      </c>
      <c r="B24" s="65">
        <v>0</v>
      </c>
      <c r="C24" s="34">
        <f>IF(B31=0, "-", B24/B31)</f>
        <v>0</v>
      </c>
      <c r="D24" s="65">
        <v>1</v>
      </c>
      <c r="E24" s="9">
        <f>IF(D31=0, "-", D24/D31)</f>
        <v>9.0909090909090912E-2</v>
      </c>
      <c r="F24" s="81">
        <v>0</v>
      </c>
      <c r="G24" s="34">
        <f>IF(F31=0, "-", F24/F31)</f>
        <v>0</v>
      </c>
      <c r="H24" s="65">
        <v>1</v>
      </c>
      <c r="I24" s="9">
        <f>IF(H31=0, "-", H24/H31)</f>
        <v>3.2258064516129031E-2</v>
      </c>
      <c r="J24" s="8">
        <f t="shared" si="0"/>
        <v>-1</v>
      </c>
      <c r="K24" s="9">
        <f t="shared" si="1"/>
        <v>-1</v>
      </c>
    </row>
    <row r="25" spans="1:11" x14ac:dyDescent="0.25">
      <c r="A25" s="7" t="s">
        <v>312</v>
      </c>
      <c r="B25" s="65">
        <v>0</v>
      </c>
      <c r="C25" s="34">
        <f>IF(B31=0, "-", B25/B31)</f>
        <v>0</v>
      </c>
      <c r="D25" s="65">
        <v>0</v>
      </c>
      <c r="E25" s="9">
        <f>IF(D31=0, "-", D25/D31)</f>
        <v>0</v>
      </c>
      <c r="F25" s="81">
        <v>1</v>
      </c>
      <c r="G25" s="34">
        <f>IF(F31=0, "-", F25/F31)</f>
        <v>9.0909090909090912E-2</v>
      </c>
      <c r="H25" s="65">
        <v>0</v>
      </c>
      <c r="I25" s="9">
        <f>IF(H31=0, "-", H25/H31)</f>
        <v>0</v>
      </c>
      <c r="J25" s="8" t="str">
        <f t="shared" si="0"/>
        <v>-</v>
      </c>
      <c r="K25" s="9" t="str">
        <f t="shared" si="1"/>
        <v>-</v>
      </c>
    </row>
    <row r="26" spans="1:11" x14ac:dyDescent="0.25">
      <c r="A26" s="7" t="s">
        <v>313</v>
      </c>
      <c r="B26" s="65">
        <v>0</v>
      </c>
      <c r="C26" s="34">
        <f>IF(B31=0, "-", B26/B31)</f>
        <v>0</v>
      </c>
      <c r="D26" s="65">
        <v>0</v>
      </c>
      <c r="E26" s="9">
        <f>IF(D31=0, "-", D26/D31)</f>
        <v>0</v>
      </c>
      <c r="F26" s="81">
        <v>1</v>
      </c>
      <c r="G26" s="34">
        <f>IF(F31=0, "-", F26/F31)</f>
        <v>9.0909090909090912E-2</v>
      </c>
      <c r="H26" s="65">
        <v>0</v>
      </c>
      <c r="I26" s="9">
        <f>IF(H31=0, "-", H26/H31)</f>
        <v>0</v>
      </c>
      <c r="J26" s="8" t="str">
        <f t="shared" si="0"/>
        <v>-</v>
      </c>
      <c r="K26" s="9" t="str">
        <f t="shared" si="1"/>
        <v>-</v>
      </c>
    </row>
    <row r="27" spans="1:11" x14ac:dyDescent="0.25">
      <c r="A27" s="7" t="s">
        <v>314</v>
      </c>
      <c r="B27" s="65">
        <v>0</v>
      </c>
      <c r="C27" s="34">
        <f>IF(B31=0, "-", B27/B31)</f>
        <v>0</v>
      </c>
      <c r="D27" s="65">
        <v>1</v>
      </c>
      <c r="E27" s="9">
        <f>IF(D31=0, "-", D27/D31)</f>
        <v>9.0909090909090912E-2</v>
      </c>
      <c r="F27" s="81">
        <v>0</v>
      </c>
      <c r="G27" s="34">
        <f>IF(F31=0, "-", F27/F31)</f>
        <v>0</v>
      </c>
      <c r="H27" s="65">
        <v>4</v>
      </c>
      <c r="I27" s="9">
        <f>IF(H31=0, "-", H27/H31)</f>
        <v>0.12903225806451613</v>
      </c>
      <c r="J27" s="8">
        <f t="shared" si="0"/>
        <v>-1</v>
      </c>
      <c r="K27" s="9">
        <f t="shared" si="1"/>
        <v>-1</v>
      </c>
    </row>
    <row r="28" spans="1:11" x14ac:dyDescent="0.25">
      <c r="A28" s="7" t="s">
        <v>315</v>
      </c>
      <c r="B28" s="65">
        <v>1</v>
      </c>
      <c r="C28" s="34">
        <f>IF(B31=0, "-", B28/B31)</f>
        <v>0.33333333333333331</v>
      </c>
      <c r="D28" s="65">
        <v>5</v>
      </c>
      <c r="E28" s="9">
        <f>IF(D31=0, "-", D28/D31)</f>
        <v>0.45454545454545453</v>
      </c>
      <c r="F28" s="81">
        <v>5</v>
      </c>
      <c r="G28" s="34">
        <f>IF(F31=0, "-", F28/F31)</f>
        <v>0.45454545454545453</v>
      </c>
      <c r="H28" s="65">
        <v>19</v>
      </c>
      <c r="I28" s="9">
        <f>IF(H31=0, "-", H28/H31)</f>
        <v>0.61290322580645162</v>
      </c>
      <c r="J28" s="8">
        <f t="shared" si="0"/>
        <v>-0.8</v>
      </c>
      <c r="K28" s="9">
        <f t="shared" si="1"/>
        <v>-0.73684210526315785</v>
      </c>
    </row>
    <row r="29" spans="1:11" x14ac:dyDescent="0.25">
      <c r="A29" s="7" t="s">
        <v>316</v>
      </c>
      <c r="B29" s="65">
        <v>0</v>
      </c>
      <c r="C29" s="34">
        <f>IF(B31=0, "-", B29/B31)</f>
        <v>0</v>
      </c>
      <c r="D29" s="65">
        <v>1</v>
      </c>
      <c r="E29" s="9">
        <f>IF(D31=0, "-", D29/D31)</f>
        <v>9.0909090909090912E-2</v>
      </c>
      <c r="F29" s="81">
        <v>0</v>
      </c>
      <c r="G29" s="34">
        <f>IF(F31=0, "-", F29/F31)</f>
        <v>0</v>
      </c>
      <c r="H29" s="65">
        <v>1</v>
      </c>
      <c r="I29" s="9">
        <f>IF(H31=0, "-", H29/H31)</f>
        <v>3.2258064516129031E-2</v>
      </c>
      <c r="J29" s="8">
        <f t="shared" si="0"/>
        <v>-1</v>
      </c>
      <c r="K29" s="9">
        <f t="shared" si="1"/>
        <v>-1</v>
      </c>
    </row>
    <row r="30" spans="1:11" x14ac:dyDescent="0.25">
      <c r="A30" s="2"/>
      <c r="B30" s="68"/>
      <c r="C30" s="33"/>
      <c r="D30" s="68"/>
      <c r="E30" s="6"/>
      <c r="F30" s="82"/>
      <c r="G30" s="33"/>
      <c r="H30" s="68"/>
      <c r="I30" s="6"/>
      <c r="J30" s="5"/>
      <c r="K30" s="6"/>
    </row>
    <row r="31" spans="1:11" s="43" customFormat="1" x14ac:dyDescent="0.25">
      <c r="A31" s="162" t="s">
        <v>400</v>
      </c>
      <c r="B31" s="71">
        <f>SUM(B22:B30)</f>
        <v>3</v>
      </c>
      <c r="C31" s="40">
        <f>B31/776</f>
        <v>3.8659793814432991E-3</v>
      </c>
      <c r="D31" s="71">
        <f>SUM(D22:D30)</f>
        <v>11</v>
      </c>
      <c r="E31" s="41">
        <f>D31/916</f>
        <v>1.2008733624454149E-2</v>
      </c>
      <c r="F31" s="77">
        <f>SUM(F22:F30)</f>
        <v>11</v>
      </c>
      <c r="G31" s="42">
        <f>F31/2166</f>
        <v>5.0784856879039705E-3</v>
      </c>
      <c r="H31" s="71">
        <f>SUM(H22:H30)</f>
        <v>31</v>
      </c>
      <c r="I31" s="41">
        <f>H31/2238</f>
        <v>1.3851653261840929E-2</v>
      </c>
      <c r="J31" s="37">
        <f>IF(D31=0, "-", IF((B31-D31)/D31&lt;10, (B31-D31)/D31, "&gt;999%"))</f>
        <v>-0.72727272727272729</v>
      </c>
      <c r="K31" s="38">
        <f>IF(H31=0, "-", IF((F31-H31)/H31&lt;10, (F31-H31)/H31, "&gt;999%"))</f>
        <v>-0.64516129032258063</v>
      </c>
    </row>
    <row r="32" spans="1:11" x14ac:dyDescent="0.25">
      <c r="B32" s="83"/>
      <c r="D32" s="83"/>
      <c r="F32" s="83"/>
      <c r="H32" s="83"/>
    </row>
    <row r="33" spans="1:11" x14ac:dyDescent="0.25">
      <c r="A33" s="163" t="s">
        <v>105</v>
      </c>
      <c r="B33" s="61" t="s">
        <v>12</v>
      </c>
      <c r="C33" s="62" t="s">
        <v>13</v>
      </c>
      <c r="D33" s="61" t="s">
        <v>12</v>
      </c>
      <c r="E33" s="63" t="s">
        <v>13</v>
      </c>
      <c r="F33" s="62" t="s">
        <v>12</v>
      </c>
      <c r="G33" s="62" t="s">
        <v>13</v>
      </c>
      <c r="H33" s="61" t="s">
        <v>12</v>
      </c>
      <c r="I33" s="63" t="s">
        <v>13</v>
      </c>
      <c r="J33" s="61"/>
      <c r="K33" s="63"/>
    </row>
    <row r="34" spans="1:11" x14ac:dyDescent="0.25">
      <c r="A34" s="7" t="s">
        <v>317</v>
      </c>
      <c r="B34" s="65">
        <v>1</v>
      </c>
      <c r="C34" s="34">
        <f>IF(B41=0, "-", B34/B41)</f>
        <v>2.7027027027027029E-2</v>
      </c>
      <c r="D34" s="65">
        <v>2</v>
      </c>
      <c r="E34" s="9">
        <f>IF(D41=0, "-", D34/D41)</f>
        <v>2.9411764705882353E-2</v>
      </c>
      <c r="F34" s="81">
        <v>6</v>
      </c>
      <c r="G34" s="34">
        <f>IF(F41=0, "-", F34/F41)</f>
        <v>5.3571428571428568E-2</v>
      </c>
      <c r="H34" s="65">
        <v>9</v>
      </c>
      <c r="I34" s="9">
        <f>IF(H41=0, "-", H34/H41)</f>
        <v>6.7164179104477612E-2</v>
      </c>
      <c r="J34" s="8">
        <f t="shared" ref="J34:J39" si="2">IF(D34=0, "-", IF((B34-D34)/D34&lt;10, (B34-D34)/D34, "&gt;999%"))</f>
        <v>-0.5</v>
      </c>
      <c r="K34" s="9">
        <f t="shared" ref="K34:K39" si="3">IF(H34=0, "-", IF((F34-H34)/H34&lt;10, (F34-H34)/H34, "&gt;999%"))</f>
        <v>-0.33333333333333331</v>
      </c>
    </row>
    <row r="35" spans="1:11" x14ac:dyDescent="0.25">
      <c r="A35" s="7" t="s">
        <v>318</v>
      </c>
      <c r="B35" s="65">
        <v>2</v>
      </c>
      <c r="C35" s="34">
        <f>IF(B41=0, "-", B35/B41)</f>
        <v>5.4054054054054057E-2</v>
      </c>
      <c r="D35" s="65">
        <v>3</v>
      </c>
      <c r="E35" s="9">
        <f>IF(D41=0, "-", D35/D41)</f>
        <v>4.4117647058823532E-2</v>
      </c>
      <c r="F35" s="81">
        <v>5</v>
      </c>
      <c r="G35" s="34">
        <f>IF(F41=0, "-", F35/F41)</f>
        <v>4.4642857142857144E-2</v>
      </c>
      <c r="H35" s="65">
        <v>8</v>
      </c>
      <c r="I35" s="9">
        <f>IF(H41=0, "-", H35/H41)</f>
        <v>5.9701492537313432E-2</v>
      </c>
      <c r="J35" s="8">
        <f t="shared" si="2"/>
        <v>-0.33333333333333331</v>
      </c>
      <c r="K35" s="9">
        <f t="shared" si="3"/>
        <v>-0.375</v>
      </c>
    </row>
    <row r="36" spans="1:11" x14ac:dyDescent="0.25">
      <c r="A36" s="7" t="s">
        <v>319</v>
      </c>
      <c r="B36" s="65">
        <v>0</v>
      </c>
      <c r="C36" s="34">
        <f>IF(B41=0, "-", B36/B41)</f>
        <v>0</v>
      </c>
      <c r="D36" s="65">
        <v>7</v>
      </c>
      <c r="E36" s="9">
        <f>IF(D41=0, "-", D36/D41)</f>
        <v>0.10294117647058823</v>
      </c>
      <c r="F36" s="81">
        <v>1</v>
      </c>
      <c r="G36" s="34">
        <f>IF(F41=0, "-", F36/F41)</f>
        <v>8.9285714285714281E-3</v>
      </c>
      <c r="H36" s="65">
        <v>13</v>
      </c>
      <c r="I36" s="9">
        <f>IF(H41=0, "-", H36/H41)</f>
        <v>9.7014925373134331E-2</v>
      </c>
      <c r="J36" s="8">
        <f t="shared" si="2"/>
        <v>-1</v>
      </c>
      <c r="K36" s="9">
        <f t="shared" si="3"/>
        <v>-0.92307692307692313</v>
      </c>
    </row>
    <row r="37" spans="1:11" x14ac:dyDescent="0.25">
      <c r="A37" s="7" t="s">
        <v>320</v>
      </c>
      <c r="B37" s="65">
        <v>0</v>
      </c>
      <c r="C37" s="34">
        <f>IF(B41=0, "-", B37/B41)</f>
        <v>0</v>
      </c>
      <c r="D37" s="65">
        <v>3</v>
      </c>
      <c r="E37" s="9">
        <f>IF(D41=0, "-", D37/D41)</f>
        <v>4.4117647058823532E-2</v>
      </c>
      <c r="F37" s="81">
        <v>1</v>
      </c>
      <c r="G37" s="34">
        <f>IF(F41=0, "-", F37/F41)</f>
        <v>8.9285714285714281E-3</v>
      </c>
      <c r="H37" s="65">
        <v>5</v>
      </c>
      <c r="I37" s="9">
        <f>IF(H41=0, "-", H37/H41)</f>
        <v>3.7313432835820892E-2</v>
      </c>
      <c r="J37" s="8">
        <f t="shared" si="2"/>
        <v>-1</v>
      </c>
      <c r="K37" s="9">
        <f t="shared" si="3"/>
        <v>-0.8</v>
      </c>
    </row>
    <row r="38" spans="1:11" x14ac:dyDescent="0.25">
      <c r="A38" s="7" t="s">
        <v>321</v>
      </c>
      <c r="B38" s="65">
        <v>0</v>
      </c>
      <c r="C38" s="34">
        <f>IF(B41=0, "-", B38/B41)</f>
        <v>0</v>
      </c>
      <c r="D38" s="65">
        <v>1</v>
      </c>
      <c r="E38" s="9">
        <f>IF(D41=0, "-", D38/D41)</f>
        <v>1.4705882352941176E-2</v>
      </c>
      <c r="F38" s="81">
        <v>0</v>
      </c>
      <c r="G38" s="34">
        <f>IF(F41=0, "-", F38/F41)</f>
        <v>0</v>
      </c>
      <c r="H38" s="65">
        <v>1</v>
      </c>
      <c r="I38" s="9">
        <f>IF(H41=0, "-", H38/H41)</f>
        <v>7.462686567164179E-3</v>
      </c>
      <c r="J38" s="8">
        <f t="shared" si="2"/>
        <v>-1</v>
      </c>
      <c r="K38" s="9">
        <f t="shared" si="3"/>
        <v>-1</v>
      </c>
    </row>
    <row r="39" spans="1:11" x14ac:dyDescent="0.25">
      <c r="A39" s="7" t="s">
        <v>322</v>
      </c>
      <c r="B39" s="65">
        <v>34</v>
      </c>
      <c r="C39" s="34">
        <f>IF(B41=0, "-", B39/B41)</f>
        <v>0.91891891891891897</v>
      </c>
      <c r="D39" s="65">
        <v>52</v>
      </c>
      <c r="E39" s="9">
        <f>IF(D41=0, "-", D39/D41)</f>
        <v>0.76470588235294112</v>
      </c>
      <c r="F39" s="81">
        <v>99</v>
      </c>
      <c r="G39" s="34">
        <f>IF(F41=0, "-", F39/F41)</f>
        <v>0.8839285714285714</v>
      </c>
      <c r="H39" s="65">
        <v>98</v>
      </c>
      <c r="I39" s="9">
        <f>IF(H41=0, "-", H39/H41)</f>
        <v>0.73134328358208955</v>
      </c>
      <c r="J39" s="8">
        <f t="shared" si="2"/>
        <v>-0.34615384615384615</v>
      </c>
      <c r="K39" s="9">
        <f t="shared" si="3"/>
        <v>1.020408163265306E-2</v>
      </c>
    </row>
    <row r="40" spans="1:11" x14ac:dyDescent="0.25">
      <c r="A40" s="2"/>
      <c r="B40" s="68"/>
      <c r="C40" s="33"/>
      <c r="D40" s="68"/>
      <c r="E40" s="6"/>
      <c r="F40" s="82"/>
      <c r="G40" s="33"/>
      <c r="H40" s="68"/>
      <c r="I40" s="6"/>
      <c r="J40" s="5"/>
      <c r="K40" s="6"/>
    </row>
    <row r="41" spans="1:11" s="43" customFormat="1" x14ac:dyDescent="0.25">
      <c r="A41" s="162" t="s">
        <v>399</v>
      </c>
      <c r="B41" s="71">
        <f>SUM(B34:B40)</f>
        <v>37</v>
      </c>
      <c r="C41" s="40">
        <f>B41/776</f>
        <v>4.7680412371134018E-2</v>
      </c>
      <c r="D41" s="71">
        <f>SUM(D34:D40)</f>
        <v>68</v>
      </c>
      <c r="E41" s="41">
        <f>D41/916</f>
        <v>7.4235807860262015E-2</v>
      </c>
      <c r="F41" s="77">
        <f>SUM(F34:F40)</f>
        <v>112</v>
      </c>
      <c r="G41" s="42">
        <f>F41/2166</f>
        <v>5.1708217913204062E-2</v>
      </c>
      <c r="H41" s="71">
        <f>SUM(H34:H40)</f>
        <v>134</v>
      </c>
      <c r="I41" s="41">
        <f>H41/2238</f>
        <v>5.9874888293118857E-2</v>
      </c>
      <c r="J41" s="37">
        <f>IF(D41=0, "-", IF((B41-D41)/D41&lt;10, (B41-D41)/D41, "&gt;999%"))</f>
        <v>-0.45588235294117646</v>
      </c>
      <c r="K41" s="38">
        <f>IF(H41=0, "-", IF((F41-H41)/H41&lt;10, (F41-H41)/H41, "&gt;999%"))</f>
        <v>-0.16417910447761194</v>
      </c>
    </row>
    <row r="42" spans="1:11" x14ac:dyDescent="0.25">
      <c r="B42" s="83"/>
      <c r="D42" s="83"/>
      <c r="F42" s="83"/>
      <c r="H42" s="83"/>
    </row>
    <row r="43" spans="1:11" x14ac:dyDescent="0.25">
      <c r="A43" s="163" t="s">
        <v>106</v>
      </c>
      <c r="B43" s="61" t="s">
        <v>12</v>
      </c>
      <c r="C43" s="62" t="s">
        <v>13</v>
      </c>
      <c r="D43" s="61" t="s">
        <v>12</v>
      </c>
      <c r="E43" s="63" t="s">
        <v>13</v>
      </c>
      <c r="F43" s="62" t="s">
        <v>12</v>
      </c>
      <c r="G43" s="62" t="s">
        <v>13</v>
      </c>
      <c r="H43" s="61" t="s">
        <v>12</v>
      </c>
      <c r="I43" s="63" t="s">
        <v>13</v>
      </c>
      <c r="J43" s="61"/>
      <c r="K43" s="63"/>
    </row>
    <row r="44" spans="1:11" x14ac:dyDescent="0.25">
      <c r="A44" s="7" t="s">
        <v>323</v>
      </c>
      <c r="B44" s="65">
        <v>17</v>
      </c>
      <c r="C44" s="34">
        <f>IF(B57=0, "-", B44/B57)</f>
        <v>9.5505617977528087E-2</v>
      </c>
      <c r="D44" s="65">
        <v>26</v>
      </c>
      <c r="E44" s="9">
        <f>IF(D57=0, "-", D44/D57)</f>
        <v>0.10441767068273092</v>
      </c>
      <c r="F44" s="81">
        <v>94</v>
      </c>
      <c r="G44" s="34">
        <f>IF(F57=0, "-", F44/F57)</f>
        <v>0.17537313432835822</v>
      </c>
      <c r="H44" s="65">
        <v>79</v>
      </c>
      <c r="I44" s="9">
        <f>IF(H57=0, "-", H44/H57)</f>
        <v>0.13036303630363036</v>
      </c>
      <c r="J44" s="8">
        <f t="shared" ref="J44:J55" si="4">IF(D44=0, "-", IF((B44-D44)/D44&lt;10, (B44-D44)/D44, "&gt;999%"))</f>
        <v>-0.34615384615384615</v>
      </c>
      <c r="K44" s="9">
        <f t="shared" ref="K44:K55" si="5">IF(H44=0, "-", IF((F44-H44)/H44&lt;10, (F44-H44)/H44, "&gt;999%"))</f>
        <v>0.189873417721519</v>
      </c>
    </row>
    <row r="45" spans="1:11" x14ac:dyDescent="0.25">
      <c r="A45" s="7" t="s">
        <v>324</v>
      </c>
      <c r="B45" s="65">
        <v>9</v>
      </c>
      <c r="C45" s="34">
        <f>IF(B57=0, "-", B45/B57)</f>
        <v>5.0561797752808987E-2</v>
      </c>
      <c r="D45" s="65">
        <v>0</v>
      </c>
      <c r="E45" s="9">
        <f>IF(D57=0, "-", D45/D57)</f>
        <v>0</v>
      </c>
      <c r="F45" s="81">
        <v>20</v>
      </c>
      <c r="G45" s="34">
        <f>IF(F57=0, "-", F45/F57)</f>
        <v>3.7313432835820892E-2</v>
      </c>
      <c r="H45" s="65">
        <v>6</v>
      </c>
      <c r="I45" s="9">
        <f>IF(H57=0, "-", H45/H57)</f>
        <v>9.9009900990099011E-3</v>
      </c>
      <c r="J45" s="8" t="str">
        <f t="shared" si="4"/>
        <v>-</v>
      </c>
      <c r="K45" s="9">
        <f t="shared" si="5"/>
        <v>2.3333333333333335</v>
      </c>
    </row>
    <row r="46" spans="1:11" x14ac:dyDescent="0.25">
      <c r="A46" s="7" t="s">
        <v>325</v>
      </c>
      <c r="B46" s="65">
        <v>18</v>
      </c>
      <c r="C46" s="34">
        <f>IF(B57=0, "-", B46/B57)</f>
        <v>0.10112359550561797</v>
      </c>
      <c r="D46" s="65">
        <v>9</v>
      </c>
      <c r="E46" s="9">
        <f>IF(D57=0, "-", D46/D57)</f>
        <v>3.614457831325301E-2</v>
      </c>
      <c r="F46" s="81">
        <v>34</v>
      </c>
      <c r="G46" s="34">
        <f>IF(F57=0, "-", F46/F57)</f>
        <v>6.3432835820895525E-2</v>
      </c>
      <c r="H46" s="65">
        <v>36</v>
      </c>
      <c r="I46" s="9">
        <f>IF(H57=0, "-", H46/H57)</f>
        <v>5.9405940594059403E-2</v>
      </c>
      <c r="J46" s="8">
        <f t="shared" si="4"/>
        <v>1</v>
      </c>
      <c r="K46" s="9">
        <f t="shared" si="5"/>
        <v>-5.5555555555555552E-2</v>
      </c>
    </row>
    <row r="47" spans="1:11" x14ac:dyDescent="0.25">
      <c r="A47" s="7" t="s">
        <v>326</v>
      </c>
      <c r="B47" s="65">
        <v>1</v>
      </c>
      <c r="C47" s="34">
        <f>IF(B57=0, "-", B47/B57)</f>
        <v>5.6179775280898875E-3</v>
      </c>
      <c r="D47" s="65">
        <v>1</v>
      </c>
      <c r="E47" s="9">
        <f>IF(D57=0, "-", D47/D57)</f>
        <v>4.0160642570281121E-3</v>
      </c>
      <c r="F47" s="81">
        <v>1</v>
      </c>
      <c r="G47" s="34">
        <f>IF(F57=0, "-", F47/F57)</f>
        <v>1.8656716417910447E-3</v>
      </c>
      <c r="H47" s="65">
        <v>4</v>
      </c>
      <c r="I47" s="9">
        <f>IF(H57=0, "-", H47/H57)</f>
        <v>6.6006600660066007E-3</v>
      </c>
      <c r="J47" s="8">
        <f t="shared" si="4"/>
        <v>0</v>
      </c>
      <c r="K47" s="9">
        <f t="shared" si="5"/>
        <v>-0.75</v>
      </c>
    </row>
    <row r="48" spans="1:11" x14ac:dyDescent="0.25">
      <c r="A48" s="7" t="s">
        <v>327</v>
      </c>
      <c r="B48" s="65">
        <v>8</v>
      </c>
      <c r="C48" s="34">
        <f>IF(B57=0, "-", B48/B57)</f>
        <v>4.49438202247191E-2</v>
      </c>
      <c r="D48" s="65">
        <v>1</v>
      </c>
      <c r="E48" s="9">
        <f>IF(D57=0, "-", D48/D57)</f>
        <v>4.0160642570281121E-3</v>
      </c>
      <c r="F48" s="81">
        <v>12</v>
      </c>
      <c r="G48" s="34">
        <f>IF(F57=0, "-", F48/F57)</f>
        <v>2.2388059701492536E-2</v>
      </c>
      <c r="H48" s="65">
        <v>3</v>
      </c>
      <c r="I48" s="9">
        <f>IF(H57=0, "-", H48/H57)</f>
        <v>4.9504950495049506E-3</v>
      </c>
      <c r="J48" s="8">
        <f t="shared" si="4"/>
        <v>7</v>
      </c>
      <c r="K48" s="9">
        <f t="shared" si="5"/>
        <v>3</v>
      </c>
    </row>
    <row r="49" spans="1:11" x14ac:dyDescent="0.25">
      <c r="A49" s="7" t="s">
        <v>328</v>
      </c>
      <c r="B49" s="65">
        <v>10</v>
      </c>
      <c r="C49" s="34">
        <f>IF(B57=0, "-", B49/B57)</f>
        <v>5.6179775280898875E-2</v>
      </c>
      <c r="D49" s="65">
        <v>17</v>
      </c>
      <c r="E49" s="9">
        <f>IF(D57=0, "-", D49/D57)</f>
        <v>6.8273092369477914E-2</v>
      </c>
      <c r="F49" s="81">
        <v>36</v>
      </c>
      <c r="G49" s="34">
        <f>IF(F57=0, "-", F49/F57)</f>
        <v>6.7164179104477612E-2</v>
      </c>
      <c r="H49" s="65">
        <v>46</v>
      </c>
      <c r="I49" s="9">
        <f>IF(H57=0, "-", H49/H57)</f>
        <v>7.590759075907591E-2</v>
      </c>
      <c r="J49" s="8">
        <f t="shared" si="4"/>
        <v>-0.41176470588235292</v>
      </c>
      <c r="K49" s="9">
        <f t="shared" si="5"/>
        <v>-0.21739130434782608</v>
      </c>
    </row>
    <row r="50" spans="1:11" x14ac:dyDescent="0.25">
      <c r="A50" s="7" t="s">
        <v>329</v>
      </c>
      <c r="B50" s="65">
        <v>4</v>
      </c>
      <c r="C50" s="34">
        <f>IF(B57=0, "-", B50/B57)</f>
        <v>2.247191011235955E-2</v>
      </c>
      <c r="D50" s="65">
        <v>45</v>
      </c>
      <c r="E50" s="9">
        <f>IF(D57=0, "-", D50/D57)</f>
        <v>0.18072289156626506</v>
      </c>
      <c r="F50" s="81">
        <v>30</v>
      </c>
      <c r="G50" s="34">
        <f>IF(F57=0, "-", F50/F57)</f>
        <v>5.5970149253731345E-2</v>
      </c>
      <c r="H50" s="65">
        <v>115</v>
      </c>
      <c r="I50" s="9">
        <f>IF(H57=0, "-", H50/H57)</f>
        <v>0.18976897689768976</v>
      </c>
      <c r="J50" s="8">
        <f t="shared" si="4"/>
        <v>-0.91111111111111109</v>
      </c>
      <c r="K50" s="9">
        <f t="shared" si="5"/>
        <v>-0.73913043478260865</v>
      </c>
    </row>
    <row r="51" spans="1:11" x14ac:dyDescent="0.25">
      <c r="A51" s="7" t="s">
        <v>330</v>
      </c>
      <c r="B51" s="65">
        <v>5</v>
      </c>
      <c r="C51" s="34">
        <f>IF(B57=0, "-", B51/B57)</f>
        <v>2.8089887640449437E-2</v>
      </c>
      <c r="D51" s="65">
        <v>12</v>
      </c>
      <c r="E51" s="9">
        <f>IF(D57=0, "-", D51/D57)</f>
        <v>4.8192771084337352E-2</v>
      </c>
      <c r="F51" s="81">
        <v>13</v>
      </c>
      <c r="G51" s="34">
        <f>IF(F57=0, "-", F51/F57)</f>
        <v>2.4253731343283583E-2</v>
      </c>
      <c r="H51" s="65">
        <v>26</v>
      </c>
      <c r="I51" s="9">
        <f>IF(H57=0, "-", H51/H57)</f>
        <v>4.2904290429042903E-2</v>
      </c>
      <c r="J51" s="8">
        <f t="shared" si="4"/>
        <v>-0.58333333333333337</v>
      </c>
      <c r="K51" s="9">
        <f t="shared" si="5"/>
        <v>-0.5</v>
      </c>
    </row>
    <row r="52" spans="1:11" x14ac:dyDescent="0.25">
      <c r="A52" s="7" t="s">
        <v>331</v>
      </c>
      <c r="B52" s="65">
        <v>3</v>
      </c>
      <c r="C52" s="34">
        <f>IF(B57=0, "-", B52/B57)</f>
        <v>1.6853932584269662E-2</v>
      </c>
      <c r="D52" s="65">
        <v>2</v>
      </c>
      <c r="E52" s="9">
        <f>IF(D57=0, "-", D52/D57)</f>
        <v>8.0321285140562242E-3</v>
      </c>
      <c r="F52" s="81">
        <v>5</v>
      </c>
      <c r="G52" s="34">
        <f>IF(F57=0, "-", F52/F57)</f>
        <v>9.3283582089552231E-3</v>
      </c>
      <c r="H52" s="65">
        <v>4</v>
      </c>
      <c r="I52" s="9">
        <f>IF(H57=0, "-", H52/H57)</f>
        <v>6.6006600660066007E-3</v>
      </c>
      <c r="J52" s="8">
        <f t="shared" si="4"/>
        <v>0.5</v>
      </c>
      <c r="K52" s="9">
        <f t="shared" si="5"/>
        <v>0.25</v>
      </c>
    </row>
    <row r="53" spans="1:11" x14ac:dyDescent="0.25">
      <c r="A53" s="7" t="s">
        <v>332</v>
      </c>
      <c r="B53" s="65">
        <v>79</v>
      </c>
      <c r="C53" s="34">
        <f>IF(B57=0, "-", B53/B57)</f>
        <v>0.4438202247191011</v>
      </c>
      <c r="D53" s="65">
        <v>124</v>
      </c>
      <c r="E53" s="9">
        <f>IF(D57=0, "-", D53/D57)</f>
        <v>0.49799196787148592</v>
      </c>
      <c r="F53" s="81">
        <v>240</v>
      </c>
      <c r="G53" s="34">
        <f>IF(F57=0, "-", F53/F57)</f>
        <v>0.44776119402985076</v>
      </c>
      <c r="H53" s="65">
        <v>225</v>
      </c>
      <c r="I53" s="9">
        <f>IF(H57=0, "-", H53/H57)</f>
        <v>0.37128712871287128</v>
      </c>
      <c r="J53" s="8">
        <f t="shared" si="4"/>
        <v>-0.36290322580645162</v>
      </c>
      <c r="K53" s="9">
        <f t="shared" si="5"/>
        <v>6.6666666666666666E-2</v>
      </c>
    </row>
    <row r="54" spans="1:11" x14ac:dyDescent="0.25">
      <c r="A54" s="7" t="s">
        <v>333</v>
      </c>
      <c r="B54" s="65">
        <v>23</v>
      </c>
      <c r="C54" s="34">
        <f>IF(B57=0, "-", B54/B57)</f>
        <v>0.12921348314606743</v>
      </c>
      <c r="D54" s="65">
        <v>12</v>
      </c>
      <c r="E54" s="9">
        <f>IF(D57=0, "-", D54/D57)</f>
        <v>4.8192771084337352E-2</v>
      </c>
      <c r="F54" s="81">
        <v>47</v>
      </c>
      <c r="G54" s="34">
        <f>IF(F57=0, "-", F54/F57)</f>
        <v>8.7686567164179108E-2</v>
      </c>
      <c r="H54" s="65">
        <v>59</v>
      </c>
      <c r="I54" s="9">
        <f>IF(H57=0, "-", H54/H57)</f>
        <v>9.7359735973597358E-2</v>
      </c>
      <c r="J54" s="8">
        <f t="shared" si="4"/>
        <v>0.91666666666666663</v>
      </c>
      <c r="K54" s="9">
        <f t="shared" si="5"/>
        <v>-0.20338983050847459</v>
      </c>
    </row>
    <row r="55" spans="1:11" x14ac:dyDescent="0.25">
      <c r="A55" s="7" t="s">
        <v>334</v>
      </c>
      <c r="B55" s="65">
        <v>1</v>
      </c>
      <c r="C55" s="34">
        <f>IF(B57=0, "-", B55/B57)</f>
        <v>5.6179775280898875E-3</v>
      </c>
      <c r="D55" s="65">
        <v>0</v>
      </c>
      <c r="E55" s="9">
        <f>IF(D57=0, "-", D55/D57)</f>
        <v>0</v>
      </c>
      <c r="F55" s="81">
        <v>4</v>
      </c>
      <c r="G55" s="34">
        <f>IF(F57=0, "-", F55/F57)</f>
        <v>7.462686567164179E-3</v>
      </c>
      <c r="H55" s="65">
        <v>3</v>
      </c>
      <c r="I55" s="9">
        <f>IF(H57=0, "-", H55/H57)</f>
        <v>4.9504950495049506E-3</v>
      </c>
      <c r="J55" s="8" t="str">
        <f t="shared" si="4"/>
        <v>-</v>
      </c>
      <c r="K55" s="9">
        <f t="shared" si="5"/>
        <v>0.33333333333333331</v>
      </c>
    </row>
    <row r="56" spans="1:11" x14ac:dyDescent="0.25">
      <c r="A56" s="2"/>
      <c r="B56" s="68"/>
      <c r="C56" s="33"/>
      <c r="D56" s="68"/>
      <c r="E56" s="6"/>
      <c r="F56" s="82"/>
      <c r="G56" s="33"/>
      <c r="H56" s="68"/>
      <c r="I56" s="6"/>
      <c r="J56" s="5"/>
      <c r="K56" s="6"/>
    </row>
    <row r="57" spans="1:11" s="43" customFormat="1" x14ac:dyDescent="0.25">
      <c r="A57" s="162" t="s">
        <v>398</v>
      </c>
      <c r="B57" s="71">
        <f>SUM(B44:B56)</f>
        <v>178</v>
      </c>
      <c r="C57" s="40">
        <f>B57/776</f>
        <v>0.22938144329896906</v>
      </c>
      <c r="D57" s="71">
        <f>SUM(D44:D56)</f>
        <v>249</v>
      </c>
      <c r="E57" s="41">
        <f>D57/916</f>
        <v>0.27183406113537117</v>
      </c>
      <c r="F57" s="77">
        <f>SUM(F44:F56)</f>
        <v>536</v>
      </c>
      <c r="G57" s="42">
        <f>F57/2166</f>
        <v>0.24746075715604801</v>
      </c>
      <c r="H57" s="71">
        <f>SUM(H44:H56)</f>
        <v>606</v>
      </c>
      <c r="I57" s="41">
        <f>H57/2238</f>
        <v>0.27077747989276141</v>
      </c>
      <c r="J57" s="37">
        <f>IF(D57=0, "-", IF((B57-D57)/D57&lt;10, (B57-D57)/D57, "&gt;999%"))</f>
        <v>-0.28514056224899598</v>
      </c>
      <c r="K57" s="38">
        <f>IF(H57=0, "-", IF((F57-H57)/H57&lt;10, (F57-H57)/H57, "&gt;999%"))</f>
        <v>-0.11551155115511551</v>
      </c>
    </row>
    <row r="58" spans="1:11" x14ac:dyDescent="0.25">
      <c r="B58" s="83"/>
      <c r="D58" s="83"/>
      <c r="F58" s="83"/>
      <c r="H58" s="83"/>
    </row>
    <row r="59" spans="1:11" x14ac:dyDescent="0.25">
      <c r="A59" s="163" t="s">
        <v>107</v>
      </c>
      <c r="B59" s="61" t="s">
        <v>12</v>
      </c>
      <c r="C59" s="62" t="s">
        <v>13</v>
      </c>
      <c r="D59" s="61" t="s">
        <v>12</v>
      </c>
      <c r="E59" s="63" t="s">
        <v>13</v>
      </c>
      <c r="F59" s="62" t="s">
        <v>12</v>
      </c>
      <c r="G59" s="62" t="s">
        <v>13</v>
      </c>
      <c r="H59" s="61" t="s">
        <v>12</v>
      </c>
      <c r="I59" s="63" t="s">
        <v>13</v>
      </c>
      <c r="J59" s="61"/>
      <c r="K59" s="63"/>
    </row>
    <row r="60" spans="1:11" x14ac:dyDescent="0.25">
      <c r="A60" s="7" t="s">
        <v>335</v>
      </c>
      <c r="B60" s="65">
        <v>0</v>
      </c>
      <c r="C60" s="34">
        <f>IF(B65=0, "-", B60/B65)</f>
        <v>0</v>
      </c>
      <c r="D60" s="65">
        <v>1</v>
      </c>
      <c r="E60" s="9">
        <f>IF(D65=0, "-", D60/D65)</f>
        <v>0.25</v>
      </c>
      <c r="F60" s="81">
        <v>3</v>
      </c>
      <c r="G60" s="34">
        <f>IF(F65=0, "-", F60/F65)</f>
        <v>0.17647058823529413</v>
      </c>
      <c r="H60" s="65">
        <v>2</v>
      </c>
      <c r="I60" s="9">
        <f>IF(H65=0, "-", H60/H65)</f>
        <v>0.16666666666666666</v>
      </c>
      <c r="J60" s="8">
        <f>IF(D60=0, "-", IF((B60-D60)/D60&lt;10, (B60-D60)/D60, "&gt;999%"))</f>
        <v>-1</v>
      </c>
      <c r="K60" s="9">
        <f>IF(H60=0, "-", IF((F60-H60)/H60&lt;10, (F60-H60)/H60, "&gt;999%"))</f>
        <v>0.5</v>
      </c>
    </row>
    <row r="61" spans="1:11" x14ac:dyDescent="0.25">
      <c r="A61" s="7" t="s">
        <v>336</v>
      </c>
      <c r="B61" s="65">
        <v>0</v>
      </c>
      <c r="C61" s="34">
        <f>IF(B65=0, "-", B61/B65)</f>
        <v>0</v>
      </c>
      <c r="D61" s="65">
        <v>0</v>
      </c>
      <c r="E61" s="9">
        <f>IF(D65=0, "-", D61/D65)</f>
        <v>0</v>
      </c>
      <c r="F61" s="81">
        <v>1</v>
      </c>
      <c r="G61" s="34">
        <f>IF(F65=0, "-", F61/F65)</f>
        <v>5.8823529411764705E-2</v>
      </c>
      <c r="H61" s="65">
        <v>0</v>
      </c>
      <c r="I61" s="9">
        <f>IF(H65=0, "-", H61/H65)</f>
        <v>0</v>
      </c>
      <c r="J61" s="8" t="str">
        <f>IF(D61=0, "-", IF((B61-D61)/D61&lt;10, (B61-D61)/D61, "&gt;999%"))</f>
        <v>-</v>
      </c>
      <c r="K61" s="9" t="str">
        <f>IF(H61=0, "-", IF((F61-H61)/H61&lt;10, (F61-H61)/H61, "&gt;999%"))</f>
        <v>-</v>
      </c>
    </row>
    <row r="62" spans="1:11" x14ac:dyDescent="0.25">
      <c r="A62" s="7" t="s">
        <v>337</v>
      </c>
      <c r="B62" s="65">
        <v>5</v>
      </c>
      <c r="C62" s="34">
        <f>IF(B65=0, "-", B62/B65)</f>
        <v>0.83333333333333337</v>
      </c>
      <c r="D62" s="65">
        <v>3</v>
      </c>
      <c r="E62" s="9">
        <f>IF(D65=0, "-", D62/D65)</f>
        <v>0.75</v>
      </c>
      <c r="F62" s="81">
        <v>12</v>
      </c>
      <c r="G62" s="34">
        <f>IF(F65=0, "-", F62/F65)</f>
        <v>0.70588235294117652</v>
      </c>
      <c r="H62" s="65">
        <v>9</v>
      </c>
      <c r="I62" s="9">
        <f>IF(H65=0, "-", H62/H65)</f>
        <v>0.75</v>
      </c>
      <c r="J62" s="8">
        <f>IF(D62=0, "-", IF((B62-D62)/D62&lt;10, (B62-D62)/D62, "&gt;999%"))</f>
        <v>0.66666666666666663</v>
      </c>
      <c r="K62" s="9">
        <f>IF(H62=0, "-", IF((F62-H62)/H62&lt;10, (F62-H62)/H62, "&gt;999%"))</f>
        <v>0.33333333333333331</v>
      </c>
    </row>
    <row r="63" spans="1:11" x14ac:dyDescent="0.25">
      <c r="A63" s="7" t="s">
        <v>338</v>
      </c>
      <c r="B63" s="65">
        <v>1</v>
      </c>
      <c r="C63" s="34">
        <f>IF(B65=0, "-", B63/B65)</f>
        <v>0.16666666666666666</v>
      </c>
      <c r="D63" s="65">
        <v>0</v>
      </c>
      <c r="E63" s="9">
        <f>IF(D65=0, "-", D63/D65)</f>
        <v>0</v>
      </c>
      <c r="F63" s="81">
        <v>1</v>
      </c>
      <c r="G63" s="34">
        <f>IF(F65=0, "-", F63/F65)</f>
        <v>5.8823529411764705E-2</v>
      </c>
      <c r="H63" s="65">
        <v>1</v>
      </c>
      <c r="I63" s="9">
        <f>IF(H65=0, "-", H63/H65)</f>
        <v>8.3333333333333329E-2</v>
      </c>
      <c r="J63" s="8" t="str">
        <f>IF(D63=0, "-", IF((B63-D63)/D63&lt;10, (B63-D63)/D63, "&gt;999%"))</f>
        <v>-</v>
      </c>
      <c r="K63" s="9">
        <f>IF(H63=0, "-", IF((F63-H63)/H63&lt;10, (F63-H63)/H63, "&gt;999%"))</f>
        <v>0</v>
      </c>
    </row>
    <row r="64" spans="1:11" x14ac:dyDescent="0.25">
      <c r="A64" s="2"/>
      <c r="B64" s="68"/>
      <c r="C64" s="33"/>
      <c r="D64" s="68"/>
      <c r="E64" s="6"/>
      <c r="F64" s="82"/>
      <c r="G64" s="33"/>
      <c r="H64" s="68"/>
      <c r="I64" s="6"/>
      <c r="J64" s="5"/>
      <c r="K64" s="6"/>
    </row>
    <row r="65" spans="1:11" s="43" customFormat="1" x14ac:dyDescent="0.25">
      <c r="A65" s="162" t="s">
        <v>397</v>
      </c>
      <c r="B65" s="71">
        <f>SUM(B60:B64)</f>
        <v>6</v>
      </c>
      <c r="C65" s="40">
        <f>B65/776</f>
        <v>7.7319587628865982E-3</v>
      </c>
      <c r="D65" s="71">
        <f>SUM(D60:D64)</f>
        <v>4</v>
      </c>
      <c r="E65" s="41">
        <f>D65/916</f>
        <v>4.3668122270742356E-3</v>
      </c>
      <c r="F65" s="77">
        <f>SUM(F60:F64)</f>
        <v>17</v>
      </c>
      <c r="G65" s="42">
        <f>F65/2166</f>
        <v>7.8485687903970449E-3</v>
      </c>
      <c r="H65" s="71">
        <f>SUM(H60:H64)</f>
        <v>12</v>
      </c>
      <c r="I65" s="41">
        <f>H65/2238</f>
        <v>5.3619302949061663E-3</v>
      </c>
      <c r="J65" s="37">
        <f>IF(D65=0, "-", IF((B65-D65)/D65&lt;10, (B65-D65)/D65, "&gt;999%"))</f>
        <v>0.5</v>
      </c>
      <c r="K65" s="38">
        <f>IF(H65=0, "-", IF((F65-H65)/H65&lt;10, (F65-H65)/H65, "&gt;999%"))</f>
        <v>0.41666666666666669</v>
      </c>
    </row>
    <row r="66" spans="1:11" x14ac:dyDescent="0.25">
      <c r="B66" s="83"/>
      <c r="D66" s="83"/>
      <c r="F66" s="83"/>
      <c r="H66" s="83"/>
    </row>
    <row r="67" spans="1:11" x14ac:dyDescent="0.25">
      <c r="A67" s="27" t="s">
        <v>396</v>
      </c>
      <c r="B67" s="71">
        <v>235</v>
      </c>
      <c r="C67" s="40">
        <f>B67/776</f>
        <v>0.30283505154639173</v>
      </c>
      <c r="D67" s="71">
        <v>346</v>
      </c>
      <c r="E67" s="41">
        <f>D67/916</f>
        <v>0.37772925764192139</v>
      </c>
      <c r="F67" s="77">
        <v>713</v>
      </c>
      <c r="G67" s="42">
        <f>F67/2166</f>
        <v>0.32917820867959374</v>
      </c>
      <c r="H67" s="71">
        <v>821</v>
      </c>
      <c r="I67" s="41">
        <f>H67/2238</f>
        <v>0.36684539767649688</v>
      </c>
      <c r="J67" s="37">
        <f>IF(D67=0, "-", IF((B67-D67)/D67&lt;10, (B67-D67)/D67, "&gt;999%"))</f>
        <v>-0.32080924855491327</v>
      </c>
      <c r="K67" s="38">
        <f>IF(H67=0, "-", IF((F67-H67)/H67&lt;10, (F67-H67)/H67, "&gt;999%"))</f>
        <v>-0.13154689403166869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7"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3"/>
  <sheetViews>
    <sheetView tabSelected="1" zoomScaleNormal="100"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410</v>
      </c>
      <c r="C1" s="198"/>
      <c r="D1" s="198"/>
      <c r="E1" s="199"/>
      <c r="F1" s="199"/>
      <c r="G1" s="199"/>
      <c r="H1" s="199"/>
      <c r="I1" s="199"/>
      <c r="J1" s="199"/>
      <c r="K1" s="199"/>
    </row>
    <row r="2" spans="1:11" s="52" customFormat="1" ht="20.399999999999999" x14ac:dyDescent="0.35">
      <c r="A2" s="4" t="s">
        <v>83</v>
      </c>
      <c r="B2" s="202" t="s">
        <v>74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34</v>
      </c>
      <c r="B7" s="65">
        <v>0</v>
      </c>
      <c r="C7" s="39">
        <f>IF(B23=0, "-", B7/B23)</f>
        <v>0</v>
      </c>
      <c r="D7" s="65">
        <v>1</v>
      </c>
      <c r="E7" s="21">
        <f>IF(D23=0, "-", D7/D23)</f>
        <v>2.8901734104046241E-3</v>
      </c>
      <c r="F7" s="81">
        <v>4</v>
      </c>
      <c r="G7" s="39">
        <f>IF(F23=0, "-", F7/F23)</f>
        <v>5.6100981767180924E-3</v>
      </c>
      <c r="H7" s="65">
        <v>2</v>
      </c>
      <c r="I7" s="21">
        <f>IF(H23=0, "-", H7/H23)</f>
        <v>2.4360535931790498E-3</v>
      </c>
      <c r="J7" s="20">
        <f t="shared" ref="J7:J21" si="0">IF(D7=0, "-", IF((B7-D7)/D7&lt;10, (B7-D7)/D7, "&gt;999%"))</f>
        <v>-1</v>
      </c>
      <c r="K7" s="21">
        <f t="shared" ref="K7:K21" si="1">IF(H7=0, "-", IF((F7-H7)/H7&lt;10, (F7-H7)/H7, "&gt;999%"))</f>
        <v>1</v>
      </c>
    </row>
    <row r="8" spans="1:11" x14ac:dyDescent="0.25">
      <c r="A8" s="7" t="s">
        <v>36</v>
      </c>
      <c r="B8" s="65">
        <v>20</v>
      </c>
      <c r="C8" s="39">
        <f>IF(B23=0, "-", B8/B23)</f>
        <v>8.5106382978723402E-2</v>
      </c>
      <c r="D8" s="65">
        <v>28</v>
      </c>
      <c r="E8" s="21">
        <f>IF(D23=0, "-", D8/D23)</f>
        <v>8.0924855491329481E-2</v>
      </c>
      <c r="F8" s="81">
        <v>103</v>
      </c>
      <c r="G8" s="39">
        <f>IF(F23=0, "-", F8/F23)</f>
        <v>0.14446002805049088</v>
      </c>
      <c r="H8" s="65">
        <v>88</v>
      </c>
      <c r="I8" s="21">
        <f>IF(H23=0, "-", H8/H23)</f>
        <v>0.1071863580998782</v>
      </c>
      <c r="J8" s="20">
        <f t="shared" si="0"/>
        <v>-0.2857142857142857</v>
      </c>
      <c r="K8" s="21">
        <f t="shared" si="1"/>
        <v>0.17045454545454544</v>
      </c>
    </row>
    <row r="9" spans="1:11" x14ac:dyDescent="0.25">
      <c r="A9" s="7" t="s">
        <v>38</v>
      </c>
      <c r="B9" s="65">
        <v>9</v>
      </c>
      <c r="C9" s="39">
        <f>IF(B23=0, "-", B9/B23)</f>
        <v>3.8297872340425532E-2</v>
      </c>
      <c r="D9" s="65">
        <v>0</v>
      </c>
      <c r="E9" s="21">
        <f>IF(D23=0, "-", D9/D23)</f>
        <v>0</v>
      </c>
      <c r="F9" s="81">
        <v>20</v>
      </c>
      <c r="G9" s="39">
        <f>IF(F23=0, "-", F9/F23)</f>
        <v>2.8050490883590462E-2</v>
      </c>
      <c r="H9" s="65">
        <v>6</v>
      </c>
      <c r="I9" s="21">
        <f>IF(H23=0, "-", H9/H23)</f>
        <v>7.3081607795371494E-3</v>
      </c>
      <c r="J9" s="20" t="str">
        <f t="shared" si="0"/>
        <v>-</v>
      </c>
      <c r="K9" s="21">
        <f t="shared" si="1"/>
        <v>2.3333333333333335</v>
      </c>
    </row>
    <row r="10" spans="1:11" x14ac:dyDescent="0.25">
      <c r="A10" s="7" t="s">
        <v>41</v>
      </c>
      <c r="B10" s="65">
        <v>0</v>
      </c>
      <c r="C10" s="39">
        <f>IF(B23=0, "-", B10/B23)</f>
        <v>0</v>
      </c>
      <c r="D10" s="65">
        <v>3</v>
      </c>
      <c r="E10" s="21">
        <f>IF(D23=0, "-", D10/D23)</f>
        <v>8.670520231213872E-3</v>
      </c>
      <c r="F10" s="81">
        <v>1</v>
      </c>
      <c r="G10" s="39">
        <f>IF(F23=0, "-", F10/F23)</f>
        <v>1.4025245441795231E-3</v>
      </c>
      <c r="H10" s="65">
        <v>6</v>
      </c>
      <c r="I10" s="21">
        <f>IF(H23=0, "-", H10/H23)</f>
        <v>7.3081607795371494E-3</v>
      </c>
      <c r="J10" s="20">
        <f t="shared" si="0"/>
        <v>-1</v>
      </c>
      <c r="K10" s="21">
        <f t="shared" si="1"/>
        <v>-0.83333333333333337</v>
      </c>
    </row>
    <row r="11" spans="1:11" x14ac:dyDescent="0.25">
      <c r="A11" s="7" t="s">
        <v>43</v>
      </c>
      <c r="B11" s="65">
        <v>20</v>
      </c>
      <c r="C11" s="39">
        <f>IF(B23=0, "-", B11/B23)</f>
        <v>8.5106382978723402E-2</v>
      </c>
      <c r="D11" s="65">
        <v>12</v>
      </c>
      <c r="E11" s="21">
        <f>IF(D23=0, "-", D11/D23)</f>
        <v>3.4682080924855488E-2</v>
      </c>
      <c r="F11" s="81">
        <v>39</v>
      </c>
      <c r="G11" s="39">
        <f>IF(F23=0, "-", F11/F23)</f>
        <v>5.4698457223001401E-2</v>
      </c>
      <c r="H11" s="65">
        <v>44</v>
      </c>
      <c r="I11" s="21">
        <f>IF(H23=0, "-", H11/H23)</f>
        <v>5.3593179049939099E-2</v>
      </c>
      <c r="J11" s="20">
        <f t="shared" si="0"/>
        <v>0.66666666666666663</v>
      </c>
      <c r="K11" s="21">
        <f t="shared" si="1"/>
        <v>-0.11363636363636363</v>
      </c>
    </row>
    <row r="12" spans="1:11" x14ac:dyDescent="0.25">
      <c r="A12" s="7" t="s">
        <v>45</v>
      </c>
      <c r="B12" s="65">
        <v>1</v>
      </c>
      <c r="C12" s="39">
        <f>IF(B23=0, "-", B12/B23)</f>
        <v>4.2553191489361703E-3</v>
      </c>
      <c r="D12" s="65">
        <v>1</v>
      </c>
      <c r="E12" s="21">
        <f>IF(D23=0, "-", D12/D23)</f>
        <v>2.8901734104046241E-3</v>
      </c>
      <c r="F12" s="81">
        <v>1</v>
      </c>
      <c r="G12" s="39">
        <f>IF(F23=0, "-", F12/F23)</f>
        <v>1.4025245441795231E-3</v>
      </c>
      <c r="H12" s="65">
        <v>4</v>
      </c>
      <c r="I12" s="21">
        <f>IF(H23=0, "-", H12/H23)</f>
        <v>4.8721071863580996E-3</v>
      </c>
      <c r="J12" s="20">
        <f t="shared" si="0"/>
        <v>0</v>
      </c>
      <c r="K12" s="21">
        <f t="shared" si="1"/>
        <v>-0.75</v>
      </c>
    </row>
    <row r="13" spans="1:11" x14ac:dyDescent="0.25">
      <c r="A13" s="7" t="s">
        <v>49</v>
      </c>
      <c r="B13" s="65">
        <v>8</v>
      </c>
      <c r="C13" s="39">
        <f>IF(B23=0, "-", B13/B23)</f>
        <v>3.4042553191489362E-2</v>
      </c>
      <c r="D13" s="65">
        <v>2</v>
      </c>
      <c r="E13" s="21">
        <f>IF(D23=0, "-", D13/D23)</f>
        <v>5.7803468208092483E-3</v>
      </c>
      <c r="F13" s="81">
        <v>13</v>
      </c>
      <c r="G13" s="39">
        <f>IF(F23=0, "-", F13/F23)</f>
        <v>1.82328190743338E-2</v>
      </c>
      <c r="H13" s="65">
        <v>4</v>
      </c>
      <c r="I13" s="21">
        <f>IF(H23=0, "-", H13/H23)</f>
        <v>4.8721071863580996E-3</v>
      </c>
      <c r="J13" s="20">
        <f t="shared" si="0"/>
        <v>3</v>
      </c>
      <c r="K13" s="21">
        <f t="shared" si="1"/>
        <v>2.25</v>
      </c>
    </row>
    <row r="14" spans="1:11" x14ac:dyDescent="0.25">
      <c r="A14" s="7" t="s">
        <v>54</v>
      </c>
      <c r="B14" s="65">
        <v>10</v>
      </c>
      <c r="C14" s="39">
        <f>IF(B23=0, "-", B14/B23)</f>
        <v>4.2553191489361701E-2</v>
      </c>
      <c r="D14" s="65">
        <v>24</v>
      </c>
      <c r="E14" s="21">
        <f>IF(D23=0, "-", D14/D23)</f>
        <v>6.9364161849710976E-2</v>
      </c>
      <c r="F14" s="81">
        <v>37</v>
      </c>
      <c r="G14" s="39">
        <f>IF(F23=0, "-", F14/F23)</f>
        <v>5.1893408134642355E-2</v>
      </c>
      <c r="H14" s="65">
        <v>59</v>
      </c>
      <c r="I14" s="21">
        <f>IF(H23=0, "-", H14/H23)</f>
        <v>7.186358099878197E-2</v>
      </c>
      <c r="J14" s="20">
        <f t="shared" si="0"/>
        <v>-0.58333333333333337</v>
      </c>
      <c r="K14" s="21">
        <f t="shared" si="1"/>
        <v>-0.3728813559322034</v>
      </c>
    </row>
    <row r="15" spans="1:11" x14ac:dyDescent="0.25">
      <c r="A15" s="7" t="s">
        <v>56</v>
      </c>
      <c r="B15" s="65">
        <v>0</v>
      </c>
      <c r="C15" s="39">
        <f>IF(B23=0, "-", B15/B23)</f>
        <v>0</v>
      </c>
      <c r="D15" s="65">
        <v>0</v>
      </c>
      <c r="E15" s="21">
        <f>IF(D23=0, "-", D15/D23)</f>
        <v>0</v>
      </c>
      <c r="F15" s="81">
        <v>1</v>
      </c>
      <c r="G15" s="39">
        <f>IF(F23=0, "-", F15/F23)</f>
        <v>1.4025245441795231E-3</v>
      </c>
      <c r="H15" s="65">
        <v>0</v>
      </c>
      <c r="I15" s="21">
        <f>IF(H23=0, "-", H15/H23)</f>
        <v>0</v>
      </c>
      <c r="J15" s="20" t="str">
        <f t="shared" si="0"/>
        <v>-</v>
      </c>
      <c r="K15" s="21" t="str">
        <f t="shared" si="1"/>
        <v>-</v>
      </c>
    </row>
    <row r="16" spans="1:11" x14ac:dyDescent="0.25">
      <c r="A16" s="7" t="s">
        <v>59</v>
      </c>
      <c r="B16" s="65">
        <v>4</v>
      </c>
      <c r="C16" s="39">
        <f>IF(B23=0, "-", B16/B23)</f>
        <v>1.7021276595744681E-2</v>
      </c>
      <c r="D16" s="65">
        <v>49</v>
      </c>
      <c r="E16" s="21">
        <f>IF(D23=0, "-", D16/D23)</f>
        <v>0.1416184971098266</v>
      </c>
      <c r="F16" s="81">
        <v>31</v>
      </c>
      <c r="G16" s="39">
        <f>IF(F23=0, "-", F16/F23)</f>
        <v>4.3478260869565216E-2</v>
      </c>
      <c r="H16" s="65">
        <v>124</v>
      </c>
      <c r="I16" s="21">
        <f>IF(H23=0, "-", H16/H23)</f>
        <v>0.15103532277710111</v>
      </c>
      <c r="J16" s="20">
        <f t="shared" si="0"/>
        <v>-0.91836734693877553</v>
      </c>
      <c r="K16" s="21">
        <f t="shared" si="1"/>
        <v>-0.75</v>
      </c>
    </row>
    <row r="17" spans="1:11" x14ac:dyDescent="0.25">
      <c r="A17" s="7" t="s">
        <v>60</v>
      </c>
      <c r="B17" s="65">
        <v>5</v>
      </c>
      <c r="C17" s="39">
        <f>IF(B23=0, "-", B17/B23)</f>
        <v>2.1276595744680851E-2</v>
      </c>
      <c r="D17" s="65">
        <v>13</v>
      </c>
      <c r="E17" s="21">
        <f>IF(D23=0, "-", D17/D23)</f>
        <v>3.7572254335260118E-2</v>
      </c>
      <c r="F17" s="81">
        <v>13</v>
      </c>
      <c r="G17" s="39">
        <f>IF(F23=0, "-", F17/F23)</f>
        <v>1.82328190743338E-2</v>
      </c>
      <c r="H17" s="65">
        <v>27</v>
      </c>
      <c r="I17" s="21">
        <f>IF(H23=0, "-", H17/H23)</f>
        <v>3.2886723507917173E-2</v>
      </c>
      <c r="J17" s="20">
        <f t="shared" si="0"/>
        <v>-0.61538461538461542</v>
      </c>
      <c r="K17" s="21">
        <f t="shared" si="1"/>
        <v>-0.51851851851851849</v>
      </c>
    </row>
    <row r="18" spans="1:11" x14ac:dyDescent="0.25">
      <c r="A18" s="7" t="s">
        <v>62</v>
      </c>
      <c r="B18" s="65">
        <v>6</v>
      </c>
      <c r="C18" s="39">
        <f>IF(B23=0, "-", B18/B23)</f>
        <v>2.553191489361702E-2</v>
      </c>
      <c r="D18" s="65">
        <v>3</v>
      </c>
      <c r="E18" s="21">
        <f>IF(D23=0, "-", D18/D23)</f>
        <v>8.670520231213872E-3</v>
      </c>
      <c r="F18" s="81">
        <v>13</v>
      </c>
      <c r="G18" s="39">
        <f>IF(F23=0, "-", F18/F23)</f>
        <v>1.82328190743338E-2</v>
      </c>
      <c r="H18" s="65">
        <v>10</v>
      </c>
      <c r="I18" s="21">
        <f>IF(H23=0, "-", H18/H23)</f>
        <v>1.2180267965895249E-2</v>
      </c>
      <c r="J18" s="20">
        <f t="shared" si="0"/>
        <v>1</v>
      </c>
      <c r="K18" s="21">
        <f t="shared" si="1"/>
        <v>0.3</v>
      </c>
    </row>
    <row r="19" spans="1:11" x14ac:dyDescent="0.25">
      <c r="A19" s="7" t="s">
        <v>64</v>
      </c>
      <c r="B19" s="65">
        <v>3</v>
      </c>
      <c r="C19" s="39">
        <f>IF(B23=0, "-", B19/B23)</f>
        <v>1.276595744680851E-2</v>
      </c>
      <c r="D19" s="65">
        <v>2</v>
      </c>
      <c r="E19" s="21">
        <f>IF(D23=0, "-", D19/D23)</f>
        <v>5.7803468208092483E-3</v>
      </c>
      <c r="F19" s="81">
        <v>5</v>
      </c>
      <c r="G19" s="39">
        <f>IF(F23=0, "-", F19/F23)</f>
        <v>7.0126227208976155E-3</v>
      </c>
      <c r="H19" s="65">
        <v>4</v>
      </c>
      <c r="I19" s="21">
        <f>IF(H23=0, "-", H19/H23)</f>
        <v>4.8721071863580996E-3</v>
      </c>
      <c r="J19" s="20">
        <f t="shared" si="0"/>
        <v>0.5</v>
      </c>
      <c r="K19" s="21">
        <f t="shared" si="1"/>
        <v>0.25</v>
      </c>
    </row>
    <row r="20" spans="1:11" x14ac:dyDescent="0.25">
      <c r="A20" s="7" t="s">
        <v>68</v>
      </c>
      <c r="B20" s="65">
        <v>148</v>
      </c>
      <c r="C20" s="39">
        <f>IF(B23=0, "-", B20/B23)</f>
        <v>0.62978723404255321</v>
      </c>
      <c r="D20" s="65">
        <v>206</v>
      </c>
      <c r="E20" s="21">
        <f>IF(D23=0, "-", D20/D23)</f>
        <v>0.59537572254335258</v>
      </c>
      <c r="F20" s="81">
        <v>427</v>
      </c>
      <c r="G20" s="39">
        <f>IF(F23=0, "-", F20/F23)</f>
        <v>0.59887798036465634</v>
      </c>
      <c r="H20" s="65">
        <v>438</v>
      </c>
      <c r="I20" s="21">
        <f>IF(H23=0, "-", H20/H23)</f>
        <v>0.53349573690621188</v>
      </c>
      <c r="J20" s="20">
        <f t="shared" si="0"/>
        <v>-0.28155339805825241</v>
      </c>
      <c r="K20" s="21">
        <f t="shared" si="1"/>
        <v>-2.5114155251141551E-2</v>
      </c>
    </row>
    <row r="21" spans="1:11" x14ac:dyDescent="0.25">
      <c r="A21" s="7" t="s">
        <v>70</v>
      </c>
      <c r="B21" s="65">
        <v>1</v>
      </c>
      <c r="C21" s="39">
        <f>IF(B23=0, "-", B21/B23)</f>
        <v>4.2553191489361703E-3</v>
      </c>
      <c r="D21" s="65">
        <v>2</v>
      </c>
      <c r="E21" s="21">
        <f>IF(D23=0, "-", D21/D23)</f>
        <v>5.7803468208092483E-3</v>
      </c>
      <c r="F21" s="81">
        <v>5</v>
      </c>
      <c r="G21" s="39">
        <f>IF(F23=0, "-", F21/F23)</f>
        <v>7.0126227208976155E-3</v>
      </c>
      <c r="H21" s="65">
        <v>5</v>
      </c>
      <c r="I21" s="21">
        <f>IF(H23=0, "-", H21/H23)</f>
        <v>6.0901339829476245E-3</v>
      </c>
      <c r="J21" s="20">
        <f t="shared" si="0"/>
        <v>-0.5</v>
      </c>
      <c r="K21" s="21">
        <f t="shared" si="1"/>
        <v>0</v>
      </c>
    </row>
    <row r="22" spans="1:11" x14ac:dyDescent="0.25">
      <c r="A22" s="2"/>
      <c r="B22" s="68"/>
      <c r="C22" s="33"/>
      <c r="D22" s="68"/>
      <c r="E22" s="6"/>
      <c r="F22" s="82"/>
      <c r="G22" s="33"/>
      <c r="H22" s="68"/>
      <c r="I22" s="6"/>
      <c r="J22" s="5"/>
      <c r="K22" s="6"/>
    </row>
    <row r="23" spans="1:11" s="43" customFormat="1" x14ac:dyDescent="0.25">
      <c r="A23" s="162" t="s">
        <v>396</v>
      </c>
      <c r="B23" s="71">
        <f>SUM(B7:B22)</f>
        <v>235</v>
      </c>
      <c r="C23" s="40">
        <v>1</v>
      </c>
      <c r="D23" s="71">
        <f>SUM(D7:D22)</f>
        <v>346</v>
      </c>
      <c r="E23" s="41">
        <v>1</v>
      </c>
      <c r="F23" s="77">
        <f>SUM(F7:F22)</f>
        <v>713</v>
      </c>
      <c r="G23" s="42">
        <v>1</v>
      </c>
      <c r="H23" s="71">
        <f>SUM(H7:H22)</f>
        <v>821</v>
      </c>
      <c r="I23" s="41">
        <v>1</v>
      </c>
      <c r="J23" s="37">
        <f>IF(D23=0, "-", (B23-D23)/D23)</f>
        <v>-0.32080924855491327</v>
      </c>
      <c r="K23" s="38">
        <f>IF(H23=0, "-", (F23-H23)/H23)</f>
        <v>-0.13154689403166869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37"/>
  <sheetViews>
    <sheetView tabSelected="1" zoomScaleNormal="100" workbookViewId="0">
      <selection activeCell="M1" sqref="M1"/>
    </sheetView>
  </sheetViews>
  <sheetFormatPr defaultRowHeight="13.2" x14ac:dyDescent="0.25"/>
  <cols>
    <col min="1" max="1" width="35.2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83</v>
      </c>
      <c r="B2" s="202" t="s">
        <v>74</v>
      </c>
      <c r="C2" s="198"/>
      <c r="D2" s="198"/>
      <c r="E2" s="203"/>
      <c r="F2" s="203"/>
      <c r="G2" s="203"/>
      <c r="H2" s="203"/>
      <c r="I2" s="203"/>
      <c r="J2" s="203"/>
      <c r="K2" s="203"/>
    </row>
    <row r="4" spans="1:11" ht="15.6" x14ac:dyDescent="0.3">
      <c r="A4" s="164" t="s">
        <v>100</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108</v>
      </c>
      <c r="B6" s="61" t="s">
        <v>12</v>
      </c>
      <c r="C6" s="62" t="s">
        <v>13</v>
      </c>
      <c r="D6" s="61" t="s">
        <v>12</v>
      </c>
      <c r="E6" s="63" t="s">
        <v>13</v>
      </c>
      <c r="F6" s="62" t="s">
        <v>12</v>
      </c>
      <c r="G6" s="62" t="s">
        <v>13</v>
      </c>
      <c r="H6" s="61" t="s">
        <v>12</v>
      </c>
      <c r="I6" s="63" t="s">
        <v>13</v>
      </c>
      <c r="J6" s="61"/>
      <c r="K6" s="63"/>
    </row>
    <row r="7" spans="1:11" x14ac:dyDescent="0.25">
      <c r="A7" s="7" t="s">
        <v>339</v>
      </c>
      <c r="B7" s="65">
        <v>1</v>
      </c>
      <c r="C7" s="34">
        <f>IF(B15=0, "-", B7/B15)</f>
        <v>8.3333333333333329E-2</v>
      </c>
      <c r="D7" s="65">
        <v>0</v>
      </c>
      <c r="E7" s="9">
        <f>IF(D15=0, "-", D7/D15)</f>
        <v>0</v>
      </c>
      <c r="F7" s="81">
        <v>1</v>
      </c>
      <c r="G7" s="34">
        <f>IF(F15=0, "-", F7/F15)</f>
        <v>2.7777777777777776E-2</v>
      </c>
      <c r="H7" s="65">
        <v>0</v>
      </c>
      <c r="I7" s="9">
        <f>IF(H15=0, "-", H7/H15)</f>
        <v>0</v>
      </c>
      <c r="J7" s="8" t="str">
        <f t="shared" ref="J7:J13" si="0">IF(D7=0, "-", IF((B7-D7)/D7&lt;10, (B7-D7)/D7, "&gt;999%"))</f>
        <v>-</v>
      </c>
      <c r="K7" s="9" t="str">
        <f t="shared" ref="K7:K13" si="1">IF(H7=0, "-", IF((F7-H7)/H7&lt;10, (F7-H7)/H7, "&gt;999%"))</f>
        <v>-</v>
      </c>
    </row>
    <row r="8" spans="1:11" x14ac:dyDescent="0.25">
      <c r="A8" s="7" t="s">
        <v>340</v>
      </c>
      <c r="B8" s="65">
        <v>2</v>
      </c>
      <c r="C8" s="34">
        <f>IF(B15=0, "-", B8/B15)</f>
        <v>0.16666666666666666</v>
      </c>
      <c r="D8" s="65">
        <v>4</v>
      </c>
      <c r="E8" s="9">
        <f>IF(D15=0, "-", D8/D15)</f>
        <v>0.25</v>
      </c>
      <c r="F8" s="81">
        <v>3</v>
      </c>
      <c r="G8" s="34">
        <f>IF(F15=0, "-", F8/F15)</f>
        <v>8.3333333333333329E-2</v>
      </c>
      <c r="H8" s="65">
        <v>7</v>
      </c>
      <c r="I8" s="9">
        <f>IF(H15=0, "-", H8/H15)</f>
        <v>0.25925925925925924</v>
      </c>
      <c r="J8" s="8">
        <f t="shared" si="0"/>
        <v>-0.5</v>
      </c>
      <c r="K8" s="9">
        <f t="shared" si="1"/>
        <v>-0.5714285714285714</v>
      </c>
    </row>
    <row r="9" spans="1:11" x14ac:dyDescent="0.25">
      <c r="A9" s="7" t="s">
        <v>341</v>
      </c>
      <c r="B9" s="65">
        <v>1</v>
      </c>
      <c r="C9" s="34">
        <f>IF(B15=0, "-", B9/B15)</f>
        <v>8.3333333333333329E-2</v>
      </c>
      <c r="D9" s="65">
        <v>3</v>
      </c>
      <c r="E9" s="9">
        <f>IF(D15=0, "-", D9/D15)</f>
        <v>0.1875</v>
      </c>
      <c r="F9" s="81">
        <v>1</v>
      </c>
      <c r="G9" s="34">
        <f>IF(F15=0, "-", F9/F15)</f>
        <v>2.7777777777777776E-2</v>
      </c>
      <c r="H9" s="65">
        <v>6</v>
      </c>
      <c r="I9" s="9">
        <f>IF(H15=0, "-", H9/H15)</f>
        <v>0.22222222222222221</v>
      </c>
      <c r="J9" s="8">
        <f t="shared" si="0"/>
        <v>-0.66666666666666663</v>
      </c>
      <c r="K9" s="9">
        <f t="shared" si="1"/>
        <v>-0.83333333333333337</v>
      </c>
    </row>
    <row r="10" spans="1:11" x14ac:dyDescent="0.25">
      <c r="A10" s="7" t="s">
        <v>342</v>
      </c>
      <c r="B10" s="65">
        <v>8</v>
      </c>
      <c r="C10" s="34">
        <f>IF(B15=0, "-", B10/B15)</f>
        <v>0.66666666666666663</v>
      </c>
      <c r="D10" s="65">
        <v>7</v>
      </c>
      <c r="E10" s="9">
        <f>IF(D15=0, "-", D10/D15)</f>
        <v>0.4375</v>
      </c>
      <c r="F10" s="81">
        <v>24</v>
      </c>
      <c r="G10" s="34">
        <f>IF(F15=0, "-", F10/F15)</f>
        <v>0.66666666666666663</v>
      </c>
      <c r="H10" s="65">
        <v>12</v>
      </c>
      <c r="I10" s="9">
        <f>IF(H15=0, "-", H10/H15)</f>
        <v>0.44444444444444442</v>
      </c>
      <c r="J10" s="8">
        <f t="shared" si="0"/>
        <v>0.14285714285714285</v>
      </c>
      <c r="K10" s="9">
        <f t="shared" si="1"/>
        <v>1</v>
      </c>
    </row>
    <row r="11" spans="1:11" x14ac:dyDescent="0.25">
      <c r="A11" s="7" t="s">
        <v>343</v>
      </c>
      <c r="B11" s="65">
        <v>0</v>
      </c>
      <c r="C11" s="34">
        <f>IF(B15=0, "-", B11/B15)</f>
        <v>0</v>
      </c>
      <c r="D11" s="65">
        <v>1</v>
      </c>
      <c r="E11" s="9">
        <f>IF(D15=0, "-", D11/D15)</f>
        <v>6.25E-2</v>
      </c>
      <c r="F11" s="81">
        <v>1</v>
      </c>
      <c r="G11" s="34">
        <f>IF(F15=0, "-", F11/F15)</f>
        <v>2.7777777777777776E-2</v>
      </c>
      <c r="H11" s="65">
        <v>1</v>
      </c>
      <c r="I11" s="9">
        <f>IF(H15=0, "-", H11/H15)</f>
        <v>3.7037037037037035E-2</v>
      </c>
      <c r="J11" s="8">
        <f t="shared" si="0"/>
        <v>-1</v>
      </c>
      <c r="K11" s="9">
        <f t="shared" si="1"/>
        <v>0</v>
      </c>
    </row>
    <row r="12" spans="1:11" x14ac:dyDescent="0.25">
      <c r="A12" s="7" t="s">
        <v>344</v>
      </c>
      <c r="B12" s="65">
        <v>0</v>
      </c>
      <c r="C12" s="34">
        <f>IF(B15=0, "-", B12/B15)</f>
        <v>0</v>
      </c>
      <c r="D12" s="65">
        <v>0</v>
      </c>
      <c r="E12" s="9">
        <f>IF(D15=0, "-", D12/D15)</f>
        <v>0</v>
      </c>
      <c r="F12" s="81">
        <v>6</v>
      </c>
      <c r="G12" s="34">
        <f>IF(F15=0, "-", F12/F15)</f>
        <v>0.16666666666666666</v>
      </c>
      <c r="H12" s="65">
        <v>0</v>
      </c>
      <c r="I12" s="9">
        <f>IF(H15=0, "-", H12/H15)</f>
        <v>0</v>
      </c>
      <c r="J12" s="8" t="str">
        <f t="shared" si="0"/>
        <v>-</v>
      </c>
      <c r="K12" s="9" t="str">
        <f t="shared" si="1"/>
        <v>-</v>
      </c>
    </row>
    <row r="13" spans="1:11" x14ac:dyDescent="0.25">
      <c r="A13" s="7" t="s">
        <v>345</v>
      </c>
      <c r="B13" s="65">
        <v>0</v>
      </c>
      <c r="C13" s="34">
        <f>IF(B15=0, "-", B13/B15)</f>
        <v>0</v>
      </c>
      <c r="D13" s="65">
        <v>1</v>
      </c>
      <c r="E13" s="9">
        <f>IF(D15=0, "-", D13/D15)</f>
        <v>6.25E-2</v>
      </c>
      <c r="F13" s="81">
        <v>0</v>
      </c>
      <c r="G13" s="34">
        <f>IF(F15=0, "-", F13/F15)</f>
        <v>0</v>
      </c>
      <c r="H13" s="65">
        <v>1</v>
      </c>
      <c r="I13" s="9">
        <f>IF(H15=0, "-", H13/H15)</f>
        <v>3.7037037037037035E-2</v>
      </c>
      <c r="J13" s="8">
        <f t="shared" si="0"/>
        <v>-1</v>
      </c>
      <c r="K13" s="9">
        <f t="shared" si="1"/>
        <v>-1</v>
      </c>
    </row>
    <row r="14" spans="1:11" x14ac:dyDescent="0.25">
      <c r="A14" s="2"/>
      <c r="B14" s="68"/>
      <c r="C14" s="33"/>
      <c r="D14" s="68"/>
      <c r="E14" s="6"/>
      <c r="F14" s="82"/>
      <c r="G14" s="33"/>
      <c r="H14" s="68"/>
      <c r="I14" s="6"/>
      <c r="J14" s="5"/>
      <c r="K14" s="6"/>
    </row>
    <row r="15" spans="1:11" s="43" customFormat="1" x14ac:dyDescent="0.25">
      <c r="A15" s="162" t="s">
        <v>407</v>
      </c>
      <c r="B15" s="71">
        <f>SUM(B7:B14)</f>
        <v>12</v>
      </c>
      <c r="C15" s="40">
        <f>B15/776</f>
        <v>1.5463917525773196E-2</v>
      </c>
      <c r="D15" s="71">
        <f>SUM(D7:D14)</f>
        <v>16</v>
      </c>
      <c r="E15" s="41">
        <f>D15/916</f>
        <v>1.7467248908296942E-2</v>
      </c>
      <c r="F15" s="77">
        <f>SUM(F7:F14)</f>
        <v>36</v>
      </c>
      <c r="G15" s="42">
        <f>F15/2166</f>
        <v>1.662049861495845E-2</v>
      </c>
      <c r="H15" s="71">
        <f>SUM(H7:H14)</f>
        <v>27</v>
      </c>
      <c r="I15" s="41">
        <f>H15/2238</f>
        <v>1.2064343163538873E-2</v>
      </c>
      <c r="J15" s="37">
        <f>IF(D15=0, "-", IF((B15-D15)/D15&lt;10, (B15-D15)/D15, "&gt;999%"))</f>
        <v>-0.25</v>
      </c>
      <c r="K15" s="38">
        <f>IF(H15=0, "-", IF((F15-H15)/H15&lt;10, (F15-H15)/H15, "&gt;999%"))</f>
        <v>0.33333333333333331</v>
      </c>
    </row>
    <row r="16" spans="1:11" x14ac:dyDescent="0.25">
      <c r="B16" s="83"/>
      <c r="D16" s="83"/>
      <c r="F16" s="83"/>
      <c r="H16" s="83"/>
    </row>
    <row r="17" spans="1:11" x14ac:dyDescent="0.25">
      <c r="A17" s="163" t="s">
        <v>109</v>
      </c>
      <c r="B17" s="61" t="s">
        <v>12</v>
      </c>
      <c r="C17" s="62" t="s">
        <v>13</v>
      </c>
      <c r="D17" s="61" t="s">
        <v>12</v>
      </c>
      <c r="E17" s="63" t="s">
        <v>13</v>
      </c>
      <c r="F17" s="62" t="s">
        <v>12</v>
      </c>
      <c r="G17" s="62" t="s">
        <v>13</v>
      </c>
      <c r="H17" s="61" t="s">
        <v>12</v>
      </c>
      <c r="I17" s="63" t="s">
        <v>13</v>
      </c>
      <c r="J17" s="61"/>
      <c r="K17" s="63"/>
    </row>
    <row r="18" spans="1:11" x14ac:dyDescent="0.25">
      <c r="A18" s="7" t="s">
        <v>346</v>
      </c>
      <c r="B18" s="65">
        <v>0</v>
      </c>
      <c r="C18" s="34">
        <f>IF(B23=0, "-", B18/B23)</f>
        <v>0</v>
      </c>
      <c r="D18" s="65">
        <v>2</v>
      </c>
      <c r="E18" s="9">
        <f>IF(D23=0, "-", D18/D23)</f>
        <v>0.2857142857142857</v>
      </c>
      <c r="F18" s="81">
        <v>0</v>
      </c>
      <c r="G18" s="34">
        <f>IF(F23=0, "-", F18/F23)</f>
        <v>0</v>
      </c>
      <c r="H18" s="65">
        <v>2</v>
      </c>
      <c r="I18" s="9">
        <f>IF(H23=0, "-", H18/H23)</f>
        <v>0.1</v>
      </c>
      <c r="J18" s="8">
        <f>IF(D18=0, "-", IF((B18-D18)/D18&lt;10, (B18-D18)/D18, "&gt;999%"))</f>
        <v>-1</v>
      </c>
      <c r="K18" s="9">
        <f>IF(H18=0, "-", IF((F18-H18)/H18&lt;10, (F18-H18)/H18, "&gt;999%"))</f>
        <v>-1</v>
      </c>
    </row>
    <row r="19" spans="1:11" x14ac:dyDescent="0.25">
      <c r="A19" s="7" t="s">
        <v>347</v>
      </c>
      <c r="B19" s="65">
        <v>0</v>
      </c>
      <c r="C19" s="34">
        <f>IF(B23=0, "-", B19/B23)</f>
        <v>0</v>
      </c>
      <c r="D19" s="65">
        <v>0</v>
      </c>
      <c r="E19" s="9">
        <f>IF(D23=0, "-", D19/D23)</f>
        <v>0</v>
      </c>
      <c r="F19" s="81">
        <v>2</v>
      </c>
      <c r="G19" s="34">
        <f>IF(F23=0, "-", F19/F23)</f>
        <v>0.18181818181818182</v>
      </c>
      <c r="H19" s="65">
        <v>5</v>
      </c>
      <c r="I19" s="9">
        <f>IF(H23=0, "-", H19/H23)</f>
        <v>0.25</v>
      </c>
      <c r="J19" s="8" t="str">
        <f>IF(D19=0, "-", IF((B19-D19)/D19&lt;10, (B19-D19)/D19, "&gt;999%"))</f>
        <v>-</v>
      </c>
      <c r="K19" s="9">
        <f>IF(H19=0, "-", IF((F19-H19)/H19&lt;10, (F19-H19)/H19, "&gt;999%"))</f>
        <v>-0.6</v>
      </c>
    </row>
    <row r="20" spans="1:11" x14ac:dyDescent="0.25">
      <c r="A20" s="7" t="s">
        <v>348</v>
      </c>
      <c r="B20" s="65">
        <v>3</v>
      </c>
      <c r="C20" s="34">
        <f>IF(B23=0, "-", B20/B23)</f>
        <v>1</v>
      </c>
      <c r="D20" s="65">
        <v>4</v>
      </c>
      <c r="E20" s="9">
        <f>IF(D23=0, "-", D20/D23)</f>
        <v>0.5714285714285714</v>
      </c>
      <c r="F20" s="81">
        <v>9</v>
      </c>
      <c r="G20" s="34">
        <f>IF(F23=0, "-", F20/F23)</f>
        <v>0.81818181818181823</v>
      </c>
      <c r="H20" s="65">
        <v>12</v>
      </c>
      <c r="I20" s="9">
        <f>IF(H23=0, "-", H20/H23)</f>
        <v>0.6</v>
      </c>
      <c r="J20" s="8">
        <f>IF(D20=0, "-", IF((B20-D20)/D20&lt;10, (B20-D20)/D20, "&gt;999%"))</f>
        <v>-0.25</v>
      </c>
      <c r="K20" s="9">
        <f>IF(H20=0, "-", IF((F20-H20)/H20&lt;10, (F20-H20)/H20, "&gt;999%"))</f>
        <v>-0.25</v>
      </c>
    </row>
    <row r="21" spans="1:11" x14ac:dyDescent="0.25">
      <c r="A21" s="7" t="s">
        <v>349</v>
      </c>
      <c r="B21" s="65">
        <v>0</v>
      </c>
      <c r="C21" s="34">
        <f>IF(B23=0, "-", B21/B23)</f>
        <v>0</v>
      </c>
      <c r="D21" s="65">
        <v>1</v>
      </c>
      <c r="E21" s="9">
        <f>IF(D23=0, "-", D21/D23)</f>
        <v>0.14285714285714285</v>
      </c>
      <c r="F21" s="81">
        <v>0</v>
      </c>
      <c r="G21" s="34">
        <f>IF(F23=0, "-", F21/F23)</f>
        <v>0</v>
      </c>
      <c r="H21" s="65">
        <v>1</v>
      </c>
      <c r="I21" s="9">
        <f>IF(H23=0, "-", H21/H23)</f>
        <v>0.05</v>
      </c>
      <c r="J21" s="8">
        <f>IF(D21=0, "-", IF((B21-D21)/D21&lt;10, (B21-D21)/D21, "&gt;999%"))</f>
        <v>-1</v>
      </c>
      <c r="K21" s="9">
        <f>IF(H21=0, "-", IF((F21-H21)/H21&lt;10, (F21-H21)/H21, "&gt;999%"))</f>
        <v>-1</v>
      </c>
    </row>
    <row r="22" spans="1:11" x14ac:dyDescent="0.25">
      <c r="A22" s="2"/>
      <c r="B22" s="68"/>
      <c r="C22" s="33"/>
      <c r="D22" s="68"/>
      <c r="E22" s="6"/>
      <c r="F22" s="82"/>
      <c r="G22" s="33"/>
      <c r="H22" s="68"/>
      <c r="I22" s="6"/>
      <c r="J22" s="5"/>
      <c r="K22" s="6"/>
    </row>
    <row r="23" spans="1:11" s="43" customFormat="1" x14ac:dyDescent="0.25">
      <c r="A23" s="162" t="s">
        <v>406</v>
      </c>
      <c r="B23" s="71">
        <f>SUM(B18:B22)</f>
        <v>3</v>
      </c>
      <c r="C23" s="40">
        <f>B23/776</f>
        <v>3.8659793814432991E-3</v>
      </c>
      <c r="D23" s="71">
        <f>SUM(D18:D22)</f>
        <v>7</v>
      </c>
      <c r="E23" s="41">
        <f>D23/916</f>
        <v>7.6419213973799123E-3</v>
      </c>
      <c r="F23" s="77">
        <f>SUM(F18:F22)</f>
        <v>11</v>
      </c>
      <c r="G23" s="42">
        <f>F23/2166</f>
        <v>5.0784856879039705E-3</v>
      </c>
      <c r="H23" s="71">
        <f>SUM(H18:H22)</f>
        <v>20</v>
      </c>
      <c r="I23" s="41">
        <f>H23/2238</f>
        <v>8.9365504915102766E-3</v>
      </c>
      <c r="J23" s="37">
        <f>IF(D23=0, "-", IF((B23-D23)/D23&lt;10, (B23-D23)/D23, "&gt;999%"))</f>
        <v>-0.5714285714285714</v>
      </c>
      <c r="K23" s="38">
        <f>IF(H23=0, "-", IF((F23-H23)/H23&lt;10, (F23-H23)/H23, "&gt;999%"))</f>
        <v>-0.45</v>
      </c>
    </row>
    <row r="24" spans="1:11" x14ac:dyDescent="0.25">
      <c r="B24" s="83"/>
      <c r="D24" s="83"/>
      <c r="F24" s="83"/>
      <c r="H24" s="83"/>
    </row>
    <row r="25" spans="1:11" x14ac:dyDescent="0.25">
      <c r="A25" s="163" t="s">
        <v>110</v>
      </c>
      <c r="B25" s="61" t="s">
        <v>12</v>
      </c>
      <c r="C25" s="62" t="s">
        <v>13</v>
      </c>
      <c r="D25" s="61" t="s">
        <v>12</v>
      </c>
      <c r="E25" s="63" t="s">
        <v>13</v>
      </c>
      <c r="F25" s="62" t="s">
        <v>12</v>
      </c>
      <c r="G25" s="62" t="s">
        <v>13</v>
      </c>
      <c r="H25" s="61" t="s">
        <v>12</v>
      </c>
      <c r="I25" s="63" t="s">
        <v>13</v>
      </c>
      <c r="J25" s="61"/>
      <c r="K25" s="63"/>
    </row>
    <row r="26" spans="1:11" x14ac:dyDescent="0.25">
      <c r="A26" s="7" t="s">
        <v>350</v>
      </c>
      <c r="B26" s="65">
        <v>1</v>
      </c>
      <c r="C26" s="34">
        <f>IF(B35=0, "-", B26/B35)</f>
        <v>0.16666666666666666</v>
      </c>
      <c r="D26" s="65">
        <v>0</v>
      </c>
      <c r="E26" s="9">
        <f>IF(D35=0, "-", D26/D35)</f>
        <v>0</v>
      </c>
      <c r="F26" s="81">
        <v>1</v>
      </c>
      <c r="G26" s="34">
        <f>IF(F35=0, "-", F26/F35)</f>
        <v>5.8823529411764705E-2</v>
      </c>
      <c r="H26" s="65">
        <v>0</v>
      </c>
      <c r="I26" s="9">
        <f>IF(H35=0, "-", H26/H35)</f>
        <v>0</v>
      </c>
      <c r="J26" s="8" t="str">
        <f t="shared" ref="J26:J33" si="2">IF(D26=0, "-", IF((B26-D26)/D26&lt;10, (B26-D26)/D26, "&gt;999%"))</f>
        <v>-</v>
      </c>
      <c r="K26" s="9" t="str">
        <f t="shared" ref="K26:K33" si="3">IF(H26=0, "-", IF((F26-H26)/H26&lt;10, (F26-H26)/H26, "&gt;999%"))</f>
        <v>-</v>
      </c>
    </row>
    <row r="27" spans="1:11" x14ac:dyDescent="0.25">
      <c r="A27" s="7" t="s">
        <v>351</v>
      </c>
      <c r="B27" s="65">
        <v>0</v>
      </c>
      <c r="C27" s="34">
        <f>IF(B35=0, "-", B27/B35)</f>
        <v>0</v>
      </c>
      <c r="D27" s="65">
        <v>0</v>
      </c>
      <c r="E27" s="9">
        <f>IF(D35=0, "-", D27/D35)</f>
        <v>0</v>
      </c>
      <c r="F27" s="81">
        <v>2</v>
      </c>
      <c r="G27" s="34">
        <f>IF(F35=0, "-", F27/F35)</f>
        <v>0.11764705882352941</v>
      </c>
      <c r="H27" s="65">
        <v>1</v>
      </c>
      <c r="I27" s="9">
        <f>IF(H35=0, "-", H27/H35)</f>
        <v>4.5454545454545456E-2</v>
      </c>
      <c r="J27" s="8" t="str">
        <f t="shared" si="2"/>
        <v>-</v>
      </c>
      <c r="K27" s="9">
        <f t="shared" si="3"/>
        <v>1</v>
      </c>
    </row>
    <row r="28" spans="1:11" x14ac:dyDescent="0.25">
      <c r="A28" s="7" t="s">
        <v>352</v>
      </c>
      <c r="B28" s="65">
        <v>0</v>
      </c>
      <c r="C28" s="34">
        <f>IF(B35=0, "-", B28/B35)</f>
        <v>0</v>
      </c>
      <c r="D28" s="65">
        <v>0</v>
      </c>
      <c r="E28" s="9">
        <f>IF(D35=0, "-", D28/D35)</f>
        <v>0</v>
      </c>
      <c r="F28" s="81">
        <v>4</v>
      </c>
      <c r="G28" s="34">
        <f>IF(F35=0, "-", F28/F35)</f>
        <v>0.23529411764705882</v>
      </c>
      <c r="H28" s="65">
        <v>2</v>
      </c>
      <c r="I28" s="9">
        <f>IF(H35=0, "-", H28/H35)</f>
        <v>9.0909090909090912E-2</v>
      </c>
      <c r="J28" s="8" t="str">
        <f t="shared" si="2"/>
        <v>-</v>
      </c>
      <c r="K28" s="9">
        <f t="shared" si="3"/>
        <v>1</v>
      </c>
    </row>
    <row r="29" spans="1:11" x14ac:dyDescent="0.25">
      <c r="A29" s="7" t="s">
        <v>46</v>
      </c>
      <c r="B29" s="65">
        <v>0</v>
      </c>
      <c r="C29" s="34">
        <f>IF(B35=0, "-", B29/B35)</f>
        <v>0</v>
      </c>
      <c r="D29" s="65">
        <v>1</v>
      </c>
      <c r="E29" s="9">
        <f>IF(D35=0, "-", D29/D35)</f>
        <v>0.14285714285714285</v>
      </c>
      <c r="F29" s="81">
        <v>2</v>
      </c>
      <c r="G29" s="34">
        <f>IF(F35=0, "-", F29/F35)</f>
        <v>0.11764705882352941</v>
      </c>
      <c r="H29" s="65">
        <v>6</v>
      </c>
      <c r="I29" s="9">
        <f>IF(H35=0, "-", H29/H35)</f>
        <v>0.27272727272727271</v>
      </c>
      <c r="J29" s="8">
        <f t="shared" si="2"/>
        <v>-1</v>
      </c>
      <c r="K29" s="9">
        <f t="shared" si="3"/>
        <v>-0.66666666666666663</v>
      </c>
    </row>
    <row r="30" spans="1:11" x14ac:dyDescent="0.25">
      <c r="A30" s="7" t="s">
        <v>353</v>
      </c>
      <c r="B30" s="65">
        <v>2</v>
      </c>
      <c r="C30" s="34">
        <f>IF(B35=0, "-", B30/B35)</f>
        <v>0.33333333333333331</v>
      </c>
      <c r="D30" s="65">
        <v>4</v>
      </c>
      <c r="E30" s="9">
        <f>IF(D35=0, "-", D30/D35)</f>
        <v>0.5714285714285714</v>
      </c>
      <c r="F30" s="81">
        <v>3</v>
      </c>
      <c r="G30" s="34">
        <f>IF(F35=0, "-", F30/F35)</f>
        <v>0.17647058823529413</v>
      </c>
      <c r="H30" s="65">
        <v>10</v>
      </c>
      <c r="I30" s="9">
        <f>IF(H35=0, "-", H30/H35)</f>
        <v>0.45454545454545453</v>
      </c>
      <c r="J30" s="8">
        <f t="shared" si="2"/>
        <v>-0.5</v>
      </c>
      <c r="K30" s="9">
        <f t="shared" si="3"/>
        <v>-0.7</v>
      </c>
    </row>
    <row r="31" spans="1:11" x14ac:dyDescent="0.25">
      <c r="A31" s="7" t="s">
        <v>354</v>
      </c>
      <c r="B31" s="65">
        <v>0</v>
      </c>
      <c r="C31" s="34">
        <f>IF(B35=0, "-", B31/B35)</f>
        <v>0</v>
      </c>
      <c r="D31" s="65">
        <v>1</v>
      </c>
      <c r="E31" s="9">
        <f>IF(D35=0, "-", D31/D35)</f>
        <v>0.14285714285714285</v>
      </c>
      <c r="F31" s="81">
        <v>0</v>
      </c>
      <c r="G31" s="34">
        <f>IF(F35=0, "-", F31/F35)</f>
        <v>0</v>
      </c>
      <c r="H31" s="65">
        <v>1</v>
      </c>
      <c r="I31" s="9">
        <f>IF(H35=0, "-", H31/H35)</f>
        <v>4.5454545454545456E-2</v>
      </c>
      <c r="J31" s="8">
        <f t="shared" si="2"/>
        <v>-1</v>
      </c>
      <c r="K31" s="9">
        <f t="shared" si="3"/>
        <v>-1</v>
      </c>
    </row>
    <row r="32" spans="1:11" x14ac:dyDescent="0.25">
      <c r="A32" s="7" t="s">
        <v>355</v>
      </c>
      <c r="B32" s="65">
        <v>0</v>
      </c>
      <c r="C32" s="34">
        <f>IF(B35=0, "-", B32/B35)</f>
        <v>0</v>
      </c>
      <c r="D32" s="65">
        <v>1</v>
      </c>
      <c r="E32" s="9">
        <f>IF(D35=0, "-", D32/D35)</f>
        <v>0.14285714285714285</v>
      </c>
      <c r="F32" s="81">
        <v>2</v>
      </c>
      <c r="G32" s="34">
        <f>IF(F35=0, "-", F32/F35)</f>
        <v>0.11764705882352941</v>
      </c>
      <c r="H32" s="65">
        <v>2</v>
      </c>
      <c r="I32" s="9">
        <f>IF(H35=0, "-", H32/H35)</f>
        <v>9.0909090909090912E-2</v>
      </c>
      <c r="J32" s="8">
        <f t="shared" si="2"/>
        <v>-1</v>
      </c>
      <c r="K32" s="9">
        <f t="shared" si="3"/>
        <v>0</v>
      </c>
    </row>
    <row r="33" spans="1:11" x14ac:dyDescent="0.25">
      <c r="A33" s="7" t="s">
        <v>356</v>
      </c>
      <c r="B33" s="65">
        <v>3</v>
      </c>
      <c r="C33" s="34">
        <f>IF(B35=0, "-", B33/B35)</f>
        <v>0.5</v>
      </c>
      <c r="D33" s="65">
        <v>0</v>
      </c>
      <c r="E33" s="9">
        <f>IF(D35=0, "-", D33/D35)</f>
        <v>0</v>
      </c>
      <c r="F33" s="81">
        <v>3</v>
      </c>
      <c r="G33" s="34">
        <f>IF(F35=0, "-", F33/F35)</f>
        <v>0.17647058823529413</v>
      </c>
      <c r="H33" s="65">
        <v>0</v>
      </c>
      <c r="I33" s="9">
        <f>IF(H35=0, "-", H33/H35)</f>
        <v>0</v>
      </c>
      <c r="J33" s="8" t="str">
        <f t="shared" si="2"/>
        <v>-</v>
      </c>
      <c r="K33" s="9" t="str">
        <f t="shared" si="3"/>
        <v>-</v>
      </c>
    </row>
    <row r="34" spans="1:11" x14ac:dyDescent="0.25">
      <c r="A34" s="2"/>
      <c r="B34" s="68"/>
      <c r="C34" s="33"/>
      <c r="D34" s="68"/>
      <c r="E34" s="6"/>
      <c r="F34" s="82"/>
      <c r="G34" s="33"/>
      <c r="H34" s="68"/>
      <c r="I34" s="6"/>
      <c r="J34" s="5"/>
      <c r="K34" s="6"/>
    </row>
    <row r="35" spans="1:11" s="43" customFormat="1" x14ac:dyDescent="0.25">
      <c r="A35" s="162" t="s">
        <v>405</v>
      </c>
      <c r="B35" s="71">
        <f>SUM(B26:B34)</f>
        <v>6</v>
      </c>
      <c r="C35" s="40">
        <f>B35/776</f>
        <v>7.7319587628865982E-3</v>
      </c>
      <c r="D35" s="71">
        <f>SUM(D26:D34)</f>
        <v>7</v>
      </c>
      <c r="E35" s="41">
        <f>D35/916</f>
        <v>7.6419213973799123E-3</v>
      </c>
      <c r="F35" s="77">
        <f>SUM(F26:F34)</f>
        <v>17</v>
      </c>
      <c r="G35" s="42">
        <f>F35/2166</f>
        <v>7.8485687903970449E-3</v>
      </c>
      <c r="H35" s="71">
        <f>SUM(H26:H34)</f>
        <v>22</v>
      </c>
      <c r="I35" s="41">
        <f>H35/2238</f>
        <v>9.8302055406613055E-3</v>
      </c>
      <c r="J35" s="37">
        <f>IF(D35=0, "-", IF((B35-D35)/D35&lt;10, (B35-D35)/D35, "&gt;999%"))</f>
        <v>-0.14285714285714285</v>
      </c>
      <c r="K35" s="38">
        <f>IF(H35=0, "-", IF((F35-H35)/H35&lt;10, (F35-H35)/H35, "&gt;999%"))</f>
        <v>-0.22727272727272727</v>
      </c>
    </row>
    <row r="36" spans="1:11" x14ac:dyDescent="0.25">
      <c r="B36" s="83"/>
      <c r="D36" s="83"/>
      <c r="F36" s="83"/>
      <c r="H36" s="83"/>
    </row>
    <row r="37" spans="1:11" x14ac:dyDescent="0.25">
      <c r="A37" s="27" t="s">
        <v>404</v>
      </c>
      <c r="B37" s="71">
        <v>21</v>
      </c>
      <c r="C37" s="40">
        <f>B37/776</f>
        <v>2.7061855670103094E-2</v>
      </c>
      <c r="D37" s="71">
        <v>30</v>
      </c>
      <c r="E37" s="41">
        <f>D37/916</f>
        <v>3.2751091703056769E-2</v>
      </c>
      <c r="F37" s="77">
        <v>64</v>
      </c>
      <c r="G37" s="42">
        <f>F37/2166</f>
        <v>2.9547553093259463E-2</v>
      </c>
      <c r="H37" s="71">
        <v>69</v>
      </c>
      <c r="I37" s="41">
        <f>H37/2238</f>
        <v>3.0831099195710455E-2</v>
      </c>
      <c r="J37" s="37">
        <f>IF(D37=0, "-", IF((B37-D37)/D37&lt;10, (B37-D37)/D37, "&gt;999%"))</f>
        <v>-0.3</v>
      </c>
      <c r="K37" s="38">
        <f>IF(H37=0, "-", IF((F37-H37)/H37&lt;10, (F37-H37)/H37, "&gt;999%"))</f>
        <v>-7.2463768115942032E-2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37"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0"/>
  <sheetViews>
    <sheetView tabSelected="1" zoomScaleNormal="100" workbookViewId="0">
      <selection activeCell="M1" sqref="M1"/>
    </sheetView>
  </sheetViews>
  <sheetFormatPr defaultRowHeight="13.2" x14ac:dyDescent="0.25"/>
  <cols>
    <col min="1" max="1" width="23" bestFit="1" customWidth="1"/>
    <col min="2" max="11" width="8.44140625" customWidth="1"/>
  </cols>
  <sheetData>
    <row r="1" spans="1:11" s="52" customFormat="1" ht="20.399999999999999" x14ac:dyDescent="0.35">
      <c r="A1" s="4" t="s">
        <v>10</v>
      </c>
      <c r="B1" s="198" t="s">
        <v>411</v>
      </c>
      <c r="C1" s="198"/>
      <c r="D1" s="198"/>
      <c r="E1" s="199"/>
      <c r="F1" s="199"/>
      <c r="G1" s="199"/>
      <c r="H1" s="199"/>
      <c r="I1" s="199"/>
      <c r="J1" s="199"/>
      <c r="K1" s="199"/>
    </row>
    <row r="2" spans="1:11" s="52" customFormat="1" ht="20.399999999999999" x14ac:dyDescent="0.35">
      <c r="A2" s="4" t="s">
        <v>83</v>
      </c>
      <c r="B2" s="202" t="s">
        <v>74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35</v>
      </c>
      <c r="B7" s="65">
        <v>1</v>
      </c>
      <c r="C7" s="39">
        <f>IF(B20=0, "-", B7/B20)</f>
        <v>4.7619047619047616E-2</v>
      </c>
      <c r="D7" s="65">
        <v>0</v>
      </c>
      <c r="E7" s="21">
        <f>IF(D20=0, "-", D7/D20)</f>
        <v>0</v>
      </c>
      <c r="F7" s="81">
        <v>1</v>
      </c>
      <c r="G7" s="39">
        <f>IF(F20=0, "-", F7/F20)</f>
        <v>1.5625E-2</v>
      </c>
      <c r="H7" s="65">
        <v>0</v>
      </c>
      <c r="I7" s="21">
        <f>IF(H20=0, "-", H7/H20)</f>
        <v>0</v>
      </c>
      <c r="J7" s="20" t="str">
        <f t="shared" ref="J7:J18" si="0">IF(D7=0, "-", IF((B7-D7)/D7&lt;10, (B7-D7)/D7, "&gt;999%"))</f>
        <v>-</v>
      </c>
      <c r="K7" s="21" t="str">
        <f t="shared" ref="K7:K18" si="1">IF(H7=0, "-", IF((F7-H7)/H7&lt;10, (F7-H7)/H7, "&gt;999%"))</f>
        <v>-</v>
      </c>
    </row>
    <row r="8" spans="1:11" x14ac:dyDescent="0.25">
      <c r="A8" s="7" t="s">
        <v>37</v>
      </c>
      <c r="B8" s="65">
        <v>3</v>
      </c>
      <c r="C8" s="39">
        <f>IF(B20=0, "-", B8/B20)</f>
        <v>0.14285714285714285</v>
      </c>
      <c r="D8" s="65">
        <v>6</v>
      </c>
      <c r="E8" s="21">
        <f>IF(D20=0, "-", D8/D20)</f>
        <v>0.2</v>
      </c>
      <c r="F8" s="81">
        <v>4</v>
      </c>
      <c r="G8" s="39">
        <f>IF(F20=0, "-", F8/F20)</f>
        <v>6.25E-2</v>
      </c>
      <c r="H8" s="65">
        <v>9</v>
      </c>
      <c r="I8" s="21">
        <f>IF(H20=0, "-", H8/H20)</f>
        <v>0.13043478260869565</v>
      </c>
      <c r="J8" s="20">
        <f t="shared" si="0"/>
        <v>-0.5</v>
      </c>
      <c r="K8" s="21">
        <f t="shared" si="1"/>
        <v>-0.55555555555555558</v>
      </c>
    </row>
    <row r="9" spans="1:11" x14ac:dyDescent="0.25">
      <c r="A9" s="7" t="s">
        <v>39</v>
      </c>
      <c r="B9" s="65">
        <v>1</v>
      </c>
      <c r="C9" s="39">
        <f>IF(B20=0, "-", B9/B20)</f>
        <v>4.7619047619047616E-2</v>
      </c>
      <c r="D9" s="65">
        <v>3</v>
      </c>
      <c r="E9" s="21">
        <f>IF(D20=0, "-", D9/D20)</f>
        <v>0.1</v>
      </c>
      <c r="F9" s="81">
        <v>5</v>
      </c>
      <c r="G9" s="39">
        <f>IF(F20=0, "-", F9/F20)</f>
        <v>7.8125E-2</v>
      </c>
      <c r="H9" s="65">
        <v>12</v>
      </c>
      <c r="I9" s="21">
        <f>IF(H20=0, "-", H9/H20)</f>
        <v>0.17391304347826086</v>
      </c>
      <c r="J9" s="20">
        <f t="shared" si="0"/>
        <v>-0.66666666666666663</v>
      </c>
      <c r="K9" s="21">
        <f t="shared" si="1"/>
        <v>-0.58333333333333337</v>
      </c>
    </row>
    <row r="10" spans="1:11" x14ac:dyDescent="0.25">
      <c r="A10" s="7" t="s">
        <v>42</v>
      </c>
      <c r="B10" s="65">
        <v>11</v>
      </c>
      <c r="C10" s="39">
        <f>IF(B20=0, "-", B10/B20)</f>
        <v>0.52380952380952384</v>
      </c>
      <c r="D10" s="65">
        <v>11</v>
      </c>
      <c r="E10" s="21">
        <f>IF(D20=0, "-", D10/D20)</f>
        <v>0.36666666666666664</v>
      </c>
      <c r="F10" s="81">
        <v>37</v>
      </c>
      <c r="G10" s="39">
        <f>IF(F20=0, "-", F10/F20)</f>
        <v>0.578125</v>
      </c>
      <c r="H10" s="65">
        <v>26</v>
      </c>
      <c r="I10" s="21">
        <f>IF(H20=0, "-", H10/H20)</f>
        <v>0.37681159420289856</v>
      </c>
      <c r="J10" s="20">
        <f t="shared" si="0"/>
        <v>0</v>
      </c>
      <c r="K10" s="21">
        <f t="shared" si="1"/>
        <v>0.42307692307692307</v>
      </c>
    </row>
    <row r="11" spans="1:11" x14ac:dyDescent="0.25">
      <c r="A11" s="7" t="s">
        <v>46</v>
      </c>
      <c r="B11" s="65">
        <v>0</v>
      </c>
      <c r="C11" s="39">
        <f>IF(B20=0, "-", B11/B20)</f>
        <v>0</v>
      </c>
      <c r="D11" s="65">
        <v>1</v>
      </c>
      <c r="E11" s="21">
        <f>IF(D20=0, "-", D11/D20)</f>
        <v>3.3333333333333333E-2</v>
      </c>
      <c r="F11" s="81">
        <v>2</v>
      </c>
      <c r="G11" s="39">
        <f>IF(F20=0, "-", F11/F20)</f>
        <v>3.125E-2</v>
      </c>
      <c r="H11" s="65">
        <v>6</v>
      </c>
      <c r="I11" s="21">
        <f>IF(H20=0, "-", H11/H20)</f>
        <v>8.6956521739130432E-2</v>
      </c>
      <c r="J11" s="20">
        <f t="shared" si="0"/>
        <v>-1</v>
      </c>
      <c r="K11" s="21">
        <f t="shared" si="1"/>
        <v>-0.66666666666666663</v>
      </c>
    </row>
    <row r="12" spans="1:11" x14ac:dyDescent="0.25">
      <c r="A12" s="7" t="s">
        <v>49</v>
      </c>
      <c r="B12" s="65">
        <v>0</v>
      </c>
      <c r="C12" s="39">
        <f>IF(B20=0, "-", B12/B20)</f>
        <v>0</v>
      </c>
      <c r="D12" s="65">
        <v>1</v>
      </c>
      <c r="E12" s="21">
        <f>IF(D20=0, "-", D12/D20)</f>
        <v>3.3333333333333333E-2</v>
      </c>
      <c r="F12" s="81">
        <v>1</v>
      </c>
      <c r="G12" s="39">
        <f>IF(F20=0, "-", F12/F20)</f>
        <v>1.5625E-2</v>
      </c>
      <c r="H12" s="65">
        <v>1</v>
      </c>
      <c r="I12" s="21">
        <f>IF(H20=0, "-", H12/H20)</f>
        <v>1.4492753623188406E-2</v>
      </c>
      <c r="J12" s="20">
        <f t="shared" si="0"/>
        <v>-1</v>
      </c>
      <c r="K12" s="21">
        <f t="shared" si="1"/>
        <v>0</v>
      </c>
    </row>
    <row r="13" spans="1:11" x14ac:dyDescent="0.25">
      <c r="A13" s="7" t="s">
        <v>51</v>
      </c>
      <c r="B13" s="65">
        <v>2</v>
      </c>
      <c r="C13" s="39">
        <f>IF(B20=0, "-", B13/B20)</f>
        <v>9.5238095238095233E-2</v>
      </c>
      <c r="D13" s="65">
        <v>4</v>
      </c>
      <c r="E13" s="21">
        <f>IF(D20=0, "-", D13/D20)</f>
        <v>0.13333333333333333</v>
      </c>
      <c r="F13" s="81">
        <v>3</v>
      </c>
      <c r="G13" s="39">
        <f>IF(F20=0, "-", F13/F20)</f>
        <v>4.6875E-2</v>
      </c>
      <c r="H13" s="65">
        <v>10</v>
      </c>
      <c r="I13" s="21">
        <f>IF(H20=0, "-", H13/H20)</f>
        <v>0.14492753623188406</v>
      </c>
      <c r="J13" s="20">
        <f t="shared" si="0"/>
        <v>-0.5</v>
      </c>
      <c r="K13" s="21">
        <f t="shared" si="1"/>
        <v>-0.7</v>
      </c>
    </row>
    <row r="14" spans="1:11" x14ac:dyDescent="0.25">
      <c r="A14" s="7" t="s">
        <v>52</v>
      </c>
      <c r="B14" s="65">
        <v>0</v>
      </c>
      <c r="C14" s="39">
        <f>IF(B20=0, "-", B14/B20)</f>
        <v>0</v>
      </c>
      <c r="D14" s="65">
        <v>2</v>
      </c>
      <c r="E14" s="21">
        <f>IF(D20=0, "-", D14/D20)</f>
        <v>6.6666666666666666E-2</v>
      </c>
      <c r="F14" s="81">
        <v>0</v>
      </c>
      <c r="G14" s="39">
        <f>IF(F20=0, "-", F14/F20)</f>
        <v>0</v>
      </c>
      <c r="H14" s="65">
        <v>2</v>
      </c>
      <c r="I14" s="21">
        <f>IF(H20=0, "-", H14/H20)</f>
        <v>2.8985507246376812E-2</v>
      </c>
      <c r="J14" s="20">
        <f t="shared" si="0"/>
        <v>-1</v>
      </c>
      <c r="K14" s="21">
        <f t="shared" si="1"/>
        <v>-1</v>
      </c>
    </row>
    <row r="15" spans="1:11" x14ac:dyDescent="0.25">
      <c r="A15" s="7" t="s">
        <v>56</v>
      </c>
      <c r="B15" s="65">
        <v>0</v>
      </c>
      <c r="C15" s="39">
        <f>IF(B20=0, "-", B15/B20)</f>
        <v>0</v>
      </c>
      <c r="D15" s="65">
        <v>0</v>
      </c>
      <c r="E15" s="21">
        <f>IF(D20=0, "-", D15/D20)</f>
        <v>0</v>
      </c>
      <c r="F15" s="81">
        <v>6</v>
      </c>
      <c r="G15" s="39">
        <f>IF(F20=0, "-", F15/F20)</f>
        <v>9.375E-2</v>
      </c>
      <c r="H15" s="65">
        <v>0</v>
      </c>
      <c r="I15" s="21">
        <f>IF(H20=0, "-", H15/H20)</f>
        <v>0</v>
      </c>
      <c r="J15" s="20" t="str">
        <f t="shared" si="0"/>
        <v>-</v>
      </c>
      <c r="K15" s="21" t="str">
        <f t="shared" si="1"/>
        <v>-</v>
      </c>
    </row>
    <row r="16" spans="1:11" x14ac:dyDescent="0.25">
      <c r="A16" s="7" t="s">
        <v>69</v>
      </c>
      <c r="B16" s="65">
        <v>0</v>
      </c>
      <c r="C16" s="39">
        <f>IF(B20=0, "-", B16/B20)</f>
        <v>0</v>
      </c>
      <c r="D16" s="65">
        <v>1</v>
      </c>
      <c r="E16" s="21">
        <f>IF(D20=0, "-", D16/D20)</f>
        <v>3.3333333333333333E-2</v>
      </c>
      <c r="F16" s="81">
        <v>2</v>
      </c>
      <c r="G16" s="39">
        <f>IF(F20=0, "-", F16/F20)</f>
        <v>3.125E-2</v>
      </c>
      <c r="H16" s="65">
        <v>2</v>
      </c>
      <c r="I16" s="21">
        <f>IF(H20=0, "-", H16/H20)</f>
        <v>2.8985507246376812E-2</v>
      </c>
      <c r="J16" s="20">
        <f t="shared" si="0"/>
        <v>-1</v>
      </c>
      <c r="K16" s="21">
        <f t="shared" si="1"/>
        <v>0</v>
      </c>
    </row>
    <row r="17" spans="1:11" x14ac:dyDescent="0.25">
      <c r="A17" s="7" t="s">
        <v>70</v>
      </c>
      <c r="B17" s="65">
        <v>0</v>
      </c>
      <c r="C17" s="39">
        <f>IF(B20=0, "-", B17/B20)</f>
        <v>0</v>
      </c>
      <c r="D17" s="65">
        <v>1</v>
      </c>
      <c r="E17" s="21">
        <f>IF(D20=0, "-", D17/D20)</f>
        <v>3.3333333333333333E-2</v>
      </c>
      <c r="F17" s="81">
        <v>0</v>
      </c>
      <c r="G17" s="39">
        <f>IF(F20=0, "-", F17/F20)</f>
        <v>0</v>
      </c>
      <c r="H17" s="65">
        <v>1</v>
      </c>
      <c r="I17" s="21">
        <f>IF(H20=0, "-", H17/H20)</f>
        <v>1.4492753623188406E-2</v>
      </c>
      <c r="J17" s="20">
        <f t="shared" si="0"/>
        <v>-1</v>
      </c>
      <c r="K17" s="21">
        <f t="shared" si="1"/>
        <v>-1</v>
      </c>
    </row>
    <row r="18" spans="1:11" x14ac:dyDescent="0.25">
      <c r="A18" s="7" t="s">
        <v>72</v>
      </c>
      <c r="B18" s="65">
        <v>3</v>
      </c>
      <c r="C18" s="39">
        <f>IF(B20=0, "-", B18/B20)</f>
        <v>0.14285714285714285</v>
      </c>
      <c r="D18" s="65">
        <v>0</v>
      </c>
      <c r="E18" s="21">
        <f>IF(D20=0, "-", D18/D20)</f>
        <v>0</v>
      </c>
      <c r="F18" s="81">
        <v>3</v>
      </c>
      <c r="G18" s="39">
        <f>IF(F20=0, "-", F18/F20)</f>
        <v>4.6875E-2</v>
      </c>
      <c r="H18" s="65">
        <v>0</v>
      </c>
      <c r="I18" s="21">
        <f>IF(H20=0, "-", H18/H20)</f>
        <v>0</v>
      </c>
      <c r="J18" s="20" t="str">
        <f t="shared" si="0"/>
        <v>-</v>
      </c>
      <c r="K18" s="21" t="str">
        <f t="shared" si="1"/>
        <v>-</v>
      </c>
    </row>
    <row r="19" spans="1:11" x14ac:dyDescent="0.25">
      <c r="A19" s="2"/>
      <c r="B19" s="68"/>
      <c r="C19" s="33"/>
      <c r="D19" s="68"/>
      <c r="E19" s="6"/>
      <c r="F19" s="82"/>
      <c r="G19" s="33"/>
      <c r="H19" s="68"/>
      <c r="I19" s="6"/>
      <c r="J19" s="5"/>
      <c r="K19" s="6"/>
    </row>
    <row r="20" spans="1:11" s="43" customFormat="1" x14ac:dyDescent="0.25">
      <c r="A20" s="162" t="s">
        <v>404</v>
      </c>
      <c r="B20" s="71">
        <f>SUM(B7:B19)</f>
        <v>21</v>
      </c>
      <c r="C20" s="40">
        <v>1</v>
      </c>
      <c r="D20" s="71">
        <f>SUM(D7:D19)</f>
        <v>30</v>
      </c>
      <c r="E20" s="41">
        <v>1</v>
      </c>
      <c r="F20" s="77">
        <f>SUM(F7:F19)</f>
        <v>64</v>
      </c>
      <c r="G20" s="42">
        <v>1</v>
      </c>
      <c r="H20" s="71">
        <f>SUM(H7:H19)</f>
        <v>69</v>
      </c>
      <c r="I20" s="41">
        <v>1</v>
      </c>
      <c r="J20" s="37">
        <f>IF(D20=0, "-", (B20-D20)/D20)</f>
        <v>-0.3</v>
      </c>
      <c r="K20" s="38">
        <f>IF(H20=0, "-", (F20-H20)/H20)</f>
        <v>-7.2463768115942032E-2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324"/>
  <sheetViews>
    <sheetView tabSelected="1" zoomScaleNormal="100" workbookViewId="0">
      <selection activeCell="M1" sqref="M1"/>
    </sheetView>
  </sheetViews>
  <sheetFormatPr defaultRowHeight="13.2" x14ac:dyDescent="0.25"/>
  <cols>
    <col min="1" max="1" width="34.109375" bestFit="1" customWidth="1"/>
    <col min="6" max="6" width="1.7773437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83</v>
      </c>
      <c r="B2" s="202" t="s">
        <v>74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177</v>
      </c>
      <c r="B8" s="143">
        <v>1</v>
      </c>
      <c r="C8" s="144">
        <v>0</v>
      </c>
      <c r="D8" s="143">
        <v>1</v>
      </c>
      <c r="E8" s="144">
        <v>0</v>
      </c>
      <c r="F8" s="145"/>
      <c r="G8" s="143">
        <f>B8-C8</f>
        <v>1</v>
      </c>
      <c r="H8" s="144">
        <f>D8-E8</f>
        <v>1</v>
      </c>
      <c r="I8" s="151" t="str">
        <f>IF(C8=0, "-", IF(G8/C8&lt;10, G8/C8, "&gt;999%"))</f>
        <v>-</v>
      </c>
      <c r="J8" s="152" t="str">
        <f>IF(E8=0, "-", IF(H8/E8&lt;10, H8/E8, "&gt;999%"))</f>
        <v>-</v>
      </c>
    </row>
    <row r="9" spans="1:10" x14ac:dyDescent="0.25">
      <c r="A9" s="158" t="s">
        <v>243</v>
      </c>
      <c r="B9" s="65">
        <v>0</v>
      </c>
      <c r="C9" s="66">
        <v>0</v>
      </c>
      <c r="D9" s="65">
        <v>2</v>
      </c>
      <c r="E9" s="66">
        <v>0</v>
      </c>
      <c r="F9" s="67"/>
      <c r="G9" s="65">
        <f>B9-C9</f>
        <v>0</v>
      </c>
      <c r="H9" s="66">
        <f>D9-E9</f>
        <v>2</v>
      </c>
      <c r="I9" s="20" t="str">
        <f>IF(C9=0, "-", IF(G9/C9&lt;10, G9/C9, "&gt;999%"))</f>
        <v>-</v>
      </c>
      <c r="J9" s="21" t="str">
        <f>IF(E9=0, "-", IF(H9/E9&lt;10, H9/E9, "&gt;999%"))</f>
        <v>-</v>
      </c>
    </row>
    <row r="10" spans="1:10" x14ac:dyDescent="0.25">
      <c r="A10" s="158" t="s">
        <v>266</v>
      </c>
      <c r="B10" s="65">
        <v>1</v>
      </c>
      <c r="C10" s="66">
        <v>0</v>
      </c>
      <c r="D10" s="65">
        <v>1</v>
      </c>
      <c r="E10" s="66">
        <v>0</v>
      </c>
      <c r="F10" s="67"/>
      <c r="G10" s="65">
        <f>B10-C10</f>
        <v>1</v>
      </c>
      <c r="H10" s="66">
        <f>D10-E10</f>
        <v>1</v>
      </c>
      <c r="I10" s="20" t="str">
        <f>IF(C10=0, "-", IF(G10/C10&lt;10, G10/C10, "&gt;999%"))</f>
        <v>-</v>
      </c>
      <c r="J10" s="21" t="str">
        <f>IF(E10=0, "-", IF(H10/E10&lt;10, H10/E10, "&gt;999%"))</f>
        <v>-</v>
      </c>
    </row>
    <row r="11" spans="1:10" s="160" customFormat="1" x14ac:dyDescent="0.25">
      <c r="A11" s="178" t="s">
        <v>412</v>
      </c>
      <c r="B11" s="71">
        <v>2</v>
      </c>
      <c r="C11" s="72">
        <v>0</v>
      </c>
      <c r="D11" s="71">
        <v>4</v>
      </c>
      <c r="E11" s="72">
        <v>0</v>
      </c>
      <c r="F11" s="73"/>
      <c r="G11" s="71">
        <f>B11-C11</f>
        <v>2</v>
      </c>
      <c r="H11" s="72">
        <f>D11-E11</f>
        <v>4</v>
      </c>
      <c r="I11" s="37" t="str">
        <f>IF(C11=0, "-", IF(G11/C11&lt;10, G11/C11, "&gt;999%"))</f>
        <v>-</v>
      </c>
      <c r="J11" s="38" t="str">
        <f>IF(E11=0, "-", IF(H11/E11&lt;10, H11/E11, "&gt;999%"))</f>
        <v>-</v>
      </c>
    </row>
    <row r="12" spans="1:10" x14ac:dyDescent="0.25">
      <c r="A12" s="177"/>
      <c r="B12" s="143"/>
      <c r="C12" s="144"/>
      <c r="D12" s="143"/>
      <c r="E12" s="144"/>
      <c r="F12" s="145"/>
      <c r="G12" s="143"/>
      <c r="H12" s="144"/>
      <c r="I12" s="151"/>
      <c r="J12" s="152"/>
    </row>
    <row r="13" spans="1:10" s="139" customFormat="1" x14ac:dyDescent="0.25">
      <c r="A13" s="159" t="s">
        <v>32</v>
      </c>
      <c r="B13" s="65"/>
      <c r="C13" s="66"/>
      <c r="D13" s="65"/>
      <c r="E13" s="66"/>
      <c r="F13" s="67"/>
      <c r="G13" s="65"/>
      <c r="H13" s="66"/>
      <c r="I13" s="20"/>
      <c r="J13" s="21"/>
    </row>
    <row r="14" spans="1:10" x14ac:dyDescent="0.25">
      <c r="A14" s="158" t="s">
        <v>184</v>
      </c>
      <c r="B14" s="65">
        <v>1</v>
      </c>
      <c r="C14" s="66">
        <v>0</v>
      </c>
      <c r="D14" s="65">
        <v>1</v>
      </c>
      <c r="E14" s="66">
        <v>2</v>
      </c>
      <c r="F14" s="67"/>
      <c r="G14" s="65">
        <f t="shared" ref="G14:G23" si="0">B14-C14</f>
        <v>1</v>
      </c>
      <c r="H14" s="66">
        <f t="shared" ref="H14:H23" si="1">D14-E14</f>
        <v>-1</v>
      </c>
      <c r="I14" s="20" t="str">
        <f t="shared" ref="I14:I23" si="2">IF(C14=0, "-", IF(G14/C14&lt;10, G14/C14, "&gt;999%"))</f>
        <v>-</v>
      </c>
      <c r="J14" s="21">
        <f t="shared" ref="J14:J23" si="3">IF(E14=0, "-", IF(H14/E14&lt;10, H14/E14, "&gt;999%"))</f>
        <v>-0.5</v>
      </c>
    </row>
    <row r="15" spans="1:10" x14ac:dyDescent="0.25">
      <c r="A15" s="158" t="s">
        <v>208</v>
      </c>
      <c r="B15" s="65">
        <v>0</v>
      </c>
      <c r="C15" s="66">
        <v>0</v>
      </c>
      <c r="D15" s="65">
        <v>0</v>
      </c>
      <c r="E15" s="66">
        <v>1</v>
      </c>
      <c r="F15" s="67"/>
      <c r="G15" s="65">
        <f t="shared" si="0"/>
        <v>0</v>
      </c>
      <c r="H15" s="66">
        <f t="shared" si="1"/>
        <v>-1</v>
      </c>
      <c r="I15" s="20" t="str">
        <f t="shared" si="2"/>
        <v>-</v>
      </c>
      <c r="J15" s="21">
        <f t="shared" si="3"/>
        <v>-1</v>
      </c>
    </row>
    <row r="16" spans="1:10" x14ac:dyDescent="0.25">
      <c r="A16" s="158" t="s">
        <v>185</v>
      </c>
      <c r="B16" s="65">
        <v>1</v>
      </c>
      <c r="C16" s="66">
        <v>0</v>
      </c>
      <c r="D16" s="65">
        <v>1</v>
      </c>
      <c r="E16" s="66">
        <v>0</v>
      </c>
      <c r="F16" s="67"/>
      <c r="G16" s="65">
        <f t="shared" si="0"/>
        <v>1</v>
      </c>
      <c r="H16" s="66">
        <f t="shared" si="1"/>
        <v>1</v>
      </c>
      <c r="I16" s="20" t="str">
        <f t="shared" si="2"/>
        <v>-</v>
      </c>
      <c r="J16" s="21" t="str">
        <f t="shared" si="3"/>
        <v>-</v>
      </c>
    </row>
    <row r="17" spans="1:10" x14ac:dyDescent="0.25">
      <c r="A17" s="158" t="s">
        <v>194</v>
      </c>
      <c r="B17" s="65">
        <v>0</v>
      </c>
      <c r="C17" s="66">
        <v>0</v>
      </c>
      <c r="D17" s="65">
        <v>0</v>
      </c>
      <c r="E17" s="66">
        <v>1</v>
      </c>
      <c r="F17" s="67"/>
      <c r="G17" s="65">
        <f t="shared" si="0"/>
        <v>0</v>
      </c>
      <c r="H17" s="66">
        <f t="shared" si="1"/>
        <v>-1</v>
      </c>
      <c r="I17" s="20" t="str">
        <f t="shared" si="2"/>
        <v>-</v>
      </c>
      <c r="J17" s="21">
        <f t="shared" si="3"/>
        <v>-1</v>
      </c>
    </row>
    <row r="18" spans="1:10" x14ac:dyDescent="0.25">
      <c r="A18" s="158" t="s">
        <v>244</v>
      </c>
      <c r="B18" s="65">
        <v>1</v>
      </c>
      <c r="C18" s="66">
        <v>0</v>
      </c>
      <c r="D18" s="65">
        <v>1</v>
      </c>
      <c r="E18" s="66">
        <v>3</v>
      </c>
      <c r="F18" s="67"/>
      <c r="G18" s="65">
        <f t="shared" si="0"/>
        <v>1</v>
      </c>
      <c r="H18" s="66">
        <f t="shared" si="1"/>
        <v>-2</v>
      </c>
      <c r="I18" s="20" t="str">
        <f t="shared" si="2"/>
        <v>-</v>
      </c>
      <c r="J18" s="21">
        <f t="shared" si="3"/>
        <v>-0.66666666666666663</v>
      </c>
    </row>
    <row r="19" spans="1:10" x14ac:dyDescent="0.25">
      <c r="A19" s="158" t="s">
        <v>245</v>
      </c>
      <c r="B19" s="65">
        <v>0</v>
      </c>
      <c r="C19" s="66">
        <v>1</v>
      </c>
      <c r="D19" s="65">
        <v>0</v>
      </c>
      <c r="E19" s="66">
        <v>1</v>
      </c>
      <c r="F19" s="67"/>
      <c r="G19" s="65">
        <f t="shared" si="0"/>
        <v>-1</v>
      </c>
      <c r="H19" s="66">
        <f t="shared" si="1"/>
        <v>-1</v>
      </c>
      <c r="I19" s="20">
        <f t="shared" si="2"/>
        <v>-1</v>
      </c>
      <c r="J19" s="21">
        <f t="shared" si="3"/>
        <v>-1</v>
      </c>
    </row>
    <row r="20" spans="1:10" x14ac:dyDescent="0.25">
      <c r="A20" s="158" t="s">
        <v>267</v>
      </c>
      <c r="B20" s="65">
        <v>0</v>
      </c>
      <c r="C20" s="66">
        <v>0</v>
      </c>
      <c r="D20" s="65">
        <v>3</v>
      </c>
      <c r="E20" s="66">
        <v>1</v>
      </c>
      <c r="F20" s="67"/>
      <c r="G20" s="65">
        <f t="shared" si="0"/>
        <v>0</v>
      </c>
      <c r="H20" s="66">
        <f t="shared" si="1"/>
        <v>2</v>
      </c>
      <c r="I20" s="20" t="str">
        <f t="shared" si="2"/>
        <v>-</v>
      </c>
      <c r="J20" s="21">
        <f t="shared" si="3"/>
        <v>2</v>
      </c>
    </row>
    <row r="21" spans="1:10" x14ac:dyDescent="0.25">
      <c r="A21" s="158" t="s">
        <v>268</v>
      </c>
      <c r="B21" s="65">
        <v>0</v>
      </c>
      <c r="C21" s="66">
        <v>0</v>
      </c>
      <c r="D21" s="65">
        <v>0</v>
      </c>
      <c r="E21" s="66">
        <v>1</v>
      </c>
      <c r="F21" s="67"/>
      <c r="G21" s="65">
        <f t="shared" si="0"/>
        <v>0</v>
      </c>
      <c r="H21" s="66">
        <f t="shared" si="1"/>
        <v>-1</v>
      </c>
      <c r="I21" s="20" t="str">
        <f t="shared" si="2"/>
        <v>-</v>
      </c>
      <c r="J21" s="21">
        <f t="shared" si="3"/>
        <v>-1</v>
      </c>
    </row>
    <row r="22" spans="1:10" x14ac:dyDescent="0.25">
      <c r="A22" s="158" t="s">
        <v>292</v>
      </c>
      <c r="B22" s="65">
        <v>1</v>
      </c>
      <c r="C22" s="66">
        <v>1</v>
      </c>
      <c r="D22" s="65">
        <v>2</v>
      </c>
      <c r="E22" s="66">
        <v>1</v>
      </c>
      <c r="F22" s="67"/>
      <c r="G22" s="65">
        <f t="shared" si="0"/>
        <v>0</v>
      </c>
      <c r="H22" s="66">
        <f t="shared" si="1"/>
        <v>1</v>
      </c>
      <c r="I22" s="20">
        <f t="shared" si="2"/>
        <v>0</v>
      </c>
      <c r="J22" s="21">
        <f t="shared" si="3"/>
        <v>1</v>
      </c>
    </row>
    <row r="23" spans="1:10" s="160" customFormat="1" x14ac:dyDescent="0.25">
      <c r="A23" s="178" t="s">
        <v>413</v>
      </c>
      <c r="B23" s="71">
        <v>4</v>
      </c>
      <c r="C23" s="72">
        <v>2</v>
      </c>
      <c r="D23" s="71">
        <v>8</v>
      </c>
      <c r="E23" s="72">
        <v>11</v>
      </c>
      <c r="F23" s="73"/>
      <c r="G23" s="71">
        <f t="shared" si="0"/>
        <v>2</v>
      </c>
      <c r="H23" s="72">
        <f t="shared" si="1"/>
        <v>-3</v>
      </c>
      <c r="I23" s="37">
        <f t="shared" si="2"/>
        <v>1</v>
      </c>
      <c r="J23" s="38">
        <f t="shared" si="3"/>
        <v>-0.27272727272727271</v>
      </c>
    </row>
    <row r="24" spans="1:10" x14ac:dyDescent="0.25">
      <c r="A24" s="177"/>
      <c r="B24" s="143"/>
      <c r="C24" s="144"/>
      <c r="D24" s="143"/>
      <c r="E24" s="144"/>
      <c r="F24" s="145"/>
      <c r="G24" s="143"/>
      <c r="H24" s="144"/>
      <c r="I24" s="151"/>
      <c r="J24" s="152"/>
    </row>
    <row r="25" spans="1:10" s="139" customFormat="1" x14ac:dyDescent="0.25">
      <c r="A25" s="159" t="s">
        <v>33</v>
      </c>
      <c r="B25" s="65"/>
      <c r="C25" s="66"/>
      <c r="D25" s="65"/>
      <c r="E25" s="66"/>
      <c r="F25" s="67"/>
      <c r="G25" s="65"/>
      <c r="H25" s="66"/>
      <c r="I25" s="20"/>
      <c r="J25" s="21"/>
    </row>
    <row r="26" spans="1:10" x14ac:dyDescent="0.25">
      <c r="A26" s="158" t="s">
        <v>250</v>
      </c>
      <c r="B26" s="65">
        <v>4</v>
      </c>
      <c r="C26" s="66">
        <v>0</v>
      </c>
      <c r="D26" s="65">
        <v>4</v>
      </c>
      <c r="E26" s="66">
        <v>0</v>
      </c>
      <c r="F26" s="67"/>
      <c r="G26" s="65">
        <f>B26-C26</f>
        <v>4</v>
      </c>
      <c r="H26" s="66">
        <f>D26-E26</f>
        <v>4</v>
      </c>
      <c r="I26" s="20" t="str">
        <f>IF(C26=0, "-", IF(G26/C26&lt;10, G26/C26, "&gt;999%"))</f>
        <v>-</v>
      </c>
      <c r="J26" s="21" t="str">
        <f>IF(E26=0, "-", IF(H26/E26&lt;10, H26/E26, "&gt;999%"))</f>
        <v>-</v>
      </c>
    </row>
    <row r="27" spans="1:10" s="160" customFormat="1" x14ac:dyDescent="0.25">
      <c r="A27" s="178" t="s">
        <v>414</v>
      </c>
      <c r="B27" s="71">
        <v>4</v>
      </c>
      <c r="C27" s="72">
        <v>0</v>
      </c>
      <c r="D27" s="71">
        <v>4</v>
      </c>
      <c r="E27" s="72">
        <v>0</v>
      </c>
      <c r="F27" s="73"/>
      <c r="G27" s="71">
        <f>B27-C27</f>
        <v>4</v>
      </c>
      <c r="H27" s="72">
        <f>D27-E27</f>
        <v>4</v>
      </c>
      <c r="I27" s="37" t="str">
        <f>IF(C27=0, "-", IF(G27/C27&lt;10, G27/C27, "&gt;999%"))</f>
        <v>-</v>
      </c>
      <c r="J27" s="38" t="str">
        <f>IF(E27=0, "-", IF(H27/E27&lt;10, H27/E27, "&gt;999%"))</f>
        <v>-</v>
      </c>
    </row>
    <row r="28" spans="1:10" x14ac:dyDescent="0.25">
      <c r="A28" s="177"/>
      <c r="B28" s="143"/>
      <c r="C28" s="144"/>
      <c r="D28" s="143"/>
      <c r="E28" s="144"/>
      <c r="F28" s="145"/>
      <c r="G28" s="143"/>
      <c r="H28" s="144"/>
      <c r="I28" s="151"/>
      <c r="J28" s="152"/>
    </row>
    <row r="29" spans="1:10" s="139" customFormat="1" x14ac:dyDescent="0.25">
      <c r="A29" s="159" t="s">
        <v>34</v>
      </c>
      <c r="B29" s="65"/>
      <c r="C29" s="66"/>
      <c r="D29" s="65"/>
      <c r="E29" s="66"/>
      <c r="F29" s="67"/>
      <c r="G29" s="65"/>
      <c r="H29" s="66"/>
      <c r="I29" s="20"/>
      <c r="J29" s="21"/>
    </row>
    <row r="30" spans="1:10" x14ac:dyDescent="0.25">
      <c r="A30" s="158" t="s">
        <v>214</v>
      </c>
      <c r="B30" s="65">
        <v>1</v>
      </c>
      <c r="C30" s="66">
        <v>0</v>
      </c>
      <c r="D30" s="65">
        <v>1</v>
      </c>
      <c r="E30" s="66">
        <v>0</v>
      </c>
      <c r="F30" s="67"/>
      <c r="G30" s="65">
        <f>B30-C30</f>
        <v>1</v>
      </c>
      <c r="H30" s="66">
        <f>D30-E30</f>
        <v>1</v>
      </c>
      <c r="I30" s="20" t="str">
        <f>IF(C30=0, "-", IF(G30/C30&lt;10, G30/C30, "&gt;999%"))</f>
        <v>-</v>
      </c>
      <c r="J30" s="21" t="str">
        <f>IF(E30=0, "-", IF(H30/E30&lt;10, H30/E30, "&gt;999%"))</f>
        <v>-</v>
      </c>
    </row>
    <row r="31" spans="1:10" x14ac:dyDescent="0.25">
      <c r="A31" s="158" t="s">
        <v>335</v>
      </c>
      <c r="B31" s="65">
        <v>0</v>
      </c>
      <c r="C31" s="66">
        <v>1</v>
      </c>
      <c r="D31" s="65">
        <v>3</v>
      </c>
      <c r="E31" s="66">
        <v>2</v>
      </c>
      <c r="F31" s="67"/>
      <c r="G31" s="65">
        <f>B31-C31</f>
        <v>-1</v>
      </c>
      <c r="H31" s="66">
        <f>D31-E31</f>
        <v>1</v>
      </c>
      <c r="I31" s="20">
        <f>IF(C31=0, "-", IF(G31/C31&lt;10, G31/C31, "&gt;999%"))</f>
        <v>-1</v>
      </c>
      <c r="J31" s="21">
        <f>IF(E31=0, "-", IF(H31/E31&lt;10, H31/E31, "&gt;999%"))</f>
        <v>0.5</v>
      </c>
    </row>
    <row r="32" spans="1:10" x14ac:dyDescent="0.25">
      <c r="A32" s="158" t="s">
        <v>336</v>
      </c>
      <c r="B32" s="65">
        <v>0</v>
      </c>
      <c r="C32" s="66">
        <v>0</v>
      </c>
      <c r="D32" s="65">
        <v>1</v>
      </c>
      <c r="E32" s="66">
        <v>0</v>
      </c>
      <c r="F32" s="67"/>
      <c r="G32" s="65">
        <f>B32-C32</f>
        <v>0</v>
      </c>
      <c r="H32" s="66">
        <f>D32-E32</f>
        <v>1</v>
      </c>
      <c r="I32" s="20" t="str">
        <f>IF(C32=0, "-", IF(G32/C32&lt;10, G32/C32, "&gt;999%"))</f>
        <v>-</v>
      </c>
      <c r="J32" s="21" t="str">
        <f>IF(E32=0, "-", IF(H32/E32&lt;10, H32/E32, "&gt;999%"))</f>
        <v>-</v>
      </c>
    </row>
    <row r="33" spans="1:10" s="160" customFormat="1" x14ac:dyDescent="0.25">
      <c r="A33" s="178" t="s">
        <v>415</v>
      </c>
      <c r="B33" s="71">
        <v>1</v>
      </c>
      <c r="C33" s="72">
        <v>1</v>
      </c>
      <c r="D33" s="71">
        <v>5</v>
      </c>
      <c r="E33" s="72">
        <v>2</v>
      </c>
      <c r="F33" s="73"/>
      <c r="G33" s="71">
        <f>B33-C33</f>
        <v>0</v>
      </c>
      <c r="H33" s="72">
        <f>D33-E33</f>
        <v>3</v>
      </c>
      <c r="I33" s="37">
        <f>IF(C33=0, "-", IF(G33/C33&lt;10, G33/C33, "&gt;999%"))</f>
        <v>0</v>
      </c>
      <c r="J33" s="38">
        <f>IF(E33=0, "-", IF(H33/E33&lt;10, H33/E33, "&gt;999%"))</f>
        <v>1.5</v>
      </c>
    </row>
    <row r="34" spans="1:10" x14ac:dyDescent="0.25">
      <c r="A34" s="177"/>
      <c r="B34" s="143"/>
      <c r="C34" s="144"/>
      <c r="D34" s="143"/>
      <c r="E34" s="144"/>
      <c r="F34" s="145"/>
      <c r="G34" s="143"/>
      <c r="H34" s="144"/>
      <c r="I34" s="151"/>
      <c r="J34" s="152"/>
    </row>
    <row r="35" spans="1:10" s="139" customFormat="1" x14ac:dyDescent="0.25">
      <c r="A35" s="159" t="s">
        <v>35</v>
      </c>
      <c r="B35" s="65"/>
      <c r="C35" s="66"/>
      <c r="D35" s="65"/>
      <c r="E35" s="66"/>
      <c r="F35" s="67"/>
      <c r="G35" s="65"/>
      <c r="H35" s="66"/>
      <c r="I35" s="20"/>
      <c r="J35" s="21"/>
    </row>
    <row r="36" spans="1:10" x14ac:dyDescent="0.25">
      <c r="A36" s="158" t="s">
        <v>339</v>
      </c>
      <c r="B36" s="65">
        <v>1</v>
      </c>
      <c r="C36" s="66">
        <v>0</v>
      </c>
      <c r="D36" s="65">
        <v>1</v>
      </c>
      <c r="E36" s="66">
        <v>0</v>
      </c>
      <c r="F36" s="67"/>
      <c r="G36" s="65">
        <f>B36-C36</f>
        <v>1</v>
      </c>
      <c r="H36" s="66">
        <f>D36-E36</f>
        <v>1</v>
      </c>
      <c r="I36" s="20" t="str">
        <f>IF(C36=0, "-", IF(G36/C36&lt;10, G36/C36, "&gt;999%"))</f>
        <v>-</v>
      </c>
      <c r="J36" s="21" t="str">
        <f>IF(E36=0, "-", IF(H36/E36&lt;10, H36/E36, "&gt;999%"))</f>
        <v>-</v>
      </c>
    </row>
    <row r="37" spans="1:10" s="160" customFormat="1" x14ac:dyDescent="0.25">
      <c r="A37" s="178" t="s">
        <v>416</v>
      </c>
      <c r="B37" s="71">
        <v>1</v>
      </c>
      <c r="C37" s="72">
        <v>0</v>
      </c>
      <c r="D37" s="71">
        <v>1</v>
      </c>
      <c r="E37" s="72">
        <v>0</v>
      </c>
      <c r="F37" s="73"/>
      <c r="G37" s="71">
        <f>B37-C37</f>
        <v>1</v>
      </c>
      <c r="H37" s="72">
        <f>D37-E37</f>
        <v>1</v>
      </c>
      <c r="I37" s="37" t="str">
        <f>IF(C37=0, "-", IF(G37/C37&lt;10, G37/C37, "&gt;999%"))</f>
        <v>-</v>
      </c>
      <c r="J37" s="38" t="str">
        <f>IF(E37=0, "-", IF(H37/E37&lt;10, H37/E37, "&gt;999%"))</f>
        <v>-</v>
      </c>
    </row>
    <row r="38" spans="1:10" x14ac:dyDescent="0.25">
      <c r="A38" s="177"/>
      <c r="B38" s="143"/>
      <c r="C38" s="144"/>
      <c r="D38" s="143"/>
      <c r="E38" s="144"/>
      <c r="F38" s="145"/>
      <c r="G38" s="143"/>
      <c r="H38" s="144"/>
      <c r="I38" s="151"/>
      <c r="J38" s="152"/>
    </row>
    <row r="39" spans="1:10" s="139" customFormat="1" x14ac:dyDescent="0.25">
      <c r="A39" s="159" t="s">
        <v>36</v>
      </c>
      <c r="B39" s="65"/>
      <c r="C39" s="66"/>
      <c r="D39" s="65"/>
      <c r="E39" s="66"/>
      <c r="F39" s="67"/>
      <c r="G39" s="65"/>
      <c r="H39" s="66"/>
      <c r="I39" s="20"/>
      <c r="J39" s="21"/>
    </row>
    <row r="40" spans="1:10" x14ac:dyDescent="0.25">
      <c r="A40" s="158" t="s">
        <v>251</v>
      </c>
      <c r="B40" s="65">
        <v>3</v>
      </c>
      <c r="C40" s="66">
        <v>0</v>
      </c>
      <c r="D40" s="65">
        <v>3</v>
      </c>
      <c r="E40" s="66">
        <v>1</v>
      </c>
      <c r="F40" s="67"/>
      <c r="G40" s="65">
        <f t="shared" ref="G40:G47" si="4">B40-C40</f>
        <v>3</v>
      </c>
      <c r="H40" s="66">
        <f t="shared" ref="H40:H47" si="5">D40-E40</f>
        <v>2</v>
      </c>
      <c r="I40" s="20" t="str">
        <f t="shared" ref="I40:I47" si="6">IF(C40=0, "-", IF(G40/C40&lt;10, G40/C40, "&gt;999%"))</f>
        <v>-</v>
      </c>
      <c r="J40" s="21">
        <f t="shared" ref="J40:J47" si="7">IF(E40=0, "-", IF(H40/E40&lt;10, H40/E40, "&gt;999%"))</f>
        <v>2</v>
      </c>
    </row>
    <row r="41" spans="1:10" x14ac:dyDescent="0.25">
      <c r="A41" s="158" t="s">
        <v>274</v>
      </c>
      <c r="B41" s="65">
        <v>3</v>
      </c>
      <c r="C41" s="66">
        <v>1</v>
      </c>
      <c r="D41" s="65">
        <v>14</v>
      </c>
      <c r="E41" s="66">
        <v>6</v>
      </c>
      <c r="F41" s="67"/>
      <c r="G41" s="65">
        <f t="shared" si="4"/>
        <v>2</v>
      </c>
      <c r="H41" s="66">
        <f t="shared" si="5"/>
        <v>8</v>
      </c>
      <c r="I41" s="20">
        <f t="shared" si="6"/>
        <v>2</v>
      </c>
      <c r="J41" s="21">
        <f t="shared" si="7"/>
        <v>1.3333333333333333</v>
      </c>
    </row>
    <row r="42" spans="1:10" x14ac:dyDescent="0.25">
      <c r="A42" s="158" t="s">
        <v>209</v>
      </c>
      <c r="B42" s="65">
        <v>1</v>
      </c>
      <c r="C42" s="66">
        <v>0</v>
      </c>
      <c r="D42" s="65">
        <v>1</v>
      </c>
      <c r="E42" s="66">
        <v>0</v>
      </c>
      <c r="F42" s="67"/>
      <c r="G42" s="65">
        <f t="shared" si="4"/>
        <v>1</v>
      </c>
      <c r="H42" s="66">
        <f t="shared" si="5"/>
        <v>1</v>
      </c>
      <c r="I42" s="20" t="str">
        <f t="shared" si="6"/>
        <v>-</v>
      </c>
      <c r="J42" s="21" t="str">
        <f t="shared" si="7"/>
        <v>-</v>
      </c>
    </row>
    <row r="43" spans="1:10" x14ac:dyDescent="0.25">
      <c r="A43" s="158" t="s">
        <v>217</v>
      </c>
      <c r="B43" s="65">
        <v>0</v>
      </c>
      <c r="C43" s="66">
        <v>1</v>
      </c>
      <c r="D43" s="65">
        <v>1</v>
      </c>
      <c r="E43" s="66">
        <v>1</v>
      </c>
      <c r="F43" s="67"/>
      <c r="G43" s="65">
        <f t="shared" si="4"/>
        <v>-1</v>
      </c>
      <c r="H43" s="66">
        <f t="shared" si="5"/>
        <v>0</v>
      </c>
      <c r="I43" s="20">
        <f t="shared" si="6"/>
        <v>-1</v>
      </c>
      <c r="J43" s="21">
        <f t="shared" si="7"/>
        <v>0</v>
      </c>
    </row>
    <row r="44" spans="1:10" x14ac:dyDescent="0.25">
      <c r="A44" s="158" t="s">
        <v>317</v>
      </c>
      <c r="B44" s="65">
        <v>1</v>
      </c>
      <c r="C44" s="66">
        <v>2</v>
      </c>
      <c r="D44" s="65">
        <v>6</v>
      </c>
      <c r="E44" s="66">
        <v>9</v>
      </c>
      <c r="F44" s="67"/>
      <c r="G44" s="65">
        <f t="shared" si="4"/>
        <v>-1</v>
      </c>
      <c r="H44" s="66">
        <f t="shared" si="5"/>
        <v>-3</v>
      </c>
      <c r="I44" s="20">
        <f t="shared" si="6"/>
        <v>-0.5</v>
      </c>
      <c r="J44" s="21">
        <f t="shared" si="7"/>
        <v>-0.33333333333333331</v>
      </c>
    </row>
    <row r="45" spans="1:10" x14ac:dyDescent="0.25">
      <c r="A45" s="158" t="s">
        <v>323</v>
      </c>
      <c r="B45" s="65">
        <v>17</v>
      </c>
      <c r="C45" s="66">
        <v>26</v>
      </c>
      <c r="D45" s="65">
        <v>94</v>
      </c>
      <c r="E45" s="66">
        <v>79</v>
      </c>
      <c r="F45" s="67"/>
      <c r="G45" s="65">
        <f t="shared" si="4"/>
        <v>-9</v>
      </c>
      <c r="H45" s="66">
        <f t="shared" si="5"/>
        <v>15</v>
      </c>
      <c r="I45" s="20">
        <f t="shared" si="6"/>
        <v>-0.34615384615384615</v>
      </c>
      <c r="J45" s="21">
        <f t="shared" si="7"/>
        <v>0.189873417721519</v>
      </c>
    </row>
    <row r="46" spans="1:10" x14ac:dyDescent="0.25">
      <c r="A46" s="158" t="s">
        <v>309</v>
      </c>
      <c r="B46" s="65">
        <v>2</v>
      </c>
      <c r="C46" s="66">
        <v>0</v>
      </c>
      <c r="D46" s="65">
        <v>3</v>
      </c>
      <c r="E46" s="66">
        <v>0</v>
      </c>
      <c r="F46" s="67"/>
      <c r="G46" s="65">
        <f t="shared" si="4"/>
        <v>2</v>
      </c>
      <c r="H46" s="66">
        <f t="shared" si="5"/>
        <v>3</v>
      </c>
      <c r="I46" s="20" t="str">
        <f t="shared" si="6"/>
        <v>-</v>
      </c>
      <c r="J46" s="21" t="str">
        <f t="shared" si="7"/>
        <v>-</v>
      </c>
    </row>
    <row r="47" spans="1:10" s="160" customFormat="1" x14ac:dyDescent="0.25">
      <c r="A47" s="178" t="s">
        <v>417</v>
      </c>
      <c r="B47" s="71">
        <v>27</v>
      </c>
      <c r="C47" s="72">
        <v>30</v>
      </c>
      <c r="D47" s="71">
        <v>122</v>
      </c>
      <c r="E47" s="72">
        <v>96</v>
      </c>
      <c r="F47" s="73"/>
      <c r="G47" s="71">
        <f t="shared" si="4"/>
        <v>-3</v>
      </c>
      <c r="H47" s="72">
        <f t="shared" si="5"/>
        <v>26</v>
      </c>
      <c r="I47" s="37">
        <f t="shared" si="6"/>
        <v>-0.1</v>
      </c>
      <c r="J47" s="38">
        <f t="shared" si="7"/>
        <v>0.27083333333333331</v>
      </c>
    </row>
    <row r="48" spans="1:10" x14ac:dyDescent="0.25">
      <c r="A48" s="177"/>
      <c r="B48" s="143"/>
      <c r="C48" s="144"/>
      <c r="D48" s="143"/>
      <c r="E48" s="144"/>
      <c r="F48" s="145"/>
      <c r="G48" s="143"/>
      <c r="H48" s="144"/>
      <c r="I48" s="151"/>
      <c r="J48" s="152"/>
    </row>
    <row r="49" spans="1:10" s="139" customFormat="1" x14ac:dyDescent="0.25">
      <c r="A49" s="159" t="s">
        <v>37</v>
      </c>
      <c r="B49" s="65"/>
      <c r="C49" s="66"/>
      <c r="D49" s="65"/>
      <c r="E49" s="66"/>
      <c r="F49" s="67"/>
      <c r="G49" s="65"/>
      <c r="H49" s="66"/>
      <c r="I49" s="20"/>
      <c r="J49" s="21"/>
    </row>
    <row r="50" spans="1:10" x14ac:dyDescent="0.25">
      <c r="A50" s="158" t="s">
        <v>340</v>
      </c>
      <c r="B50" s="65">
        <v>2</v>
      </c>
      <c r="C50" s="66">
        <v>4</v>
      </c>
      <c r="D50" s="65">
        <v>3</v>
      </c>
      <c r="E50" s="66">
        <v>7</v>
      </c>
      <c r="F50" s="67"/>
      <c r="G50" s="65">
        <f>B50-C50</f>
        <v>-2</v>
      </c>
      <c r="H50" s="66">
        <f>D50-E50</f>
        <v>-4</v>
      </c>
      <c r="I50" s="20">
        <f>IF(C50=0, "-", IF(G50/C50&lt;10, G50/C50, "&gt;999%"))</f>
        <v>-0.5</v>
      </c>
      <c r="J50" s="21">
        <f>IF(E50=0, "-", IF(H50/E50&lt;10, H50/E50, "&gt;999%"))</f>
        <v>-0.5714285714285714</v>
      </c>
    </row>
    <row r="51" spans="1:10" x14ac:dyDescent="0.25">
      <c r="A51" s="158" t="s">
        <v>346</v>
      </c>
      <c r="B51" s="65">
        <v>0</v>
      </c>
      <c r="C51" s="66">
        <v>2</v>
      </c>
      <c r="D51" s="65">
        <v>0</v>
      </c>
      <c r="E51" s="66">
        <v>2</v>
      </c>
      <c r="F51" s="67"/>
      <c r="G51" s="65">
        <f>B51-C51</f>
        <v>-2</v>
      </c>
      <c r="H51" s="66">
        <f>D51-E51</f>
        <v>-2</v>
      </c>
      <c r="I51" s="20">
        <f>IF(C51=0, "-", IF(G51/C51&lt;10, G51/C51, "&gt;999%"))</f>
        <v>-1</v>
      </c>
      <c r="J51" s="21">
        <f>IF(E51=0, "-", IF(H51/E51&lt;10, H51/E51, "&gt;999%"))</f>
        <v>-1</v>
      </c>
    </row>
    <row r="52" spans="1:10" x14ac:dyDescent="0.25">
      <c r="A52" s="158" t="s">
        <v>350</v>
      </c>
      <c r="B52" s="65">
        <v>1</v>
      </c>
      <c r="C52" s="66">
        <v>0</v>
      </c>
      <c r="D52" s="65">
        <v>1</v>
      </c>
      <c r="E52" s="66">
        <v>0</v>
      </c>
      <c r="F52" s="67"/>
      <c r="G52" s="65">
        <f>B52-C52</f>
        <v>1</v>
      </c>
      <c r="H52" s="66">
        <f>D52-E52</f>
        <v>1</v>
      </c>
      <c r="I52" s="20" t="str">
        <f>IF(C52=0, "-", IF(G52/C52&lt;10, G52/C52, "&gt;999%"))</f>
        <v>-</v>
      </c>
      <c r="J52" s="21" t="str">
        <f>IF(E52=0, "-", IF(H52/E52&lt;10, H52/E52, "&gt;999%"))</f>
        <v>-</v>
      </c>
    </row>
    <row r="53" spans="1:10" s="160" customFormat="1" x14ac:dyDescent="0.25">
      <c r="A53" s="178" t="s">
        <v>418</v>
      </c>
      <c r="B53" s="71">
        <v>3</v>
      </c>
      <c r="C53" s="72">
        <v>6</v>
      </c>
      <c r="D53" s="71">
        <v>4</v>
      </c>
      <c r="E53" s="72">
        <v>9</v>
      </c>
      <c r="F53" s="73"/>
      <c r="G53" s="71">
        <f>B53-C53</f>
        <v>-3</v>
      </c>
      <c r="H53" s="72">
        <f>D53-E53</f>
        <v>-5</v>
      </c>
      <c r="I53" s="37">
        <f>IF(C53=0, "-", IF(G53/C53&lt;10, G53/C53, "&gt;999%"))</f>
        <v>-0.5</v>
      </c>
      <c r="J53" s="38">
        <f>IF(E53=0, "-", IF(H53/E53&lt;10, H53/E53, "&gt;999%"))</f>
        <v>-0.55555555555555558</v>
      </c>
    </row>
    <row r="54" spans="1:10" x14ac:dyDescent="0.25">
      <c r="A54" s="177"/>
      <c r="B54" s="143"/>
      <c r="C54" s="144"/>
      <c r="D54" s="143"/>
      <c r="E54" s="144"/>
      <c r="F54" s="145"/>
      <c r="G54" s="143"/>
      <c r="H54" s="144"/>
      <c r="I54" s="151"/>
      <c r="J54" s="152"/>
    </row>
    <row r="55" spans="1:10" s="139" customFormat="1" x14ac:dyDescent="0.25">
      <c r="A55" s="159" t="s">
        <v>38</v>
      </c>
      <c r="B55" s="65"/>
      <c r="C55" s="66"/>
      <c r="D55" s="65"/>
      <c r="E55" s="66"/>
      <c r="F55" s="67"/>
      <c r="G55" s="65"/>
      <c r="H55" s="66"/>
      <c r="I55" s="20"/>
      <c r="J55" s="21"/>
    </row>
    <row r="56" spans="1:10" x14ac:dyDescent="0.25">
      <c r="A56" s="158" t="s">
        <v>252</v>
      </c>
      <c r="B56" s="65">
        <v>4</v>
      </c>
      <c r="C56" s="66">
        <v>3</v>
      </c>
      <c r="D56" s="65">
        <v>20</v>
      </c>
      <c r="E56" s="66">
        <v>6</v>
      </c>
      <c r="F56" s="67"/>
      <c r="G56" s="65">
        <f>B56-C56</f>
        <v>1</v>
      </c>
      <c r="H56" s="66">
        <f>D56-E56</f>
        <v>14</v>
      </c>
      <c r="I56" s="20">
        <f>IF(C56=0, "-", IF(G56/C56&lt;10, G56/C56, "&gt;999%"))</f>
        <v>0.33333333333333331</v>
      </c>
      <c r="J56" s="21">
        <f>IF(E56=0, "-", IF(H56/E56&lt;10, H56/E56, "&gt;999%"))</f>
        <v>2.3333333333333335</v>
      </c>
    </row>
    <row r="57" spans="1:10" x14ac:dyDescent="0.25">
      <c r="A57" s="158" t="s">
        <v>253</v>
      </c>
      <c r="B57" s="65">
        <v>1</v>
      </c>
      <c r="C57" s="66">
        <v>0</v>
      </c>
      <c r="D57" s="65">
        <v>8</v>
      </c>
      <c r="E57" s="66">
        <v>0</v>
      </c>
      <c r="F57" s="67"/>
      <c r="G57" s="65">
        <f>B57-C57</f>
        <v>1</v>
      </c>
      <c r="H57" s="66">
        <f>D57-E57</f>
        <v>8</v>
      </c>
      <c r="I57" s="20" t="str">
        <f>IF(C57=0, "-", IF(G57/C57&lt;10, G57/C57, "&gt;999%"))</f>
        <v>-</v>
      </c>
      <c r="J57" s="21" t="str">
        <f>IF(E57=0, "-", IF(H57/E57&lt;10, H57/E57, "&gt;999%"))</f>
        <v>-</v>
      </c>
    </row>
    <row r="58" spans="1:10" x14ac:dyDescent="0.25">
      <c r="A58" s="158" t="s">
        <v>226</v>
      </c>
      <c r="B58" s="65">
        <v>28</v>
      </c>
      <c r="C58" s="66">
        <v>13</v>
      </c>
      <c r="D58" s="65">
        <v>49</v>
      </c>
      <c r="E58" s="66">
        <v>25</v>
      </c>
      <c r="F58" s="67"/>
      <c r="G58" s="65">
        <f>B58-C58</f>
        <v>15</v>
      </c>
      <c r="H58" s="66">
        <f>D58-E58</f>
        <v>24</v>
      </c>
      <c r="I58" s="20">
        <f>IF(C58=0, "-", IF(G58/C58&lt;10, G58/C58, "&gt;999%"))</f>
        <v>1.1538461538461537</v>
      </c>
      <c r="J58" s="21">
        <f>IF(E58=0, "-", IF(H58/E58&lt;10, H58/E58, "&gt;999%"))</f>
        <v>0.96</v>
      </c>
    </row>
    <row r="59" spans="1:10" x14ac:dyDescent="0.25">
      <c r="A59" s="158" t="s">
        <v>324</v>
      </c>
      <c r="B59" s="65">
        <v>9</v>
      </c>
      <c r="C59" s="66">
        <v>0</v>
      </c>
      <c r="D59" s="65">
        <v>20</v>
      </c>
      <c r="E59" s="66">
        <v>6</v>
      </c>
      <c r="F59" s="67"/>
      <c r="G59" s="65">
        <f>B59-C59</f>
        <v>9</v>
      </c>
      <c r="H59" s="66">
        <f>D59-E59</f>
        <v>14</v>
      </c>
      <c r="I59" s="20" t="str">
        <f>IF(C59=0, "-", IF(G59/C59&lt;10, G59/C59, "&gt;999%"))</f>
        <v>-</v>
      </c>
      <c r="J59" s="21">
        <f>IF(E59=0, "-", IF(H59/E59&lt;10, H59/E59, "&gt;999%"))</f>
        <v>2.3333333333333335</v>
      </c>
    </row>
    <row r="60" spans="1:10" s="160" customFormat="1" x14ac:dyDescent="0.25">
      <c r="A60" s="178" t="s">
        <v>419</v>
      </c>
      <c r="B60" s="71">
        <v>42</v>
      </c>
      <c r="C60" s="72">
        <v>16</v>
      </c>
      <c r="D60" s="71">
        <v>97</v>
      </c>
      <c r="E60" s="72">
        <v>37</v>
      </c>
      <c r="F60" s="73"/>
      <c r="G60" s="71">
        <f>B60-C60</f>
        <v>26</v>
      </c>
      <c r="H60" s="72">
        <f>D60-E60</f>
        <v>60</v>
      </c>
      <c r="I60" s="37">
        <f>IF(C60=0, "-", IF(G60/C60&lt;10, G60/C60, "&gt;999%"))</f>
        <v>1.625</v>
      </c>
      <c r="J60" s="38">
        <f>IF(E60=0, "-", IF(H60/E60&lt;10, H60/E60, "&gt;999%"))</f>
        <v>1.6216216216216217</v>
      </c>
    </row>
    <row r="61" spans="1:10" x14ac:dyDescent="0.25">
      <c r="A61" s="177"/>
      <c r="B61" s="143"/>
      <c r="C61" s="144"/>
      <c r="D61" s="143"/>
      <c r="E61" s="144"/>
      <c r="F61" s="145"/>
      <c r="G61" s="143"/>
      <c r="H61" s="144"/>
      <c r="I61" s="151"/>
      <c r="J61" s="152"/>
    </row>
    <row r="62" spans="1:10" s="139" customFormat="1" x14ac:dyDescent="0.25">
      <c r="A62" s="159" t="s">
        <v>39</v>
      </c>
      <c r="B62" s="65"/>
      <c r="C62" s="66"/>
      <c r="D62" s="65"/>
      <c r="E62" s="66"/>
      <c r="F62" s="67"/>
      <c r="G62" s="65"/>
      <c r="H62" s="66"/>
      <c r="I62" s="20"/>
      <c r="J62" s="21"/>
    </row>
    <row r="63" spans="1:10" x14ac:dyDescent="0.25">
      <c r="A63" s="158" t="s">
        <v>351</v>
      </c>
      <c r="B63" s="65">
        <v>0</v>
      </c>
      <c r="C63" s="66">
        <v>0</v>
      </c>
      <c r="D63" s="65">
        <v>2</v>
      </c>
      <c r="E63" s="66">
        <v>1</v>
      </c>
      <c r="F63" s="67"/>
      <c r="G63" s="65">
        <f>B63-C63</f>
        <v>0</v>
      </c>
      <c r="H63" s="66">
        <f>D63-E63</f>
        <v>1</v>
      </c>
      <c r="I63" s="20" t="str">
        <f>IF(C63=0, "-", IF(G63/C63&lt;10, G63/C63, "&gt;999%"))</f>
        <v>-</v>
      </c>
      <c r="J63" s="21">
        <f>IF(E63=0, "-", IF(H63/E63&lt;10, H63/E63, "&gt;999%"))</f>
        <v>1</v>
      </c>
    </row>
    <row r="64" spans="1:10" x14ac:dyDescent="0.25">
      <c r="A64" s="158" t="s">
        <v>341</v>
      </c>
      <c r="B64" s="65">
        <v>1</v>
      </c>
      <c r="C64" s="66">
        <v>3</v>
      </c>
      <c r="D64" s="65">
        <v>1</v>
      </c>
      <c r="E64" s="66">
        <v>6</v>
      </c>
      <c r="F64" s="67"/>
      <c r="G64" s="65">
        <f>B64-C64</f>
        <v>-2</v>
      </c>
      <c r="H64" s="66">
        <f>D64-E64</f>
        <v>-5</v>
      </c>
      <c r="I64" s="20">
        <f>IF(C64=0, "-", IF(G64/C64&lt;10, G64/C64, "&gt;999%"))</f>
        <v>-0.66666666666666663</v>
      </c>
      <c r="J64" s="21">
        <f>IF(E64=0, "-", IF(H64/E64&lt;10, H64/E64, "&gt;999%"))</f>
        <v>-0.83333333333333337</v>
      </c>
    </row>
    <row r="65" spans="1:10" x14ac:dyDescent="0.25">
      <c r="A65" s="158" t="s">
        <v>347</v>
      </c>
      <c r="B65" s="65">
        <v>0</v>
      </c>
      <c r="C65" s="66">
        <v>0</v>
      </c>
      <c r="D65" s="65">
        <v>2</v>
      </c>
      <c r="E65" s="66">
        <v>5</v>
      </c>
      <c r="F65" s="67"/>
      <c r="G65" s="65">
        <f>B65-C65</f>
        <v>0</v>
      </c>
      <c r="H65" s="66">
        <f>D65-E65</f>
        <v>-3</v>
      </c>
      <c r="I65" s="20" t="str">
        <f>IF(C65=0, "-", IF(G65/C65&lt;10, G65/C65, "&gt;999%"))</f>
        <v>-</v>
      </c>
      <c r="J65" s="21">
        <f>IF(E65=0, "-", IF(H65/E65&lt;10, H65/E65, "&gt;999%"))</f>
        <v>-0.6</v>
      </c>
    </row>
    <row r="66" spans="1:10" s="160" customFormat="1" x14ac:dyDescent="0.25">
      <c r="A66" s="178" t="s">
        <v>420</v>
      </c>
      <c r="B66" s="71">
        <v>1</v>
      </c>
      <c r="C66" s="72">
        <v>3</v>
      </c>
      <c r="D66" s="71">
        <v>5</v>
      </c>
      <c r="E66" s="72">
        <v>12</v>
      </c>
      <c r="F66" s="73"/>
      <c r="G66" s="71">
        <f>B66-C66</f>
        <v>-2</v>
      </c>
      <c r="H66" s="72">
        <f>D66-E66</f>
        <v>-7</v>
      </c>
      <c r="I66" s="37">
        <f>IF(C66=0, "-", IF(G66/C66&lt;10, G66/C66, "&gt;999%"))</f>
        <v>-0.66666666666666663</v>
      </c>
      <c r="J66" s="38">
        <f>IF(E66=0, "-", IF(H66/E66&lt;10, H66/E66, "&gt;999%"))</f>
        <v>-0.58333333333333337</v>
      </c>
    </row>
    <row r="67" spans="1:10" x14ac:dyDescent="0.25">
      <c r="A67" s="177"/>
      <c r="B67" s="143"/>
      <c r="C67" s="144"/>
      <c r="D67" s="143"/>
      <c r="E67" s="144"/>
      <c r="F67" s="145"/>
      <c r="G67" s="143"/>
      <c r="H67" s="144"/>
      <c r="I67" s="151"/>
      <c r="J67" s="152"/>
    </row>
    <row r="68" spans="1:10" s="139" customFormat="1" x14ac:dyDescent="0.25">
      <c r="A68" s="159" t="s">
        <v>40</v>
      </c>
      <c r="B68" s="65"/>
      <c r="C68" s="66"/>
      <c r="D68" s="65"/>
      <c r="E68" s="66"/>
      <c r="F68" s="67"/>
      <c r="G68" s="65"/>
      <c r="H68" s="66"/>
      <c r="I68" s="20"/>
      <c r="J68" s="21"/>
    </row>
    <row r="69" spans="1:10" x14ac:dyDescent="0.25">
      <c r="A69" s="158" t="s">
        <v>186</v>
      </c>
      <c r="B69" s="65">
        <v>1</v>
      </c>
      <c r="C69" s="66">
        <v>0</v>
      </c>
      <c r="D69" s="65">
        <v>2</v>
      </c>
      <c r="E69" s="66">
        <v>0</v>
      </c>
      <c r="F69" s="67"/>
      <c r="G69" s="65">
        <f>B69-C69</f>
        <v>1</v>
      </c>
      <c r="H69" s="66">
        <f>D69-E69</f>
        <v>2</v>
      </c>
      <c r="I69" s="20" t="str">
        <f>IF(C69=0, "-", IF(G69/C69&lt;10, G69/C69, "&gt;999%"))</f>
        <v>-</v>
      </c>
      <c r="J69" s="21" t="str">
        <f>IF(E69=0, "-", IF(H69/E69&lt;10, H69/E69, "&gt;999%"))</f>
        <v>-</v>
      </c>
    </row>
    <row r="70" spans="1:10" x14ac:dyDescent="0.25">
      <c r="A70" s="158" t="s">
        <v>254</v>
      </c>
      <c r="B70" s="65">
        <v>9</v>
      </c>
      <c r="C70" s="66">
        <v>6</v>
      </c>
      <c r="D70" s="65">
        <v>21</v>
      </c>
      <c r="E70" s="66">
        <v>14</v>
      </c>
      <c r="F70" s="67"/>
      <c r="G70" s="65">
        <f>B70-C70</f>
        <v>3</v>
      </c>
      <c r="H70" s="66">
        <f>D70-E70</f>
        <v>7</v>
      </c>
      <c r="I70" s="20">
        <f>IF(C70=0, "-", IF(G70/C70&lt;10, G70/C70, "&gt;999%"))</f>
        <v>0.5</v>
      </c>
      <c r="J70" s="21">
        <f>IF(E70=0, "-", IF(H70/E70&lt;10, H70/E70, "&gt;999%"))</f>
        <v>0.5</v>
      </c>
    </row>
    <row r="71" spans="1:10" x14ac:dyDescent="0.25">
      <c r="A71" s="158" t="s">
        <v>227</v>
      </c>
      <c r="B71" s="65">
        <v>0</v>
      </c>
      <c r="C71" s="66">
        <v>5</v>
      </c>
      <c r="D71" s="65">
        <v>1</v>
      </c>
      <c r="E71" s="66">
        <v>6</v>
      </c>
      <c r="F71" s="67"/>
      <c r="G71" s="65">
        <f>B71-C71</f>
        <v>-5</v>
      </c>
      <c r="H71" s="66">
        <f>D71-E71</f>
        <v>-5</v>
      </c>
      <c r="I71" s="20">
        <f>IF(C71=0, "-", IF(G71/C71&lt;10, G71/C71, "&gt;999%"))</f>
        <v>-1</v>
      </c>
      <c r="J71" s="21">
        <f>IF(E71=0, "-", IF(H71/E71&lt;10, H71/E71, "&gt;999%"))</f>
        <v>-0.83333333333333337</v>
      </c>
    </row>
    <row r="72" spans="1:10" x14ac:dyDescent="0.25">
      <c r="A72" s="158" t="s">
        <v>202</v>
      </c>
      <c r="B72" s="65">
        <v>0</v>
      </c>
      <c r="C72" s="66">
        <v>0</v>
      </c>
      <c r="D72" s="65">
        <v>0</v>
      </c>
      <c r="E72" s="66">
        <v>1</v>
      </c>
      <c r="F72" s="67"/>
      <c r="G72" s="65">
        <f>B72-C72</f>
        <v>0</v>
      </c>
      <c r="H72" s="66">
        <f>D72-E72</f>
        <v>-1</v>
      </c>
      <c r="I72" s="20" t="str">
        <f>IF(C72=0, "-", IF(G72/C72&lt;10, G72/C72, "&gt;999%"))</f>
        <v>-</v>
      </c>
      <c r="J72" s="21">
        <f>IF(E72=0, "-", IF(H72/E72&lt;10, H72/E72, "&gt;999%"))</f>
        <v>-1</v>
      </c>
    </row>
    <row r="73" spans="1:10" s="160" customFormat="1" x14ac:dyDescent="0.25">
      <c r="A73" s="178" t="s">
        <v>421</v>
      </c>
      <c r="B73" s="71">
        <v>10</v>
      </c>
      <c r="C73" s="72">
        <v>11</v>
      </c>
      <c r="D73" s="71">
        <v>24</v>
      </c>
      <c r="E73" s="72">
        <v>21</v>
      </c>
      <c r="F73" s="73"/>
      <c r="G73" s="71">
        <f>B73-C73</f>
        <v>-1</v>
      </c>
      <c r="H73" s="72">
        <f>D73-E73</f>
        <v>3</v>
      </c>
      <c r="I73" s="37">
        <f>IF(C73=0, "-", IF(G73/C73&lt;10, G73/C73, "&gt;999%"))</f>
        <v>-9.0909090909090912E-2</v>
      </c>
      <c r="J73" s="38">
        <f>IF(E73=0, "-", IF(H73/E73&lt;10, H73/E73, "&gt;999%"))</f>
        <v>0.14285714285714285</v>
      </c>
    </row>
    <row r="74" spans="1:10" x14ac:dyDescent="0.25">
      <c r="A74" s="177"/>
      <c r="B74" s="143"/>
      <c r="C74" s="144"/>
      <c r="D74" s="143"/>
      <c r="E74" s="144"/>
      <c r="F74" s="145"/>
      <c r="G74" s="143"/>
      <c r="H74" s="144"/>
      <c r="I74" s="151"/>
      <c r="J74" s="152"/>
    </row>
    <row r="75" spans="1:10" s="139" customFormat="1" x14ac:dyDescent="0.25">
      <c r="A75" s="159" t="s">
        <v>41</v>
      </c>
      <c r="B75" s="65"/>
      <c r="C75" s="66"/>
      <c r="D75" s="65"/>
      <c r="E75" s="66"/>
      <c r="F75" s="67"/>
      <c r="G75" s="65"/>
      <c r="H75" s="66"/>
      <c r="I75" s="20"/>
      <c r="J75" s="21"/>
    </row>
    <row r="76" spans="1:10" x14ac:dyDescent="0.25">
      <c r="A76" s="158" t="s">
        <v>169</v>
      </c>
      <c r="B76" s="65">
        <v>1</v>
      </c>
      <c r="C76" s="66">
        <v>1</v>
      </c>
      <c r="D76" s="65">
        <v>1</v>
      </c>
      <c r="E76" s="66">
        <v>3</v>
      </c>
      <c r="F76" s="67"/>
      <c r="G76" s="65">
        <f t="shared" ref="G76:G87" si="8">B76-C76</f>
        <v>0</v>
      </c>
      <c r="H76" s="66">
        <f t="shared" ref="H76:H87" si="9">D76-E76</f>
        <v>-2</v>
      </c>
      <c r="I76" s="20">
        <f t="shared" ref="I76:I87" si="10">IF(C76=0, "-", IF(G76/C76&lt;10, G76/C76, "&gt;999%"))</f>
        <v>0</v>
      </c>
      <c r="J76" s="21">
        <f t="shared" ref="J76:J87" si="11">IF(E76=0, "-", IF(H76/E76&lt;10, H76/E76, "&gt;999%"))</f>
        <v>-0.66666666666666663</v>
      </c>
    </row>
    <row r="77" spans="1:10" x14ac:dyDescent="0.25">
      <c r="A77" s="158" t="s">
        <v>178</v>
      </c>
      <c r="B77" s="65">
        <v>19</v>
      </c>
      <c r="C77" s="66">
        <v>10</v>
      </c>
      <c r="D77" s="65">
        <v>32</v>
      </c>
      <c r="E77" s="66">
        <v>24</v>
      </c>
      <c r="F77" s="67"/>
      <c r="G77" s="65">
        <f t="shared" si="8"/>
        <v>9</v>
      </c>
      <c r="H77" s="66">
        <f t="shared" si="9"/>
        <v>8</v>
      </c>
      <c r="I77" s="20">
        <f t="shared" si="10"/>
        <v>0.9</v>
      </c>
      <c r="J77" s="21">
        <f t="shared" si="11"/>
        <v>0.33333333333333331</v>
      </c>
    </row>
    <row r="78" spans="1:10" x14ac:dyDescent="0.25">
      <c r="A78" s="158" t="s">
        <v>179</v>
      </c>
      <c r="B78" s="65">
        <v>0</v>
      </c>
      <c r="C78" s="66">
        <v>2</v>
      </c>
      <c r="D78" s="65">
        <v>0</v>
      </c>
      <c r="E78" s="66">
        <v>4</v>
      </c>
      <c r="F78" s="67"/>
      <c r="G78" s="65">
        <f t="shared" si="8"/>
        <v>-2</v>
      </c>
      <c r="H78" s="66">
        <f t="shared" si="9"/>
        <v>-4</v>
      </c>
      <c r="I78" s="20">
        <f t="shared" si="10"/>
        <v>-1</v>
      </c>
      <c r="J78" s="21">
        <f t="shared" si="11"/>
        <v>-1</v>
      </c>
    </row>
    <row r="79" spans="1:10" x14ac:dyDescent="0.25">
      <c r="A79" s="158" t="s">
        <v>228</v>
      </c>
      <c r="B79" s="65">
        <v>8</v>
      </c>
      <c r="C79" s="66">
        <v>5</v>
      </c>
      <c r="D79" s="65">
        <v>15</v>
      </c>
      <c r="E79" s="66">
        <v>14</v>
      </c>
      <c r="F79" s="67"/>
      <c r="G79" s="65">
        <f t="shared" si="8"/>
        <v>3</v>
      </c>
      <c r="H79" s="66">
        <f t="shared" si="9"/>
        <v>1</v>
      </c>
      <c r="I79" s="20">
        <f t="shared" si="10"/>
        <v>0.6</v>
      </c>
      <c r="J79" s="21">
        <f t="shared" si="11"/>
        <v>7.1428571428571425E-2</v>
      </c>
    </row>
    <row r="80" spans="1:10" x14ac:dyDescent="0.25">
      <c r="A80" s="158" t="s">
        <v>275</v>
      </c>
      <c r="B80" s="65">
        <v>2</v>
      </c>
      <c r="C80" s="66">
        <v>5</v>
      </c>
      <c r="D80" s="65">
        <v>5</v>
      </c>
      <c r="E80" s="66">
        <v>7</v>
      </c>
      <c r="F80" s="67"/>
      <c r="G80" s="65">
        <f t="shared" si="8"/>
        <v>-3</v>
      </c>
      <c r="H80" s="66">
        <f t="shared" si="9"/>
        <v>-2</v>
      </c>
      <c r="I80" s="20">
        <f t="shared" si="10"/>
        <v>-0.6</v>
      </c>
      <c r="J80" s="21">
        <f t="shared" si="11"/>
        <v>-0.2857142857142857</v>
      </c>
    </row>
    <row r="81" spans="1:10" x14ac:dyDescent="0.25">
      <c r="A81" s="158" t="s">
        <v>276</v>
      </c>
      <c r="B81" s="65">
        <v>0</v>
      </c>
      <c r="C81" s="66">
        <v>3</v>
      </c>
      <c r="D81" s="65">
        <v>9</v>
      </c>
      <c r="E81" s="66">
        <v>6</v>
      </c>
      <c r="F81" s="67"/>
      <c r="G81" s="65">
        <f t="shared" si="8"/>
        <v>-3</v>
      </c>
      <c r="H81" s="66">
        <f t="shared" si="9"/>
        <v>3</v>
      </c>
      <c r="I81" s="20">
        <f t="shared" si="10"/>
        <v>-1</v>
      </c>
      <c r="J81" s="21">
        <f t="shared" si="11"/>
        <v>0.5</v>
      </c>
    </row>
    <row r="82" spans="1:10" x14ac:dyDescent="0.25">
      <c r="A82" s="158" t="s">
        <v>190</v>
      </c>
      <c r="B82" s="65">
        <v>0</v>
      </c>
      <c r="C82" s="66">
        <v>0</v>
      </c>
      <c r="D82" s="65">
        <v>2</v>
      </c>
      <c r="E82" s="66">
        <v>0</v>
      </c>
      <c r="F82" s="67"/>
      <c r="G82" s="65">
        <f t="shared" si="8"/>
        <v>0</v>
      </c>
      <c r="H82" s="66">
        <f t="shared" si="9"/>
        <v>2</v>
      </c>
      <c r="I82" s="20" t="str">
        <f t="shared" si="10"/>
        <v>-</v>
      </c>
      <c r="J82" s="21" t="str">
        <f t="shared" si="11"/>
        <v>-</v>
      </c>
    </row>
    <row r="83" spans="1:10" x14ac:dyDescent="0.25">
      <c r="A83" s="158" t="s">
        <v>203</v>
      </c>
      <c r="B83" s="65">
        <v>1</v>
      </c>
      <c r="C83" s="66">
        <v>1</v>
      </c>
      <c r="D83" s="65">
        <v>3</v>
      </c>
      <c r="E83" s="66">
        <v>3</v>
      </c>
      <c r="F83" s="67"/>
      <c r="G83" s="65">
        <f t="shared" si="8"/>
        <v>0</v>
      </c>
      <c r="H83" s="66">
        <f t="shared" si="9"/>
        <v>0</v>
      </c>
      <c r="I83" s="20">
        <f t="shared" si="10"/>
        <v>0</v>
      </c>
      <c r="J83" s="21">
        <f t="shared" si="11"/>
        <v>0</v>
      </c>
    </row>
    <row r="84" spans="1:10" x14ac:dyDescent="0.25">
      <c r="A84" s="158" t="s">
        <v>310</v>
      </c>
      <c r="B84" s="65">
        <v>0</v>
      </c>
      <c r="C84" s="66">
        <v>3</v>
      </c>
      <c r="D84" s="65">
        <v>1</v>
      </c>
      <c r="E84" s="66">
        <v>6</v>
      </c>
      <c r="F84" s="67"/>
      <c r="G84" s="65">
        <f t="shared" si="8"/>
        <v>-3</v>
      </c>
      <c r="H84" s="66">
        <f t="shared" si="9"/>
        <v>-5</v>
      </c>
      <c r="I84" s="20">
        <f t="shared" si="10"/>
        <v>-1</v>
      </c>
      <c r="J84" s="21">
        <f t="shared" si="11"/>
        <v>-0.83333333333333337</v>
      </c>
    </row>
    <row r="85" spans="1:10" x14ac:dyDescent="0.25">
      <c r="A85" s="158" t="s">
        <v>255</v>
      </c>
      <c r="B85" s="65">
        <v>18</v>
      </c>
      <c r="C85" s="66">
        <v>1</v>
      </c>
      <c r="D85" s="65">
        <v>24</v>
      </c>
      <c r="E85" s="66">
        <v>6</v>
      </c>
      <c r="F85" s="67"/>
      <c r="G85" s="65">
        <f t="shared" si="8"/>
        <v>17</v>
      </c>
      <c r="H85" s="66">
        <f t="shared" si="9"/>
        <v>18</v>
      </c>
      <c r="I85" s="20" t="str">
        <f t="shared" si="10"/>
        <v>&gt;999%</v>
      </c>
      <c r="J85" s="21">
        <f t="shared" si="11"/>
        <v>3</v>
      </c>
    </row>
    <row r="86" spans="1:10" x14ac:dyDescent="0.25">
      <c r="A86" s="158" t="s">
        <v>218</v>
      </c>
      <c r="B86" s="65">
        <v>2</v>
      </c>
      <c r="C86" s="66">
        <v>5</v>
      </c>
      <c r="D86" s="65">
        <v>10</v>
      </c>
      <c r="E86" s="66">
        <v>8</v>
      </c>
      <c r="F86" s="67"/>
      <c r="G86" s="65">
        <f t="shared" si="8"/>
        <v>-3</v>
      </c>
      <c r="H86" s="66">
        <f t="shared" si="9"/>
        <v>2</v>
      </c>
      <c r="I86" s="20">
        <f t="shared" si="10"/>
        <v>-0.6</v>
      </c>
      <c r="J86" s="21">
        <f t="shared" si="11"/>
        <v>0.25</v>
      </c>
    </row>
    <row r="87" spans="1:10" s="160" customFormat="1" x14ac:dyDescent="0.25">
      <c r="A87" s="178" t="s">
        <v>422</v>
      </c>
      <c r="B87" s="71">
        <v>51</v>
      </c>
      <c r="C87" s="72">
        <v>36</v>
      </c>
      <c r="D87" s="71">
        <v>102</v>
      </c>
      <c r="E87" s="72">
        <v>81</v>
      </c>
      <c r="F87" s="73"/>
      <c r="G87" s="71">
        <f t="shared" si="8"/>
        <v>15</v>
      </c>
      <c r="H87" s="72">
        <f t="shared" si="9"/>
        <v>21</v>
      </c>
      <c r="I87" s="37">
        <f t="shared" si="10"/>
        <v>0.41666666666666669</v>
      </c>
      <c r="J87" s="38">
        <f t="shared" si="11"/>
        <v>0.25925925925925924</v>
      </c>
    </row>
    <row r="88" spans="1:10" x14ac:dyDescent="0.25">
      <c r="A88" s="177"/>
      <c r="B88" s="143"/>
      <c r="C88" s="144"/>
      <c r="D88" s="143"/>
      <c r="E88" s="144"/>
      <c r="F88" s="145"/>
      <c r="G88" s="143"/>
      <c r="H88" s="144"/>
      <c r="I88" s="151"/>
      <c r="J88" s="152"/>
    </row>
    <row r="89" spans="1:10" s="139" customFormat="1" x14ac:dyDescent="0.25">
      <c r="A89" s="159" t="s">
        <v>42</v>
      </c>
      <c r="B89" s="65"/>
      <c r="C89" s="66"/>
      <c r="D89" s="65"/>
      <c r="E89" s="66"/>
      <c r="F89" s="67"/>
      <c r="G89" s="65"/>
      <c r="H89" s="66"/>
      <c r="I89" s="20"/>
      <c r="J89" s="21"/>
    </row>
    <row r="90" spans="1:10" x14ac:dyDescent="0.25">
      <c r="A90" s="158" t="s">
        <v>352</v>
      </c>
      <c r="B90" s="65">
        <v>0</v>
      </c>
      <c r="C90" s="66">
        <v>0</v>
      </c>
      <c r="D90" s="65">
        <v>4</v>
      </c>
      <c r="E90" s="66">
        <v>2</v>
      </c>
      <c r="F90" s="67"/>
      <c r="G90" s="65">
        <f>B90-C90</f>
        <v>0</v>
      </c>
      <c r="H90" s="66">
        <f>D90-E90</f>
        <v>2</v>
      </c>
      <c r="I90" s="20" t="str">
        <f>IF(C90=0, "-", IF(G90/C90&lt;10, G90/C90, "&gt;999%"))</f>
        <v>-</v>
      </c>
      <c r="J90" s="21">
        <f>IF(E90=0, "-", IF(H90/E90&lt;10, H90/E90, "&gt;999%"))</f>
        <v>1</v>
      </c>
    </row>
    <row r="91" spans="1:10" x14ac:dyDescent="0.25">
      <c r="A91" s="158" t="s">
        <v>342</v>
      </c>
      <c r="B91" s="65">
        <v>8</v>
      </c>
      <c r="C91" s="66">
        <v>7</v>
      </c>
      <c r="D91" s="65">
        <v>24</v>
      </c>
      <c r="E91" s="66">
        <v>12</v>
      </c>
      <c r="F91" s="67"/>
      <c r="G91" s="65">
        <f>B91-C91</f>
        <v>1</v>
      </c>
      <c r="H91" s="66">
        <f>D91-E91</f>
        <v>12</v>
      </c>
      <c r="I91" s="20">
        <f>IF(C91=0, "-", IF(G91/C91&lt;10, G91/C91, "&gt;999%"))</f>
        <v>0.14285714285714285</v>
      </c>
      <c r="J91" s="21">
        <f>IF(E91=0, "-", IF(H91/E91&lt;10, H91/E91, "&gt;999%"))</f>
        <v>1</v>
      </c>
    </row>
    <row r="92" spans="1:10" x14ac:dyDescent="0.25">
      <c r="A92" s="158" t="s">
        <v>348</v>
      </c>
      <c r="B92" s="65">
        <v>3</v>
      </c>
      <c r="C92" s="66">
        <v>4</v>
      </c>
      <c r="D92" s="65">
        <v>9</v>
      </c>
      <c r="E92" s="66">
        <v>12</v>
      </c>
      <c r="F92" s="67"/>
      <c r="G92" s="65">
        <f>B92-C92</f>
        <v>-1</v>
      </c>
      <c r="H92" s="66">
        <f>D92-E92</f>
        <v>-3</v>
      </c>
      <c r="I92" s="20">
        <f>IF(C92=0, "-", IF(G92/C92&lt;10, G92/C92, "&gt;999%"))</f>
        <v>-0.25</v>
      </c>
      <c r="J92" s="21">
        <f>IF(E92=0, "-", IF(H92/E92&lt;10, H92/E92, "&gt;999%"))</f>
        <v>-0.25</v>
      </c>
    </row>
    <row r="93" spans="1:10" s="160" customFormat="1" x14ac:dyDescent="0.25">
      <c r="A93" s="178" t="s">
        <v>423</v>
      </c>
      <c r="B93" s="71">
        <v>11</v>
      </c>
      <c r="C93" s="72">
        <v>11</v>
      </c>
      <c r="D93" s="71">
        <v>37</v>
      </c>
      <c r="E93" s="72">
        <v>26</v>
      </c>
      <c r="F93" s="73"/>
      <c r="G93" s="71">
        <f>B93-C93</f>
        <v>0</v>
      </c>
      <c r="H93" s="72">
        <f>D93-E93</f>
        <v>11</v>
      </c>
      <c r="I93" s="37">
        <f>IF(C93=0, "-", IF(G93/C93&lt;10, G93/C93, "&gt;999%"))</f>
        <v>0</v>
      </c>
      <c r="J93" s="38">
        <f>IF(E93=0, "-", IF(H93/E93&lt;10, H93/E93, "&gt;999%"))</f>
        <v>0.42307692307692307</v>
      </c>
    </row>
    <row r="94" spans="1:10" x14ac:dyDescent="0.25">
      <c r="A94" s="177"/>
      <c r="B94" s="143"/>
      <c r="C94" s="144"/>
      <c r="D94" s="143"/>
      <c r="E94" s="144"/>
      <c r="F94" s="145"/>
      <c r="G94" s="143"/>
      <c r="H94" s="144"/>
      <c r="I94" s="151"/>
      <c r="J94" s="152"/>
    </row>
    <row r="95" spans="1:10" s="139" customFormat="1" x14ac:dyDescent="0.25">
      <c r="A95" s="159" t="s">
        <v>43</v>
      </c>
      <c r="B95" s="65"/>
      <c r="C95" s="66"/>
      <c r="D95" s="65"/>
      <c r="E95" s="66"/>
      <c r="F95" s="67"/>
      <c r="G95" s="65"/>
      <c r="H95" s="66"/>
      <c r="I95" s="20"/>
      <c r="J95" s="21"/>
    </row>
    <row r="96" spans="1:10" x14ac:dyDescent="0.25">
      <c r="A96" s="158" t="s">
        <v>318</v>
      </c>
      <c r="B96" s="65">
        <v>2</v>
      </c>
      <c r="C96" s="66">
        <v>3</v>
      </c>
      <c r="D96" s="65">
        <v>5</v>
      </c>
      <c r="E96" s="66">
        <v>8</v>
      </c>
      <c r="F96" s="67"/>
      <c r="G96" s="65">
        <f>B96-C96</f>
        <v>-1</v>
      </c>
      <c r="H96" s="66">
        <f>D96-E96</f>
        <v>-3</v>
      </c>
      <c r="I96" s="20">
        <f>IF(C96=0, "-", IF(G96/C96&lt;10, G96/C96, "&gt;999%"))</f>
        <v>-0.33333333333333331</v>
      </c>
      <c r="J96" s="21">
        <f>IF(E96=0, "-", IF(H96/E96&lt;10, H96/E96, "&gt;999%"))</f>
        <v>-0.375</v>
      </c>
    </row>
    <row r="97" spans="1:10" x14ac:dyDescent="0.25">
      <c r="A97" s="158" t="s">
        <v>325</v>
      </c>
      <c r="B97" s="65">
        <v>18</v>
      </c>
      <c r="C97" s="66">
        <v>9</v>
      </c>
      <c r="D97" s="65">
        <v>34</v>
      </c>
      <c r="E97" s="66">
        <v>36</v>
      </c>
      <c r="F97" s="67"/>
      <c r="G97" s="65">
        <f>B97-C97</f>
        <v>9</v>
      </c>
      <c r="H97" s="66">
        <f>D97-E97</f>
        <v>-2</v>
      </c>
      <c r="I97" s="20">
        <f>IF(C97=0, "-", IF(G97/C97&lt;10, G97/C97, "&gt;999%"))</f>
        <v>1</v>
      </c>
      <c r="J97" s="21">
        <f>IF(E97=0, "-", IF(H97/E97&lt;10, H97/E97, "&gt;999%"))</f>
        <v>-5.5555555555555552E-2</v>
      </c>
    </row>
    <row r="98" spans="1:10" x14ac:dyDescent="0.25">
      <c r="A98" s="158" t="s">
        <v>277</v>
      </c>
      <c r="B98" s="65">
        <v>16</v>
      </c>
      <c r="C98" s="66">
        <v>8</v>
      </c>
      <c r="D98" s="65">
        <v>37</v>
      </c>
      <c r="E98" s="66">
        <v>18</v>
      </c>
      <c r="F98" s="67"/>
      <c r="G98" s="65">
        <f>B98-C98</f>
        <v>8</v>
      </c>
      <c r="H98" s="66">
        <f>D98-E98</f>
        <v>19</v>
      </c>
      <c r="I98" s="20">
        <f>IF(C98=0, "-", IF(G98/C98&lt;10, G98/C98, "&gt;999%"))</f>
        <v>1</v>
      </c>
      <c r="J98" s="21">
        <f>IF(E98=0, "-", IF(H98/E98&lt;10, H98/E98, "&gt;999%"))</f>
        <v>1.0555555555555556</v>
      </c>
    </row>
    <row r="99" spans="1:10" s="160" customFormat="1" x14ac:dyDescent="0.25">
      <c r="A99" s="178" t="s">
        <v>424</v>
      </c>
      <c r="B99" s="71">
        <v>36</v>
      </c>
      <c r="C99" s="72">
        <v>20</v>
      </c>
      <c r="D99" s="71">
        <v>76</v>
      </c>
      <c r="E99" s="72">
        <v>62</v>
      </c>
      <c r="F99" s="73"/>
      <c r="G99" s="71">
        <f>B99-C99</f>
        <v>16</v>
      </c>
      <c r="H99" s="72">
        <f>D99-E99</f>
        <v>14</v>
      </c>
      <c r="I99" s="37">
        <f>IF(C99=0, "-", IF(G99/C99&lt;10, G99/C99, "&gt;999%"))</f>
        <v>0.8</v>
      </c>
      <c r="J99" s="38">
        <f>IF(E99=0, "-", IF(H99/E99&lt;10, H99/E99, "&gt;999%"))</f>
        <v>0.22580645161290322</v>
      </c>
    </row>
    <row r="100" spans="1:10" x14ac:dyDescent="0.25">
      <c r="A100" s="177"/>
      <c r="B100" s="143"/>
      <c r="C100" s="144"/>
      <c r="D100" s="143"/>
      <c r="E100" s="144"/>
      <c r="F100" s="145"/>
      <c r="G100" s="143"/>
      <c r="H100" s="144"/>
      <c r="I100" s="151"/>
      <c r="J100" s="152"/>
    </row>
    <row r="101" spans="1:10" s="139" customFormat="1" x14ac:dyDescent="0.25">
      <c r="A101" s="159" t="s">
        <v>44</v>
      </c>
      <c r="B101" s="65"/>
      <c r="C101" s="66"/>
      <c r="D101" s="65"/>
      <c r="E101" s="66"/>
      <c r="F101" s="67"/>
      <c r="G101" s="65"/>
      <c r="H101" s="66"/>
      <c r="I101" s="20"/>
      <c r="J101" s="21"/>
    </row>
    <row r="102" spans="1:10" x14ac:dyDescent="0.25">
      <c r="A102" s="158" t="s">
        <v>195</v>
      </c>
      <c r="B102" s="65">
        <v>0</v>
      </c>
      <c r="C102" s="66">
        <v>1</v>
      </c>
      <c r="D102" s="65">
        <v>0</v>
      </c>
      <c r="E102" s="66">
        <v>1</v>
      </c>
      <c r="F102" s="67"/>
      <c r="G102" s="65">
        <f>B102-C102</f>
        <v>-1</v>
      </c>
      <c r="H102" s="66">
        <f>D102-E102</f>
        <v>-1</v>
      </c>
      <c r="I102" s="20">
        <f>IF(C102=0, "-", IF(G102/C102&lt;10, G102/C102, "&gt;999%"))</f>
        <v>-1</v>
      </c>
      <c r="J102" s="21">
        <f>IF(E102=0, "-", IF(H102/E102&lt;10, H102/E102, "&gt;999%"))</f>
        <v>-1</v>
      </c>
    </row>
    <row r="103" spans="1:10" s="160" customFormat="1" x14ac:dyDescent="0.25">
      <c r="A103" s="178" t="s">
        <v>425</v>
      </c>
      <c r="B103" s="71">
        <v>0</v>
      </c>
      <c r="C103" s="72">
        <v>1</v>
      </c>
      <c r="D103" s="71">
        <v>0</v>
      </c>
      <c r="E103" s="72">
        <v>1</v>
      </c>
      <c r="F103" s="73"/>
      <c r="G103" s="71">
        <f>B103-C103</f>
        <v>-1</v>
      </c>
      <c r="H103" s="72">
        <f>D103-E103</f>
        <v>-1</v>
      </c>
      <c r="I103" s="37">
        <f>IF(C103=0, "-", IF(G103/C103&lt;10, G103/C103, "&gt;999%"))</f>
        <v>-1</v>
      </c>
      <c r="J103" s="38">
        <f>IF(E103=0, "-", IF(H103/E103&lt;10, H103/E103, "&gt;999%"))</f>
        <v>-1</v>
      </c>
    </row>
    <row r="104" spans="1:10" x14ac:dyDescent="0.25">
      <c r="A104" s="177"/>
      <c r="B104" s="143"/>
      <c r="C104" s="144"/>
      <c r="D104" s="143"/>
      <c r="E104" s="144"/>
      <c r="F104" s="145"/>
      <c r="G104" s="143"/>
      <c r="H104" s="144"/>
      <c r="I104" s="151"/>
      <c r="J104" s="152"/>
    </row>
    <row r="105" spans="1:10" s="139" customFormat="1" x14ac:dyDescent="0.25">
      <c r="A105" s="159" t="s">
        <v>45</v>
      </c>
      <c r="B105" s="65"/>
      <c r="C105" s="66"/>
      <c r="D105" s="65"/>
      <c r="E105" s="66"/>
      <c r="F105" s="67"/>
      <c r="G105" s="65"/>
      <c r="H105" s="66"/>
      <c r="I105" s="20"/>
      <c r="J105" s="21"/>
    </row>
    <row r="106" spans="1:10" x14ac:dyDescent="0.25">
      <c r="A106" s="158" t="s">
        <v>229</v>
      </c>
      <c r="B106" s="65">
        <v>0</v>
      </c>
      <c r="C106" s="66">
        <v>1</v>
      </c>
      <c r="D106" s="65">
        <v>2</v>
      </c>
      <c r="E106" s="66">
        <v>2</v>
      </c>
      <c r="F106" s="67"/>
      <c r="G106" s="65">
        <f>B106-C106</f>
        <v>-1</v>
      </c>
      <c r="H106" s="66">
        <f>D106-E106</f>
        <v>0</v>
      </c>
      <c r="I106" s="20">
        <f>IF(C106=0, "-", IF(G106/C106&lt;10, G106/C106, "&gt;999%"))</f>
        <v>-1</v>
      </c>
      <c r="J106" s="21">
        <f>IF(E106=0, "-", IF(H106/E106&lt;10, H106/E106, "&gt;999%"))</f>
        <v>0</v>
      </c>
    </row>
    <row r="107" spans="1:10" x14ac:dyDescent="0.25">
      <c r="A107" s="158" t="s">
        <v>326</v>
      </c>
      <c r="B107" s="65">
        <v>1</v>
      </c>
      <c r="C107" s="66">
        <v>1</v>
      </c>
      <c r="D107" s="65">
        <v>1</v>
      </c>
      <c r="E107" s="66">
        <v>4</v>
      </c>
      <c r="F107" s="67"/>
      <c r="G107" s="65">
        <f>B107-C107</f>
        <v>0</v>
      </c>
      <c r="H107" s="66">
        <f>D107-E107</f>
        <v>-3</v>
      </c>
      <c r="I107" s="20">
        <f>IF(C107=0, "-", IF(G107/C107&lt;10, G107/C107, "&gt;999%"))</f>
        <v>0</v>
      </c>
      <c r="J107" s="21">
        <f>IF(E107=0, "-", IF(H107/E107&lt;10, H107/E107, "&gt;999%"))</f>
        <v>-0.75</v>
      </c>
    </row>
    <row r="108" spans="1:10" x14ac:dyDescent="0.25">
      <c r="A108" s="158" t="s">
        <v>293</v>
      </c>
      <c r="B108" s="65">
        <v>1</v>
      </c>
      <c r="C108" s="66">
        <v>1</v>
      </c>
      <c r="D108" s="65">
        <v>2</v>
      </c>
      <c r="E108" s="66">
        <v>2</v>
      </c>
      <c r="F108" s="67"/>
      <c r="G108" s="65">
        <f>B108-C108</f>
        <v>0</v>
      </c>
      <c r="H108" s="66">
        <f>D108-E108</f>
        <v>0</v>
      </c>
      <c r="I108" s="20">
        <f>IF(C108=0, "-", IF(G108/C108&lt;10, G108/C108, "&gt;999%"))</f>
        <v>0</v>
      </c>
      <c r="J108" s="21">
        <f>IF(E108=0, "-", IF(H108/E108&lt;10, H108/E108, "&gt;999%"))</f>
        <v>0</v>
      </c>
    </row>
    <row r="109" spans="1:10" x14ac:dyDescent="0.25">
      <c r="A109" s="158" t="s">
        <v>278</v>
      </c>
      <c r="B109" s="65">
        <v>0</v>
      </c>
      <c r="C109" s="66">
        <v>0</v>
      </c>
      <c r="D109" s="65">
        <v>0</v>
      </c>
      <c r="E109" s="66">
        <v>2</v>
      </c>
      <c r="F109" s="67"/>
      <c r="G109" s="65">
        <f>B109-C109</f>
        <v>0</v>
      </c>
      <c r="H109" s="66">
        <f>D109-E109</f>
        <v>-2</v>
      </c>
      <c r="I109" s="20" t="str">
        <f>IF(C109=0, "-", IF(G109/C109&lt;10, G109/C109, "&gt;999%"))</f>
        <v>-</v>
      </c>
      <c r="J109" s="21">
        <f>IF(E109=0, "-", IF(H109/E109&lt;10, H109/E109, "&gt;999%"))</f>
        <v>-1</v>
      </c>
    </row>
    <row r="110" spans="1:10" s="160" customFormat="1" x14ac:dyDescent="0.25">
      <c r="A110" s="178" t="s">
        <v>426</v>
      </c>
      <c r="B110" s="71">
        <v>2</v>
      </c>
      <c r="C110" s="72">
        <v>3</v>
      </c>
      <c r="D110" s="71">
        <v>5</v>
      </c>
      <c r="E110" s="72">
        <v>10</v>
      </c>
      <c r="F110" s="73"/>
      <c r="G110" s="71">
        <f>B110-C110</f>
        <v>-1</v>
      </c>
      <c r="H110" s="72">
        <f>D110-E110</f>
        <v>-5</v>
      </c>
      <c r="I110" s="37">
        <f>IF(C110=0, "-", IF(G110/C110&lt;10, G110/C110, "&gt;999%"))</f>
        <v>-0.33333333333333331</v>
      </c>
      <c r="J110" s="38">
        <f>IF(E110=0, "-", IF(H110/E110&lt;10, H110/E110, "&gt;999%"))</f>
        <v>-0.5</v>
      </c>
    </row>
    <row r="111" spans="1:10" x14ac:dyDescent="0.25">
      <c r="A111" s="177"/>
      <c r="B111" s="143"/>
      <c r="C111" s="144"/>
      <c r="D111" s="143"/>
      <c r="E111" s="144"/>
      <c r="F111" s="145"/>
      <c r="G111" s="143"/>
      <c r="H111" s="144"/>
      <c r="I111" s="151"/>
      <c r="J111" s="152"/>
    </row>
    <row r="112" spans="1:10" s="139" customFormat="1" x14ac:dyDescent="0.25">
      <c r="A112" s="159" t="s">
        <v>46</v>
      </c>
      <c r="B112" s="65"/>
      <c r="C112" s="66"/>
      <c r="D112" s="65"/>
      <c r="E112" s="66"/>
      <c r="F112" s="67"/>
      <c r="G112" s="65"/>
      <c r="H112" s="66"/>
      <c r="I112" s="20"/>
      <c r="J112" s="21"/>
    </row>
    <row r="113" spans="1:10" x14ac:dyDescent="0.25">
      <c r="A113" s="158" t="s">
        <v>46</v>
      </c>
      <c r="B113" s="65">
        <v>0</v>
      </c>
      <c r="C113" s="66">
        <v>1</v>
      </c>
      <c r="D113" s="65">
        <v>2</v>
      </c>
      <c r="E113" s="66">
        <v>6</v>
      </c>
      <c r="F113" s="67"/>
      <c r="G113" s="65">
        <f>B113-C113</f>
        <v>-1</v>
      </c>
      <c r="H113" s="66">
        <f>D113-E113</f>
        <v>-4</v>
      </c>
      <c r="I113" s="20">
        <f>IF(C113=0, "-", IF(G113/C113&lt;10, G113/C113, "&gt;999%"))</f>
        <v>-1</v>
      </c>
      <c r="J113" s="21">
        <f>IF(E113=0, "-", IF(H113/E113&lt;10, H113/E113, "&gt;999%"))</f>
        <v>-0.66666666666666663</v>
      </c>
    </row>
    <row r="114" spans="1:10" s="160" customFormat="1" x14ac:dyDescent="0.25">
      <c r="A114" s="178" t="s">
        <v>427</v>
      </c>
      <c r="B114" s="71">
        <v>0</v>
      </c>
      <c r="C114" s="72">
        <v>1</v>
      </c>
      <c r="D114" s="71">
        <v>2</v>
      </c>
      <c r="E114" s="72">
        <v>6</v>
      </c>
      <c r="F114" s="73"/>
      <c r="G114" s="71">
        <f>B114-C114</f>
        <v>-1</v>
      </c>
      <c r="H114" s="72">
        <f>D114-E114</f>
        <v>-4</v>
      </c>
      <c r="I114" s="37">
        <f>IF(C114=0, "-", IF(G114/C114&lt;10, G114/C114, "&gt;999%"))</f>
        <v>-1</v>
      </c>
      <c r="J114" s="38">
        <f>IF(E114=0, "-", IF(H114/E114&lt;10, H114/E114, "&gt;999%"))</f>
        <v>-0.66666666666666663</v>
      </c>
    </row>
    <row r="115" spans="1:10" x14ac:dyDescent="0.25">
      <c r="A115" s="177"/>
      <c r="B115" s="143"/>
      <c r="C115" s="144"/>
      <c r="D115" s="143"/>
      <c r="E115" s="144"/>
      <c r="F115" s="145"/>
      <c r="G115" s="143"/>
      <c r="H115" s="144"/>
      <c r="I115" s="151"/>
      <c r="J115" s="152"/>
    </row>
    <row r="116" spans="1:10" s="139" customFormat="1" x14ac:dyDescent="0.25">
      <c r="A116" s="159" t="s">
        <v>47</v>
      </c>
      <c r="B116" s="65"/>
      <c r="C116" s="66"/>
      <c r="D116" s="65"/>
      <c r="E116" s="66"/>
      <c r="F116" s="67"/>
      <c r="G116" s="65"/>
      <c r="H116" s="66"/>
      <c r="I116" s="20"/>
      <c r="J116" s="21"/>
    </row>
    <row r="117" spans="1:10" x14ac:dyDescent="0.25">
      <c r="A117" s="158" t="s">
        <v>204</v>
      </c>
      <c r="B117" s="65">
        <v>8</v>
      </c>
      <c r="C117" s="66">
        <v>7</v>
      </c>
      <c r="D117" s="65">
        <v>43</v>
      </c>
      <c r="E117" s="66">
        <v>10</v>
      </c>
      <c r="F117" s="67"/>
      <c r="G117" s="65">
        <f t="shared" ref="G117:G128" si="12">B117-C117</f>
        <v>1</v>
      </c>
      <c r="H117" s="66">
        <f t="shared" ref="H117:H128" si="13">D117-E117</f>
        <v>33</v>
      </c>
      <c r="I117" s="20">
        <f t="shared" ref="I117:I128" si="14">IF(C117=0, "-", IF(G117/C117&lt;10, G117/C117, "&gt;999%"))</f>
        <v>0.14285714285714285</v>
      </c>
      <c r="J117" s="21">
        <f t="shared" ref="J117:J128" si="15">IF(E117=0, "-", IF(H117/E117&lt;10, H117/E117, "&gt;999%"))</f>
        <v>3.3</v>
      </c>
    </row>
    <row r="118" spans="1:10" x14ac:dyDescent="0.25">
      <c r="A118" s="158" t="s">
        <v>180</v>
      </c>
      <c r="B118" s="65">
        <v>4</v>
      </c>
      <c r="C118" s="66">
        <v>9</v>
      </c>
      <c r="D118" s="65">
        <v>6</v>
      </c>
      <c r="E118" s="66">
        <v>16</v>
      </c>
      <c r="F118" s="67"/>
      <c r="G118" s="65">
        <f t="shared" si="12"/>
        <v>-5</v>
      </c>
      <c r="H118" s="66">
        <f t="shared" si="13"/>
        <v>-10</v>
      </c>
      <c r="I118" s="20">
        <f t="shared" si="14"/>
        <v>-0.55555555555555558</v>
      </c>
      <c r="J118" s="21">
        <f t="shared" si="15"/>
        <v>-0.625</v>
      </c>
    </row>
    <row r="119" spans="1:10" x14ac:dyDescent="0.25">
      <c r="A119" s="158" t="s">
        <v>294</v>
      </c>
      <c r="B119" s="65">
        <v>0</v>
      </c>
      <c r="C119" s="66">
        <v>0</v>
      </c>
      <c r="D119" s="65">
        <v>1</v>
      </c>
      <c r="E119" s="66">
        <v>0</v>
      </c>
      <c r="F119" s="67"/>
      <c r="G119" s="65">
        <f t="shared" si="12"/>
        <v>0</v>
      </c>
      <c r="H119" s="66">
        <f t="shared" si="13"/>
        <v>1</v>
      </c>
      <c r="I119" s="20" t="str">
        <f t="shared" si="14"/>
        <v>-</v>
      </c>
      <c r="J119" s="21" t="str">
        <f t="shared" si="15"/>
        <v>-</v>
      </c>
    </row>
    <row r="120" spans="1:10" x14ac:dyDescent="0.25">
      <c r="A120" s="158" t="s">
        <v>246</v>
      </c>
      <c r="B120" s="65">
        <v>4</v>
      </c>
      <c r="C120" s="66">
        <v>1</v>
      </c>
      <c r="D120" s="65">
        <v>5</v>
      </c>
      <c r="E120" s="66">
        <v>3</v>
      </c>
      <c r="F120" s="67"/>
      <c r="G120" s="65">
        <f t="shared" si="12"/>
        <v>3</v>
      </c>
      <c r="H120" s="66">
        <f t="shared" si="13"/>
        <v>2</v>
      </c>
      <c r="I120" s="20">
        <f t="shared" si="14"/>
        <v>3</v>
      </c>
      <c r="J120" s="21">
        <f t="shared" si="15"/>
        <v>0.66666666666666663</v>
      </c>
    </row>
    <row r="121" spans="1:10" x14ac:dyDescent="0.25">
      <c r="A121" s="158" t="s">
        <v>167</v>
      </c>
      <c r="B121" s="65">
        <v>4</v>
      </c>
      <c r="C121" s="66">
        <v>2</v>
      </c>
      <c r="D121" s="65">
        <v>10</v>
      </c>
      <c r="E121" s="66">
        <v>3</v>
      </c>
      <c r="F121" s="67"/>
      <c r="G121" s="65">
        <f t="shared" si="12"/>
        <v>2</v>
      </c>
      <c r="H121" s="66">
        <f t="shared" si="13"/>
        <v>7</v>
      </c>
      <c r="I121" s="20">
        <f t="shared" si="14"/>
        <v>1</v>
      </c>
      <c r="J121" s="21">
        <f t="shared" si="15"/>
        <v>2.3333333333333335</v>
      </c>
    </row>
    <row r="122" spans="1:10" x14ac:dyDescent="0.25">
      <c r="A122" s="158" t="s">
        <v>170</v>
      </c>
      <c r="B122" s="65">
        <v>2</v>
      </c>
      <c r="C122" s="66">
        <v>3</v>
      </c>
      <c r="D122" s="65">
        <v>12</v>
      </c>
      <c r="E122" s="66">
        <v>10</v>
      </c>
      <c r="F122" s="67"/>
      <c r="G122" s="65">
        <f t="shared" si="12"/>
        <v>-1</v>
      </c>
      <c r="H122" s="66">
        <f t="shared" si="13"/>
        <v>2</v>
      </c>
      <c r="I122" s="20">
        <f t="shared" si="14"/>
        <v>-0.33333333333333331</v>
      </c>
      <c r="J122" s="21">
        <f t="shared" si="15"/>
        <v>0.2</v>
      </c>
    </row>
    <row r="123" spans="1:10" x14ac:dyDescent="0.25">
      <c r="A123" s="158" t="s">
        <v>230</v>
      </c>
      <c r="B123" s="65">
        <v>6</v>
      </c>
      <c r="C123" s="66">
        <v>4</v>
      </c>
      <c r="D123" s="65">
        <v>11</v>
      </c>
      <c r="E123" s="66">
        <v>14</v>
      </c>
      <c r="F123" s="67"/>
      <c r="G123" s="65">
        <f t="shared" si="12"/>
        <v>2</v>
      </c>
      <c r="H123" s="66">
        <f t="shared" si="13"/>
        <v>-3</v>
      </c>
      <c r="I123" s="20">
        <f t="shared" si="14"/>
        <v>0.5</v>
      </c>
      <c r="J123" s="21">
        <f t="shared" si="15"/>
        <v>-0.21428571428571427</v>
      </c>
    </row>
    <row r="124" spans="1:10" x14ac:dyDescent="0.25">
      <c r="A124" s="158" t="s">
        <v>279</v>
      </c>
      <c r="B124" s="65">
        <v>3</v>
      </c>
      <c r="C124" s="66">
        <v>1</v>
      </c>
      <c r="D124" s="65">
        <v>16</v>
      </c>
      <c r="E124" s="66">
        <v>3</v>
      </c>
      <c r="F124" s="67"/>
      <c r="G124" s="65">
        <f t="shared" si="12"/>
        <v>2</v>
      </c>
      <c r="H124" s="66">
        <f t="shared" si="13"/>
        <v>13</v>
      </c>
      <c r="I124" s="20">
        <f t="shared" si="14"/>
        <v>2</v>
      </c>
      <c r="J124" s="21">
        <f t="shared" si="15"/>
        <v>4.333333333333333</v>
      </c>
    </row>
    <row r="125" spans="1:10" x14ac:dyDescent="0.25">
      <c r="A125" s="158" t="s">
        <v>256</v>
      </c>
      <c r="B125" s="65">
        <v>11</v>
      </c>
      <c r="C125" s="66">
        <v>11</v>
      </c>
      <c r="D125" s="65">
        <v>37</v>
      </c>
      <c r="E125" s="66">
        <v>20</v>
      </c>
      <c r="F125" s="67"/>
      <c r="G125" s="65">
        <f t="shared" si="12"/>
        <v>0</v>
      </c>
      <c r="H125" s="66">
        <f t="shared" si="13"/>
        <v>17</v>
      </c>
      <c r="I125" s="20">
        <f t="shared" si="14"/>
        <v>0</v>
      </c>
      <c r="J125" s="21">
        <f t="shared" si="15"/>
        <v>0.85</v>
      </c>
    </row>
    <row r="126" spans="1:10" x14ac:dyDescent="0.25">
      <c r="A126" s="158" t="s">
        <v>200</v>
      </c>
      <c r="B126" s="65">
        <v>3</v>
      </c>
      <c r="C126" s="66">
        <v>0</v>
      </c>
      <c r="D126" s="65">
        <v>9</v>
      </c>
      <c r="E126" s="66">
        <v>7</v>
      </c>
      <c r="F126" s="67"/>
      <c r="G126" s="65">
        <f t="shared" si="12"/>
        <v>3</v>
      </c>
      <c r="H126" s="66">
        <f t="shared" si="13"/>
        <v>2</v>
      </c>
      <c r="I126" s="20" t="str">
        <f t="shared" si="14"/>
        <v>-</v>
      </c>
      <c r="J126" s="21">
        <f t="shared" si="15"/>
        <v>0.2857142857142857</v>
      </c>
    </row>
    <row r="127" spans="1:10" x14ac:dyDescent="0.25">
      <c r="A127" s="158" t="s">
        <v>219</v>
      </c>
      <c r="B127" s="65">
        <v>3</v>
      </c>
      <c r="C127" s="66">
        <v>2</v>
      </c>
      <c r="D127" s="65">
        <v>14</v>
      </c>
      <c r="E127" s="66">
        <v>13</v>
      </c>
      <c r="F127" s="67"/>
      <c r="G127" s="65">
        <f t="shared" si="12"/>
        <v>1</v>
      </c>
      <c r="H127" s="66">
        <f t="shared" si="13"/>
        <v>1</v>
      </c>
      <c r="I127" s="20">
        <f t="shared" si="14"/>
        <v>0.5</v>
      </c>
      <c r="J127" s="21">
        <f t="shared" si="15"/>
        <v>7.6923076923076927E-2</v>
      </c>
    </row>
    <row r="128" spans="1:10" s="160" customFormat="1" x14ac:dyDescent="0.25">
      <c r="A128" s="178" t="s">
        <v>428</v>
      </c>
      <c r="B128" s="71">
        <v>48</v>
      </c>
      <c r="C128" s="72">
        <v>40</v>
      </c>
      <c r="D128" s="71">
        <v>164</v>
      </c>
      <c r="E128" s="72">
        <v>99</v>
      </c>
      <c r="F128" s="73"/>
      <c r="G128" s="71">
        <f t="shared" si="12"/>
        <v>8</v>
      </c>
      <c r="H128" s="72">
        <f t="shared" si="13"/>
        <v>65</v>
      </c>
      <c r="I128" s="37">
        <f t="shared" si="14"/>
        <v>0.2</v>
      </c>
      <c r="J128" s="38">
        <f t="shared" si="15"/>
        <v>0.65656565656565657</v>
      </c>
    </row>
    <row r="129" spans="1:10" x14ac:dyDescent="0.25">
      <c r="A129" s="177"/>
      <c r="B129" s="143"/>
      <c r="C129" s="144"/>
      <c r="D129" s="143"/>
      <c r="E129" s="144"/>
      <c r="F129" s="145"/>
      <c r="G129" s="143"/>
      <c r="H129" s="144"/>
      <c r="I129" s="151"/>
      <c r="J129" s="152"/>
    </row>
    <row r="130" spans="1:10" s="139" customFormat="1" x14ac:dyDescent="0.25">
      <c r="A130" s="159" t="s">
        <v>48</v>
      </c>
      <c r="B130" s="65"/>
      <c r="C130" s="66"/>
      <c r="D130" s="65"/>
      <c r="E130" s="66"/>
      <c r="F130" s="67"/>
      <c r="G130" s="65"/>
      <c r="H130" s="66"/>
      <c r="I130" s="20"/>
      <c r="J130" s="21"/>
    </row>
    <row r="131" spans="1:10" x14ac:dyDescent="0.25">
      <c r="A131" s="158" t="s">
        <v>295</v>
      </c>
      <c r="B131" s="65">
        <v>0</v>
      </c>
      <c r="C131" s="66">
        <v>0</v>
      </c>
      <c r="D131" s="65">
        <v>0</v>
      </c>
      <c r="E131" s="66">
        <v>1</v>
      </c>
      <c r="F131" s="67"/>
      <c r="G131" s="65">
        <f>B131-C131</f>
        <v>0</v>
      </c>
      <c r="H131" s="66">
        <f>D131-E131</f>
        <v>-1</v>
      </c>
      <c r="I131" s="20" t="str">
        <f>IF(C131=0, "-", IF(G131/C131&lt;10, G131/C131, "&gt;999%"))</f>
        <v>-</v>
      </c>
      <c r="J131" s="21">
        <f>IF(E131=0, "-", IF(H131/E131&lt;10, H131/E131, "&gt;999%"))</f>
        <v>-1</v>
      </c>
    </row>
    <row r="132" spans="1:10" s="160" customFormat="1" x14ac:dyDescent="0.25">
      <c r="A132" s="178" t="s">
        <v>429</v>
      </c>
      <c r="B132" s="71">
        <v>0</v>
      </c>
      <c r="C132" s="72">
        <v>0</v>
      </c>
      <c r="D132" s="71">
        <v>0</v>
      </c>
      <c r="E132" s="72">
        <v>1</v>
      </c>
      <c r="F132" s="73"/>
      <c r="G132" s="71">
        <f>B132-C132</f>
        <v>0</v>
      </c>
      <c r="H132" s="72">
        <f>D132-E132</f>
        <v>-1</v>
      </c>
      <c r="I132" s="37" t="str">
        <f>IF(C132=0, "-", IF(G132/C132&lt;10, G132/C132, "&gt;999%"))</f>
        <v>-</v>
      </c>
      <c r="J132" s="38">
        <f>IF(E132=0, "-", IF(H132/E132&lt;10, H132/E132, "&gt;999%"))</f>
        <v>-1</v>
      </c>
    </row>
    <row r="133" spans="1:10" x14ac:dyDescent="0.25">
      <c r="A133" s="177"/>
      <c r="B133" s="143"/>
      <c r="C133" s="144"/>
      <c r="D133" s="143"/>
      <c r="E133" s="144"/>
      <c r="F133" s="145"/>
      <c r="G133" s="143"/>
      <c r="H133" s="144"/>
      <c r="I133" s="151"/>
      <c r="J133" s="152"/>
    </row>
    <row r="134" spans="1:10" s="139" customFormat="1" x14ac:dyDescent="0.25">
      <c r="A134" s="159" t="s">
        <v>49</v>
      </c>
      <c r="B134" s="65"/>
      <c r="C134" s="66"/>
      <c r="D134" s="65"/>
      <c r="E134" s="66"/>
      <c r="F134" s="67"/>
      <c r="G134" s="65"/>
      <c r="H134" s="66"/>
      <c r="I134" s="20"/>
      <c r="J134" s="21"/>
    </row>
    <row r="135" spans="1:10" x14ac:dyDescent="0.25">
      <c r="A135" s="158" t="s">
        <v>280</v>
      </c>
      <c r="B135" s="65">
        <v>1</v>
      </c>
      <c r="C135" s="66">
        <v>1</v>
      </c>
      <c r="D135" s="65">
        <v>9</v>
      </c>
      <c r="E135" s="66">
        <v>2</v>
      </c>
      <c r="F135" s="67"/>
      <c r="G135" s="65">
        <f t="shared" ref="G135:G141" si="16">B135-C135</f>
        <v>0</v>
      </c>
      <c r="H135" s="66">
        <f t="shared" ref="H135:H141" si="17">D135-E135</f>
        <v>7</v>
      </c>
      <c r="I135" s="20">
        <f t="shared" ref="I135:I141" si="18">IF(C135=0, "-", IF(G135/C135&lt;10, G135/C135, "&gt;999%"))</f>
        <v>0</v>
      </c>
      <c r="J135" s="21">
        <f t="shared" ref="J135:J141" si="19">IF(E135=0, "-", IF(H135/E135&lt;10, H135/E135, "&gt;999%"))</f>
        <v>3.5</v>
      </c>
    </row>
    <row r="136" spans="1:10" x14ac:dyDescent="0.25">
      <c r="A136" s="158" t="s">
        <v>343</v>
      </c>
      <c r="B136" s="65">
        <v>0</v>
      </c>
      <c r="C136" s="66">
        <v>1</v>
      </c>
      <c r="D136" s="65">
        <v>1</v>
      </c>
      <c r="E136" s="66">
        <v>1</v>
      </c>
      <c r="F136" s="67"/>
      <c r="G136" s="65">
        <f t="shared" si="16"/>
        <v>-1</v>
      </c>
      <c r="H136" s="66">
        <f t="shared" si="17"/>
        <v>0</v>
      </c>
      <c r="I136" s="20">
        <f t="shared" si="18"/>
        <v>-1</v>
      </c>
      <c r="J136" s="21">
        <f t="shared" si="19"/>
        <v>0</v>
      </c>
    </row>
    <row r="137" spans="1:10" x14ac:dyDescent="0.25">
      <c r="A137" s="158" t="s">
        <v>311</v>
      </c>
      <c r="B137" s="65">
        <v>0</v>
      </c>
      <c r="C137" s="66">
        <v>1</v>
      </c>
      <c r="D137" s="65">
        <v>0</v>
      </c>
      <c r="E137" s="66">
        <v>1</v>
      </c>
      <c r="F137" s="67"/>
      <c r="G137" s="65">
        <f t="shared" si="16"/>
        <v>-1</v>
      </c>
      <c r="H137" s="66">
        <f t="shared" si="17"/>
        <v>-1</v>
      </c>
      <c r="I137" s="20">
        <f t="shared" si="18"/>
        <v>-1</v>
      </c>
      <c r="J137" s="21">
        <f t="shared" si="19"/>
        <v>-1</v>
      </c>
    </row>
    <row r="138" spans="1:10" x14ac:dyDescent="0.25">
      <c r="A138" s="158" t="s">
        <v>205</v>
      </c>
      <c r="B138" s="65">
        <v>0</v>
      </c>
      <c r="C138" s="66">
        <v>0</v>
      </c>
      <c r="D138" s="65">
        <v>1</v>
      </c>
      <c r="E138" s="66">
        <v>0</v>
      </c>
      <c r="F138" s="67"/>
      <c r="G138" s="65">
        <f t="shared" si="16"/>
        <v>0</v>
      </c>
      <c r="H138" s="66">
        <f t="shared" si="17"/>
        <v>1</v>
      </c>
      <c r="I138" s="20" t="str">
        <f t="shared" si="18"/>
        <v>-</v>
      </c>
      <c r="J138" s="21" t="str">
        <f t="shared" si="19"/>
        <v>-</v>
      </c>
    </row>
    <row r="139" spans="1:10" x14ac:dyDescent="0.25">
      <c r="A139" s="158" t="s">
        <v>327</v>
      </c>
      <c r="B139" s="65">
        <v>8</v>
      </c>
      <c r="C139" s="66">
        <v>1</v>
      </c>
      <c r="D139" s="65">
        <v>12</v>
      </c>
      <c r="E139" s="66">
        <v>3</v>
      </c>
      <c r="F139" s="67"/>
      <c r="G139" s="65">
        <f t="shared" si="16"/>
        <v>7</v>
      </c>
      <c r="H139" s="66">
        <f t="shared" si="17"/>
        <v>9</v>
      </c>
      <c r="I139" s="20">
        <f t="shared" si="18"/>
        <v>7</v>
      </c>
      <c r="J139" s="21">
        <f t="shared" si="19"/>
        <v>3</v>
      </c>
    </row>
    <row r="140" spans="1:10" x14ac:dyDescent="0.25">
      <c r="A140" s="158" t="s">
        <v>312</v>
      </c>
      <c r="B140" s="65">
        <v>0</v>
      </c>
      <c r="C140" s="66">
        <v>0</v>
      </c>
      <c r="D140" s="65">
        <v>1</v>
      </c>
      <c r="E140" s="66">
        <v>0</v>
      </c>
      <c r="F140" s="67"/>
      <c r="G140" s="65">
        <f t="shared" si="16"/>
        <v>0</v>
      </c>
      <c r="H140" s="66">
        <f t="shared" si="17"/>
        <v>1</v>
      </c>
      <c r="I140" s="20" t="str">
        <f t="shared" si="18"/>
        <v>-</v>
      </c>
      <c r="J140" s="21" t="str">
        <f t="shared" si="19"/>
        <v>-</v>
      </c>
    </row>
    <row r="141" spans="1:10" s="160" customFormat="1" x14ac:dyDescent="0.25">
      <c r="A141" s="178" t="s">
        <v>430</v>
      </c>
      <c r="B141" s="71">
        <v>9</v>
      </c>
      <c r="C141" s="72">
        <v>4</v>
      </c>
      <c r="D141" s="71">
        <v>24</v>
      </c>
      <c r="E141" s="72">
        <v>7</v>
      </c>
      <c r="F141" s="73"/>
      <c r="G141" s="71">
        <f t="shared" si="16"/>
        <v>5</v>
      </c>
      <c r="H141" s="72">
        <f t="shared" si="17"/>
        <v>17</v>
      </c>
      <c r="I141" s="37">
        <f t="shared" si="18"/>
        <v>1.25</v>
      </c>
      <c r="J141" s="38">
        <f t="shared" si="19"/>
        <v>2.4285714285714284</v>
      </c>
    </row>
    <row r="142" spans="1:10" x14ac:dyDescent="0.25">
      <c r="A142" s="177"/>
      <c r="B142" s="143"/>
      <c r="C142" s="144"/>
      <c r="D142" s="143"/>
      <c r="E142" s="144"/>
      <c r="F142" s="145"/>
      <c r="G142" s="143"/>
      <c r="H142" s="144"/>
      <c r="I142" s="151"/>
      <c r="J142" s="152"/>
    </row>
    <row r="143" spans="1:10" s="139" customFormat="1" x14ac:dyDescent="0.25">
      <c r="A143" s="159" t="s">
        <v>50</v>
      </c>
      <c r="B143" s="65"/>
      <c r="C143" s="66"/>
      <c r="D143" s="65"/>
      <c r="E143" s="66"/>
      <c r="F143" s="67"/>
      <c r="G143" s="65"/>
      <c r="H143" s="66"/>
      <c r="I143" s="20"/>
      <c r="J143" s="21"/>
    </row>
    <row r="144" spans="1:10" x14ac:dyDescent="0.25">
      <c r="A144" s="158" t="s">
        <v>196</v>
      </c>
      <c r="B144" s="65">
        <v>0</v>
      </c>
      <c r="C144" s="66">
        <v>0</v>
      </c>
      <c r="D144" s="65">
        <v>1</v>
      </c>
      <c r="E144" s="66">
        <v>1</v>
      </c>
      <c r="F144" s="67"/>
      <c r="G144" s="65">
        <f t="shared" ref="G144:G150" si="20">B144-C144</f>
        <v>0</v>
      </c>
      <c r="H144" s="66">
        <f t="shared" ref="H144:H150" si="21">D144-E144</f>
        <v>0</v>
      </c>
      <c r="I144" s="20" t="str">
        <f t="shared" ref="I144:I150" si="22">IF(C144=0, "-", IF(G144/C144&lt;10, G144/C144, "&gt;999%"))</f>
        <v>-</v>
      </c>
      <c r="J144" s="21">
        <f t="shared" ref="J144:J150" si="23">IF(E144=0, "-", IF(H144/E144&lt;10, H144/E144, "&gt;999%"))</f>
        <v>0</v>
      </c>
    </row>
    <row r="145" spans="1:10" x14ac:dyDescent="0.25">
      <c r="A145" s="158" t="s">
        <v>201</v>
      </c>
      <c r="B145" s="65">
        <v>0</v>
      </c>
      <c r="C145" s="66">
        <v>0</v>
      </c>
      <c r="D145" s="65">
        <v>0</v>
      </c>
      <c r="E145" s="66">
        <v>1</v>
      </c>
      <c r="F145" s="67"/>
      <c r="G145" s="65">
        <f t="shared" si="20"/>
        <v>0</v>
      </c>
      <c r="H145" s="66">
        <f t="shared" si="21"/>
        <v>-1</v>
      </c>
      <c r="I145" s="20" t="str">
        <f t="shared" si="22"/>
        <v>-</v>
      </c>
      <c r="J145" s="21">
        <f t="shared" si="23"/>
        <v>-1</v>
      </c>
    </row>
    <row r="146" spans="1:10" x14ac:dyDescent="0.25">
      <c r="A146" s="158" t="s">
        <v>304</v>
      </c>
      <c r="B146" s="65">
        <v>2</v>
      </c>
      <c r="C146" s="66">
        <v>0</v>
      </c>
      <c r="D146" s="65">
        <v>2</v>
      </c>
      <c r="E146" s="66">
        <v>0</v>
      </c>
      <c r="F146" s="67"/>
      <c r="G146" s="65">
        <f t="shared" si="20"/>
        <v>2</v>
      </c>
      <c r="H146" s="66">
        <f t="shared" si="21"/>
        <v>2</v>
      </c>
      <c r="I146" s="20" t="str">
        <f t="shared" si="22"/>
        <v>-</v>
      </c>
      <c r="J146" s="21" t="str">
        <f t="shared" si="23"/>
        <v>-</v>
      </c>
    </row>
    <row r="147" spans="1:10" x14ac:dyDescent="0.25">
      <c r="A147" s="158" t="s">
        <v>269</v>
      </c>
      <c r="B147" s="65">
        <v>3</v>
      </c>
      <c r="C147" s="66">
        <v>5</v>
      </c>
      <c r="D147" s="65">
        <v>3</v>
      </c>
      <c r="E147" s="66">
        <v>9</v>
      </c>
      <c r="F147" s="67"/>
      <c r="G147" s="65">
        <f t="shared" si="20"/>
        <v>-2</v>
      </c>
      <c r="H147" s="66">
        <f t="shared" si="21"/>
        <v>-6</v>
      </c>
      <c r="I147" s="20">
        <f t="shared" si="22"/>
        <v>-0.4</v>
      </c>
      <c r="J147" s="21">
        <f t="shared" si="23"/>
        <v>-0.66666666666666663</v>
      </c>
    </row>
    <row r="148" spans="1:10" x14ac:dyDescent="0.25">
      <c r="A148" s="158" t="s">
        <v>296</v>
      </c>
      <c r="B148" s="65">
        <v>2</v>
      </c>
      <c r="C148" s="66">
        <v>1</v>
      </c>
      <c r="D148" s="65">
        <v>4</v>
      </c>
      <c r="E148" s="66">
        <v>3</v>
      </c>
      <c r="F148" s="67"/>
      <c r="G148" s="65">
        <f t="shared" si="20"/>
        <v>1</v>
      </c>
      <c r="H148" s="66">
        <f t="shared" si="21"/>
        <v>1</v>
      </c>
      <c r="I148" s="20">
        <f t="shared" si="22"/>
        <v>1</v>
      </c>
      <c r="J148" s="21">
        <f t="shared" si="23"/>
        <v>0.33333333333333331</v>
      </c>
    </row>
    <row r="149" spans="1:10" x14ac:dyDescent="0.25">
      <c r="A149" s="158" t="s">
        <v>247</v>
      </c>
      <c r="B149" s="65">
        <v>2</v>
      </c>
      <c r="C149" s="66">
        <v>1</v>
      </c>
      <c r="D149" s="65">
        <v>2</v>
      </c>
      <c r="E149" s="66">
        <v>2</v>
      </c>
      <c r="F149" s="67"/>
      <c r="G149" s="65">
        <f t="shared" si="20"/>
        <v>1</v>
      </c>
      <c r="H149" s="66">
        <f t="shared" si="21"/>
        <v>0</v>
      </c>
      <c r="I149" s="20">
        <f t="shared" si="22"/>
        <v>1</v>
      </c>
      <c r="J149" s="21">
        <f t="shared" si="23"/>
        <v>0</v>
      </c>
    </row>
    <row r="150" spans="1:10" s="160" customFormat="1" x14ac:dyDescent="0.25">
      <c r="A150" s="178" t="s">
        <v>431</v>
      </c>
      <c r="B150" s="71">
        <v>9</v>
      </c>
      <c r="C150" s="72">
        <v>7</v>
      </c>
      <c r="D150" s="71">
        <v>12</v>
      </c>
      <c r="E150" s="72">
        <v>16</v>
      </c>
      <c r="F150" s="73"/>
      <c r="G150" s="71">
        <f t="shared" si="20"/>
        <v>2</v>
      </c>
      <c r="H150" s="72">
        <f t="shared" si="21"/>
        <v>-4</v>
      </c>
      <c r="I150" s="37">
        <f t="shared" si="22"/>
        <v>0.2857142857142857</v>
      </c>
      <c r="J150" s="38">
        <f t="shared" si="23"/>
        <v>-0.25</v>
      </c>
    </row>
    <row r="151" spans="1:10" x14ac:dyDescent="0.25">
      <c r="A151" s="177"/>
      <c r="B151" s="143"/>
      <c r="C151" s="144"/>
      <c r="D151" s="143"/>
      <c r="E151" s="144"/>
      <c r="F151" s="145"/>
      <c r="G151" s="143"/>
      <c r="H151" s="144"/>
      <c r="I151" s="151"/>
      <c r="J151" s="152"/>
    </row>
    <row r="152" spans="1:10" s="139" customFormat="1" x14ac:dyDescent="0.25">
      <c r="A152" s="159" t="s">
        <v>51</v>
      </c>
      <c r="B152" s="65"/>
      <c r="C152" s="66"/>
      <c r="D152" s="65"/>
      <c r="E152" s="66"/>
      <c r="F152" s="67"/>
      <c r="G152" s="65"/>
      <c r="H152" s="66"/>
      <c r="I152" s="20"/>
      <c r="J152" s="21"/>
    </row>
    <row r="153" spans="1:10" x14ac:dyDescent="0.25">
      <c r="A153" s="158" t="s">
        <v>353</v>
      </c>
      <c r="B153" s="65">
        <v>2</v>
      </c>
      <c r="C153" s="66">
        <v>4</v>
      </c>
      <c r="D153" s="65">
        <v>3</v>
      </c>
      <c r="E153" s="66">
        <v>10</v>
      </c>
      <c r="F153" s="67"/>
      <c r="G153" s="65">
        <f>B153-C153</f>
        <v>-2</v>
      </c>
      <c r="H153" s="66">
        <f>D153-E153</f>
        <v>-7</v>
      </c>
      <c r="I153" s="20">
        <f>IF(C153=0, "-", IF(G153/C153&lt;10, G153/C153, "&gt;999%"))</f>
        <v>-0.5</v>
      </c>
      <c r="J153" s="21">
        <f>IF(E153=0, "-", IF(H153/E153&lt;10, H153/E153, "&gt;999%"))</f>
        <v>-0.7</v>
      </c>
    </row>
    <row r="154" spans="1:10" s="160" customFormat="1" x14ac:dyDescent="0.25">
      <c r="A154" s="178" t="s">
        <v>432</v>
      </c>
      <c r="B154" s="71">
        <v>2</v>
      </c>
      <c r="C154" s="72">
        <v>4</v>
      </c>
      <c r="D154" s="71">
        <v>3</v>
      </c>
      <c r="E154" s="72">
        <v>10</v>
      </c>
      <c r="F154" s="73"/>
      <c r="G154" s="71">
        <f>B154-C154</f>
        <v>-2</v>
      </c>
      <c r="H154" s="72">
        <f>D154-E154</f>
        <v>-7</v>
      </c>
      <c r="I154" s="37">
        <f>IF(C154=0, "-", IF(G154/C154&lt;10, G154/C154, "&gt;999%"))</f>
        <v>-0.5</v>
      </c>
      <c r="J154" s="38">
        <f>IF(E154=0, "-", IF(H154/E154&lt;10, H154/E154, "&gt;999%"))</f>
        <v>-0.7</v>
      </c>
    </row>
    <row r="155" spans="1:10" x14ac:dyDescent="0.25">
      <c r="A155" s="177"/>
      <c r="B155" s="143"/>
      <c r="C155" s="144"/>
      <c r="D155" s="143"/>
      <c r="E155" s="144"/>
      <c r="F155" s="145"/>
      <c r="G155" s="143"/>
      <c r="H155" s="144"/>
      <c r="I155" s="151"/>
      <c r="J155" s="152"/>
    </row>
    <row r="156" spans="1:10" s="139" customFormat="1" x14ac:dyDescent="0.25">
      <c r="A156" s="159" t="s">
        <v>52</v>
      </c>
      <c r="B156" s="65"/>
      <c r="C156" s="66"/>
      <c r="D156" s="65"/>
      <c r="E156" s="66"/>
      <c r="F156" s="67"/>
      <c r="G156" s="65"/>
      <c r="H156" s="66"/>
      <c r="I156" s="20"/>
      <c r="J156" s="21"/>
    </row>
    <row r="157" spans="1:10" x14ac:dyDescent="0.25">
      <c r="A157" s="158" t="s">
        <v>354</v>
      </c>
      <c r="B157" s="65">
        <v>0</v>
      </c>
      <c r="C157" s="66">
        <v>1</v>
      </c>
      <c r="D157" s="65">
        <v>0</v>
      </c>
      <c r="E157" s="66">
        <v>1</v>
      </c>
      <c r="F157" s="67"/>
      <c r="G157" s="65">
        <f>B157-C157</f>
        <v>-1</v>
      </c>
      <c r="H157" s="66">
        <f>D157-E157</f>
        <v>-1</v>
      </c>
      <c r="I157" s="20">
        <f>IF(C157=0, "-", IF(G157/C157&lt;10, G157/C157, "&gt;999%"))</f>
        <v>-1</v>
      </c>
      <c r="J157" s="21">
        <f>IF(E157=0, "-", IF(H157/E157&lt;10, H157/E157, "&gt;999%"))</f>
        <v>-1</v>
      </c>
    </row>
    <row r="158" spans="1:10" x14ac:dyDescent="0.25">
      <c r="A158" s="158" t="s">
        <v>349</v>
      </c>
      <c r="B158" s="65">
        <v>0</v>
      </c>
      <c r="C158" s="66">
        <v>1</v>
      </c>
      <c r="D158" s="65">
        <v>0</v>
      </c>
      <c r="E158" s="66">
        <v>1</v>
      </c>
      <c r="F158" s="67"/>
      <c r="G158" s="65">
        <f>B158-C158</f>
        <v>-1</v>
      </c>
      <c r="H158" s="66">
        <f>D158-E158</f>
        <v>-1</v>
      </c>
      <c r="I158" s="20">
        <f>IF(C158=0, "-", IF(G158/C158&lt;10, G158/C158, "&gt;999%"))</f>
        <v>-1</v>
      </c>
      <c r="J158" s="21">
        <f>IF(E158=0, "-", IF(H158/E158&lt;10, H158/E158, "&gt;999%"))</f>
        <v>-1</v>
      </c>
    </row>
    <row r="159" spans="1:10" s="160" customFormat="1" x14ac:dyDescent="0.25">
      <c r="A159" s="178" t="s">
        <v>433</v>
      </c>
      <c r="B159" s="71">
        <v>0</v>
      </c>
      <c r="C159" s="72">
        <v>2</v>
      </c>
      <c r="D159" s="71">
        <v>0</v>
      </c>
      <c r="E159" s="72">
        <v>2</v>
      </c>
      <c r="F159" s="73"/>
      <c r="G159" s="71">
        <f>B159-C159</f>
        <v>-2</v>
      </c>
      <c r="H159" s="72">
        <f>D159-E159</f>
        <v>-2</v>
      </c>
      <c r="I159" s="37">
        <f>IF(C159=0, "-", IF(G159/C159&lt;10, G159/C159, "&gt;999%"))</f>
        <v>-1</v>
      </c>
      <c r="J159" s="38">
        <f>IF(E159=0, "-", IF(H159/E159&lt;10, H159/E159, "&gt;999%"))</f>
        <v>-1</v>
      </c>
    </row>
    <row r="160" spans="1:10" x14ac:dyDescent="0.25">
      <c r="A160" s="177"/>
      <c r="B160" s="143"/>
      <c r="C160" s="144"/>
      <c r="D160" s="143"/>
      <c r="E160" s="144"/>
      <c r="F160" s="145"/>
      <c r="G160" s="143"/>
      <c r="H160" s="144"/>
      <c r="I160" s="151"/>
      <c r="J160" s="152"/>
    </row>
    <row r="161" spans="1:10" s="139" customFormat="1" x14ac:dyDescent="0.25">
      <c r="A161" s="159" t="s">
        <v>53</v>
      </c>
      <c r="B161" s="65"/>
      <c r="C161" s="66"/>
      <c r="D161" s="65"/>
      <c r="E161" s="66"/>
      <c r="F161" s="67"/>
      <c r="G161" s="65"/>
      <c r="H161" s="66"/>
      <c r="I161" s="20"/>
      <c r="J161" s="21"/>
    </row>
    <row r="162" spans="1:10" x14ac:dyDescent="0.25">
      <c r="A162" s="158" t="s">
        <v>297</v>
      </c>
      <c r="B162" s="65">
        <v>0</v>
      </c>
      <c r="C162" s="66">
        <v>1</v>
      </c>
      <c r="D162" s="65">
        <v>0</v>
      </c>
      <c r="E162" s="66">
        <v>1</v>
      </c>
      <c r="F162" s="67"/>
      <c r="G162" s="65">
        <f>B162-C162</f>
        <v>-1</v>
      </c>
      <c r="H162" s="66">
        <f>D162-E162</f>
        <v>-1</v>
      </c>
      <c r="I162" s="20">
        <f>IF(C162=0, "-", IF(G162/C162&lt;10, G162/C162, "&gt;999%"))</f>
        <v>-1</v>
      </c>
      <c r="J162" s="21">
        <f>IF(E162=0, "-", IF(H162/E162&lt;10, H162/E162, "&gt;999%"))</f>
        <v>-1</v>
      </c>
    </row>
    <row r="163" spans="1:10" s="160" customFormat="1" x14ac:dyDescent="0.25">
      <c r="A163" s="178" t="s">
        <v>434</v>
      </c>
      <c r="B163" s="71">
        <v>0</v>
      </c>
      <c r="C163" s="72">
        <v>1</v>
      </c>
      <c r="D163" s="71">
        <v>0</v>
      </c>
      <c r="E163" s="72">
        <v>1</v>
      </c>
      <c r="F163" s="73"/>
      <c r="G163" s="71">
        <f>B163-C163</f>
        <v>-1</v>
      </c>
      <c r="H163" s="72">
        <f>D163-E163</f>
        <v>-1</v>
      </c>
      <c r="I163" s="37">
        <f>IF(C163=0, "-", IF(G163/C163&lt;10, G163/C163, "&gt;999%"))</f>
        <v>-1</v>
      </c>
      <c r="J163" s="38">
        <f>IF(E163=0, "-", IF(H163/E163&lt;10, H163/E163, "&gt;999%"))</f>
        <v>-1</v>
      </c>
    </row>
    <row r="164" spans="1:10" x14ac:dyDescent="0.25">
      <c r="A164" s="177"/>
      <c r="B164" s="143"/>
      <c r="C164" s="144"/>
      <c r="D164" s="143"/>
      <c r="E164" s="144"/>
      <c r="F164" s="145"/>
      <c r="G164" s="143"/>
      <c r="H164" s="144"/>
      <c r="I164" s="151"/>
      <c r="J164" s="152"/>
    </row>
    <row r="165" spans="1:10" s="139" customFormat="1" x14ac:dyDescent="0.25">
      <c r="A165" s="159" t="s">
        <v>54</v>
      </c>
      <c r="B165" s="65"/>
      <c r="C165" s="66"/>
      <c r="D165" s="65"/>
      <c r="E165" s="66"/>
      <c r="F165" s="67"/>
      <c r="G165" s="65"/>
      <c r="H165" s="66"/>
      <c r="I165" s="20"/>
      <c r="J165" s="21"/>
    </row>
    <row r="166" spans="1:10" x14ac:dyDescent="0.25">
      <c r="A166" s="158" t="s">
        <v>319</v>
      </c>
      <c r="B166" s="65">
        <v>0</v>
      </c>
      <c r="C166" s="66">
        <v>7</v>
      </c>
      <c r="D166" s="65">
        <v>1</v>
      </c>
      <c r="E166" s="66">
        <v>13</v>
      </c>
      <c r="F166" s="67"/>
      <c r="G166" s="65">
        <f t="shared" ref="G166:G178" si="24">B166-C166</f>
        <v>-7</v>
      </c>
      <c r="H166" s="66">
        <f t="shared" ref="H166:H178" si="25">D166-E166</f>
        <v>-12</v>
      </c>
      <c r="I166" s="20">
        <f t="shared" ref="I166:I178" si="26">IF(C166=0, "-", IF(G166/C166&lt;10, G166/C166, "&gt;999%"))</f>
        <v>-1</v>
      </c>
      <c r="J166" s="21">
        <f t="shared" ref="J166:J178" si="27">IF(E166=0, "-", IF(H166/E166&lt;10, H166/E166, "&gt;999%"))</f>
        <v>-0.92307692307692313</v>
      </c>
    </row>
    <row r="167" spans="1:10" x14ac:dyDescent="0.25">
      <c r="A167" s="158" t="s">
        <v>328</v>
      </c>
      <c r="B167" s="65">
        <v>10</v>
      </c>
      <c r="C167" s="66">
        <v>17</v>
      </c>
      <c r="D167" s="65">
        <v>36</v>
      </c>
      <c r="E167" s="66">
        <v>46</v>
      </c>
      <c r="F167" s="67"/>
      <c r="G167" s="65">
        <f t="shared" si="24"/>
        <v>-7</v>
      </c>
      <c r="H167" s="66">
        <f t="shared" si="25"/>
        <v>-10</v>
      </c>
      <c r="I167" s="20">
        <f t="shared" si="26"/>
        <v>-0.41176470588235292</v>
      </c>
      <c r="J167" s="21">
        <f t="shared" si="27"/>
        <v>-0.21739130434782608</v>
      </c>
    </row>
    <row r="168" spans="1:10" x14ac:dyDescent="0.25">
      <c r="A168" s="158" t="s">
        <v>220</v>
      </c>
      <c r="B168" s="65">
        <v>1</v>
      </c>
      <c r="C168" s="66">
        <v>5</v>
      </c>
      <c r="D168" s="65">
        <v>21</v>
      </c>
      <c r="E168" s="66">
        <v>16</v>
      </c>
      <c r="F168" s="67"/>
      <c r="G168" s="65">
        <f t="shared" si="24"/>
        <v>-4</v>
      </c>
      <c r="H168" s="66">
        <f t="shared" si="25"/>
        <v>5</v>
      </c>
      <c r="I168" s="20">
        <f t="shared" si="26"/>
        <v>-0.8</v>
      </c>
      <c r="J168" s="21">
        <f t="shared" si="27"/>
        <v>0.3125</v>
      </c>
    </row>
    <row r="169" spans="1:10" x14ac:dyDescent="0.25">
      <c r="A169" s="158" t="s">
        <v>231</v>
      </c>
      <c r="B169" s="65">
        <v>7</v>
      </c>
      <c r="C169" s="66">
        <v>12</v>
      </c>
      <c r="D169" s="65">
        <v>18</v>
      </c>
      <c r="E169" s="66">
        <v>21</v>
      </c>
      <c r="F169" s="67"/>
      <c r="G169" s="65">
        <f t="shared" si="24"/>
        <v>-5</v>
      </c>
      <c r="H169" s="66">
        <f t="shared" si="25"/>
        <v>-3</v>
      </c>
      <c r="I169" s="20">
        <f t="shared" si="26"/>
        <v>-0.41666666666666669</v>
      </c>
      <c r="J169" s="21">
        <f t="shared" si="27"/>
        <v>-0.14285714285714285</v>
      </c>
    </row>
    <row r="170" spans="1:10" x14ac:dyDescent="0.25">
      <c r="A170" s="158" t="s">
        <v>257</v>
      </c>
      <c r="B170" s="65">
        <v>17</v>
      </c>
      <c r="C170" s="66">
        <v>17</v>
      </c>
      <c r="D170" s="65">
        <v>35</v>
      </c>
      <c r="E170" s="66">
        <v>40</v>
      </c>
      <c r="F170" s="67"/>
      <c r="G170" s="65">
        <f t="shared" si="24"/>
        <v>0</v>
      </c>
      <c r="H170" s="66">
        <f t="shared" si="25"/>
        <v>-5</v>
      </c>
      <c r="I170" s="20">
        <f t="shared" si="26"/>
        <v>0</v>
      </c>
      <c r="J170" s="21">
        <f t="shared" si="27"/>
        <v>-0.125</v>
      </c>
    </row>
    <row r="171" spans="1:10" x14ac:dyDescent="0.25">
      <c r="A171" s="158" t="s">
        <v>281</v>
      </c>
      <c r="B171" s="65">
        <v>4</v>
      </c>
      <c r="C171" s="66">
        <v>5</v>
      </c>
      <c r="D171" s="65">
        <v>14</v>
      </c>
      <c r="E171" s="66">
        <v>9</v>
      </c>
      <c r="F171" s="67"/>
      <c r="G171" s="65">
        <f t="shared" si="24"/>
        <v>-1</v>
      </c>
      <c r="H171" s="66">
        <f t="shared" si="25"/>
        <v>5</v>
      </c>
      <c r="I171" s="20">
        <f t="shared" si="26"/>
        <v>-0.2</v>
      </c>
      <c r="J171" s="21">
        <f t="shared" si="27"/>
        <v>0.55555555555555558</v>
      </c>
    </row>
    <row r="172" spans="1:10" x14ac:dyDescent="0.25">
      <c r="A172" s="158" t="s">
        <v>282</v>
      </c>
      <c r="B172" s="65">
        <v>1</v>
      </c>
      <c r="C172" s="66">
        <v>4</v>
      </c>
      <c r="D172" s="65">
        <v>3</v>
      </c>
      <c r="E172" s="66">
        <v>8</v>
      </c>
      <c r="F172" s="67"/>
      <c r="G172" s="65">
        <f t="shared" si="24"/>
        <v>-3</v>
      </c>
      <c r="H172" s="66">
        <f t="shared" si="25"/>
        <v>-5</v>
      </c>
      <c r="I172" s="20">
        <f t="shared" si="26"/>
        <v>-0.75</v>
      </c>
      <c r="J172" s="21">
        <f t="shared" si="27"/>
        <v>-0.625</v>
      </c>
    </row>
    <row r="173" spans="1:10" x14ac:dyDescent="0.25">
      <c r="A173" s="158" t="s">
        <v>232</v>
      </c>
      <c r="B173" s="65">
        <v>1</v>
      </c>
      <c r="C173" s="66">
        <v>0</v>
      </c>
      <c r="D173" s="65">
        <v>2</v>
      </c>
      <c r="E173" s="66">
        <v>0</v>
      </c>
      <c r="F173" s="67"/>
      <c r="G173" s="65">
        <f t="shared" si="24"/>
        <v>1</v>
      </c>
      <c r="H173" s="66">
        <f t="shared" si="25"/>
        <v>2</v>
      </c>
      <c r="I173" s="20" t="str">
        <f t="shared" si="26"/>
        <v>-</v>
      </c>
      <c r="J173" s="21" t="str">
        <f t="shared" si="27"/>
        <v>-</v>
      </c>
    </row>
    <row r="174" spans="1:10" x14ac:dyDescent="0.25">
      <c r="A174" s="158" t="s">
        <v>210</v>
      </c>
      <c r="B174" s="65">
        <v>0</v>
      </c>
      <c r="C174" s="66">
        <v>0</v>
      </c>
      <c r="D174" s="65">
        <v>0</v>
      </c>
      <c r="E174" s="66">
        <v>1</v>
      </c>
      <c r="F174" s="67"/>
      <c r="G174" s="65">
        <f t="shared" si="24"/>
        <v>0</v>
      </c>
      <c r="H174" s="66">
        <f t="shared" si="25"/>
        <v>-1</v>
      </c>
      <c r="I174" s="20" t="str">
        <f t="shared" si="26"/>
        <v>-</v>
      </c>
      <c r="J174" s="21">
        <f t="shared" si="27"/>
        <v>-1</v>
      </c>
    </row>
    <row r="175" spans="1:10" x14ac:dyDescent="0.25">
      <c r="A175" s="158" t="s">
        <v>171</v>
      </c>
      <c r="B175" s="65">
        <v>1</v>
      </c>
      <c r="C175" s="66">
        <v>5</v>
      </c>
      <c r="D175" s="65">
        <v>11</v>
      </c>
      <c r="E175" s="66">
        <v>14</v>
      </c>
      <c r="F175" s="67"/>
      <c r="G175" s="65">
        <f t="shared" si="24"/>
        <v>-4</v>
      </c>
      <c r="H175" s="66">
        <f t="shared" si="25"/>
        <v>-3</v>
      </c>
      <c r="I175" s="20">
        <f t="shared" si="26"/>
        <v>-0.8</v>
      </c>
      <c r="J175" s="21">
        <f t="shared" si="27"/>
        <v>-0.21428571428571427</v>
      </c>
    </row>
    <row r="176" spans="1:10" x14ac:dyDescent="0.25">
      <c r="A176" s="158" t="s">
        <v>181</v>
      </c>
      <c r="B176" s="65">
        <v>5</v>
      </c>
      <c r="C176" s="66">
        <v>4</v>
      </c>
      <c r="D176" s="65">
        <v>10</v>
      </c>
      <c r="E176" s="66">
        <v>16</v>
      </c>
      <c r="F176" s="67"/>
      <c r="G176" s="65">
        <f t="shared" si="24"/>
        <v>1</v>
      </c>
      <c r="H176" s="66">
        <f t="shared" si="25"/>
        <v>-6</v>
      </c>
      <c r="I176" s="20">
        <f t="shared" si="26"/>
        <v>0.25</v>
      </c>
      <c r="J176" s="21">
        <f t="shared" si="27"/>
        <v>-0.375</v>
      </c>
    </row>
    <row r="177" spans="1:10" x14ac:dyDescent="0.25">
      <c r="A177" s="158" t="s">
        <v>191</v>
      </c>
      <c r="B177" s="65">
        <v>7</v>
      </c>
      <c r="C177" s="66">
        <v>0</v>
      </c>
      <c r="D177" s="65">
        <v>19</v>
      </c>
      <c r="E177" s="66">
        <v>1</v>
      </c>
      <c r="F177" s="67"/>
      <c r="G177" s="65">
        <f t="shared" si="24"/>
        <v>7</v>
      </c>
      <c r="H177" s="66">
        <f t="shared" si="25"/>
        <v>18</v>
      </c>
      <c r="I177" s="20" t="str">
        <f t="shared" si="26"/>
        <v>-</v>
      </c>
      <c r="J177" s="21" t="str">
        <f t="shared" si="27"/>
        <v>&gt;999%</v>
      </c>
    </row>
    <row r="178" spans="1:10" s="160" customFormat="1" x14ac:dyDescent="0.25">
      <c r="A178" s="178" t="s">
        <v>435</v>
      </c>
      <c r="B178" s="71">
        <v>54</v>
      </c>
      <c r="C178" s="72">
        <v>76</v>
      </c>
      <c r="D178" s="71">
        <v>170</v>
      </c>
      <c r="E178" s="72">
        <v>185</v>
      </c>
      <c r="F178" s="73"/>
      <c r="G178" s="71">
        <f t="shared" si="24"/>
        <v>-22</v>
      </c>
      <c r="H178" s="72">
        <f t="shared" si="25"/>
        <v>-15</v>
      </c>
      <c r="I178" s="37">
        <f t="shared" si="26"/>
        <v>-0.28947368421052633</v>
      </c>
      <c r="J178" s="38">
        <f t="shared" si="27"/>
        <v>-8.1081081081081086E-2</v>
      </c>
    </row>
    <row r="179" spans="1:10" x14ac:dyDescent="0.25">
      <c r="A179" s="177"/>
      <c r="B179" s="143"/>
      <c r="C179" s="144"/>
      <c r="D179" s="143"/>
      <c r="E179" s="144"/>
      <c r="F179" s="145"/>
      <c r="G179" s="143"/>
      <c r="H179" s="144"/>
      <c r="I179" s="151"/>
      <c r="J179" s="152"/>
    </row>
    <row r="180" spans="1:10" s="139" customFormat="1" x14ac:dyDescent="0.25">
      <c r="A180" s="159" t="s">
        <v>55</v>
      </c>
      <c r="B180" s="65"/>
      <c r="C180" s="66"/>
      <c r="D180" s="65"/>
      <c r="E180" s="66"/>
      <c r="F180" s="67"/>
      <c r="G180" s="65"/>
      <c r="H180" s="66"/>
      <c r="I180" s="20"/>
      <c r="J180" s="21"/>
    </row>
    <row r="181" spans="1:10" x14ac:dyDescent="0.25">
      <c r="A181" s="158" t="s">
        <v>197</v>
      </c>
      <c r="B181" s="65">
        <v>0</v>
      </c>
      <c r="C181" s="66">
        <v>0</v>
      </c>
      <c r="D181" s="65">
        <v>1</v>
      </c>
      <c r="E181" s="66">
        <v>1</v>
      </c>
      <c r="F181" s="67"/>
      <c r="G181" s="65">
        <f t="shared" ref="G181:G190" si="28">B181-C181</f>
        <v>0</v>
      </c>
      <c r="H181" s="66">
        <f t="shared" ref="H181:H190" si="29">D181-E181</f>
        <v>0</v>
      </c>
      <c r="I181" s="20" t="str">
        <f t="shared" ref="I181:I190" si="30">IF(C181=0, "-", IF(G181/C181&lt;10, G181/C181, "&gt;999%"))</f>
        <v>-</v>
      </c>
      <c r="J181" s="21">
        <f t="shared" ref="J181:J190" si="31">IF(E181=0, "-", IF(H181/E181&lt;10, H181/E181, "&gt;999%"))</f>
        <v>0</v>
      </c>
    </row>
    <row r="182" spans="1:10" x14ac:dyDescent="0.25">
      <c r="A182" s="158" t="s">
        <v>215</v>
      </c>
      <c r="B182" s="65">
        <v>0</v>
      </c>
      <c r="C182" s="66">
        <v>0</v>
      </c>
      <c r="D182" s="65">
        <v>1</v>
      </c>
      <c r="E182" s="66">
        <v>0</v>
      </c>
      <c r="F182" s="67"/>
      <c r="G182" s="65">
        <f t="shared" si="28"/>
        <v>0</v>
      </c>
      <c r="H182" s="66">
        <f t="shared" si="29"/>
        <v>1</v>
      </c>
      <c r="I182" s="20" t="str">
        <f t="shared" si="30"/>
        <v>-</v>
      </c>
      <c r="J182" s="21" t="str">
        <f t="shared" si="31"/>
        <v>-</v>
      </c>
    </row>
    <row r="183" spans="1:10" x14ac:dyDescent="0.25">
      <c r="A183" s="158" t="s">
        <v>198</v>
      </c>
      <c r="B183" s="65">
        <v>0</v>
      </c>
      <c r="C183" s="66">
        <v>0</v>
      </c>
      <c r="D183" s="65">
        <v>1</v>
      </c>
      <c r="E183" s="66">
        <v>0</v>
      </c>
      <c r="F183" s="67"/>
      <c r="G183" s="65">
        <f t="shared" si="28"/>
        <v>0</v>
      </c>
      <c r="H183" s="66">
        <f t="shared" si="29"/>
        <v>1</v>
      </c>
      <c r="I183" s="20" t="str">
        <f t="shared" si="30"/>
        <v>-</v>
      </c>
      <c r="J183" s="21" t="str">
        <f t="shared" si="31"/>
        <v>-</v>
      </c>
    </row>
    <row r="184" spans="1:10" x14ac:dyDescent="0.25">
      <c r="A184" s="158" t="s">
        <v>305</v>
      </c>
      <c r="B184" s="65">
        <v>0</v>
      </c>
      <c r="C184" s="66">
        <v>0</v>
      </c>
      <c r="D184" s="65">
        <v>0</v>
      </c>
      <c r="E184" s="66">
        <v>1</v>
      </c>
      <c r="F184" s="67"/>
      <c r="G184" s="65">
        <f t="shared" si="28"/>
        <v>0</v>
      </c>
      <c r="H184" s="66">
        <f t="shared" si="29"/>
        <v>-1</v>
      </c>
      <c r="I184" s="20" t="str">
        <f t="shared" si="30"/>
        <v>-</v>
      </c>
      <c r="J184" s="21">
        <f t="shared" si="31"/>
        <v>-1</v>
      </c>
    </row>
    <row r="185" spans="1:10" x14ac:dyDescent="0.25">
      <c r="A185" s="158" t="s">
        <v>248</v>
      </c>
      <c r="B185" s="65">
        <v>0</v>
      </c>
      <c r="C185" s="66">
        <v>0</v>
      </c>
      <c r="D185" s="65">
        <v>2</v>
      </c>
      <c r="E185" s="66">
        <v>1</v>
      </c>
      <c r="F185" s="67"/>
      <c r="G185" s="65">
        <f t="shared" si="28"/>
        <v>0</v>
      </c>
      <c r="H185" s="66">
        <f t="shared" si="29"/>
        <v>1</v>
      </c>
      <c r="I185" s="20" t="str">
        <f t="shared" si="30"/>
        <v>-</v>
      </c>
      <c r="J185" s="21">
        <f t="shared" si="31"/>
        <v>1</v>
      </c>
    </row>
    <row r="186" spans="1:10" x14ac:dyDescent="0.25">
      <c r="A186" s="158" t="s">
        <v>270</v>
      </c>
      <c r="B186" s="65">
        <v>0</v>
      </c>
      <c r="C186" s="66">
        <v>0</v>
      </c>
      <c r="D186" s="65">
        <v>0</v>
      </c>
      <c r="E186" s="66">
        <v>1</v>
      </c>
      <c r="F186" s="67"/>
      <c r="G186" s="65">
        <f t="shared" si="28"/>
        <v>0</v>
      </c>
      <c r="H186" s="66">
        <f t="shared" si="29"/>
        <v>-1</v>
      </c>
      <c r="I186" s="20" t="str">
        <f t="shared" si="30"/>
        <v>-</v>
      </c>
      <c r="J186" s="21">
        <f t="shared" si="31"/>
        <v>-1</v>
      </c>
    </row>
    <row r="187" spans="1:10" x14ac:dyDescent="0.25">
      <c r="A187" s="158" t="s">
        <v>271</v>
      </c>
      <c r="B187" s="65">
        <v>0</v>
      </c>
      <c r="C187" s="66">
        <v>0</v>
      </c>
      <c r="D187" s="65">
        <v>2</v>
      </c>
      <c r="E187" s="66">
        <v>0</v>
      </c>
      <c r="F187" s="67"/>
      <c r="G187" s="65">
        <f t="shared" si="28"/>
        <v>0</v>
      </c>
      <c r="H187" s="66">
        <f t="shared" si="29"/>
        <v>2</v>
      </c>
      <c r="I187" s="20" t="str">
        <f t="shared" si="30"/>
        <v>-</v>
      </c>
      <c r="J187" s="21" t="str">
        <f t="shared" si="31"/>
        <v>-</v>
      </c>
    </row>
    <row r="188" spans="1:10" x14ac:dyDescent="0.25">
      <c r="A188" s="158" t="s">
        <v>298</v>
      </c>
      <c r="B188" s="65">
        <v>0</v>
      </c>
      <c r="C188" s="66">
        <v>0</v>
      </c>
      <c r="D188" s="65">
        <v>0</v>
      </c>
      <c r="E188" s="66">
        <v>1</v>
      </c>
      <c r="F188" s="67"/>
      <c r="G188" s="65">
        <f t="shared" si="28"/>
        <v>0</v>
      </c>
      <c r="H188" s="66">
        <f t="shared" si="29"/>
        <v>-1</v>
      </c>
      <c r="I188" s="20" t="str">
        <f t="shared" si="30"/>
        <v>-</v>
      </c>
      <c r="J188" s="21">
        <f t="shared" si="31"/>
        <v>-1</v>
      </c>
    </row>
    <row r="189" spans="1:10" x14ac:dyDescent="0.25">
      <c r="A189" s="158" t="s">
        <v>299</v>
      </c>
      <c r="B189" s="65">
        <v>1</v>
      </c>
      <c r="C189" s="66">
        <v>1</v>
      </c>
      <c r="D189" s="65">
        <v>1</v>
      </c>
      <c r="E189" s="66">
        <v>1</v>
      </c>
      <c r="F189" s="67"/>
      <c r="G189" s="65">
        <f t="shared" si="28"/>
        <v>0</v>
      </c>
      <c r="H189" s="66">
        <f t="shared" si="29"/>
        <v>0</v>
      </c>
      <c r="I189" s="20">
        <f t="shared" si="30"/>
        <v>0</v>
      </c>
      <c r="J189" s="21">
        <f t="shared" si="31"/>
        <v>0</v>
      </c>
    </row>
    <row r="190" spans="1:10" s="160" customFormat="1" x14ac:dyDescent="0.25">
      <c r="A190" s="178" t="s">
        <v>436</v>
      </c>
      <c r="B190" s="71">
        <v>1</v>
      </c>
      <c r="C190" s="72">
        <v>1</v>
      </c>
      <c r="D190" s="71">
        <v>8</v>
      </c>
      <c r="E190" s="72">
        <v>6</v>
      </c>
      <c r="F190" s="73"/>
      <c r="G190" s="71">
        <f t="shared" si="28"/>
        <v>0</v>
      </c>
      <c r="H190" s="72">
        <f t="shared" si="29"/>
        <v>2</v>
      </c>
      <c r="I190" s="37">
        <f t="shared" si="30"/>
        <v>0</v>
      </c>
      <c r="J190" s="38">
        <f t="shared" si="31"/>
        <v>0.33333333333333331</v>
      </c>
    </row>
    <row r="191" spans="1:10" x14ac:dyDescent="0.25">
      <c r="A191" s="177"/>
      <c r="B191" s="143"/>
      <c r="C191" s="144"/>
      <c r="D191" s="143"/>
      <c r="E191" s="144"/>
      <c r="F191" s="145"/>
      <c r="G191" s="143"/>
      <c r="H191" s="144"/>
      <c r="I191" s="151"/>
      <c r="J191" s="152"/>
    </row>
    <row r="192" spans="1:10" s="139" customFormat="1" x14ac:dyDescent="0.25">
      <c r="A192" s="159" t="s">
        <v>56</v>
      </c>
      <c r="B192" s="65"/>
      <c r="C192" s="66"/>
      <c r="D192" s="65"/>
      <c r="E192" s="66"/>
      <c r="F192" s="67"/>
      <c r="G192" s="65"/>
      <c r="H192" s="66"/>
      <c r="I192" s="20"/>
      <c r="J192" s="21"/>
    </row>
    <row r="193" spans="1:10" x14ac:dyDescent="0.25">
      <c r="A193" s="158" t="s">
        <v>344</v>
      </c>
      <c r="B193" s="65">
        <v>0</v>
      </c>
      <c r="C193" s="66">
        <v>0</v>
      </c>
      <c r="D193" s="65">
        <v>6</v>
      </c>
      <c r="E193" s="66">
        <v>0</v>
      </c>
      <c r="F193" s="67"/>
      <c r="G193" s="65">
        <f>B193-C193</f>
        <v>0</v>
      </c>
      <c r="H193" s="66">
        <f>D193-E193</f>
        <v>6</v>
      </c>
      <c r="I193" s="20" t="str">
        <f>IF(C193=0, "-", IF(G193/C193&lt;10, G193/C193, "&gt;999%"))</f>
        <v>-</v>
      </c>
      <c r="J193" s="21" t="str">
        <f>IF(E193=0, "-", IF(H193/E193&lt;10, H193/E193, "&gt;999%"))</f>
        <v>-</v>
      </c>
    </row>
    <row r="194" spans="1:10" x14ac:dyDescent="0.25">
      <c r="A194" s="158" t="s">
        <v>313</v>
      </c>
      <c r="B194" s="65">
        <v>0</v>
      </c>
      <c r="C194" s="66">
        <v>0</v>
      </c>
      <c r="D194" s="65">
        <v>1</v>
      </c>
      <c r="E194" s="66">
        <v>0</v>
      </c>
      <c r="F194" s="67"/>
      <c r="G194" s="65">
        <f>B194-C194</f>
        <v>0</v>
      </c>
      <c r="H194" s="66">
        <f>D194-E194</f>
        <v>1</v>
      </c>
      <c r="I194" s="20" t="str">
        <f>IF(C194=0, "-", IF(G194/C194&lt;10, G194/C194, "&gt;999%"))</f>
        <v>-</v>
      </c>
      <c r="J194" s="21" t="str">
        <f>IF(E194=0, "-", IF(H194/E194&lt;10, H194/E194, "&gt;999%"))</f>
        <v>-</v>
      </c>
    </row>
    <row r="195" spans="1:10" s="160" customFormat="1" x14ac:dyDescent="0.25">
      <c r="A195" s="178" t="s">
        <v>437</v>
      </c>
      <c r="B195" s="71">
        <v>0</v>
      </c>
      <c r="C195" s="72">
        <v>0</v>
      </c>
      <c r="D195" s="71">
        <v>7</v>
      </c>
      <c r="E195" s="72">
        <v>0</v>
      </c>
      <c r="F195" s="73"/>
      <c r="G195" s="71">
        <f>B195-C195</f>
        <v>0</v>
      </c>
      <c r="H195" s="72">
        <f>D195-E195</f>
        <v>7</v>
      </c>
      <c r="I195" s="37" t="str">
        <f>IF(C195=0, "-", IF(G195/C195&lt;10, G195/C195, "&gt;999%"))</f>
        <v>-</v>
      </c>
      <c r="J195" s="38" t="str">
        <f>IF(E195=0, "-", IF(H195/E195&lt;10, H195/E195, "&gt;999%"))</f>
        <v>-</v>
      </c>
    </row>
    <row r="196" spans="1:10" x14ac:dyDescent="0.25">
      <c r="A196" s="177"/>
      <c r="B196" s="143"/>
      <c r="C196" s="144"/>
      <c r="D196" s="143"/>
      <c r="E196" s="144"/>
      <c r="F196" s="145"/>
      <c r="G196" s="143"/>
      <c r="H196" s="144"/>
      <c r="I196" s="151"/>
      <c r="J196" s="152"/>
    </row>
    <row r="197" spans="1:10" s="139" customFormat="1" x14ac:dyDescent="0.25">
      <c r="A197" s="159" t="s">
        <v>57</v>
      </c>
      <c r="B197" s="65"/>
      <c r="C197" s="66"/>
      <c r="D197" s="65"/>
      <c r="E197" s="66"/>
      <c r="F197" s="67"/>
      <c r="G197" s="65"/>
      <c r="H197" s="66"/>
      <c r="I197" s="20"/>
      <c r="J197" s="21"/>
    </row>
    <row r="198" spans="1:10" x14ac:dyDescent="0.25">
      <c r="A198" s="158" t="s">
        <v>258</v>
      </c>
      <c r="B198" s="65">
        <v>17</v>
      </c>
      <c r="C198" s="66">
        <v>2</v>
      </c>
      <c r="D198" s="65">
        <v>22</v>
      </c>
      <c r="E198" s="66">
        <v>2</v>
      </c>
      <c r="F198" s="67"/>
      <c r="G198" s="65">
        <f>B198-C198</f>
        <v>15</v>
      </c>
      <c r="H198" s="66">
        <f>D198-E198</f>
        <v>20</v>
      </c>
      <c r="I198" s="20">
        <f>IF(C198=0, "-", IF(G198/C198&lt;10, G198/C198, "&gt;999%"))</f>
        <v>7.5</v>
      </c>
      <c r="J198" s="21" t="str">
        <f>IF(E198=0, "-", IF(H198/E198&lt;10, H198/E198, "&gt;999%"))</f>
        <v>&gt;999%</v>
      </c>
    </row>
    <row r="199" spans="1:10" x14ac:dyDescent="0.25">
      <c r="A199" s="158" t="s">
        <v>172</v>
      </c>
      <c r="B199" s="65">
        <v>18</v>
      </c>
      <c r="C199" s="66">
        <v>32</v>
      </c>
      <c r="D199" s="65">
        <v>54</v>
      </c>
      <c r="E199" s="66">
        <v>62</v>
      </c>
      <c r="F199" s="67"/>
      <c r="G199" s="65">
        <f>B199-C199</f>
        <v>-14</v>
      </c>
      <c r="H199" s="66">
        <f>D199-E199</f>
        <v>-8</v>
      </c>
      <c r="I199" s="20">
        <f>IF(C199=0, "-", IF(G199/C199&lt;10, G199/C199, "&gt;999%"))</f>
        <v>-0.4375</v>
      </c>
      <c r="J199" s="21">
        <f>IF(E199=0, "-", IF(H199/E199&lt;10, H199/E199, "&gt;999%"))</f>
        <v>-0.12903225806451613</v>
      </c>
    </row>
    <row r="200" spans="1:10" x14ac:dyDescent="0.25">
      <c r="A200" s="158" t="s">
        <v>233</v>
      </c>
      <c r="B200" s="65">
        <v>21</v>
      </c>
      <c r="C200" s="66">
        <v>29</v>
      </c>
      <c r="D200" s="65">
        <v>38</v>
      </c>
      <c r="E200" s="66">
        <v>85</v>
      </c>
      <c r="F200" s="67"/>
      <c r="G200" s="65">
        <f>B200-C200</f>
        <v>-8</v>
      </c>
      <c r="H200" s="66">
        <f>D200-E200</f>
        <v>-47</v>
      </c>
      <c r="I200" s="20">
        <f>IF(C200=0, "-", IF(G200/C200&lt;10, G200/C200, "&gt;999%"))</f>
        <v>-0.27586206896551724</v>
      </c>
      <c r="J200" s="21">
        <f>IF(E200=0, "-", IF(H200/E200&lt;10, H200/E200, "&gt;999%"))</f>
        <v>-0.55294117647058827</v>
      </c>
    </row>
    <row r="201" spans="1:10" s="160" customFormat="1" x14ac:dyDescent="0.25">
      <c r="A201" s="178" t="s">
        <v>438</v>
      </c>
      <c r="B201" s="71">
        <v>56</v>
      </c>
      <c r="C201" s="72">
        <v>63</v>
      </c>
      <c r="D201" s="71">
        <v>114</v>
      </c>
      <c r="E201" s="72">
        <v>149</v>
      </c>
      <c r="F201" s="73"/>
      <c r="G201" s="71">
        <f>B201-C201</f>
        <v>-7</v>
      </c>
      <c r="H201" s="72">
        <f>D201-E201</f>
        <v>-35</v>
      </c>
      <c r="I201" s="37">
        <f>IF(C201=0, "-", IF(G201/C201&lt;10, G201/C201, "&gt;999%"))</f>
        <v>-0.1111111111111111</v>
      </c>
      <c r="J201" s="38">
        <f>IF(E201=0, "-", IF(H201/E201&lt;10, H201/E201, "&gt;999%"))</f>
        <v>-0.2348993288590604</v>
      </c>
    </row>
    <row r="202" spans="1:10" x14ac:dyDescent="0.25">
      <c r="A202" s="177"/>
      <c r="B202" s="143"/>
      <c r="C202" s="144"/>
      <c r="D202" s="143"/>
      <c r="E202" s="144"/>
      <c r="F202" s="145"/>
      <c r="G202" s="143"/>
      <c r="H202" s="144"/>
      <c r="I202" s="151"/>
      <c r="J202" s="152"/>
    </row>
    <row r="203" spans="1:10" s="139" customFormat="1" x14ac:dyDescent="0.25">
      <c r="A203" s="159" t="s">
        <v>58</v>
      </c>
      <c r="B203" s="65"/>
      <c r="C203" s="66"/>
      <c r="D203" s="65"/>
      <c r="E203" s="66"/>
      <c r="F203" s="67"/>
      <c r="G203" s="65"/>
      <c r="H203" s="66"/>
      <c r="I203" s="20"/>
      <c r="J203" s="21"/>
    </row>
    <row r="204" spans="1:10" x14ac:dyDescent="0.25">
      <c r="A204" s="158" t="s">
        <v>249</v>
      </c>
      <c r="B204" s="65">
        <v>0</v>
      </c>
      <c r="C204" s="66">
        <v>0</v>
      </c>
      <c r="D204" s="65">
        <v>0</v>
      </c>
      <c r="E204" s="66">
        <v>2</v>
      </c>
      <c r="F204" s="67"/>
      <c r="G204" s="65">
        <f>B204-C204</f>
        <v>0</v>
      </c>
      <c r="H204" s="66">
        <f>D204-E204</f>
        <v>-2</v>
      </c>
      <c r="I204" s="20" t="str">
        <f>IF(C204=0, "-", IF(G204/C204&lt;10, G204/C204, "&gt;999%"))</f>
        <v>-</v>
      </c>
      <c r="J204" s="21">
        <f>IF(E204=0, "-", IF(H204/E204&lt;10, H204/E204, "&gt;999%"))</f>
        <v>-1</v>
      </c>
    </row>
    <row r="205" spans="1:10" s="160" customFormat="1" x14ac:dyDescent="0.25">
      <c r="A205" s="178" t="s">
        <v>439</v>
      </c>
      <c r="B205" s="71">
        <v>0</v>
      </c>
      <c r="C205" s="72">
        <v>0</v>
      </c>
      <c r="D205" s="71">
        <v>0</v>
      </c>
      <c r="E205" s="72">
        <v>2</v>
      </c>
      <c r="F205" s="73"/>
      <c r="G205" s="71">
        <f>B205-C205</f>
        <v>0</v>
      </c>
      <c r="H205" s="72">
        <f>D205-E205</f>
        <v>-2</v>
      </c>
      <c r="I205" s="37" t="str">
        <f>IF(C205=0, "-", IF(G205/C205&lt;10, G205/C205, "&gt;999%"))</f>
        <v>-</v>
      </c>
      <c r="J205" s="38">
        <f>IF(E205=0, "-", IF(H205/E205&lt;10, H205/E205, "&gt;999%"))</f>
        <v>-1</v>
      </c>
    </row>
    <row r="206" spans="1:10" x14ac:dyDescent="0.25">
      <c r="A206" s="177"/>
      <c r="B206" s="143"/>
      <c r="C206" s="144"/>
      <c r="D206" s="143"/>
      <c r="E206" s="144"/>
      <c r="F206" s="145"/>
      <c r="G206" s="143"/>
      <c r="H206" s="144"/>
      <c r="I206" s="151"/>
      <c r="J206" s="152"/>
    </row>
    <row r="207" spans="1:10" s="139" customFormat="1" x14ac:dyDescent="0.25">
      <c r="A207" s="159" t="s">
        <v>59</v>
      </c>
      <c r="B207" s="65"/>
      <c r="C207" s="66"/>
      <c r="D207" s="65"/>
      <c r="E207" s="66"/>
      <c r="F207" s="67"/>
      <c r="G207" s="65"/>
      <c r="H207" s="66"/>
      <c r="I207" s="20"/>
      <c r="J207" s="21"/>
    </row>
    <row r="208" spans="1:10" x14ac:dyDescent="0.25">
      <c r="A208" s="158" t="s">
        <v>234</v>
      </c>
      <c r="B208" s="65">
        <v>15</v>
      </c>
      <c r="C208" s="66">
        <v>18</v>
      </c>
      <c r="D208" s="65">
        <v>21</v>
      </c>
      <c r="E208" s="66">
        <v>33</v>
      </c>
      <c r="F208" s="67"/>
      <c r="G208" s="65">
        <f t="shared" ref="G208:G216" si="32">B208-C208</f>
        <v>-3</v>
      </c>
      <c r="H208" s="66">
        <f t="shared" ref="H208:H216" si="33">D208-E208</f>
        <v>-12</v>
      </c>
      <c r="I208" s="20">
        <f t="shared" ref="I208:I216" si="34">IF(C208=0, "-", IF(G208/C208&lt;10, G208/C208, "&gt;999%"))</f>
        <v>-0.16666666666666666</v>
      </c>
      <c r="J208" s="21">
        <f t="shared" ref="J208:J216" si="35">IF(E208=0, "-", IF(H208/E208&lt;10, H208/E208, "&gt;999%"))</f>
        <v>-0.36363636363636365</v>
      </c>
    </row>
    <row r="209" spans="1:10" x14ac:dyDescent="0.25">
      <c r="A209" s="158" t="s">
        <v>235</v>
      </c>
      <c r="B209" s="65">
        <v>6</v>
      </c>
      <c r="C209" s="66">
        <v>4</v>
      </c>
      <c r="D209" s="65">
        <v>16</v>
      </c>
      <c r="E209" s="66">
        <v>17</v>
      </c>
      <c r="F209" s="67"/>
      <c r="G209" s="65">
        <f t="shared" si="32"/>
        <v>2</v>
      </c>
      <c r="H209" s="66">
        <f t="shared" si="33"/>
        <v>-1</v>
      </c>
      <c r="I209" s="20">
        <f t="shared" si="34"/>
        <v>0.5</v>
      </c>
      <c r="J209" s="21">
        <f t="shared" si="35"/>
        <v>-5.8823529411764705E-2</v>
      </c>
    </row>
    <row r="210" spans="1:10" x14ac:dyDescent="0.25">
      <c r="A210" s="158" t="s">
        <v>314</v>
      </c>
      <c r="B210" s="65">
        <v>0</v>
      </c>
      <c r="C210" s="66">
        <v>1</v>
      </c>
      <c r="D210" s="65">
        <v>0</v>
      </c>
      <c r="E210" s="66">
        <v>4</v>
      </c>
      <c r="F210" s="67"/>
      <c r="G210" s="65">
        <f t="shared" si="32"/>
        <v>-1</v>
      </c>
      <c r="H210" s="66">
        <f t="shared" si="33"/>
        <v>-4</v>
      </c>
      <c r="I210" s="20">
        <f t="shared" si="34"/>
        <v>-1</v>
      </c>
      <c r="J210" s="21">
        <f t="shared" si="35"/>
        <v>-1</v>
      </c>
    </row>
    <row r="211" spans="1:10" x14ac:dyDescent="0.25">
      <c r="A211" s="158" t="s">
        <v>168</v>
      </c>
      <c r="B211" s="65">
        <v>0</v>
      </c>
      <c r="C211" s="66">
        <v>0</v>
      </c>
      <c r="D211" s="65">
        <v>0</v>
      </c>
      <c r="E211" s="66">
        <v>2</v>
      </c>
      <c r="F211" s="67"/>
      <c r="G211" s="65">
        <f t="shared" si="32"/>
        <v>0</v>
      </c>
      <c r="H211" s="66">
        <f t="shared" si="33"/>
        <v>-2</v>
      </c>
      <c r="I211" s="20" t="str">
        <f t="shared" si="34"/>
        <v>-</v>
      </c>
      <c r="J211" s="21">
        <f t="shared" si="35"/>
        <v>-1</v>
      </c>
    </row>
    <row r="212" spans="1:10" x14ac:dyDescent="0.25">
      <c r="A212" s="158" t="s">
        <v>259</v>
      </c>
      <c r="B212" s="65">
        <v>19</v>
      </c>
      <c r="C212" s="66">
        <v>22</v>
      </c>
      <c r="D212" s="65">
        <v>41</v>
      </c>
      <c r="E212" s="66">
        <v>32</v>
      </c>
      <c r="F212" s="67"/>
      <c r="G212" s="65">
        <f t="shared" si="32"/>
        <v>-3</v>
      </c>
      <c r="H212" s="66">
        <f t="shared" si="33"/>
        <v>9</v>
      </c>
      <c r="I212" s="20">
        <f t="shared" si="34"/>
        <v>-0.13636363636363635</v>
      </c>
      <c r="J212" s="21">
        <f t="shared" si="35"/>
        <v>0.28125</v>
      </c>
    </row>
    <row r="213" spans="1:10" x14ac:dyDescent="0.25">
      <c r="A213" s="158" t="s">
        <v>283</v>
      </c>
      <c r="B213" s="65">
        <v>0</v>
      </c>
      <c r="C213" s="66">
        <v>20</v>
      </c>
      <c r="D213" s="65">
        <v>11</v>
      </c>
      <c r="E213" s="66">
        <v>35</v>
      </c>
      <c r="F213" s="67"/>
      <c r="G213" s="65">
        <f t="shared" si="32"/>
        <v>-20</v>
      </c>
      <c r="H213" s="66">
        <f t="shared" si="33"/>
        <v>-24</v>
      </c>
      <c r="I213" s="20">
        <f t="shared" si="34"/>
        <v>-1</v>
      </c>
      <c r="J213" s="21">
        <f t="shared" si="35"/>
        <v>-0.68571428571428572</v>
      </c>
    </row>
    <row r="214" spans="1:10" x14ac:dyDescent="0.25">
      <c r="A214" s="158" t="s">
        <v>320</v>
      </c>
      <c r="B214" s="65">
        <v>0</v>
      </c>
      <c r="C214" s="66">
        <v>3</v>
      </c>
      <c r="D214" s="65">
        <v>1</v>
      </c>
      <c r="E214" s="66">
        <v>5</v>
      </c>
      <c r="F214" s="67"/>
      <c r="G214" s="65">
        <f t="shared" si="32"/>
        <v>-3</v>
      </c>
      <c r="H214" s="66">
        <f t="shared" si="33"/>
        <v>-4</v>
      </c>
      <c r="I214" s="20">
        <f t="shared" si="34"/>
        <v>-1</v>
      </c>
      <c r="J214" s="21">
        <f t="shared" si="35"/>
        <v>-0.8</v>
      </c>
    </row>
    <row r="215" spans="1:10" x14ac:dyDescent="0.25">
      <c r="A215" s="158" t="s">
        <v>329</v>
      </c>
      <c r="B215" s="65">
        <v>4</v>
      </c>
      <c r="C215" s="66">
        <v>45</v>
      </c>
      <c r="D215" s="65">
        <v>30</v>
      </c>
      <c r="E215" s="66">
        <v>115</v>
      </c>
      <c r="F215" s="67"/>
      <c r="G215" s="65">
        <f t="shared" si="32"/>
        <v>-41</v>
      </c>
      <c r="H215" s="66">
        <f t="shared" si="33"/>
        <v>-85</v>
      </c>
      <c r="I215" s="20">
        <f t="shared" si="34"/>
        <v>-0.91111111111111109</v>
      </c>
      <c r="J215" s="21">
        <f t="shared" si="35"/>
        <v>-0.73913043478260865</v>
      </c>
    </row>
    <row r="216" spans="1:10" s="160" customFormat="1" x14ac:dyDescent="0.25">
      <c r="A216" s="178" t="s">
        <v>440</v>
      </c>
      <c r="B216" s="71">
        <v>44</v>
      </c>
      <c r="C216" s="72">
        <v>113</v>
      </c>
      <c r="D216" s="71">
        <v>120</v>
      </c>
      <c r="E216" s="72">
        <v>243</v>
      </c>
      <c r="F216" s="73"/>
      <c r="G216" s="71">
        <f t="shared" si="32"/>
        <v>-69</v>
      </c>
      <c r="H216" s="72">
        <f t="shared" si="33"/>
        <v>-123</v>
      </c>
      <c r="I216" s="37">
        <f t="shared" si="34"/>
        <v>-0.61061946902654862</v>
      </c>
      <c r="J216" s="38">
        <f t="shared" si="35"/>
        <v>-0.50617283950617287</v>
      </c>
    </row>
    <row r="217" spans="1:10" x14ac:dyDescent="0.25">
      <c r="A217" s="177"/>
      <c r="B217" s="143"/>
      <c r="C217" s="144"/>
      <c r="D217" s="143"/>
      <c r="E217" s="144"/>
      <c r="F217" s="145"/>
      <c r="G217" s="143"/>
      <c r="H217" s="144"/>
      <c r="I217" s="151"/>
      <c r="J217" s="152"/>
    </row>
    <row r="218" spans="1:10" s="139" customFormat="1" x14ac:dyDescent="0.25">
      <c r="A218" s="159" t="s">
        <v>60</v>
      </c>
      <c r="B218" s="65"/>
      <c r="C218" s="66"/>
      <c r="D218" s="65"/>
      <c r="E218" s="66"/>
      <c r="F218" s="67"/>
      <c r="G218" s="65"/>
      <c r="H218" s="66"/>
      <c r="I218" s="20"/>
      <c r="J218" s="21"/>
    </row>
    <row r="219" spans="1:10" x14ac:dyDescent="0.25">
      <c r="A219" s="158" t="s">
        <v>221</v>
      </c>
      <c r="B219" s="65">
        <v>1</v>
      </c>
      <c r="C219" s="66">
        <v>1</v>
      </c>
      <c r="D219" s="65">
        <v>1</v>
      </c>
      <c r="E219" s="66">
        <v>2</v>
      </c>
      <c r="F219" s="67"/>
      <c r="G219" s="65">
        <f t="shared" ref="G219:G228" si="36">B219-C219</f>
        <v>0</v>
      </c>
      <c r="H219" s="66">
        <f t="shared" ref="H219:H228" si="37">D219-E219</f>
        <v>-1</v>
      </c>
      <c r="I219" s="20">
        <f t="shared" ref="I219:I228" si="38">IF(C219=0, "-", IF(G219/C219&lt;10, G219/C219, "&gt;999%"))</f>
        <v>0</v>
      </c>
      <c r="J219" s="21">
        <f t="shared" ref="J219:J228" si="39">IF(E219=0, "-", IF(H219/E219&lt;10, H219/E219, "&gt;999%"))</f>
        <v>-0.5</v>
      </c>
    </row>
    <row r="220" spans="1:10" x14ac:dyDescent="0.25">
      <c r="A220" s="158" t="s">
        <v>187</v>
      </c>
      <c r="B220" s="65">
        <v>7</v>
      </c>
      <c r="C220" s="66">
        <v>2</v>
      </c>
      <c r="D220" s="65">
        <v>12</v>
      </c>
      <c r="E220" s="66">
        <v>2</v>
      </c>
      <c r="F220" s="67"/>
      <c r="G220" s="65">
        <f t="shared" si="36"/>
        <v>5</v>
      </c>
      <c r="H220" s="66">
        <f t="shared" si="37"/>
        <v>10</v>
      </c>
      <c r="I220" s="20">
        <f t="shared" si="38"/>
        <v>2.5</v>
      </c>
      <c r="J220" s="21">
        <f t="shared" si="39"/>
        <v>5</v>
      </c>
    </row>
    <row r="221" spans="1:10" x14ac:dyDescent="0.25">
      <c r="A221" s="158" t="s">
        <v>321</v>
      </c>
      <c r="B221" s="65">
        <v>0</v>
      </c>
      <c r="C221" s="66">
        <v>1</v>
      </c>
      <c r="D221" s="65">
        <v>0</v>
      </c>
      <c r="E221" s="66">
        <v>1</v>
      </c>
      <c r="F221" s="67"/>
      <c r="G221" s="65">
        <f t="shared" si="36"/>
        <v>-1</v>
      </c>
      <c r="H221" s="66">
        <f t="shared" si="37"/>
        <v>-1</v>
      </c>
      <c r="I221" s="20">
        <f t="shared" si="38"/>
        <v>-1</v>
      </c>
      <c r="J221" s="21">
        <f t="shared" si="39"/>
        <v>-1</v>
      </c>
    </row>
    <row r="222" spans="1:10" x14ac:dyDescent="0.25">
      <c r="A222" s="158" t="s">
        <v>330</v>
      </c>
      <c r="B222" s="65">
        <v>5</v>
      </c>
      <c r="C222" s="66">
        <v>12</v>
      </c>
      <c r="D222" s="65">
        <v>13</v>
      </c>
      <c r="E222" s="66">
        <v>26</v>
      </c>
      <c r="F222" s="67"/>
      <c r="G222" s="65">
        <f t="shared" si="36"/>
        <v>-7</v>
      </c>
      <c r="H222" s="66">
        <f t="shared" si="37"/>
        <v>-13</v>
      </c>
      <c r="I222" s="20">
        <f t="shared" si="38"/>
        <v>-0.58333333333333337</v>
      </c>
      <c r="J222" s="21">
        <f t="shared" si="39"/>
        <v>-0.5</v>
      </c>
    </row>
    <row r="223" spans="1:10" x14ac:dyDescent="0.25">
      <c r="A223" s="158" t="s">
        <v>284</v>
      </c>
      <c r="B223" s="65">
        <v>0</v>
      </c>
      <c r="C223" s="66">
        <v>0</v>
      </c>
      <c r="D223" s="65">
        <v>2</v>
      </c>
      <c r="E223" s="66">
        <v>0</v>
      </c>
      <c r="F223" s="67"/>
      <c r="G223" s="65">
        <f t="shared" si="36"/>
        <v>0</v>
      </c>
      <c r="H223" s="66">
        <f t="shared" si="37"/>
        <v>2</v>
      </c>
      <c r="I223" s="20" t="str">
        <f t="shared" si="38"/>
        <v>-</v>
      </c>
      <c r="J223" s="21" t="str">
        <f t="shared" si="39"/>
        <v>-</v>
      </c>
    </row>
    <row r="224" spans="1:10" x14ac:dyDescent="0.25">
      <c r="A224" s="158" t="s">
        <v>302</v>
      </c>
      <c r="B224" s="65">
        <v>6</v>
      </c>
      <c r="C224" s="66">
        <v>4</v>
      </c>
      <c r="D224" s="65">
        <v>13</v>
      </c>
      <c r="E224" s="66">
        <v>8</v>
      </c>
      <c r="F224" s="67"/>
      <c r="G224" s="65">
        <f t="shared" si="36"/>
        <v>2</v>
      </c>
      <c r="H224" s="66">
        <f t="shared" si="37"/>
        <v>5</v>
      </c>
      <c r="I224" s="20">
        <f t="shared" si="38"/>
        <v>0.5</v>
      </c>
      <c r="J224" s="21">
        <f t="shared" si="39"/>
        <v>0.625</v>
      </c>
    </row>
    <row r="225" spans="1:10" x14ac:dyDescent="0.25">
      <c r="A225" s="158" t="s">
        <v>236</v>
      </c>
      <c r="B225" s="65">
        <v>8</v>
      </c>
      <c r="C225" s="66">
        <v>0</v>
      </c>
      <c r="D225" s="65">
        <v>12</v>
      </c>
      <c r="E225" s="66">
        <v>0</v>
      </c>
      <c r="F225" s="67"/>
      <c r="G225" s="65">
        <f t="shared" si="36"/>
        <v>8</v>
      </c>
      <c r="H225" s="66">
        <f t="shared" si="37"/>
        <v>12</v>
      </c>
      <c r="I225" s="20" t="str">
        <f t="shared" si="38"/>
        <v>-</v>
      </c>
      <c r="J225" s="21" t="str">
        <f t="shared" si="39"/>
        <v>-</v>
      </c>
    </row>
    <row r="226" spans="1:10" x14ac:dyDescent="0.25">
      <c r="A226" s="158" t="s">
        <v>260</v>
      </c>
      <c r="B226" s="65">
        <v>9</v>
      </c>
      <c r="C226" s="66">
        <v>5</v>
      </c>
      <c r="D226" s="65">
        <v>21</v>
      </c>
      <c r="E226" s="66">
        <v>14</v>
      </c>
      <c r="F226" s="67"/>
      <c r="G226" s="65">
        <f t="shared" si="36"/>
        <v>4</v>
      </c>
      <c r="H226" s="66">
        <f t="shared" si="37"/>
        <v>7</v>
      </c>
      <c r="I226" s="20">
        <f t="shared" si="38"/>
        <v>0.8</v>
      </c>
      <c r="J226" s="21">
        <f t="shared" si="39"/>
        <v>0.5</v>
      </c>
    </row>
    <row r="227" spans="1:10" x14ac:dyDescent="0.25">
      <c r="A227" s="158" t="s">
        <v>211</v>
      </c>
      <c r="B227" s="65">
        <v>0</v>
      </c>
      <c r="C227" s="66">
        <v>0</v>
      </c>
      <c r="D227" s="65">
        <v>1</v>
      </c>
      <c r="E227" s="66">
        <v>0</v>
      </c>
      <c r="F227" s="67"/>
      <c r="G227" s="65">
        <f t="shared" si="36"/>
        <v>0</v>
      </c>
      <c r="H227" s="66">
        <f t="shared" si="37"/>
        <v>1</v>
      </c>
      <c r="I227" s="20" t="str">
        <f t="shared" si="38"/>
        <v>-</v>
      </c>
      <c r="J227" s="21" t="str">
        <f t="shared" si="39"/>
        <v>-</v>
      </c>
    </row>
    <row r="228" spans="1:10" s="160" customFormat="1" x14ac:dyDescent="0.25">
      <c r="A228" s="178" t="s">
        <v>441</v>
      </c>
      <c r="B228" s="71">
        <v>36</v>
      </c>
      <c r="C228" s="72">
        <v>25</v>
      </c>
      <c r="D228" s="71">
        <v>75</v>
      </c>
      <c r="E228" s="72">
        <v>53</v>
      </c>
      <c r="F228" s="73"/>
      <c r="G228" s="71">
        <f t="shared" si="36"/>
        <v>11</v>
      </c>
      <c r="H228" s="72">
        <f t="shared" si="37"/>
        <v>22</v>
      </c>
      <c r="I228" s="37">
        <f t="shared" si="38"/>
        <v>0.44</v>
      </c>
      <c r="J228" s="38">
        <f t="shared" si="39"/>
        <v>0.41509433962264153</v>
      </c>
    </row>
    <row r="229" spans="1:10" x14ac:dyDescent="0.25">
      <c r="A229" s="177"/>
      <c r="B229" s="143"/>
      <c r="C229" s="144"/>
      <c r="D229" s="143"/>
      <c r="E229" s="144"/>
      <c r="F229" s="145"/>
      <c r="G229" s="143"/>
      <c r="H229" s="144"/>
      <c r="I229" s="151"/>
      <c r="J229" s="152"/>
    </row>
    <row r="230" spans="1:10" s="139" customFormat="1" x14ac:dyDescent="0.25">
      <c r="A230" s="159" t="s">
        <v>61</v>
      </c>
      <c r="B230" s="65"/>
      <c r="C230" s="66"/>
      <c r="D230" s="65"/>
      <c r="E230" s="66"/>
      <c r="F230" s="67"/>
      <c r="G230" s="65"/>
      <c r="H230" s="66"/>
      <c r="I230" s="20"/>
      <c r="J230" s="21"/>
    </row>
    <row r="231" spans="1:10" x14ac:dyDescent="0.25">
      <c r="A231" s="158" t="s">
        <v>300</v>
      </c>
      <c r="B231" s="65">
        <v>0</v>
      </c>
      <c r="C231" s="66">
        <v>1</v>
      </c>
      <c r="D231" s="65">
        <v>0</v>
      </c>
      <c r="E231" s="66">
        <v>1</v>
      </c>
      <c r="F231" s="67"/>
      <c r="G231" s="65">
        <f>B231-C231</f>
        <v>-1</v>
      </c>
      <c r="H231" s="66">
        <f>D231-E231</f>
        <v>-1</v>
      </c>
      <c r="I231" s="20">
        <f>IF(C231=0, "-", IF(G231/C231&lt;10, G231/C231, "&gt;999%"))</f>
        <v>-1</v>
      </c>
      <c r="J231" s="21">
        <f>IF(E231=0, "-", IF(H231/E231&lt;10, H231/E231, "&gt;999%"))</f>
        <v>-1</v>
      </c>
    </row>
    <row r="232" spans="1:10" x14ac:dyDescent="0.25">
      <c r="A232" s="158" t="s">
        <v>272</v>
      </c>
      <c r="B232" s="65">
        <v>0</v>
      </c>
      <c r="C232" s="66">
        <v>0</v>
      </c>
      <c r="D232" s="65">
        <v>3</v>
      </c>
      <c r="E232" s="66">
        <v>0</v>
      </c>
      <c r="F232" s="67"/>
      <c r="G232" s="65">
        <f>B232-C232</f>
        <v>0</v>
      </c>
      <c r="H232" s="66">
        <f>D232-E232</f>
        <v>3</v>
      </c>
      <c r="I232" s="20" t="str">
        <f>IF(C232=0, "-", IF(G232/C232&lt;10, G232/C232, "&gt;999%"))</f>
        <v>-</v>
      </c>
      <c r="J232" s="21" t="str">
        <f>IF(E232=0, "-", IF(H232/E232&lt;10, H232/E232, "&gt;999%"))</f>
        <v>-</v>
      </c>
    </row>
    <row r="233" spans="1:10" s="160" customFormat="1" x14ac:dyDescent="0.25">
      <c r="A233" s="178" t="s">
        <v>442</v>
      </c>
      <c r="B233" s="71">
        <v>0</v>
      </c>
      <c r="C233" s="72">
        <v>1</v>
      </c>
      <c r="D233" s="71">
        <v>3</v>
      </c>
      <c r="E233" s="72">
        <v>1</v>
      </c>
      <c r="F233" s="73"/>
      <c r="G233" s="71">
        <f>B233-C233</f>
        <v>-1</v>
      </c>
      <c r="H233" s="72">
        <f>D233-E233</f>
        <v>2</v>
      </c>
      <c r="I233" s="37">
        <f>IF(C233=0, "-", IF(G233/C233&lt;10, G233/C233, "&gt;999%"))</f>
        <v>-1</v>
      </c>
      <c r="J233" s="38">
        <f>IF(E233=0, "-", IF(H233/E233&lt;10, H233/E233, "&gt;999%"))</f>
        <v>2</v>
      </c>
    </row>
    <row r="234" spans="1:10" x14ac:dyDescent="0.25">
      <c r="A234" s="177"/>
      <c r="B234" s="143"/>
      <c r="C234" s="144"/>
      <c r="D234" s="143"/>
      <c r="E234" s="144"/>
      <c r="F234" s="145"/>
      <c r="G234" s="143"/>
      <c r="H234" s="144"/>
      <c r="I234" s="151"/>
      <c r="J234" s="152"/>
    </row>
    <row r="235" spans="1:10" s="139" customFormat="1" x14ac:dyDescent="0.25">
      <c r="A235" s="159" t="s">
        <v>62</v>
      </c>
      <c r="B235" s="65"/>
      <c r="C235" s="66"/>
      <c r="D235" s="65"/>
      <c r="E235" s="66"/>
      <c r="F235" s="67"/>
      <c r="G235" s="65"/>
      <c r="H235" s="66"/>
      <c r="I235" s="20"/>
      <c r="J235" s="21"/>
    </row>
    <row r="236" spans="1:10" x14ac:dyDescent="0.25">
      <c r="A236" s="158" t="s">
        <v>337</v>
      </c>
      <c r="B236" s="65">
        <v>5</v>
      </c>
      <c r="C236" s="66">
        <v>3</v>
      </c>
      <c r="D236" s="65">
        <v>12</v>
      </c>
      <c r="E236" s="66">
        <v>9</v>
      </c>
      <c r="F236" s="67"/>
      <c r="G236" s="65">
        <f>B236-C236</f>
        <v>2</v>
      </c>
      <c r="H236" s="66">
        <f>D236-E236</f>
        <v>3</v>
      </c>
      <c r="I236" s="20">
        <f>IF(C236=0, "-", IF(G236/C236&lt;10, G236/C236, "&gt;999%"))</f>
        <v>0.66666666666666663</v>
      </c>
      <c r="J236" s="21">
        <f>IF(E236=0, "-", IF(H236/E236&lt;10, H236/E236, "&gt;999%"))</f>
        <v>0.33333333333333331</v>
      </c>
    </row>
    <row r="237" spans="1:10" x14ac:dyDescent="0.25">
      <c r="A237" s="158" t="s">
        <v>338</v>
      </c>
      <c r="B237" s="65">
        <v>1</v>
      </c>
      <c r="C237" s="66">
        <v>0</v>
      </c>
      <c r="D237" s="65">
        <v>1</v>
      </c>
      <c r="E237" s="66">
        <v>1</v>
      </c>
      <c r="F237" s="67"/>
      <c r="G237" s="65">
        <f>B237-C237</f>
        <v>1</v>
      </c>
      <c r="H237" s="66">
        <f>D237-E237</f>
        <v>0</v>
      </c>
      <c r="I237" s="20" t="str">
        <f>IF(C237=0, "-", IF(G237/C237&lt;10, G237/C237, "&gt;999%"))</f>
        <v>-</v>
      </c>
      <c r="J237" s="21">
        <f>IF(E237=0, "-", IF(H237/E237&lt;10, H237/E237, "&gt;999%"))</f>
        <v>0</v>
      </c>
    </row>
    <row r="238" spans="1:10" s="160" customFormat="1" x14ac:dyDescent="0.25">
      <c r="A238" s="178" t="s">
        <v>443</v>
      </c>
      <c r="B238" s="71">
        <v>6</v>
      </c>
      <c r="C238" s="72">
        <v>3</v>
      </c>
      <c r="D238" s="71">
        <v>13</v>
      </c>
      <c r="E238" s="72">
        <v>10</v>
      </c>
      <c r="F238" s="73"/>
      <c r="G238" s="71">
        <f>B238-C238</f>
        <v>3</v>
      </c>
      <c r="H238" s="72">
        <f>D238-E238</f>
        <v>3</v>
      </c>
      <c r="I238" s="37">
        <f>IF(C238=0, "-", IF(G238/C238&lt;10, G238/C238, "&gt;999%"))</f>
        <v>1</v>
      </c>
      <c r="J238" s="38">
        <f>IF(E238=0, "-", IF(H238/E238&lt;10, H238/E238, "&gt;999%"))</f>
        <v>0.3</v>
      </c>
    </row>
    <row r="239" spans="1:10" x14ac:dyDescent="0.25">
      <c r="A239" s="177"/>
      <c r="B239" s="143"/>
      <c r="C239" s="144"/>
      <c r="D239" s="143"/>
      <c r="E239" s="144"/>
      <c r="F239" s="145"/>
      <c r="G239" s="143"/>
      <c r="H239" s="144"/>
      <c r="I239" s="151"/>
      <c r="J239" s="152"/>
    </row>
    <row r="240" spans="1:10" s="139" customFormat="1" x14ac:dyDescent="0.25">
      <c r="A240" s="159" t="s">
        <v>63</v>
      </c>
      <c r="B240" s="65"/>
      <c r="C240" s="66"/>
      <c r="D240" s="65"/>
      <c r="E240" s="66"/>
      <c r="F240" s="67"/>
      <c r="G240" s="65"/>
      <c r="H240" s="66"/>
      <c r="I240" s="20"/>
      <c r="J240" s="21"/>
    </row>
    <row r="241" spans="1:10" x14ac:dyDescent="0.25">
      <c r="A241" s="158" t="s">
        <v>261</v>
      </c>
      <c r="B241" s="65">
        <v>1</v>
      </c>
      <c r="C241" s="66">
        <v>0</v>
      </c>
      <c r="D241" s="65">
        <v>1</v>
      </c>
      <c r="E241" s="66">
        <v>1</v>
      </c>
      <c r="F241" s="67"/>
      <c r="G241" s="65">
        <f>B241-C241</f>
        <v>1</v>
      </c>
      <c r="H241" s="66">
        <f>D241-E241</f>
        <v>0</v>
      </c>
      <c r="I241" s="20" t="str">
        <f>IF(C241=0, "-", IF(G241/C241&lt;10, G241/C241, "&gt;999%"))</f>
        <v>-</v>
      </c>
      <c r="J241" s="21">
        <f>IF(E241=0, "-", IF(H241/E241&lt;10, H241/E241, "&gt;999%"))</f>
        <v>0</v>
      </c>
    </row>
    <row r="242" spans="1:10" x14ac:dyDescent="0.25">
      <c r="A242" s="158" t="s">
        <v>285</v>
      </c>
      <c r="B242" s="65">
        <v>0</v>
      </c>
      <c r="C242" s="66">
        <v>0</v>
      </c>
      <c r="D242" s="65">
        <v>0</v>
      </c>
      <c r="E242" s="66">
        <v>1</v>
      </c>
      <c r="F242" s="67"/>
      <c r="G242" s="65">
        <f>B242-C242</f>
        <v>0</v>
      </c>
      <c r="H242" s="66">
        <f>D242-E242</f>
        <v>-1</v>
      </c>
      <c r="I242" s="20" t="str">
        <f>IF(C242=0, "-", IF(G242/C242&lt;10, G242/C242, "&gt;999%"))</f>
        <v>-</v>
      </c>
      <c r="J242" s="21">
        <f>IF(E242=0, "-", IF(H242/E242&lt;10, H242/E242, "&gt;999%"))</f>
        <v>-1</v>
      </c>
    </row>
    <row r="243" spans="1:10" s="160" customFormat="1" x14ac:dyDescent="0.25">
      <c r="A243" s="178" t="s">
        <v>444</v>
      </c>
      <c r="B243" s="71">
        <v>1</v>
      </c>
      <c r="C243" s="72">
        <v>0</v>
      </c>
      <c r="D243" s="71">
        <v>1</v>
      </c>
      <c r="E243" s="72">
        <v>2</v>
      </c>
      <c r="F243" s="73"/>
      <c r="G243" s="71">
        <f>B243-C243</f>
        <v>1</v>
      </c>
      <c r="H243" s="72">
        <f>D243-E243</f>
        <v>-1</v>
      </c>
      <c r="I243" s="37" t="str">
        <f>IF(C243=0, "-", IF(G243/C243&lt;10, G243/C243, "&gt;999%"))</f>
        <v>-</v>
      </c>
      <c r="J243" s="38">
        <f>IF(E243=0, "-", IF(H243/E243&lt;10, H243/E243, "&gt;999%"))</f>
        <v>-0.5</v>
      </c>
    </row>
    <row r="244" spans="1:10" x14ac:dyDescent="0.25">
      <c r="A244" s="177"/>
      <c r="B244" s="143"/>
      <c r="C244" s="144"/>
      <c r="D244" s="143"/>
      <c r="E244" s="144"/>
      <c r="F244" s="145"/>
      <c r="G244" s="143"/>
      <c r="H244" s="144"/>
      <c r="I244" s="151"/>
      <c r="J244" s="152"/>
    </row>
    <row r="245" spans="1:10" s="139" customFormat="1" x14ac:dyDescent="0.25">
      <c r="A245" s="159" t="s">
        <v>64</v>
      </c>
      <c r="B245" s="65"/>
      <c r="C245" s="66"/>
      <c r="D245" s="65"/>
      <c r="E245" s="66"/>
      <c r="F245" s="67"/>
      <c r="G245" s="65"/>
      <c r="H245" s="66"/>
      <c r="I245" s="20"/>
      <c r="J245" s="21"/>
    </row>
    <row r="246" spans="1:10" x14ac:dyDescent="0.25">
      <c r="A246" s="158" t="s">
        <v>262</v>
      </c>
      <c r="B246" s="65">
        <v>1</v>
      </c>
      <c r="C246" s="66">
        <v>0</v>
      </c>
      <c r="D246" s="65">
        <v>1</v>
      </c>
      <c r="E246" s="66">
        <v>1</v>
      </c>
      <c r="F246" s="67"/>
      <c r="G246" s="65">
        <f>B246-C246</f>
        <v>1</v>
      </c>
      <c r="H246" s="66">
        <f>D246-E246</f>
        <v>0</v>
      </c>
      <c r="I246" s="20" t="str">
        <f>IF(C246=0, "-", IF(G246/C246&lt;10, G246/C246, "&gt;999%"))</f>
        <v>-</v>
      </c>
      <c r="J246" s="21">
        <f>IF(E246=0, "-", IF(H246/E246&lt;10, H246/E246, "&gt;999%"))</f>
        <v>0</v>
      </c>
    </row>
    <row r="247" spans="1:10" x14ac:dyDescent="0.25">
      <c r="A247" s="158" t="s">
        <v>331</v>
      </c>
      <c r="B247" s="65">
        <v>3</v>
      </c>
      <c r="C247" s="66">
        <v>2</v>
      </c>
      <c r="D247" s="65">
        <v>5</v>
      </c>
      <c r="E247" s="66">
        <v>4</v>
      </c>
      <c r="F247" s="67"/>
      <c r="G247" s="65">
        <f>B247-C247</f>
        <v>1</v>
      </c>
      <c r="H247" s="66">
        <f>D247-E247</f>
        <v>1</v>
      </c>
      <c r="I247" s="20">
        <f>IF(C247=0, "-", IF(G247/C247&lt;10, G247/C247, "&gt;999%"))</f>
        <v>0.5</v>
      </c>
      <c r="J247" s="21">
        <f>IF(E247=0, "-", IF(H247/E247&lt;10, H247/E247, "&gt;999%"))</f>
        <v>0.25</v>
      </c>
    </row>
    <row r="248" spans="1:10" x14ac:dyDescent="0.25">
      <c r="A248" s="158" t="s">
        <v>286</v>
      </c>
      <c r="B248" s="65">
        <v>0</v>
      </c>
      <c r="C248" s="66">
        <v>1</v>
      </c>
      <c r="D248" s="65">
        <v>1</v>
      </c>
      <c r="E248" s="66">
        <v>1</v>
      </c>
      <c r="F248" s="67"/>
      <c r="G248" s="65">
        <f>B248-C248</f>
        <v>-1</v>
      </c>
      <c r="H248" s="66">
        <f>D248-E248</f>
        <v>0</v>
      </c>
      <c r="I248" s="20">
        <f>IF(C248=0, "-", IF(G248/C248&lt;10, G248/C248, "&gt;999%"))</f>
        <v>-1</v>
      </c>
      <c r="J248" s="21">
        <f>IF(E248=0, "-", IF(H248/E248&lt;10, H248/E248, "&gt;999%"))</f>
        <v>0</v>
      </c>
    </row>
    <row r="249" spans="1:10" s="160" customFormat="1" x14ac:dyDescent="0.25">
      <c r="A249" s="178" t="s">
        <v>445</v>
      </c>
      <c r="B249" s="71">
        <v>4</v>
      </c>
      <c r="C249" s="72">
        <v>3</v>
      </c>
      <c r="D249" s="71">
        <v>7</v>
      </c>
      <c r="E249" s="72">
        <v>6</v>
      </c>
      <c r="F249" s="73"/>
      <c r="G249" s="71">
        <f>B249-C249</f>
        <v>1</v>
      </c>
      <c r="H249" s="72">
        <f>D249-E249</f>
        <v>1</v>
      </c>
      <c r="I249" s="37">
        <f>IF(C249=0, "-", IF(G249/C249&lt;10, G249/C249, "&gt;999%"))</f>
        <v>0.33333333333333331</v>
      </c>
      <c r="J249" s="38">
        <f>IF(E249=0, "-", IF(H249/E249&lt;10, H249/E249, "&gt;999%"))</f>
        <v>0.16666666666666666</v>
      </c>
    </row>
    <row r="250" spans="1:10" x14ac:dyDescent="0.25">
      <c r="A250" s="177"/>
      <c r="B250" s="143"/>
      <c r="C250" s="144"/>
      <c r="D250" s="143"/>
      <c r="E250" s="144"/>
      <c r="F250" s="145"/>
      <c r="G250" s="143"/>
      <c r="H250" s="144"/>
      <c r="I250" s="151"/>
      <c r="J250" s="152"/>
    </row>
    <row r="251" spans="1:10" s="139" customFormat="1" x14ac:dyDescent="0.25">
      <c r="A251" s="159" t="s">
        <v>65</v>
      </c>
      <c r="B251" s="65"/>
      <c r="C251" s="66"/>
      <c r="D251" s="65"/>
      <c r="E251" s="66"/>
      <c r="F251" s="67"/>
      <c r="G251" s="65"/>
      <c r="H251" s="66"/>
      <c r="I251" s="20"/>
      <c r="J251" s="21"/>
    </row>
    <row r="252" spans="1:10" x14ac:dyDescent="0.25">
      <c r="A252" s="158" t="s">
        <v>212</v>
      </c>
      <c r="B252" s="65">
        <v>3</v>
      </c>
      <c r="C252" s="66">
        <v>0</v>
      </c>
      <c r="D252" s="65">
        <v>6</v>
      </c>
      <c r="E252" s="66">
        <v>1</v>
      </c>
      <c r="F252" s="67"/>
      <c r="G252" s="65">
        <f t="shared" ref="G252:G258" si="40">B252-C252</f>
        <v>3</v>
      </c>
      <c r="H252" s="66">
        <f t="shared" ref="H252:H258" si="41">D252-E252</f>
        <v>5</v>
      </c>
      <c r="I252" s="20" t="str">
        <f t="shared" ref="I252:I258" si="42">IF(C252=0, "-", IF(G252/C252&lt;10, G252/C252, "&gt;999%"))</f>
        <v>-</v>
      </c>
      <c r="J252" s="21">
        <f t="shared" ref="J252:J258" si="43">IF(E252=0, "-", IF(H252/E252&lt;10, H252/E252, "&gt;999%"))</f>
        <v>5</v>
      </c>
    </row>
    <row r="253" spans="1:10" x14ac:dyDescent="0.25">
      <c r="A253" s="158" t="s">
        <v>263</v>
      </c>
      <c r="B253" s="65">
        <v>13</v>
      </c>
      <c r="C253" s="66">
        <v>15</v>
      </c>
      <c r="D253" s="65">
        <v>34</v>
      </c>
      <c r="E253" s="66">
        <v>32</v>
      </c>
      <c r="F253" s="67"/>
      <c r="G253" s="65">
        <f t="shared" si="40"/>
        <v>-2</v>
      </c>
      <c r="H253" s="66">
        <f t="shared" si="41"/>
        <v>2</v>
      </c>
      <c r="I253" s="20">
        <f t="shared" si="42"/>
        <v>-0.13333333333333333</v>
      </c>
      <c r="J253" s="21">
        <f t="shared" si="43"/>
        <v>6.25E-2</v>
      </c>
    </row>
    <row r="254" spans="1:10" x14ac:dyDescent="0.25">
      <c r="A254" s="158" t="s">
        <v>182</v>
      </c>
      <c r="B254" s="65">
        <v>1</v>
      </c>
      <c r="C254" s="66">
        <v>1</v>
      </c>
      <c r="D254" s="65">
        <v>2</v>
      </c>
      <c r="E254" s="66">
        <v>2</v>
      </c>
      <c r="F254" s="67"/>
      <c r="G254" s="65">
        <f t="shared" si="40"/>
        <v>0</v>
      </c>
      <c r="H254" s="66">
        <f t="shared" si="41"/>
        <v>0</v>
      </c>
      <c r="I254" s="20">
        <f t="shared" si="42"/>
        <v>0</v>
      </c>
      <c r="J254" s="21">
        <f t="shared" si="43"/>
        <v>0</v>
      </c>
    </row>
    <row r="255" spans="1:10" x14ac:dyDescent="0.25">
      <c r="A255" s="158" t="s">
        <v>287</v>
      </c>
      <c r="B255" s="65">
        <v>7</v>
      </c>
      <c r="C255" s="66">
        <v>7</v>
      </c>
      <c r="D255" s="65">
        <v>19</v>
      </c>
      <c r="E255" s="66">
        <v>11</v>
      </c>
      <c r="F255" s="67"/>
      <c r="G255" s="65">
        <f t="shared" si="40"/>
        <v>0</v>
      </c>
      <c r="H255" s="66">
        <f t="shared" si="41"/>
        <v>8</v>
      </c>
      <c r="I255" s="20">
        <f t="shared" si="42"/>
        <v>0</v>
      </c>
      <c r="J255" s="21">
        <f t="shared" si="43"/>
        <v>0.72727272727272729</v>
      </c>
    </row>
    <row r="256" spans="1:10" x14ac:dyDescent="0.25">
      <c r="A256" s="158" t="s">
        <v>188</v>
      </c>
      <c r="B256" s="65">
        <v>2</v>
      </c>
      <c r="C256" s="66">
        <v>0</v>
      </c>
      <c r="D256" s="65">
        <v>5</v>
      </c>
      <c r="E256" s="66">
        <v>0</v>
      </c>
      <c r="F256" s="67"/>
      <c r="G256" s="65">
        <f t="shared" si="40"/>
        <v>2</v>
      </c>
      <c r="H256" s="66">
        <f t="shared" si="41"/>
        <v>5</v>
      </c>
      <c r="I256" s="20" t="str">
        <f t="shared" si="42"/>
        <v>-</v>
      </c>
      <c r="J256" s="21" t="str">
        <f t="shared" si="43"/>
        <v>-</v>
      </c>
    </row>
    <row r="257" spans="1:10" x14ac:dyDescent="0.25">
      <c r="A257" s="158" t="s">
        <v>237</v>
      </c>
      <c r="B257" s="65">
        <v>4</v>
      </c>
      <c r="C257" s="66">
        <v>1</v>
      </c>
      <c r="D257" s="65">
        <v>15</v>
      </c>
      <c r="E257" s="66">
        <v>4</v>
      </c>
      <c r="F257" s="67"/>
      <c r="G257" s="65">
        <f t="shared" si="40"/>
        <v>3</v>
      </c>
      <c r="H257" s="66">
        <f t="shared" si="41"/>
        <v>11</v>
      </c>
      <c r="I257" s="20">
        <f t="shared" si="42"/>
        <v>3</v>
      </c>
      <c r="J257" s="21">
        <f t="shared" si="43"/>
        <v>2.75</v>
      </c>
    </row>
    <row r="258" spans="1:10" s="160" customFormat="1" x14ac:dyDescent="0.25">
      <c r="A258" s="178" t="s">
        <v>446</v>
      </c>
      <c r="B258" s="71">
        <v>30</v>
      </c>
      <c r="C258" s="72">
        <v>24</v>
      </c>
      <c r="D258" s="71">
        <v>81</v>
      </c>
      <c r="E258" s="72">
        <v>50</v>
      </c>
      <c r="F258" s="73"/>
      <c r="G258" s="71">
        <f t="shared" si="40"/>
        <v>6</v>
      </c>
      <c r="H258" s="72">
        <f t="shared" si="41"/>
        <v>31</v>
      </c>
      <c r="I258" s="37">
        <f t="shared" si="42"/>
        <v>0.25</v>
      </c>
      <c r="J258" s="38">
        <f t="shared" si="43"/>
        <v>0.62</v>
      </c>
    </row>
    <row r="259" spans="1:10" x14ac:dyDescent="0.25">
      <c r="A259" s="177"/>
      <c r="B259" s="143"/>
      <c r="C259" s="144"/>
      <c r="D259" s="143"/>
      <c r="E259" s="144"/>
      <c r="F259" s="145"/>
      <c r="G259" s="143"/>
      <c r="H259" s="144"/>
      <c r="I259" s="151"/>
      <c r="J259" s="152"/>
    </row>
    <row r="260" spans="1:10" s="139" customFormat="1" x14ac:dyDescent="0.25">
      <c r="A260" s="159" t="s">
        <v>66</v>
      </c>
      <c r="B260" s="65"/>
      <c r="C260" s="66"/>
      <c r="D260" s="65"/>
      <c r="E260" s="66"/>
      <c r="F260" s="67"/>
      <c r="G260" s="65"/>
      <c r="H260" s="66"/>
      <c r="I260" s="20"/>
      <c r="J260" s="21"/>
    </row>
    <row r="261" spans="1:10" x14ac:dyDescent="0.25">
      <c r="A261" s="158" t="s">
        <v>173</v>
      </c>
      <c r="B261" s="65">
        <v>1</v>
      </c>
      <c r="C261" s="66">
        <v>3</v>
      </c>
      <c r="D261" s="65">
        <v>3</v>
      </c>
      <c r="E261" s="66">
        <v>13</v>
      </c>
      <c r="F261" s="67"/>
      <c r="G261" s="65">
        <f t="shared" ref="G261:G267" si="44">B261-C261</f>
        <v>-2</v>
      </c>
      <c r="H261" s="66">
        <f t="shared" ref="H261:H267" si="45">D261-E261</f>
        <v>-10</v>
      </c>
      <c r="I261" s="20">
        <f t="shared" ref="I261:I267" si="46">IF(C261=0, "-", IF(G261/C261&lt;10, G261/C261, "&gt;999%"))</f>
        <v>-0.66666666666666663</v>
      </c>
      <c r="J261" s="21">
        <f t="shared" ref="J261:J267" si="47">IF(E261=0, "-", IF(H261/E261&lt;10, H261/E261, "&gt;999%"))</f>
        <v>-0.76923076923076927</v>
      </c>
    </row>
    <row r="262" spans="1:10" x14ac:dyDescent="0.25">
      <c r="A262" s="158" t="s">
        <v>222</v>
      </c>
      <c r="B262" s="65">
        <v>3</v>
      </c>
      <c r="C262" s="66">
        <v>2</v>
      </c>
      <c r="D262" s="65">
        <v>8</v>
      </c>
      <c r="E262" s="66">
        <v>7</v>
      </c>
      <c r="F262" s="67"/>
      <c r="G262" s="65">
        <f t="shared" si="44"/>
        <v>1</v>
      </c>
      <c r="H262" s="66">
        <f t="shared" si="45"/>
        <v>1</v>
      </c>
      <c r="I262" s="20">
        <f t="shared" si="46"/>
        <v>0.5</v>
      </c>
      <c r="J262" s="21">
        <f t="shared" si="47"/>
        <v>0.14285714285714285</v>
      </c>
    </row>
    <row r="263" spans="1:10" x14ac:dyDescent="0.25">
      <c r="A263" s="158" t="s">
        <v>223</v>
      </c>
      <c r="B263" s="65">
        <v>2</v>
      </c>
      <c r="C263" s="66">
        <v>23</v>
      </c>
      <c r="D263" s="65">
        <v>13</v>
      </c>
      <c r="E263" s="66">
        <v>36</v>
      </c>
      <c r="F263" s="67"/>
      <c r="G263" s="65">
        <f t="shared" si="44"/>
        <v>-21</v>
      </c>
      <c r="H263" s="66">
        <f t="shared" si="45"/>
        <v>-23</v>
      </c>
      <c r="I263" s="20">
        <f t="shared" si="46"/>
        <v>-0.91304347826086951</v>
      </c>
      <c r="J263" s="21">
        <f t="shared" si="47"/>
        <v>-0.63888888888888884</v>
      </c>
    </row>
    <row r="264" spans="1:10" x14ac:dyDescent="0.25">
      <c r="A264" s="158" t="s">
        <v>238</v>
      </c>
      <c r="B264" s="65">
        <v>3</v>
      </c>
      <c r="C264" s="66">
        <v>0</v>
      </c>
      <c r="D264" s="65">
        <v>3</v>
      </c>
      <c r="E264" s="66">
        <v>1</v>
      </c>
      <c r="F264" s="67"/>
      <c r="G264" s="65">
        <f t="shared" si="44"/>
        <v>3</v>
      </c>
      <c r="H264" s="66">
        <f t="shared" si="45"/>
        <v>2</v>
      </c>
      <c r="I264" s="20" t="str">
        <f t="shared" si="46"/>
        <v>-</v>
      </c>
      <c r="J264" s="21">
        <f t="shared" si="47"/>
        <v>2</v>
      </c>
    </row>
    <row r="265" spans="1:10" x14ac:dyDescent="0.25">
      <c r="A265" s="158" t="s">
        <v>174</v>
      </c>
      <c r="B265" s="65">
        <v>5</v>
      </c>
      <c r="C265" s="66">
        <v>1</v>
      </c>
      <c r="D265" s="65">
        <v>15</v>
      </c>
      <c r="E265" s="66">
        <v>8</v>
      </c>
      <c r="F265" s="67"/>
      <c r="G265" s="65">
        <f t="shared" si="44"/>
        <v>4</v>
      </c>
      <c r="H265" s="66">
        <f t="shared" si="45"/>
        <v>7</v>
      </c>
      <c r="I265" s="20">
        <f t="shared" si="46"/>
        <v>4</v>
      </c>
      <c r="J265" s="21">
        <f t="shared" si="47"/>
        <v>0.875</v>
      </c>
    </row>
    <row r="266" spans="1:10" x14ac:dyDescent="0.25">
      <c r="A266" s="158" t="s">
        <v>239</v>
      </c>
      <c r="B266" s="65">
        <v>3</v>
      </c>
      <c r="C266" s="66">
        <v>0</v>
      </c>
      <c r="D266" s="65">
        <v>5</v>
      </c>
      <c r="E266" s="66">
        <v>4</v>
      </c>
      <c r="F266" s="67"/>
      <c r="G266" s="65">
        <f t="shared" si="44"/>
        <v>3</v>
      </c>
      <c r="H266" s="66">
        <f t="shared" si="45"/>
        <v>1</v>
      </c>
      <c r="I266" s="20" t="str">
        <f t="shared" si="46"/>
        <v>-</v>
      </c>
      <c r="J266" s="21">
        <f t="shared" si="47"/>
        <v>0.25</v>
      </c>
    </row>
    <row r="267" spans="1:10" s="160" customFormat="1" x14ac:dyDescent="0.25">
      <c r="A267" s="178" t="s">
        <v>447</v>
      </c>
      <c r="B267" s="71">
        <v>17</v>
      </c>
      <c r="C267" s="72">
        <v>29</v>
      </c>
      <c r="D267" s="71">
        <v>47</v>
      </c>
      <c r="E267" s="72">
        <v>69</v>
      </c>
      <c r="F267" s="73"/>
      <c r="G267" s="71">
        <f t="shared" si="44"/>
        <v>-12</v>
      </c>
      <c r="H267" s="72">
        <f t="shared" si="45"/>
        <v>-22</v>
      </c>
      <c r="I267" s="37">
        <f t="shared" si="46"/>
        <v>-0.41379310344827586</v>
      </c>
      <c r="J267" s="38">
        <f t="shared" si="47"/>
        <v>-0.3188405797101449</v>
      </c>
    </row>
    <row r="268" spans="1:10" x14ac:dyDescent="0.25">
      <c r="A268" s="177"/>
      <c r="B268" s="143"/>
      <c r="C268" s="144"/>
      <c r="D268" s="143"/>
      <c r="E268" s="144"/>
      <c r="F268" s="145"/>
      <c r="G268" s="143"/>
      <c r="H268" s="144"/>
      <c r="I268" s="151"/>
      <c r="J268" s="152"/>
    </row>
    <row r="269" spans="1:10" s="139" customFormat="1" x14ac:dyDescent="0.25">
      <c r="A269" s="159" t="s">
        <v>67</v>
      </c>
      <c r="B269" s="65"/>
      <c r="C269" s="66"/>
      <c r="D269" s="65"/>
      <c r="E269" s="66"/>
      <c r="F269" s="67"/>
      <c r="G269" s="65"/>
      <c r="H269" s="66"/>
      <c r="I269" s="20"/>
      <c r="J269" s="21"/>
    </row>
    <row r="270" spans="1:10" x14ac:dyDescent="0.25">
      <c r="A270" s="158" t="s">
        <v>199</v>
      </c>
      <c r="B270" s="65">
        <v>1</v>
      </c>
      <c r="C270" s="66">
        <v>3</v>
      </c>
      <c r="D270" s="65">
        <v>14</v>
      </c>
      <c r="E270" s="66">
        <v>3</v>
      </c>
      <c r="F270" s="67"/>
      <c r="G270" s="65">
        <f>B270-C270</f>
        <v>-2</v>
      </c>
      <c r="H270" s="66">
        <f>D270-E270</f>
        <v>11</v>
      </c>
      <c r="I270" s="20">
        <f>IF(C270=0, "-", IF(G270/C270&lt;10, G270/C270, "&gt;999%"))</f>
        <v>-0.66666666666666663</v>
      </c>
      <c r="J270" s="21">
        <f>IF(E270=0, "-", IF(H270/E270&lt;10, H270/E270, "&gt;999%"))</f>
        <v>3.6666666666666665</v>
      </c>
    </row>
    <row r="271" spans="1:10" x14ac:dyDescent="0.25">
      <c r="A271" s="158" t="s">
        <v>273</v>
      </c>
      <c r="B271" s="65">
        <v>1</v>
      </c>
      <c r="C271" s="66">
        <v>0</v>
      </c>
      <c r="D271" s="65">
        <v>3</v>
      </c>
      <c r="E271" s="66">
        <v>0</v>
      </c>
      <c r="F271" s="67"/>
      <c r="G271" s="65">
        <f>B271-C271</f>
        <v>1</v>
      </c>
      <c r="H271" s="66">
        <f>D271-E271</f>
        <v>3</v>
      </c>
      <c r="I271" s="20" t="str">
        <f>IF(C271=0, "-", IF(G271/C271&lt;10, G271/C271, "&gt;999%"))</f>
        <v>-</v>
      </c>
      <c r="J271" s="21" t="str">
        <f>IF(E271=0, "-", IF(H271/E271&lt;10, H271/E271, "&gt;999%"))</f>
        <v>-</v>
      </c>
    </row>
    <row r="272" spans="1:10" s="160" customFormat="1" x14ac:dyDescent="0.25">
      <c r="A272" s="178" t="s">
        <v>448</v>
      </c>
      <c r="B272" s="71">
        <v>2</v>
      </c>
      <c r="C272" s="72">
        <v>3</v>
      </c>
      <c r="D272" s="71">
        <v>17</v>
      </c>
      <c r="E272" s="72">
        <v>3</v>
      </c>
      <c r="F272" s="73"/>
      <c r="G272" s="71">
        <f>B272-C272</f>
        <v>-1</v>
      </c>
      <c r="H272" s="72">
        <f>D272-E272</f>
        <v>14</v>
      </c>
      <c r="I272" s="37">
        <f>IF(C272=0, "-", IF(G272/C272&lt;10, G272/C272, "&gt;999%"))</f>
        <v>-0.33333333333333331</v>
      </c>
      <c r="J272" s="38">
        <f>IF(E272=0, "-", IF(H272/E272&lt;10, H272/E272, "&gt;999%"))</f>
        <v>4.666666666666667</v>
      </c>
    </row>
    <row r="273" spans="1:10" x14ac:dyDescent="0.25">
      <c r="A273" s="177"/>
      <c r="B273" s="143"/>
      <c r="C273" s="144"/>
      <c r="D273" s="143"/>
      <c r="E273" s="144"/>
      <c r="F273" s="145"/>
      <c r="G273" s="143"/>
      <c r="H273" s="144"/>
      <c r="I273" s="151"/>
      <c r="J273" s="152"/>
    </row>
    <row r="274" spans="1:10" s="139" customFormat="1" x14ac:dyDescent="0.25">
      <c r="A274" s="159" t="s">
        <v>68</v>
      </c>
      <c r="B274" s="65"/>
      <c r="C274" s="66"/>
      <c r="D274" s="65"/>
      <c r="E274" s="66"/>
      <c r="F274" s="67"/>
      <c r="G274" s="65"/>
      <c r="H274" s="66"/>
      <c r="I274" s="20"/>
      <c r="J274" s="21"/>
    </row>
    <row r="275" spans="1:10" x14ac:dyDescent="0.25">
      <c r="A275" s="158" t="s">
        <v>192</v>
      </c>
      <c r="B275" s="65">
        <v>8</v>
      </c>
      <c r="C275" s="66">
        <v>0</v>
      </c>
      <c r="D275" s="65">
        <v>15</v>
      </c>
      <c r="E275" s="66">
        <v>25</v>
      </c>
      <c r="F275" s="67"/>
      <c r="G275" s="65">
        <f t="shared" ref="G275:G295" si="48">B275-C275</f>
        <v>8</v>
      </c>
      <c r="H275" s="66">
        <f t="shared" ref="H275:H295" si="49">D275-E275</f>
        <v>-10</v>
      </c>
      <c r="I275" s="20" t="str">
        <f t="shared" ref="I275:I295" si="50">IF(C275=0, "-", IF(G275/C275&lt;10, G275/C275, "&gt;999%"))</f>
        <v>-</v>
      </c>
      <c r="J275" s="21">
        <f t="shared" ref="J275:J295" si="51">IF(E275=0, "-", IF(H275/E275&lt;10, H275/E275, "&gt;999%"))</f>
        <v>-0.4</v>
      </c>
    </row>
    <row r="276" spans="1:10" x14ac:dyDescent="0.25">
      <c r="A276" s="158" t="s">
        <v>240</v>
      </c>
      <c r="B276" s="65">
        <v>7</v>
      </c>
      <c r="C276" s="66">
        <v>5</v>
      </c>
      <c r="D276" s="65">
        <v>11</v>
      </c>
      <c r="E276" s="66">
        <v>12</v>
      </c>
      <c r="F276" s="67"/>
      <c r="G276" s="65">
        <f t="shared" si="48"/>
        <v>2</v>
      </c>
      <c r="H276" s="66">
        <f t="shared" si="49"/>
        <v>-1</v>
      </c>
      <c r="I276" s="20">
        <f t="shared" si="50"/>
        <v>0.4</v>
      </c>
      <c r="J276" s="21">
        <f t="shared" si="51"/>
        <v>-8.3333333333333329E-2</v>
      </c>
    </row>
    <row r="277" spans="1:10" x14ac:dyDescent="0.25">
      <c r="A277" s="158" t="s">
        <v>307</v>
      </c>
      <c r="B277" s="65">
        <v>3</v>
      </c>
      <c r="C277" s="66">
        <v>0</v>
      </c>
      <c r="D277" s="65">
        <v>6</v>
      </c>
      <c r="E277" s="66">
        <v>1</v>
      </c>
      <c r="F277" s="67"/>
      <c r="G277" s="65">
        <f t="shared" si="48"/>
        <v>3</v>
      </c>
      <c r="H277" s="66">
        <f t="shared" si="49"/>
        <v>5</v>
      </c>
      <c r="I277" s="20" t="str">
        <f t="shared" si="50"/>
        <v>-</v>
      </c>
      <c r="J277" s="21">
        <f t="shared" si="51"/>
        <v>5</v>
      </c>
    </row>
    <row r="278" spans="1:10" x14ac:dyDescent="0.25">
      <c r="A278" s="158" t="s">
        <v>183</v>
      </c>
      <c r="B278" s="65">
        <v>15</v>
      </c>
      <c r="C278" s="66">
        <v>21</v>
      </c>
      <c r="D278" s="65">
        <v>37</v>
      </c>
      <c r="E278" s="66">
        <v>59</v>
      </c>
      <c r="F278" s="67"/>
      <c r="G278" s="65">
        <f t="shared" si="48"/>
        <v>-6</v>
      </c>
      <c r="H278" s="66">
        <f t="shared" si="49"/>
        <v>-22</v>
      </c>
      <c r="I278" s="20">
        <f t="shared" si="50"/>
        <v>-0.2857142857142857</v>
      </c>
      <c r="J278" s="21">
        <f t="shared" si="51"/>
        <v>-0.3728813559322034</v>
      </c>
    </row>
    <row r="279" spans="1:10" x14ac:dyDescent="0.25">
      <c r="A279" s="158" t="s">
        <v>241</v>
      </c>
      <c r="B279" s="65">
        <v>7</v>
      </c>
      <c r="C279" s="66">
        <v>0</v>
      </c>
      <c r="D279" s="65">
        <v>18</v>
      </c>
      <c r="E279" s="66">
        <v>0</v>
      </c>
      <c r="F279" s="67"/>
      <c r="G279" s="65">
        <f t="shared" si="48"/>
        <v>7</v>
      </c>
      <c r="H279" s="66">
        <f t="shared" si="49"/>
        <v>18</v>
      </c>
      <c r="I279" s="20" t="str">
        <f t="shared" si="50"/>
        <v>-</v>
      </c>
      <c r="J279" s="21" t="str">
        <f t="shared" si="51"/>
        <v>-</v>
      </c>
    </row>
    <row r="280" spans="1:10" x14ac:dyDescent="0.25">
      <c r="A280" s="158" t="s">
        <v>288</v>
      </c>
      <c r="B280" s="65">
        <v>10</v>
      </c>
      <c r="C280" s="66">
        <v>16</v>
      </c>
      <c r="D280" s="65">
        <v>29</v>
      </c>
      <c r="E280" s="66">
        <v>38</v>
      </c>
      <c r="F280" s="67"/>
      <c r="G280" s="65">
        <f t="shared" si="48"/>
        <v>-6</v>
      </c>
      <c r="H280" s="66">
        <f t="shared" si="49"/>
        <v>-9</v>
      </c>
      <c r="I280" s="20">
        <f t="shared" si="50"/>
        <v>-0.375</v>
      </c>
      <c r="J280" s="21">
        <f t="shared" si="51"/>
        <v>-0.23684210526315788</v>
      </c>
    </row>
    <row r="281" spans="1:10" x14ac:dyDescent="0.25">
      <c r="A281" s="158" t="s">
        <v>213</v>
      </c>
      <c r="B281" s="65">
        <v>0</v>
      </c>
      <c r="C281" s="66">
        <v>0</v>
      </c>
      <c r="D281" s="65">
        <v>1</v>
      </c>
      <c r="E281" s="66">
        <v>0</v>
      </c>
      <c r="F281" s="67"/>
      <c r="G281" s="65">
        <f t="shared" si="48"/>
        <v>0</v>
      </c>
      <c r="H281" s="66">
        <f t="shared" si="49"/>
        <v>1</v>
      </c>
      <c r="I281" s="20" t="str">
        <f t="shared" si="50"/>
        <v>-</v>
      </c>
      <c r="J281" s="21" t="str">
        <f t="shared" si="51"/>
        <v>-</v>
      </c>
    </row>
    <row r="282" spans="1:10" x14ac:dyDescent="0.25">
      <c r="A282" s="158" t="s">
        <v>207</v>
      </c>
      <c r="B282" s="65">
        <v>0</v>
      </c>
      <c r="C282" s="66">
        <v>0</v>
      </c>
      <c r="D282" s="65">
        <v>0</v>
      </c>
      <c r="E282" s="66">
        <v>1</v>
      </c>
      <c r="F282" s="67"/>
      <c r="G282" s="65">
        <f t="shared" si="48"/>
        <v>0</v>
      </c>
      <c r="H282" s="66">
        <f t="shared" si="49"/>
        <v>-1</v>
      </c>
      <c r="I282" s="20" t="str">
        <f t="shared" si="50"/>
        <v>-</v>
      </c>
      <c r="J282" s="21">
        <f t="shared" si="51"/>
        <v>-1</v>
      </c>
    </row>
    <row r="283" spans="1:10" x14ac:dyDescent="0.25">
      <c r="A283" s="158" t="s">
        <v>306</v>
      </c>
      <c r="B283" s="65">
        <v>8</v>
      </c>
      <c r="C283" s="66">
        <v>13</v>
      </c>
      <c r="D283" s="65">
        <v>30</v>
      </c>
      <c r="E283" s="66">
        <v>36</v>
      </c>
      <c r="F283" s="67"/>
      <c r="G283" s="65">
        <f t="shared" si="48"/>
        <v>-5</v>
      </c>
      <c r="H283" s="66">
        <f t="shared" si="49"/>
        <v>-6</v>
      </c>
      <c r="I283" s="20">
        <f t="shared" si="50"/>
        <v>-0.38461538461538464</v>
      </c>
      <c r="J283" s="21">
        <f t="shared" si="51"/>
        <v>-0.16666666666666666</v>
      </c>
    </row>
    <row r="284" spans="1:10" x14ac:dyDescent="0.25">
      <c r="A284" s="158" t="s">
        <v>315</v>
      </c>
      <c r="B284" s="65">
        <v>1</v>
      </c>
      <c r="C284" s="66">
        <v>5</v>
      </c>
      <c r="D284" s="65">
        <v>5</v>
      </c>
      <c r="E284" s="66">
        <v>19</v>
      </c>
      <c r="F284" s="67"/>
      <c r="G284" s="65">
        <f t="shared" si="48"/>
        <v>-4</v>
      </c>
      <c r="H284" s="66">
        <f t="shared" si="49"/>
        <v>-14</v>
      </c>
      <c r="I284" s="20">
        <f t="shared" si="50"/>
        <v>-0.8</v>
      </c>
      <c r="J284" s="21">
        <f t="shared" si="51"/>
        <v>-0.73684210526315785</v>
      </c>
    </row>
    <row r="285" spans="1:10" x14ac:dyDescent="0.25">
      <c r="A285" s="158" t="s">
        <v>322</v>
      </c>
      <c r="B285" s="65">
        <v>34</v>
      </c>
      <c r="C285" s="66">
        <v>52</v>
      </c>
      <c r="D285" s="65">
        <v>99</v>
      </c>
      <c r="E285" s="66">
        <v>98</v>
      </c>
      <c r="F285" s="67"/>
      <c r="G285" s="65">
        <f t="shared" si="48"/>
        <v>-18</v>
      </c>
      <c r="H285" s="66">
        <f t="shared" si="49"/>
        <v>1</v>
      </c>
      <c r="I285" s="20">
        <f t="shared" si="50"/>
        <v>-0.34615384615384615</v>
      </c>
      <c r="J285" s="21">
        <f t="shared" si="51"/>
        <v>1.020408163265306E-2</v>
      </c>
    </row>
    <row r="286" spans="1:10" x14ac:dyDescent="0.25">
      <c r="A286" s="158" t="s">
        <v>332</v>
      </c>
      <c r="B286" s="65">
        <v>79</v>
      </c>
      <c r="C286" s="66">
        <v>124</v>
      </c>
      <c r="D286" s="65">
        <v>240</v>
      </c>
      <c r="E286" s="66">
        <v>225</v>
      </c>
      <c r="F286" s="67"/>
      <c r="G286" s="65">
        <f t="shared" si="48"/>
        <v>-45</v>
      </c>
      <c r="H286" s="66">
        <f t="shared" si="49"/>
        <v>15</v>
      </c>
      <c r="I286" s="20">
        <f t="shared" si="50"/>
        <v>-0.36290322580645162</v>
      </c>
      <c r="J286" s="21">
        <f t="shared" si="51"/>
        <v>6.6666666666666666E-2</v>
      </c>
    </row>
    <row r="287" spans="1:10" x14ac:dyDescent="0.25">
      <c r="A287" s="158" t="s">
        <v>289</v>
      </c>
      <c r="B287" s="65">
        <v>3</v>
      </c>
      <c r="C287" s="66">
        <v>5</v>
      </c>
      <c r="D287" s="65">
        <v>8</v>
      </c>
      <c r="E287" s="66">
        <v>8</v>
      </c>
      <c r="F287" s="67"/>
      <c r="G287" s="65">
        <f t="shared" si="48"/>
        <v>-2</v>
      </c>
      <c r="H287" s="66">
        <f t="shared" si="49"/>
        <v>0</v>
      </c>
      <c r="I287" s="20">
        <f t="shared" si="50"/>
        <v>-0.4</v>
      </c>
      <c r="J287" s="21">
        <f t="shared" si="51"/>
        <v>0</v>
      </c>
    </row>
    <row r="288" spans="1:10" x14ac:dyDescent="0.25">
      <c r="A288" s="158" t="s">
        <v>333</v>
      </c>
      <c r="B288" s="65">
        <v>23</v>
      </c>
      <c r="C288" s="66">
        <v>12</v>
      </c>
      <c r="D288" s="65">
        <v>47</v>
      </c>
      <c r="E288" s="66">
        <v>59</v>
      </c>
      <c r="F288" s="67"/>
      <c r="G288" s="65">
        <f t="shared" si="48"/>
        <v>11</v>
      </c>
      <c r="H288" s="66">
        <f t="shared" si="49"/>
        <v>-12</v>
      </c>
      <c r="I288" s="20">
        <f t="shared" si="50"/>
        <v>0.91666666666666663</v>
      </c>
      <c r="J288" s="21">
        <f t="shared" si="51"/>
        <v>-0.20338983050847459</v>
      </c>
    </row>
    <row r="289" spans="1:10" x14ac:dyDescent="0.25">
      <c r="A289" s="158" t="s">
        <v>303</v>
      </c>
      <c r="B289" s="65">
        <v>16</v>
      </c>
      <c r="C289" s="66">
        <v>15</v>
      </c>
      <c r="D289" s="65">
        <v>50</v>
      </c>
      <c r="E289" s="66">
        <v>31</v>
      </c>
      <c r="F289" s="67"/>
      <c r="G289" s="65">
        <f t="shared" si="48"/>
        <v>1</v>
      </c>
      <c r="H289" s="66">
        <f t="shared" si="49"/>
        <v>19</v>
      </c>
      <c r="I289" s="20">
        <f t="shared" si="50"/>
        <v>6.6666666666666666E-2</v>
      </c>
      <c r="J289" s="21">
        <f t="shared" si="51"/>
        <v>0.61290322580645162</v>
      </c>
    </row>
    <row r="290" spans="1:10" x14ac:dyDescent="0.25">
      <c r="A290" s="158" t="s">
        <v>290</v>
      </c>
      <c r="B290" s="65">
        <v>5</v>
      </c>
      <c r="C290" s="66">
        <v>61</v>
      </c>
      <c r="D290" s="65">
        <v>79</v>
      </c>
      <c r="E290" s="66">
        <v>170</v>
      </c>
      <c r="F290" s="67"/>
      <c r="G290" s="65">
        <f t="shared" si="48"/>
        <v>-56</v>
      </c>
      <c r="H290" s="66">
        <f t="shared" si="49"/>
        <v>-91</v>
      </c>
      <c r="I290" s="20">
        <f t="shared" si="50"/>
        <v>-0.91803278688524592</v>
      </c>
      <c r="J290" s="21">
        <f t="shared" si="51"/>
        <v>-0.53529411764705881</v>
      </c>
    </row>
    <row r="291" spans="1:10" x14ac:dyDescent="0.25">
      <c r="A291" s="158" t="s">
        <v>264</v>
      </c>
      <c r="B291" s="65">
        <v>21</v>
      </c>
      <c r="C291" s="66">
        <v>25</v>
      </c>
      <c r="D291" s="65">
        <v>63</v>
      </c>
      <c r="E291" s="66">
        <v>107</v>
      </c>
      <c r="F291" s="67"/>
      <c r="G291" s="65">
        <f t="shared" si="48"/>
        <v>-4</v>
      </c>
      <c r="H291" s="66">
        <f t="shared" si="49"/>
        <v>-44</v>
      </c>
      <c r="I291" s="20">
        <f t="shared" si="50"/>
        <v>-0.16</v>
      </c>
      <c r="J291" s="21">
        <f t="shared" si="51"/>
        <v>-0.41121495327102803</v>
      </c>
    </row>
    <row r="292" spans="1:10" x14ac:dyDescent="0.25">
      <c r="A292" s="158" t="s">
        <v>216</v>
      </c>
      <c r="B292" s="65">
        <v>0</v>
      </c>
      <c r="C292" s="66">
        <v>1</v>
      </c>
      <c r="D292" s="65">
        <v>0</v>
      </c>
      <c r="E292" s="66">
        <v>1</v>
      </c>
      <c r="F292" s="67"/>
      <c r="G292" s="65">
        <f t="shared" si="48"/>
        <v>-1</v>
      </c>
      <c r="H292" s="66">
        <f t="shared" si="49"/>
        <v>-1</v>
      </c>
      <c r="I292" s="20">
        <f t="shared" si="50"/>
        <v>-1</v>
      </c>
      <c r="J292" s="21">
        <f t="shared" si="51"/>
        <v>-1</v>
      </c>
    </row>
    <row r="293" spans="1:10" x14ac:dyDescent="0.25">
      <c r="A293" s="158" t="s">
        <v>175</v>
      </c>
      <c r="B293" s="65">
        <v>3</v>
      </c>
      <c r="C293" s="66">
        <v>2</v>
      </c>
      <c r="D293" s="65">
        <v>8</v>
      </c>
      <c r="E293" s="66">
        <v>8</v>
      </c>
      <c r="F293" s="67"/>
      <c r="G293" s="65">
        <f t="shared" si="48"/>
        <v>1</v>
      </c>
      <c r="H293" s="66">
        <f t="shared" si="49"/>
        <v>0</v>
      </c>
      <c r="I293" s="20">
        <f t="shared" si="50"/>
        <v>0.5</v>
      </c>
      <c r="J293" s="21">
        <f t="shared" si="51"/>
        <v>0</v>
      </c>
    </row>
    <row r="294" spans="1:10" x14ac:dyDescent="0.25">
      <c r="A294" s="158" t="s">
        <v>224</v>
      </c>
      <c r="B294" s="65">
        <v>6</v>
      </c>
      <c r="C294" s="66">
        <v>13</v>
      </c>
      <c r="D294" s="65">
        <v>20</v>
      </c>
      <c r="E294" s="66">
        <v>35</v>
      </c>
      <c r="F294" s="67"/>
      <c r="G294" s="65">
        <f t="shared" si="48"/>
        <v>-7</v>
      </c>
      <c r="H294" s="66">
        <f t="shared" si="49"/>
        <v>-15</v>
      </c>
      <c r="I294" s="20">
        <f t="shared" si="50"/>
        <v>-0.53846153846153844</v>
      </c>
      <c r="J294" s="21">
        <f t="shared" si="51"/>
        <v>-0.42857142857142855</v>
      </c>
    </row>
    <row r="295" spans="1:10" s="160" customFormat="1" x14ac:dyDescent="0.25">
      <c r="A295" s="178" t="s">
        <v>449</v>
      </c>
      <c r="B295" s="71">
        <v>249</v>
      </c>
      <c r="C295" s="72">
        <v>370</v>
      </c>
      <c r="D295" s="71">
        <v>766</v>
      </c>
      <c r="E295" s="72">
        <v>933</v>
      </c>
      <c r="F295" s="73"/>
      <c r="G295" s="71">
        <f t="shared" si="48"/>
        <v>-121</v>
      </c>
      <c r="H295" s="72">
        <f t="shared" si="49"/>
        <v>-167</v>
      </c>
      <c r="I295" s="37">
        <f t="shared" si="50"/>
        <v>-0.32702702702702702</v>
      </c>
      <c r="J295" s="38">
        <f t="shared" si="51"/>
        <v>-0.17899249732047159</v>
      </c>
    </row>
    <row r="296" spans="1:10" x14ac:dyDescent="0.25">
      <c r="A296" s="177"/>
      <c r="B296" s="143"/>
      <c r="C296" s="144"/>
      <c r="D296" s="143"/>
      <c r="E296" s="144"/>
      <c r="F296" s="145"/>
      <c r="G296" s="143"/>
      <c r="H296" s="144"/>
      <c r="I296" s="151"/>
      <c r="J296" s="152"/>
    </row>
    <row r="297" spans="1:10" s="139" customFormat="1" x14ac:dyDescent="0.25">
      <c r="A297" s="159" t="s">
        <v>69</v>
      </c>
      <c r="B297" s="65"/>
      <c r="C297" s="66"/>
      <c r="D297" s="65"/>
      <c r="E297" s="66"/>
      <c r="F297" s="67"/>
      <c r="G297" s="65"/>
      <c r="H297" s="66"/>
      <c r="I297" s="20"/>
      <c r="J297" s="21"/>
    </row>
    <row r="298" spans="1:10" x14ac:dyDescent="0.25">
      <c r="A298" s="158" t="s">
        <v>355</v>
      </c>
      <c r="B298" s="65">
        <v>0</v>
      </c>
      <c r="C298" s="66">
        <v>1</v>
      </c>
      <c r="D298" s="65">
        <v>2</v>
      </c>
      <c r="E298" s="66">
        <v>2</v>
      </c>
      <c r="F298" s="67"/>
      <c r="G298" s="65">
        <f>B298-C298</f>
        <v>-1</v>
      </c>
      <c r="H298" s="66">
        <f>D298-E298</f>
        <v>0</v>
      </c>
      <c r="I298" s="20">
        <f>IF(C298=0, "-", IF(G298/C298&lt;10, G298/C298, "&gt;999%"))</f>
        <v>-1</v>
      </c>
      <c r="J298" s="21">
        <f>IF(E298=0, "-", IF(H298/E298&lt;10, H298/E298, "&gt;999%"))</f>
        <v>0</v>
      </c>
    </row>
    <row r="299" spans="1:10" s="160" customFormat="1" x14ac:dyDescent="0.25">
      <c r="A299" s="178" t="s">
        <v>450</v>
      </c>
      <c r="B299" s="71">
        <v>0</v>
      </c>
      <c r="C299" s="72">
        <v>1</v>
      </c>
      <c r="D299" s="71">
        <v>2</v>
      </c>
      <c r="E299" s="72">
        <v>2</v>
      </c>
      <c r="F299" s="73"/>
      <c r="G299" s="71">
        <f>B299-C299</f>
        <v>-1</v>
      </c>
      <c r="H299" s="72">
        <f>D299-E299</f>
        <v>0</v>
      </c>
      <c r="I299" s="37">
        <f>IF(C299=0, "-", IF(G299/C299&lt;10, G299/C299, "&gt;999%"))</f>
        <v>-1</v>
      </c>
      <c r="J299" s="38">
        <f>IF(E299=0, "-", IF(H299/E299&lt;10, H299/E299, "&gt;999%"))</f>
        <v>0</v>
      </c>
    </row>
    <row r="300" spans="1:10" x14ac:dyDescent="0.25">
      <c r="A300" s="177"/>
      <c r="B300" s="143"/>
      <c r="C300" s="144"/>
      <c r="D300" s="143"/>
      <c r="E300" s="144"/>
      <c r="F300" s="145"/>
      <c r="G300" s="143"/>
      <c r="H300" s="144"/>
      <c r="I300" s="151"/>
      <c r="J300" s="152"/>
    </row>
    <row r="301" spans="1:10" s="139" customFormat="1" x14ac:dyDescent="0.25">
      <c r="A301" s="159" t="s">
        <v>70</v>
      </c>
      <c r="B301" s="65"/>
      <c r="C301" s="66"/>
      <c r="D301" s="65"/>
      <c r="E301" s="66"/>
      <c r="F301" s="67"/>
      <c r="G301" s="65"/>
      <c r="H301" s="66"/>
      <c r="I301" s="20"/>
      <c r="J301" s="21"/>
    </row>
    <row r="302" spans="1:10" x14ac:dyDescent="0.25">
      <c r="A302" s="158" t="s">
        <v>334</v>
      </c>
      <c r="B302" s="65">
        <v>1</v>
      </c>
      <c r="C302" s="66">
        <v>0</v>
      </c>
      <c r="D302" s="65">
        <v>4</v>
      </c>
      <c r="E302" s="66">
        <v>3</v>
      </c>
      <c r="F302" s="67"/>
      <c r="G302" s="65">
        <f t="shared" ref="G302:G314" si="52">B302-C302</f>
        <v>1</v>
      </c>
      <c r="H302" s="66">
        <f t="shared" ref="H302:H314" si="53">D302-E302</f>
        <v>1</v>
      </c>
      <c r="I302" s="20" t="str">
        <f t="shared" ref="I302:I314" si="54">IF(C302=0, "-", IF(G302/C302&lt;10, G302/C302, "&gt;999%"))</f>
        <v>-</v>
      </c>
      <c r="J302" s="21">
        <f t="shared" ref="J302:J314" si="55">IF(E302=0, "-", IF(H302/E302&lt;10, H302/E302, "&gt;999%"))</f>
        <v>0.33333333333333331</v>
      </c>
    </row>
    <row r="303" spans="1:10" x14ac:dyDescent="0.25">
      <c r="A303" s="158" t="s">
        <v>206</v>
      </c>
      <c r="B303" s="65">
        <v>0</v>
      </c>
      <c r="C303" s="66">
        <v>0</v>
      </c>
      <c r="D303" s="65">
        <v>0</v>
      </c>
      <c r="E303" s="66">
        <v>1</v>
      </c>
      <c r="F303" s="67"/>
      <c r="G303" s="65">
        <f t="shared" si="52"/>
        <v>0</v>
      </c>
      <c r="H303" s="66">
        <f t="shared" si="53"/>
        <v>-1</v>
      </c>
      <c r="I303" s="20" t="str">
        <f t="shared" si="54"/>
        <v>-</v>
      </c>
      <c r="J303" s="21">
        <f t="shared" si="55"/>
        <v>-1</v>
      </c>
    </row>
    <row r="304" spans="1:10" x14ac:dyDescent="0.25">
      <c r="A304" s="158" t="s">
        <v>308</v>
      </c>
      <c r="B304" s="65">
        <v>0</v>
      </c>
      <c r="C304" s="66">
        <v>1</v>
      </c>
      <c r="D304" s="65">
        <v>1</v>
      </c>
      <c r="E304" s="66">
        <v>1</v>
      </c>
      <c r="F304" s="67"/>
      <c r="G304" s="65">
        <f t="shared" si="52"/>
        <v>-1</v>
      </c>
      <c r="H304" s="66">
        <f t="shared" si="53"/>
        <v>0</v>
      </c>
      <c r="I304" s="20">
        <f t="shared" si="54"/>
        <v>-1</v>
      </c>
      <c r="J304" s="21">
        <f t="shared" si="55"/>
        <v>0</v>
      </c>
    </row>
    <row r="305" spans="1:10" x14ac:dyDescent="0.25">
      <c r="A305" s="158" t="s">
        <v>345</v>
      </c>
      <c r="B305" s="65">
        <v>0</v>
      </c>
      <c r="C305" s="66">
        <v>1</v>
      </c>
      <c r="D305" s="65">
        <v>0</v>
      </c>
      <c r="E305" s="66">
        <v>1</v>
      </c>
      <c r="F305" s="67"/>
      <c r="G305" s="65">
        <f t="shared" si="52"/>
        <v>-1</v>
      </c>
      <c r="H305" s="66">
        <f t="shared" si="53"/>
        <v>-1</v>
      </c>
      <c r="I305" s="20">
        <f t="shared" si="54"/>
        <v>-1</v>
      </c>
      <c r="J305" s="21">
        <f t="shared" si="55"/>
        <v>-1</v>
      </c>
    </row>
    <row r="306" spans="1:10" x14ac:dyDescent="0.25">
      <c r="A306" s="158" t="s">
        <v>189</v>
      </c>
      <c r="B306" s="65">
        <v>0</v>
      </c>
      <c r="C306" s="66">
        <v>0</v>
      </c>
      <c r="D306" s="65">
        <v>2</v>
      </c>
      <c r="E306" s="66">
        <v>0</v>
      </c>
      <c r="F306" s="67"/>
      <c r="G306" s="65">
        <f t="shared" si="52"/>
        <v>0</v>
      </c>
      <c r="H306" s="66">
        <f t="shared" si="53"/>
        <v>2</v>
      </c>
      <c r="I306" s="20" t="str">
        <f t="shared" si="54"/>
        <v>-</v>
      </c>
      <c r="J306" s="21" t="str">
        <f t="shared" si="55"/>
        <v>-</v>
      </c>
    </row>
    <row r="307" spans="1:10" x14ac:dyDescent="0.25">
      <c r="A307" s="158" t="s">
        <v>193</v>
      </c>
      <c r="B307" s="65">
        <v>0</v>
      </c>
      <c r="C307" s="66">
        <v>0</v>
      </c>
      <c r="D307" s="65">
        <v>8</v>
      </c>
      <c r="E307" s="66">
        <v>0</v>
      </c>
      <c r="F307" s="67"/>
      <c r="G307" s="65">
        <f t="shared" si="52"/>
        <v>0</v>
      </c>
      <c r="H307" s="66">
        <f t="shared" si="53"/>
        <v>8</v>
      </c>
      <c r="I307" s="20" t="str">
        <f t="shared" si="54"/>
        <v>-</v>
      </c>
      <c r="J307" s="21" t="str">
        <f t="shared" si="55"/>
        <v>-</v>
      </c>
    </row>
    <row r="308" spans="1:10" x14ac:dyDescent="0.25">
      <c r="A308" s="158" t="s">
        <v>176</v>
      </c>
      <c r="B308" s="65">
        <v>0</v>
      </c>
      <c r="C308" s="66">
        <v>0</v>
      </c>
      <c r="D308" s="65">
        <v>2</v>
      </c>
      <c r="E308" s="66">
        <v>2</v>
      </c>
      <c r="F308" s="67"/>
      <c r="G308" s="65">
        <f t="shared" si="52"/>
        <v>0</v>
      </c>
      <c r="H308" s="66">
        <f t="shared" si="53"/>
        <v>0</v>
      </c>
      <c r="I308" s="20" t="str">
        <f t="shared" si="54"/>
        <v>-</v>
      </c>
      <c r="J308" s="21">
        <f t="shared" si="55"/>
        <v>0</v>
      </c>
    </row>
    <row r="309" spans="1:10" x14ac:dyDescent="0.25">
      <c r="A309" s="158" t="s">
        <v>225</v>
      </c>
      <c r="B309" s="65">
        <v>2</v>
      </c>
      <c r="C309" s="66">
        <v>1</v>
      </c>
      <c r="D309" s="65">
        <v>3</v>
      </c>
      <c r="E309" s="66">
        <v>4</v>
      </c>
      <c r="F309" s="67"/>
      <c r="G309" s="65">
        <f t="shared" si="52"/>
        <v>1</v>
      </c>
      <c r="H309" s="66">
        <f t="shared" si="53"/>
        <v>-1</v>
      </c>
      <c r="I309" s="20">
        <f t="shared" si="54"/>
        <v>1</v>
      </c>
      <c r="J309" s="21">
        <f t="shared" si="55"/>
        <v>-0.25</v>
      </c>
    </row>
    <row r="310" spans="1:10" x14ac:dyDescent="0.25">
      <c r="A310" s="158" t="s">
        <v>265</v>
      </c>
      <c r="B310" s="65">
        <v>1</v>
      </c>
      <c r="C310" s="66">
        <v>0</v>
      </c>
      <c r="D310" s="65">
        <v>3</v>
      </c>
      <c r="E310" s="66">
        <v>0</v>
      </c>
      <c r="F310" s="67"/>
      <c r="G310" s="65">
        <f t="shared" si="52"/>
        <v>1</v>
      </c>
      <c r="H310" s="66">
        <f t="shared" si="53"/>
        <v>3</v>
      </c>
      <c r="I310" s="20" t="str">
        <f t="shared" si="54"/>
        <v>-</v>
      </c>
      <c r="J310" s="21" t="str">
        <f t="shared" si="55"/>
        <v>-</v>
      </c>
    </row>
    <row r="311" spans="1:10" x14ac:dyDescent="0.25">
      <c r="A311" s="158" t="s">
        <v>291</v>
      </c>
      <c r="B311" s="65">
        <v>1</v>
      </c>
      <c r="C311" s="66">
        <v>0</v>
      </c>
      <c r="D311" s="65">
        <v>3</v>
      </c>
      <c r="E311" s="66">
        <v>0</v>
      </c>
      <c r="F311" s="67"/>
      <c r="G311" s="65">
        <f t="shared" si="52"/>
        <v>1</v>
      </c>
      <c r="H311" s="66">
        <f t="shared" si="53"/>
        <v>3</v>
      </c>
      <c r="I311" s="20" t="str">
        <f t="shared" si="54"/>
        <v>-</v>
      </c>
      <c r="J311" s="21" t="str">
        <f t="shared" si="55"/>
        <v>-</v>
      </c>
    </row>
    <row r="312" spans="1:10" x14ac:dyDescent="0.25">
      <c r="A312" s="158" t="s">
        <v>316</v>
      </c>
      <c r="B312" s="65">
        <v>0</v>
      </c>
      <c r="C312" s="66">
        <v>1</v>
      </c>
      <c r="D312" s="65">
        <v>0</v>
      </c>
      <c r="E312" s="66">
        <v>1</v>
      </c>
      <c r="F312" s="67"/>
      <c r="G312" s="65">
        <f t="shared" si="52"/>
        <v>-1</v>
      </c>
      <c r="H312" s="66">
        <f t="shared" si="53"/>
        <v>-1</v>
      </c>
      <c r="I312" s="20">
        <f t="shared" si="54"/>
        <v>-1</v>
      </c>
      <c r="J312" s="21">
        <f t="shared" si="55"/>
        <v>-1</v>
      </c>
    </row>
    <row r="313" spans="1:10" x14ac:dyDescent="0.25">
      <c r="A313" s="158" t="s">
        <v>242</v>
      </c>
      <c r="B313" s="65">
        <v>5</v>
      </c>
      <c r="C313" s="66">
        <v>0</v>
      </c>
      <c r="D313" s="65">
        <v>7</v>
      </c>
      <c r="E313" s="66">
        <v>0</v>
      </c>
      <c r="F313" s="67"/>
      <c r="G313" s="65">
        <f t="shared" si="52"/>
        <v>5</v>
      </c>
      <c r="H313" s="66">
        <f t="shared" si="53"/>
        <v>7</v>
      </c>
      <c r="I313" s="20" t="str">
        <f t="shared" si="54"/>
        <v>-</v>
      </c>
      <c r="J313" s="21" t="str">
        <f t="shared" si="55"/>
        <v>-</v>
      </c>
    </row>
    <row r="314" spans="1:10" s="160" customFormat="1" x14ac:dyDescent="0.25">
      <c r="A314" s="178" t="s">
        <v>451</v>
      </c>
      <c r="B314" s="71">
        <v>10</v>
      </c>
      <c r="C314" s="72">
        <v>4</v>
      </c>
      <c r="D314" s="71">
        <v>33</v>
      </c>
      <c r="E314" s="72">
        <v>13</v>
      </c>
      <c r="F314" s="73"/>
      <c r="G314" s="71">
        <f t="shared" si="52"/>
        <v>6</v>
      </c>
      <c r="H314" s="72">
        <f t="shared" si="53"/>
        <v>20</v>
      </c>
      <c r="I314" s="37">
        <f t="shared" si="54"/>
        <v>1.5</v>
      </c>
      <c r="J314" s="38">
        <f t="shared" si="55"/>
        <v>1.5384615384615385</v>
      </c>
    </row>
    <row r="315" spans="1:10" x14ac:dyDescent="0.25">
      <c r="A315" s="177"/>
      <c r="B315" s="143"/>
      <c r="C315" s="144"/>
      <c r="D315" s="143"/>
      <c r="E315" s="144"/>
      <c r="F315" s="145"/>
      <c r="G315" s="143"/>
      <c r="H315" s="144"/>
      <c r="I315" s="151"/>
      <c r="J315" s="152"/>
    </row>
    <row r="316" spans="1:10" s="139" customFormat="1" x14ac:dyDescent="0.25">
      <c r="A316" s="159" t="s">
        <v>71</v>
      </c>
      <c r="B316" s="65"/>
      <c r="C316" s="66"/>
      <c r="D316" s="65"/>
      <c r="E316" s="66"/>
      <c r="F316" s="67"/>
      <c r="G316" s="65"/>
      <c r="H316" s="66"/>
      <c r="I316" s="20"/>
      <c r="J316" s="21"/>
    </row>
    <row r="317" spans="1:10" x14ac:dyDescent="0.25">
      <c r="A317" s="158" t="s">
        <v>301</v>
      </c>
      <c r="B317" s="65">
        <v>0</v>
      </c>
      <c r="C317" s="66">
        <v>1</v>
      </c>
      <c r="D317" s="65">
        <v>0</v>
      </c>
      <c r="E317" s="66">
        <v>1</v>
      </c>
      <c r="F317" s="67"/>
      <c r="G317" s="65">
        <f>B317-C317</f>
        <v>-1</v>
      </c>
      <c r="H317" s="66">
        <f>D317-E317</f>
        <v>-1</v>
      </c>
      <c r="I317" s="20">
        <f>IF(C317=0, "-", IF(G317/C317&lt;10, G317/C317, "&gt;999%"))</f>
        <v>-1</v>
      </c>
      <c r="J317" s="21">
        <f>IF(E317=0, "-", IF(H317/E317&lt;10, H317/E317, "&gt;999%"))</f>
        <v>-1</v>
      </c>
    </row>
    <row r="318" spans="1:10" s="160" customFormat="1" x14ac:dyDescent="0.25">
      <c r="A318" s="178" t="s">
        <v>452</v>
      </c>
      <c r="B318" s="71">
        <v>0</v>
      </c>
      <c r="C318" s="72">
        <v>1</v>
      </c>
      <c r="D318" s="71">
        <v>0</v>
      </c>
      <c r="E318" s="72">
        <v>1</v>
      </c>
      <c r="F318" s="73"/>
      <c r="G318" s="71">
        <f>B318-C318</f>
        <v>-1</v>
      </c>
      <c r="H318" s="72">
        <f>D318-E318</f>
        <v>-1</v>
      </c>
      <c r="I318" s="37">
        <f>IF(C318=0, "-", IF(G318/C318&lt;10, G318/C318, "&gt;999%"))</f>
        <v>-1</v>
      </c>
      <c r="J318" s="38">
        <f>IF(E318=0, "-", IF(H318/E318&lt;10, H318/E318, "&gt;999%"))</f>
        <v>-1</v>
      </c>
    </row>
    <row r="319" spans="1:10" x14ac:dyDescent="0.25">
      <c r="A319" s="177"/>
      <c r="B319" s="143"/>
      <c r="C319" s="144"/>
      <c r="D319" s="143"/>
      <c r="E319" s="144"/>
      <c r="F319" s="145"/>
      <c r="G319" s="143"/>
      <c r="H319" s="144"/>
      <c r="I319" s="151"/>
      <c r="J319" s="152"/>
    </row>
    <row r="320" spans="1:10" s="139" customFormat="1" x14ac:dyDescent="0.25">
      <c r="A320" s="159" t="s">
        <v>72</v>
      </c>
      <c r="B320" s="65"/>
      <c r="C320" s="66"/>
      <c r="D320" s="65"/>
      <c r="E320" s="66"/>
      <c r="F320" s="67"/>
      <c r="G320" s="65"/>
      <c r="H320" s="66"/>
      <c r="I320" s="20"/>
      <c r="J320" s="21"/>
    </row>
    <row r="321" spans="1:10" x14ac:dyDescent="0.25">
      <c r="A321" s="158" t="s">
        <v>356</v>
      </c>
      <c r="B321" s="65">
        <v>3</v>
      </c>
      <c r="C321" s="66">
        <v>0</v>
      </c>
      <c r="D321" s="65">
        <v>3</v>
      </c>
      <c r="E321" s="66">
        <v>0</v>
      </c>
      <c r="F321" s="67"/>
      <c r="G321" s="65">
        <f>B321-C321</f>
        <v>3</v>
      </c>
      <c r="H321" s="66">
        <f>D321-E321</f>
        <v>3</v>
      </c>
      <c r="I321" s="20" t="str">
        <f>IF(C321=0, "-", IF(G321/C321&lt;10, G321/C321, "&gt;999%"))</f>
        <v>-</v>
      </c>
      <c r="J321" s="21" t="str">
        <f>IF(E321=0, "-", IF(H321/E321&lt;10, H321/E321, "&gt;999%"))</f>
        <v>-</v>
      </c>
    </row>
    <row r="322" spans="1:10" s="160" customFormat="1" x14ac:dyDescent="0.25">
      <c r="A322" s="165" t="s">
        <v>453</v>
      </c>
      <c r="B322" s="166">
        <v>3</v>
      </c>
      <c r="C322" s="167">
        <v>0</v>
      </c>
      <c r="D322" s="166">
        <v>3</v>
      </c>
      <c r="E322" s="167">
        <v>0</v>
      </c>
      <c r="F322" s="168"/>
      <c r="G322" s="166">
        <f>B322-C322</f>
        <v>3</v>
      </c>
      <c r="H322" s="167">
        <f>D322-E322</f>
        <v>3</v>
      </c>
      <c r="I322" s="169" t="str">
        <f>IF(C322=0, "-", IF(G322/C322&lt;10, G322/C322, "&gt;999%"))</f>
        <v>-</v>
      </c>
      <c r="J322" s="170" t="str">
        <f>IF(E322=0, "-", IF(H322/E322&lt;10, H322/E322, "&gt;999%"))</f>
        <v>-</v>
      </c>
    </row>
    <row r="323" spans="1:10" x14ac:dyDescent="0.25">
      <c r="A323" s="171"/>
      <c r="B323" s="172"/>
      <c r="C323" s="173"/>
      <c r="D323" s="172"/>
      <c r="E323" s="173"/>
      <c r="F323" s="174"/>
      <c r="G323" s="172"/>
      <c r="H323" s="173"/>
      <c r="I323" s="175"/>
      <c r="J323" s="176"/>
    </row>
    <row r="324" spans="1:10" x14ac:dyDescent="0.25">
      <c r="A324" s="27" t="s">
        <v>16</v>
      </c>
      <c r="B324" s="71">
        <f>SUM(B7:B323)/2</f>
        <v>776</v>
      </c>
      <c r="C324" s="77">
        <f>SUM(C7:C323)/2</f>
        <v>916</v>
      </c>
      <c r="D324" s="71">
        <f>SUM(D7:D323)/2</f>
        <v>2166</v>
      </c>
      <c r="E324" s="77">
        <f>SUM(E7:E323)/2</f>
        <v>2238</v>
      </c>
      <c r="F324" s="73"/>
      <c r="G324" s="71">
        <f>B324-C324</f>
        <v>-140</v>
      </c>
      <c r="H324" s="72">
        <f>D324-E324</f>
        <v>-72</v>
      </c>
      <c r="I324" s="37">
        <f>IF(C324=0, 0, G324/C324)</f>
        <v>-0.15283842794759825</v>
      </c>
      <c r="J324" s="38">
        <f>IF(E324=0, 0, H324/E324)</f>
        <v>-3.2171581769436998E-2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66" max="16383" man="1"/>
    <brk id="128" max="16383" man="1"/>
    <brk id="190" max="16383" man="1"/>
    <brk id="249" max="16383" man="1"/>
    <brk id="29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workbookViewId="0">
      <selection activeCell="M1" sqref="M1"/>
    </sheetView>
  </sheetViews>
  <sheetFormatPr defaultRowHeight="13.2" x14ac:dyDescent="0.25"/>
  <cols>
    <col min="1" max="1" width="21.5546875" bestFit="1" customWidth="1"/>
    <col min="6" max="6" width="1.7773437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83</v>
      </c>
      <c r="B2" s="202" t="s">
        <v>74</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2023</v>
      </c>
      <c r="C6" s="58">
        <f>B6-1</f>
        <v>2022</v>
      </c>
      <c r="D6" s="57">
        <f>B6</f>
        <v>2023</v>
      </c>
      <c r="E6" s="58">
        <f>C6</f>
        <v>2022</v>
      </c>
      <c r="F6" s="64"/>
      <c r="G6" s="57" t="s">
        <v>4</v>
      </c>
      <c r="H6" s="58" t="s">
        <v>2</v>
      </c>
      <c r="I6" s="57" t="s">
        <v>4</v>
      </c>
      <c r="J6" s="58" t="s">
        <v>2</v>
      </c>
    </row>
    <row r="7" spans="1:10" x14ac:dyDescent="0.25">
      <c r="A7" s="7" t="s">
        <v>84</v>
      </c>
      <c r="B7" s="65">
        <v>125</v>
      </c>
      <c r="C7" s="66">
        <v>111</v>
      </c>
      <c r="D7" s="65">
        <v>355</v>
      </c>
      <c r="E7" s="66">
        <v>311</v>
      </c>
      <c r="F7" s="67"/>
      <c r="G7" s="65">
        <f>B7-C7</f>
        <v>14</v>
      </c>
      <c r="H7" s="66">
        <f>D7-E7</f>
        <v>44</v>
      </c>
      <c r="I7" s="28">
        <f>IF(C7=0, "-", IF(G7/C7&lt;10, G7/C7*100, "&gt;999"))</f>
        <v>12.612612612612612</v>
      </c>
      <c r="J7" s="29">
        <f>IF(E7=0, "-", IF(H7/E7&lt;10, H7/E7*100, "&gt;999"))</f>
        <v>14.14790996784566</v>
      </c>
    </row>
    <row r="8" spans="1:10" x14ac:dyDescent="0.25">
      <c r="A8" s="7" t="s">
        <v>93</v>
      </c>
      <c r="B8" s="65">
        <v>395</v>
      </c>
      <c r="C8" s="66">
        <v>429</v>
      </c>
      <c r="D8" s="65">
        <v>1034</v>
      </c>
      <c r="E8" s="66">
        <v>1037</v>
      </c>
      <c r="F8" s="67"/>
      <c r="G8" s="65">
        <f>B8-C8</f>
        <v>-34</v>
      </c>
      <c r="H8" s="66">
        <f>D8-E8</f>
        <v>-3</v>
      </c>
      <c r="I8" s="28">
        <f>IF(C8=0, "-", IF(G8/C8&lt;10, G8/C8*100, "&gt;999"))</f>
        <v>-7.9254079254079253</v>
      </c>
      <c r="J8" s="29">
        <f>IF(E8=0, "-", IF(H8/E8&lt;10, H8/E8*100, "&gt;999"))</f>
        <v>-0.28929604628736744</v>
      </c>
    </row>
    <row r="9" spans="1:10" x14ac:dyDescent="0.25">
      <c r="A9" s="7" t="s">
        <v>99</v>
      </c>
      <c r="B9" s="65">
        <v>235</v>
      </c>
      <c r="C9" s="66">
        <v>346</v>
      </c>
      <c r="D9" s="65">
        <v>713</v>
      </c>
      <c r="E9" s="66">
        <v>821</v>
      </c>
      <c r="F9" s="67"/>
      <c r="G9" s="65">
        <f>B9-C9</f>
        <v>-111</v>
      </c>
      <c r="H9" s="66">
        <f>D9-E9</f>
        <v>-108</v>
      </c>
      <c r="I9" s="28">
        <f>IF(C9=0, "-", IF(G9/C9&lt;10, G9/C9*100, "&gt;999"))</f>
        <v>-32.080924855491325</v>
      </c>
      <c r="J9" s="29">
        <f>IF(E9=0, "-", IF(H9/E9&lt;10, H9/E9*100, "&gt;999"))</f>
        <v>-13.15468940316687</v>
      </c>
    </row>
    <row r="10" spans="1:10" x14ac:dyDescent="0.25">
      <c r="A10" s="7" t="s">
        <v>100</v>
      </c>
      <c r="B10" s="65">
        <v>21</v>
      </c>
      <c r="C10" s="66">
        <v>30</v>
      </c>
      <c r="D10" s="65">
        <v>64</v>
      </c>
      <c r="E10" s="66">
        <v>69</v>
      </c>
      <c r="F10" s="67"/>
      <c r="G10" s="65">
        <f>B10-C10</f>
        <v>-9</v>
      </c>
      <c r="H10" s="66">
        <f>D10-E10</f>
        <v>-5</v>
      </c>
      <c r="I10" s="28">
        <f>IF(C10=0, "-", IF(G10/C10&lt;10, G10/C10*100, "&gt;999"))</f>
        <v>-30</v>
      </c>
      <c r="J10" s="29">
        <f>IF(E10=0, "-", IF(H10/E10&lt;10, H10/E10*100, "&gt;999"))</f>
        <v>-7.2463768115942031</v>
      </c>
    </row>
    <row r="11" spans="1:10" s="43" customFormat="1" x14ac:dyDescent="0.25">
      <c r="A11" s="27" t="s">
        <v>0</v>
      </c>
      <c r="B11" s="71">
        <f>SUM(B7:B10)</f>
        <v>776</v>
      </c>
      <c r="C11" s="72">
        <f>SUM(C7:C10)</f>
        <v>916</v>
      </c>
      <c r="D11" s="71">
        <f>SUM(D7:D10)</f>
        <v>2166</v>
      </c>
      <c r="E11" s="72">
        <f>SUM(E7:E10)</f>
        <v>2238</v>
      </c>
      <c r="F11" s="73"/>
      <c r="G11" s="71">
        <f>B11-C11</f>
        <v>-140</v>
      </c>
      <c r="H11" s="72">
        <f>D11-E11</f>
        <v>-72</v>
      </c>
      <c r="I11" s="44">
        <f>IF(C11=0, 0, G11/C11*100)</f>
        <v>-15.283842794759824</v>
      </c>
      <c r="J11" s="45">
        <f>IF(E11=0, 0, H11/E11*100)</f>
        <v>-3.2171581769436997</v>
      </c>
    </row>
    <row r="13" spans="1:10" x14ac:dyDescent="0.25">
      <c r="A13" s="3"/>
      <c r="B13" s="196" t="s">
        <v>1</v>
      </c>
      <c r="C13" s="197"/>
      <c r="D13" s="196" t="s">
        <v>2</v>
      </c>
      <c r="E13" s="197"/>
      <c r="F13" s="59"/>
      <c r="G13" s="196" t="s">
        <v>3</v>
      </c>
      <c r="H13" s="200"/>
      <c r="I13" s="200"/>
      <c r="J13" s="197"/>
    </row>
    <row r="14" spans="1:10" x14ac:dyDescent="0.25">
      <c r="A14" s="7" t="s">
        <v>85</v>
      </c>
      <c r="B14" s="65">
        <v>4</v>
      </c>
      <c r="C14" s="66">
        <v>2</v>
      </c>
      <c r="D14" s="65">
        <v>10</v>
      </c>
      <c r="E14" s="66">
        <v>5</v>
      </c>
      <c r="F14" s="67"/>
      <c r="G14" s="65">
        <f t="shared" ref="G14:G35" si="0">B14-C14</f>
        <v>2</v>
      </c>
      <c r="H14" s="66">
        <f t="shared" ref="H14:H35" si="1">D14-E14</f>
        <v>5</v>
      </c>
      <c r="I14" s="28">
        <f t="shared" ref="I14:I34" si="2">IF(C14=0, "-", IF(G14/C14&lt;10, G14/C14*100, "&gt;999"))</f>
        <v>100</v>
      </c>
      <c r="J14" s="29">
        <f t="shared" ref="J14:J34" si="3">IF(E14=0, "-", IF(H14/E14&lt;10, H14/E14*100, "&gt;999"))</f>
        <v>100</v>
      </c>
    </row>
    <row r="15" spans="1:10" x14ac:dyDescent="0.25">
      <c r="A15" s="7" t="s">
        <v>86</v>
      </c>
      <c r="B15" s="65">
        <v>32</v>
      </c>
      <c r="C15" s="66">
        <v>47</v>
      </c>
      <c r="D15" s="65">
        <v>107</v>
      </c>
      <c r="E15" s="66">
        <v>120</v>
      </c>
      <c r="F15" s="67"/>
      <c r="G15" s="65">
        <f t="shared" si="0"/>
        <v>-15</v>
      </c>
      <c r="H15" s="66">
        <f t="shared" si="1"/>
        <v>-13</v>
      </c>
      <c r="I15" s="28">
        <f t="shared" si="2"/>
        <v>-31.914893617021278</v>
      </c>
      <c r="J15" s="29">
        <f t="shared" si="3"/>
        <v>-10.833333333333334</v>
      </c>
    </row>
    <row r="16" spans="1:10" x14ac:dyDescent="0.25">
      <c r="A16" s="7" t="s">
        <v>87</v>
      </c>
      <c r="B16" s="65">
        <v>56</v>
      </c>
      <c r="C16" s="66">
        <v>49</v>
      </c>
      <c r="D16" s="65">
        <v>110</v>
      </c>
      <c r="E16" s="66">
        <v>125</v>
      </c>
      <c r="F16" s="67"/>
      <c r="G16" s="65">
        <f t="shared" si="0"/>
        <v>7</v>
      </c>
      <c r="H16" s="66">
        <f t="shared" si="1"/>
        <v>-15</v>
      </c>
      <c r="I16" s="28">
        <f t="shared" si="2"/>
        <v>14.285714285714285</v>
      </c>
      <c r="J16" s="29">
        <f t="shared" si="3"/>
        <v>-12</v>
      </c>
    </row>
    <row r="17" spans="1:10" x14ac:dyDescent="0.25">
      <c r="A17" s="7" t="s">
        <v>88</v>
      </c>
      <c r="B17" s="65">
        <v>16</v>
      </c>
      <c r="C17" s="66">
        <v>4</v>
      </c>
      <c r="D17" s="65">
        <v>61</v>
      </c>
      <c r="E17" s="66">
        <v>33</v>
      </c>
      <c r="F17" s="67"/>
      <c r="G17" s="65">
        <f t="shared" si="0"/>
        <v>12</v>
      </c>
      <c r="H17" s="66">
        <f t="shared" si="1"/>
        <v>28</v>
      </c>
      <c r="I17" s="28">
        <f t="shared" si="2"/>
        <v>300</v>
      </c>
      <c r="J17" s="29">
        <f t="shared" si="3"/>
        <v>84.848484848484844</v>
      </c>
    </row>
    <row r="18" spans="1:10" x14ac:dyDescent="0.25">
      <c r="A18" s="7" t="s">
        <v>89</v>
      </c>
      <c r="B18" s="65">
        <v>3</v>
      </c>
      <c r="C18" s="66">
        <v>0</v>
      </c>
      <c r="D18" s="65">
        <v>9</v>
      </c>
      <c r="E18" s="66">
        <v>7</v>
      </c>
      <c r="F18" s="67"/>
      <c r="G18" s="65">
        <f t="shared" si="0"/>
        <v>3</v>
      </c>
      <c r="H18" s="66">
        <f t="shared" si="1"/>
        <v>2</v>
      </c>
      <c r="I18" s="28" t="str">
        <f t="shared" si="2"/>
        <v>-</v>
      </c>
      <c r="J18" s="29">
        <f t="shared" si="3"/>
        <v>28.571428571428569</v>
      </c>
    </row>
    <row r="19" spans="1:10" x14ac:dyDescent="0.25">
      <c r="A19" s="7" t="s">
        <v>90</v>
      </c>
      <c r="B19" s="65">
        <v>0</v>
      </c>
      <c r="C19" s="66">
        <v>0</v>
      </c>
      <c r="D19" s="65">
        <v>0</v>
      </c>
      <c r="E19" s="66">
        <v>1</v>
      </c>
      <c r="F19" s="67"/>
      <c r="G19" s="65">
        <f t="shared" si="0"/>
        <v>0</v>
      </c>
      <c r="H19" s="66">
        <f t="shared" si="1"/>
        <v>-1</v>
      </c>
      <c r="I19" s="28" t="str">
        <f t="shared" si="2"/>
        <v>-</v>
      </c>
      <c r="J19" s="29">
        <f t="shared" si="3"/>
        <v>-100</v>
      </c>
    </row>
    <row r="20" spans="1:10" x14ac:dyDescent="0.25">
      <c r="A20" s="7" t="s">
        <v>91</v>
      </c>
      <c r="B20" s="65">
        <v>9</v>
      </c>
      <c r="C20" s="66">
        <v>8</v>
      </c>
      <c r="D20" s="65">
        <v>47</v>
      </c>
      <c r="E20" s="66">
        <v>16</v>
      </c>
      <c r="F20" s="67"/>
      <c r="G20" s="65">
        <f t="shared" si="0"/>
        <v>1</v>
      </c>
      <c r="H20" s="66">
        <f t="shared" si="1"/>
        <v>31</v>
      </c>
      <c r="I20" s="28">
        <f t="shared" si="2"/>
        <v>12.5</v>
      </c>
      <c r="J20" s="29">
        <f t="shared" si="3"/>
        <v>193.75</v>
      </c>
    </row>
    <row r="21" spans="1:10" x14ac:dyDescent="0.25">
      <c r="A21" s="7" t="s">
        <v>92</v>
      </c>
      <c r="B21" s="65">
        <v>5</v>
      </c>
      <c r="C21" s="66">
        <v>1</v>
      </c>
      <c r="D21" s="65">
        <v>11</v>
      </c>
      <c r="E21" s="66">
        <v>4</v>
      </c>
      <c r="F21" s="67"/>
      <c r="G21" s="65">
        <f t="shared" si="0"/>
        <v>4</v>
      </c>
      <c r="H21" s="66">
        <f t="shared" si="1"/>
        <v>7</v>
      </c>
      <c r="I21" s="28">
        <f t="shared" si="2"/>
        <v>400</v>
      </c>
      <c r="J21" s="29">
        <f t="shared" si="3"/>
        <v>175</v>
      </c>
    </row>
    <row r="22" spans="1:10" x14ac:dyDescent="0.25">
      <c r="A22" s="142" t="s">
        <v>94</v>
      </c>
      <c r="B22" s="143">
        <v>20</v>
      </c>
      <c r="C22" s="144">
        <v>53</v>
      </c>
      <c r="D22" s="143">
        <v>91</v>
      </c>
      <c r="E22" s="144">
        <v>122</v>
      </c>
      <c r="F22" s="145"/>
      <c r="G22" s="143">
        <f t="shared" si="0"/>
        <v>-33</v>
      </c>
      <c r="H22" s="144">
        <f t="shared" si="1"/>
        <v>-31</v>
      </c>
      <c r="I22" s="146">
        <f t="shared" si="2"/>
        <v>-62.264150943396224</v>
      </c>
      <c r="J22" s="147">
        <f t="shared" si="3"/>
        <v>-25.409836065573771</v>
      </c>
    </row>
    <row r="23" spans="1:10" x14ac:dyDescent="0.25">
      <c r="A23" s="7" t="s">
        <v>95</v>
      </c>
      <c r="B23" s="65">
        <v>136</v>
      </c>
      <c r="C23" s="66">
        <v>100</v>
      </c>
      <c r="D23" s="65">
        <v>256</v>
      </c>
      <c r="E23" s="66">
        <v>250</v>
      </c>
      <c r="F23" s="67"/>
      <c r="G23" s="65">
        <f t="shared" si="0"/>
        <v>36</v>
      </c>
      <c r="H23" s="66">
        <f t="shared" si="1"/>
        <v>6</v>
      </c>
      <c r="I23" s="28">
        <f t="shared" si="2"/>
        <v>36</v>
      </c>
      <c r="J23" s="29">
        <f t="shared" si="3"/>
        <v>2.4</v>
      </c>
    </row>
    <row r="24" spans="1:10" x14ac:dyDescent="0.25">
      <c r="A24" s="7" t="s">
        <v>96</v>
      </c>
      <c r="B24" s="65">
        <v>154</v>
      </c>
      <c r="C24" s="66">
        <v>112</v>
      </c>
      <c r="D24" s="65">
        <v>353</v>
      </c>
      <c r="E24" s="66">
        <v>288</v>
      </c>
      <c r="F24" s="67"/>
      <c r="G24" s="65">
        <f t="shared" si="0"/>
        <v>42</v>
      </c>
      <c r="H24" s="66">
        <f t="shared" si="1"/>
        <v>65</v>
      </c>
      <c r="I24" s="28">
        <f t="shared" si="2"/>
        <v>37.5</v>
      </c>
      <c r="J24" s="29">
        <f t="shared" si="3"/>
        <v>22.569444444444446</v>
      </c>
    </row>
    <row r="25" spans="1:10" x14ac:dyDescent="0.25">
      <c r="A25" s="7" t="s">
        <v>97</v>
      </c>
      <c r="B25" s="65">
        <v>61</v>
      </c>
      <c r="C25" s="66">
        <v>145</v>
      </c>
      <c r="D25" s="65">
        <v>269</v>
      </c>
      <c r="E25" s="66">
        <v>337</v>
      </c>
      <c r="F25" s="67"/>
      <c r="G25" s="65">
        <f t="shared" si="0"/>
        <v>-84</v>
      </c>
      <c r="H25" s="66">
        <f t="shared" si="1"/>
        <v>-68</v>
      </c>
      <c r="I25" s="28">
        <f t="shared" si="2"/>
        <v>-57.931034482758626</v>
      </c>
      <c r="J25" s="29">
        <f t="shared" si="3"/>
        <v>-20.178041543026705</v>
      </c>
    </row>
    <row r="26" spans="1:10" x14ac:dyDescent="0.25">
      <c r="A26" s="7" t="s">
        <v>98</v>
      </c>
      <c r="B26" s="65">
        <v>24</v>
      </c>
      <c r="C26" s="66">
        <v>19</v>
      </c>
      <c r="D26" s="65">
        <v>65</v>
      </c>
      <c r="E26" s="66">
        <v>40</v>
      </c>
      <c r="F26" s="67"/>
      <c r="G26" s="65">
        <f t="shared" si="0"/>
        <v>5</v>
      </c>
      <c r="H26" s="66">
        <f t="shared" si="1"/>
        <v>25</v>
      </c>
      <c r="I26" s="28">
        <f t="shared" si="2"/>
        <v>26.315789473684209</v>
      </c>
      <c r="J26" s="29">
        <f t="shared" si="3"/>
        <v>62.5</v>
      </c>
    </row>
    <row r="27" spans="1:10" x14ac:dyDescent="0.25">
      <c r="A27" s="142" t="s">
        <v>101</v>
      </c>
      <c r="B27" s="143">
        <v>8</v>
      </c>
      <c r="C27" s="144">
        <v>13</v>
      </c>
      <c r="D27" s="143">
        <v>30</v>
      </c>
      <c r="E27" s="144">
        <v>36</v>
      </c>
      <c r="F27" s="145"/>
      <c r="G27" s="143">
        <f t="shared" si="0"/>
        <v>-5</v>
      </c>
      <c r="H27" s="144">
        <f t="shared" si="1"/>
        <v>-6</v>
      </c>
      <c r="I27" s="146">
        <f t="shared" si="2"/>
        <v>-38.461538461538467</v>
      </c>
      <c r="J27" s="147">
        <f t="shared" si="3"/>
        <v>-16.666666666666664</v>
      </c>
    </row>
    <row r="28" spans="1:10" x14ac:dyDescent="0.25">
      <c r="A28" s="7" t="s">
        <v>102</v>
      </c>
      <c r="B28" s="65">
        <v>3</v>
      </c>
      <c r="C28" s="66">
        <v>0</v>
      </c>
      <c r="D28" s="65">
        <v>6</v>
      </c>
      <c r="E28" s="66">
        <v>1</v>
      </c>
      <c r="F28" s="67"/>
      <c r="G28" s="65">
        <f t="shared" si="0"/>
        <v>3</v>
      </c>
      <c r="H28" s="66">
        <f t="shared" si="1"/>
        <v>5</v>
      </c>
      <c r="I28" s="28" t="str">
        <f t="shared" si="2"/>
        <v>-</v>
      </c>
      <c r="J28" s="29">
        <f t="shared" si="3"/>
        <v>500</v>
      </c>
    </row>
    <row r="29" spans="1:10" x14ac:dyDescent="0.25">
      <c r="A29" s="7" t="s">
        <v>103</v>
      </c>
      <c r="B29" s="65">
        <v>0</v>
      </c>
      <c r="C29" s="66">
        <v>1</v>
      </c>
      <c r="D29" s="65">
        <v>1</v>
      </c>
      <c r="E29" s="66">
        <v>1</v>
      </c>
      <c r="F29" s="67"/>
      <c r="G29" s="65">
        <f t="shared" si="0"/>
        <v>-1</v>
      </c>
      <c r="H29" s="66">
        <f t="shared" si="1"/>
        <v>0</v>
      </c>
      <c r="I29" s="28">
        <f t="shared" si="2"/>
        <v>-100</v>
      </c>
      <c r="J29" s="29">
        <f t="shared" si="3"/>
        <v>0</v>
      </c>
    </row>
    <row r="30" spans="1:10" x14ac:dyDescent="0.25">
      <c r="A30" s="7" t="s">
        <v>104</v>
      </c>
      <c r="B30" s="65">
        <v>3</v>
      </c>
      <c r="C30" s="66">
        <v>11</v>
      </c>
      <c r="D30" s="65">
        <v>11</v>
      </c>
      <c r="E30" s="66">
        <v>31</v>
      </c>
      <c r="F30" s="67"/>
      <c r="G30" s="65">
        <f t="shared" si="0"/>
        <v>-8</v>
      </c>
      <c r="H30" s="66">
        <f t="shared" si="1"/>
        <v>-20</v>
      </c>
      <c r="I30" s="28">
        <f t="shared" si="2"/>
        <v>-72.727272727272734</v>
      </c>
      <c r="J30" s="29">
        <f t="shared" si="3"/>
        <v>-64.516129032258064</v>
      </c>
    </row>
    <row r="31" spans="1:10" x14ac:dyDescent="0.25">
      <c r="A31" s="7" t="s">
        <v>105</v>
      </c>
      <c r="B31" s="65">
        <v>37</v>
      </c>
      <c r="C31" s="66">
        <v>68</v>
      </c>
      <c r="D31" s="65">
        <v>112</v>
      </c>
      <c r="E31" s="66">
        <v>134</v>
      </c>
      <c r="F31" s="67"/>
      <c r="G31" s="65">
        <f t="shared" si="0"/>
        <v>-31</v>
      </c>
      <c r="H31" s="66">
        <f t="shared" si="1"/>
        <v>-22</v>
      </c>
      <c r="I31" s="28">
        <f t="shared" si="2"/>
        <v>-45.588235294117645</v>
      </c>
      <c r="J31" s="29">
        <f t="shared" si="3"/>
        <v>-16.417910447761194</v>
      </c>
    </row>
    <row r="32" spans="1:10" x14ac:dyDescent="0.25">
      <c r="A32" s="7" t="s">
        <v>106</v>
      </c>
      <c r="B32" s="65">
        <v>178</v>
      </c>
      <c r="C32" s="66">
        <v>249</v>
      </c>
      <c r="D32" s="65">
        <v>536</v>
      </c>
      <c r="E32" s="66">
        <v>606</v>
      </c>
      <c r="F32" s="67"/>
      <c r="G32" s="65">
        <f t="shared" si="0"/>
        <v>-71</v>
      </c>
      <c r="H32" s="66">
        <f t="shared" si="1"/>
        <v>-70</v>
      </c>
      <c r="I32" s="28">
        <f t="shared" si="2"/>
        <v>-28.514056224899598</v>
      </c>
      <c r="J32" s="29">
        <f t="shared" si="3"/>
        <v>-11.55115511551155</v>
      </c>
    </row>
    <row r="33" spans="1:10" x14ac:dyDescent="0.25">
      <c r="A33" s="7" t="s">
        <v>107</v>
      </c>
      <c r="B33" s="65">
        <v>6</v>
      </c>
      <c r="C33" s="66">
        <v>4</v>
      </c>
      <c r="D33" s="65">
        <v>17</v>
      </c>
      <c r="E33" s="66">
        <v>12</v>
      </c>
      <c r="F33" s="67"/>
      <c r="G33" s="65">
        <f t="shared" si="0"/>
        <v>2</v>
      </c>
      <c r="H33" s="66">
        <f t="shared" si="1"/>
        <v>5</v>
      </c>
      <c r="I33" s="28">
        <f t="shared" si="2"/>
        <v>50</v>
      </c>
      <c r="J33" s="29">
        <f t="shared" si="3"/>
        <v>41.666666666666671</v>
      </c>
    </row>
    <row r="34" spans="1:10" x14ac:dyDescent="0.25">
      <c r="A34" s="142" t="s">
        <v>100</v>
      </c>
      <c r="B34" s="143">
        <v>21</v>
      </c>
      <c r="C34" s="144">
        <v>30</v>
      </c>
      <c r="D34" s="143">
        <v>64</v>
      </c>
      <c r="E34" s="144">
        <v>69</v>
      </c>
      <c r="F34" s="145"/>
      <c r="G34" s="143">
        <f t="shared" si="0"/>
        <v>-9</v>
      </c>
      <c r="H34" s="144">
        <f t="shared" si="1"/>
        <v>-5</v>
      </c>
      <c r="I34" s="146">
        <f t="shared" si="2"/>
        <v>-30</v>
      </c>
      <c r="J34" s="147">
        <f t="shared" si="3"/>
        <v>-7.2463768115942031</v>
      </c>
    </row>
    <row r="35" spans="1:10" s="43" customFormat="1" x14ac:dyDescent="0.25">
      <c r="A35" s="27" t="s">
        <v>0</v>
      </c>
      <c r="B35" s="71">
        <f>SUM(B14:B34)</f>
        <v>776</v>
      </c>
      <c r="C35" s="72">
        <f>SUM(C14:C34)</f>
        <v>916</v>
      </c>
      <c r="D35" s="71">
        <f>SUM(D14:D34)</f>
        <v>2166</v>
      </c>
      <c r="E35" s="72">
        <f>SUM(E14:E34)</f>
        <v>2238</v>
      </c>
      <c r="F35" s="73"/>
      <c r="G35" s="71">
        <f t="shared" si="0"/>
        <v>-140</v>
      </c>
      <c r="H35" s="72">
        <f t="shared" si="1"/>
        <v>-72</v>
      </c>
      <c r="I35" s="44">
        <f>IF(C35=0, 0, G35/C35*100)</f>
        <v>-15.283842794759824</v>
      </c>
      <c r="J35" s="45">
        <f>IF(E35=0, 0, H35/E35*100)</f>
        <v>-3.2171581769436997</v>
      </c>
    </row>
    <row r="37" spans="1:10" x14ac:dyDescent="0.25">
      <c r="E37" s="201" t="s">
        <v>8</v>
      </c>
      <c r="F37" s="201"/>
      <c r="G37" s="201"/>
    </row>
    <row r="38" spans="1:10" x14ac:dyDescent="0.25">
      <c r="A38" s="3"/>
      <c r="B38" s="196" t="s">
        <v>1</v>
      </c>
      <c r="C38" s="197"/>
      <c r="D38" s="196" t="s">
        <v>2</v>
      </c>
      <c r="E38" s="197"/>
      <c r="F38" s="59"/>
      <c r="G38" s="196" t="s">
        <v>9</v>
      </c>
      <c r="H38" s="197"/>
    </row>
    <row r="39" spans="1:10" x14ac:dyDescent="0.25">
      <c r="A39" s="27"/>
      <c r="B39" s="57">
        <f>B6</f>
        <v>2023</v>
      </c>
      <c r="C39" s="58">
        <f>C6</f>
        <v>2022</v>
      </c>
      <c r="D39" s="57">
        <f>D6</f>
        <v>2023</v>
      </c>
      <c r="E39" s="58">
        <f>E6</f>
        <v>2022</v>
      </c>
      <c r="F39" s="64"/>
      <c r="G39" s="57" t="s">
        <v>4</v>
      </c>
      <c r="H39" s="58" t="s">
        <v>2</v>
      </c>
    </row>
    <row r="40" spans="1:10" x14ac:dyDescent="0.25">
      <c r="A40" s="7" t="s">
        <v>84</v>
      </c>
      <c r="B40" s="30">
        <f>$B$7/$B$11*100</f>
        <v>16.108247422680414</v>
      </c>
      <c r="C40" s="31">
        <f>$C$7/$C$11*100</f>
        <v>12.117903930131005</v>
      </c>
      <c r="D40" s="30">
        <f>$D$7/$D$11*100</f>
        <v>16.389658356417357</v>
      </c>
      <c r="E40" s="31">
        <f>$E$7/$E$11*100</f>
        <v>13.89633601429848</v>
      </c>
      <c r="F40" s="32"/>
      <c r="G40" s="30">
        <f>B40-C40</f>
        <v>3.9903434925494086</v>
      </c>
      <c r="H40" s="31">
        <f>D40-E40</f>
        <v>2.4933223421188764</v>
      </c>
    </row>
    <row r="41" spans="1:10" x14ac:dyDescent="0.25">
      <c r="A41" s="7" t="s">
        <v>93</v>
      </c>
      <c r="B41" s="30">
        <f>$B$8/$B$11*100</f>
        <v>50.902061855670098</v>
      </c>
      <c r="C41" s="31">
        <f>$C$8/$C$11*100</f>
        <v>46.834061135371179</v>
      </c>
      <c r="D41" s="30">
        <f>$D$8/$D$11*100</f>
        <v>47.737765466297319</v>
      </c>
      <c r="E41" s="31">
        <f>$E$8/$E$11*100</f>
        <v>46.336014298480791</v>
      </c>
      <c r="F41" s="32"/>
      <c r="G41" s="30">
        <f>B41-C41</f>
        <v>4.0680007202989188</v>
      </c>
      <c r="H41" s="31">
        <f>D41-E41</f>
        <v>1.4017511678165278</v>
      </c>
    </row>
    <row r="42" spans="1:10" x14ac:dyDescent="0.25">
      <c r="A42" s="7" t="s">
        <v>99</v>
      </c>
      <c r="B42" s="30">
        <f>$B$9/$B$11*100</f>
        <v>30.283505154639172</v>
      </c>
      <c r="C42" s="31">
        <f>$C$9/$C$11*100</f>
        <v>37.772925764192138</v>
      </c>
      <c r="D42" s="30">
        <f>$D$9/$D$11*100</f>
        <v>32.917820867959371</v>
      </c>
      <c r="E42" s="31">
        <f>$E$9/$E$11*100</f>
        <v>36.684539767649689</v>
      </c>
      <c r="F42" s="32"/>
      <c r="G42" s="30">
        <f>B42-C42</f>
        <v>-7.4894206095529654</v>
      </c>
      <c r="H42" s="31">
        <f>D42-E42</f>
        <v>-3.7667188996903178</v>
      </c>
    </row>
    <row r="43" spans="1:10" x14ac:dyDescent="0.25">
      <c r="A43" s="7" t="s">
        <v>100</v>
      </c>
      <c r="B43" s="30">
        <f>$B$10/$B$11*100</f>
        <v>2.7061855670103094</v>
      </c>
      <c r="C43" s="31">
        <f>$C$10/$C$11*100</f>
        <v>3.2751091703056767</v>
      </c>
      <c r="D43" s="30">
        <f>$D$10/$D$11*100</f>
        <v>2.9547553093259462</v>
      </c>
      <c r="E43" s="31">
        <f>$E$10/$E$11*100</f>
        <v>3.0831099195710454</v>
      </c>
      <c r="F43" s="32"/>
      <c r="G43" s="30">
        <f>B43-C43</f>
        <v>-0.56892360329536729</v>
      </c>
      <c r="H43" s="31">
        <f>D43-E43</f>
        <v>-0.1283546102450992</v>
      </c>
    </row>
    <row r="44" spans="1:10" s="43" customFormat="1" x14ac:dyDescent="0.25">
      <c r="A44" s="27" t="s">
        <v>0</v>
      </c>
      <c r="B44" s="46">
        <f>SUM(B40:B43)</f>
        <v>100</v>
      </c>
      <c r="C44" s="47">
        <f>SUM(C40:C43)</f>
        <v>100</v>
      </c>
      <c r="D44" s="46">
        <f>SUM(D40:D43)</f>
        <v>100</v>
      </c>
      <c r="E44" s="47">
        <f>SUM(E40:E43)</f>
        <v>100.00000000000001</v>
      </c>
      <c r="F44" s="48"/>
      <c r="G44" s="46">
        <f>B44-C44</f>
        <v>0</v>
      </c>
      <c r="H44" s="47">
        <f>D44-E44</f>
        <v>0</v>
      </c>
    </row>
    <row r="46" spans="1:10" x14ac:dyDescent="0.25">
      <c r="A46" s="3"/>
      <c r="B46" s="196" t="s">
        <v>1</v>
      </c>
      <c r="C46" s="197"/>
      <c r="D46" s="196" t="s">
        <v>2</v>
      </c>
      <c r="E46" s="197"/>
      <c r="F46" s="59"/>
      <c r="G46" s="196" t="s">
        <v>9</v>
      </c>
      <c r="H46" s="197"/>
    </row>
    <row r="47" spans="1:10" x14ac:dyDescent="0.25">
      <c r="A47" s="7" t="s">
        <v>85</v>
      </c>
      <c r="B47" s="30">
        <f>$B$14/$B$35*100</f>
        <v>0.51546391752577314</v>
      </c>
      <c r="C47" s="31">
        <f>$C$14/$C$35*100</f>
        <v>0.21834061135371177</v>
      </c>
      <c r="D47" s="30">
        <f>$D$14/$D$35*100</f>
        <v>0.46168051708217916</v>
      </c>
      <c r="E47" s="31">
        <f>$E$14/$E$35*100</f>
        <v>0.22341376228775692</v>
      </c>
      <c r="F47" s="32"/>
      <c r="G47" s="30">
        <f t="shared" ref="G47:G68" si="4">B47-C47</f>
        <v>0.2971233061720614</v>
      </c>
      <c r="H47" s="31">
        <f t="shared" ref="H47:H68" si="5">D47-E47</f>
        <v>0.23826675479442225</v>
      </c>
    </row>
    <row r="48" spans="1:10" x14ac:dyDescent="0.25">
      <c r="A48" s="7" t="s">
        <v>86</v>
      </c>
      <c r="B48" s="30">
        <f>$B$15/$B$35*100</f>
        <v>4.1237113402061851</v>
      </c>
      <c r="C48" s="31">
        <f>$C$15/$C$35*100</f>
        <v>5.1310043668122276</v>
      </c>
      <c r="D48" s="30">
        <f>$D$15/$D$35*100</f>
        <v>4.9399815327793171</v>
      </c>
      <c r="E48" s="31">
        <f>$E$15/$E$35*100</f>
        <v>5.3619302949061662</v>
      </c>
      <c r="F48" s="32"/>
      <c r="G48" s="30">
        <f t="shared" si="4"/>
        <v>-1.0072930266060425</v>
      </c>
      <c r="H48" s="31">
        <f t="shared" si="5"/>
        <v>-0.42194876212684918</v>
      </c>
    </row>
    <row r="49" spans="1:8" x14ac:dyDescent="0.25">
      <c r="A49" s="7" t="s">
        <v>87</v>
      </c>
      <c r="B49" s="30">
        <f>$B$16/$B$35*100</f>
        <v>7.216494845360824</v>
      </c>
      <c r="C49" s="31">
        <f>$C$16/$C$35*100</f>
        <v>5.3493449781659388</v>
      </c>
      <c r="D49" s="30">
        <f>$D$16/$D$35*100</f>
        <v>5.0784856879039708</v>
      </c>
      <c r="E49" s="31">
        <f>$E$16/$E$35*100</f>
        <v>5.5853440571939226</v>
      </c>
      <c r="F49" s="32"/>
      <c r="G49" s="30">
        <f t="shared" si="4"/>
        <v>1.8671498671948852</v>
      </c>
      <c r="H49" s="31">
        <f t="shared" si="5"/>
        <v>-0.50685836928995176</v>
      </c>
    </row>
    <row r="50" spans="1:8" x14ac:dyDescent="0.25">
      <c r="A50" s="7" t="s">
        <v>88</v>
      </c>
      <c r="B50" s="30">
        <f>$B$17/$B$35*100</f>
        <v>2.0618556701030926</v>
      </c>
      <c r="C50" s="31">
        <f>$C$17/$C$35*100</f>
        <v>0.43668122270742354</v>
      </c>
      <c r="D50" s="30">
        <f>$D$17/$D$35*100</f>
        <v>2.8162511542012929</v>
      </c>
      <c r="E50" s="31">
        <f>$E$17/$E$35*100</f>
        <v>1.4745308310991956</v>
      </c>
      <c r="F50" s="32"/>
      <c r="G50" s="30">
        <f t="shared" si="4"/>
        <v>1.6251744473956691</v>
      </c>
      <c r="H50" s="31">
        <f t="shared" si="5"/>
        <v>1.3417203231020973</v>
      </c>
    </row>
    <row r="51" spans="1:8" x14ac:dyDescent="0.25">
      <c r="A51" s="7" t="s">
        <v>89</v>
      </c>
      <c r="B51" s="30">
        <f>$B$18/$B$35*100</f>
        <v>0.38659793814432991</v>
      </c>
      <c r="C51" s="31">
        <f>$C$18/$C$35*100</f>
        <v>0</v>
      </c>
      <c r="D51" s="30">
        <f>$D$18/$D$35*100</f>
        <v>0.41551246537396125</v>
      </c>
      <c r="E51" s="31">
        <f>$E$18/$E$35*100</f>
        <v>0.3127792672028597</v>
      </c>
      <c r="F51" s="32"/>
      <c r="G51" s="30">
        <f t="shared" si="4"/>
        <v>0.38659793814432991</v>
      </c>
      <c r="H51" s="31">
        <f t="shared" si="5"/>
        <v>0.10273319817110155</v>
      </c>
    </row>
    <row r="52" spans="1:8" x14ac:dyDescent="0.25">
      <c r="A52" s="7" t="s">
        <v>90</v>
      </c>
      <c r="B52" s="30">
        <f>$B$19/$B$35*100</f>
        <v>0</v>
      </c>
      <c r="C52" s="31">
        <f>$C$19/$C$35*100</f>
        <v>0</v>
      </c>
      <c r="D52" s="30">
        <f>$D$19/$D$35*100</f>
        <v>0</v>
      </c>
      <c r="E52" s="31">
        <f>$E$19/$E$35*100</f>
        <v>4.4682752457551385E-2</v>
      </c>
      <c r="F52" s="32"/>
      <c r="G52" s="30">
        <f t="shared" si="4"/>
        <v>0</v>
      </c>
      <c r="H52" s="31">
        <f t="shared" si="5"/>
        <v>-4.4682752457551385E-2</v>
      </c>
    </row>
    <row r="53" spans="1:8" x14ac:dyDescent="0.25">
      <c r="A53" s="7" t="s">
        <v>91</v>
      </c>
      <c r="B53" s="30">
        <f>$B$20/$B$35*100</f>
        <v>1.1597938144329898</v>
      </c>
      <c r="C53" s="31">
        <f>$C$20/$C$35*100</f>
        <v>0.87336244541484709</v>
      </c>
      <c r="D53" s="30">
        <f>$D$20/$D$35*100</f>
        <v>2.1698984302862421</v>
      </c>
      <c r="E53" s="31">
        <f>$E$20/$E$35*100</f>
        <v>0.71492403932082216</v>
      </c>
      <c r="F53" s="32"/>
      <c r="G53" s="30">
        <f t="shared" si="4"/>
        <v>0.2864313690181427</v>
      </c>
      <c r="H53" s="31">
        <f t="shared" si="5"/>
        <v>1.45497439096542</v>
      </c>
    </row>
    <row r="54" spans="1:8" x14ac:dyDescent="0.25">
      <c r="A54" s="7" t="s">
        <v>92</v>
      </c>
      <c r="B54" s="30">
        <f>$B$21/$B$35*100</f>
        <v>0.64432989690721643</v>
      </c>
      <c r="C54" s="31">
        <f>$C$21/$C$35*100</f>
        <v>0.10917030567685589</v>
      </c>
      <c r="D54" s="30">
        <f>$D$21/$D$35*100</f>
        <v>0.50784856879039708</v>
      </c>
      <c r="E54" s="31">
        <f>$E$21/$E$35*100</f>
        <v>0.17873100983020554</v>
      </c>
      <c r="F54" s="32"/>
      <c r="G54" s="30">
        <f t="shared" si="4"/>
        <v>0.5351595912303605</v>
      </c>
      <c r="H54" s="31">
        <f t="shared" si="5"/>
        <v>0.32911755896019157</v>
      </c>
    </row>
    <row r="55" spans="1:8" x14ac:dyDescent="0.25">
      <c r="A55" s="142" t="s">
        <v>94</v>
      </c>
      <c r="B55" s="148">
        <f>$B$22/$B$35*100</f>
        <v>2.5773195876288657</v>
      </c>
      <c r="C55" s="149">
        <f>$C$22/$C$35*100</f>
        <v>5.7860262008733629</v>
      </c>
      <c r="D55" s="148">
        <f>$D$22/$D$35*100</f>
        <v>4.2012927054478304</v>
      </c>
      <c r="E55" s="149">
        <f>$E$22/$E$35*100</f>
        <v>5.4512957998212688</v>
      </c>
      <c r="F55" s="150"/>
      <c r="G55" s="148">
        <f t="shared" si="4"/>
        <v>-3.2087066132444972</v>
      </c>
      <c r="H55" s="149">
        <f t="shared" si="5"/>
        <v>-1.2500030943734384</v>
      </c>
    </row>
    <row r="56" spans="1:8" x14ac:dyDescent="0.25">
      <c r="A56" s="7" t="s">
        <v>95</v>
      </c>
      <c r="B56" s="30">
        <f>$B$23/$B$35*100</f>
        <v>17.525773195876287</v>
      </c>
      <c r="C56" s="31">
        <f>$C$23/$C$35*100</f>
        <v>10.91703056768559</v>
      </c>
      <c r="D56" s="30">
        <f>$D$23/$D$35*100</f>
        <v>11.819021237303785</v>
      </c>
      <c r="E56" s="31">
        <f>$E$23/$E$35*100</f>
        <v>11.170688114387845</v>
      </c>
      <c r="F56" s="32"/>
      <c r="G56" s="30">
        <f t="shared" si="4"/>
        <v>6.6087426281906971</v>
      </c>
      <c r="H56" s="31">
        <f t="shared" si="5"/>
        <v>0.6483331229159397</v>
      </c>
    </row>
    <row r="57" spans="1:8" x14ac:dyDescent="0.25">
      <c r="A57" s="7" t="s">
        <v>96</v>
      </c>
      <c r="B57" s="30">
        <f>$B$24/$B$35*100</f>
        <v>19.845360824742269</v>
      </c>
      <c r="C57" s="31">
        <f>$C$24/$C$35*100</f>
        <v>12.22707423580786</v>
      </c>
      <c r="D57" s="30">
        <f>$D$24/$D$35*100</f>
        <v>16.297322253000925</v>
      </c>
      <c r="E57" s="31">
        <f>$E$24/$E$35*100</f>
        <v>12.868632707774799</v>
      </c>
      <c r="F57" s="32"/>
      <c r="G57" s="30">
        <f t="shared" si="4"/>
        <v>7.6182865889344082</v>
      </c>
      <c r="H57" s="31">
        <f t="shared" si="5"/>
        <v>3.4286895452261259</v>
      </c>
    </row>
    <row r="58" spans="1:8" x14ac:dyDescent="0.25">
      <c r="A58" s="7" t="s">
        <v>97</v>
      </c>
      <c r="B58" s="30">
        <f>$B$25/$B$35*100</f>
        <v>7.8608247422680408</v>
      </c>
      <c r="C58" s="31">
        <f>$C$25/$C$35*100</f>
        <v>15.829694323144105</v>
      </c>
      <c r="D58" s="30">
        <f>$D$25/$D$35*100</f>
        <v>12.419205909510618</v>
      </c>
      <c r="E58" s="31">
        <f>$E$25/$E$35*100</f>
        <v>15.058087578194817</v>
      </c>
      <c r="F58" s="32"/>
      <c r="G58" s="30">
        <f t="shared" si="4"/>
        <v>-7.9688695808760643</v>
      </c>
      <c r="H58" s="31">
        <f t="shared" si="5"/>
        <v>-2.6388816686841992</v>
      </c>
    </row>
    <row r="59" spans="1:8" x14ac:dyDescent="0.25">
      <c r="A59" s="7" t="s">
        <v>98</v>
      </c>
      <c r="B59" s="30">
        <f>$B$26/$B$35*100</f>
        <v>3.0927835051546393</v>
      </c>
      <c r="C59" s="31">
        <f>$C$26/$C$35*100</f>
        <v>2.0742358078602621</v>
      </c>
      <c r="D59" s="30">
        <f>$D$26/$D$35*100</f>
        <v>3.0009233610341646</v>
      </c>
      <c r="E59" s="31">
        <f>$E$26/$E$35*100</f>
        <v>1.7873100983020553</v>
      </c>
      <c r="F59" s="32"/>
      <c r="G59" s="30">
        <f t="shared" si="4"/>
        <v>1.0185476972943772</v>
      </c>
      <c r="H59" s="31">
        <f t="shared" si="5"/>
        <v>1.2136132627321092</v>
      </c>
    </row>
    <row r="60" spans="1:8" x14ac:dyDescent="0.25">
      <c r="A60" s="142" t="s">
        <v>101</v>
      </c>
      <c r="B60" s="148">
        <f>$B$27/$B$35*100</f>
        <v>1.0309278350515463</v>
      </c>
      <c r="C60" s="149">
        <f>$C$27/$C$35*100</f>
        <v>1.4192139737991267</v>
      </c>
      <c r="D60" s="148">
        <f>$D$27/$D$35*100</f>
        <v>1.3850415512465373</v>
      </c>
      <c r="E60" s="149">
        <f>$E$27/$E$35*100</f>
        <v>1.6085790884718498</v>
      </c>
      <c r="F60" s="150"/>
      <c r="G60" s="148">
        <f t="shared" si="4"/>
        <v>-0.38828613874758044</v>
      </c>
      <c r="H60" s="149">
        <f t="shared" si="5"/>
        <v>-0.22353753722531255</v>
      </c>
    </row>
    <row r="61" spans="1:8" x14ac:dyDescent="0.25">
      <c r="A61" s="7" t="s">
        <v>102</v>
      </c>
      <c r="B61" s="30">
        <f>$B$28/$B$35*100</f>
        <v>0.38659793814432991</v>
      </c>
      <c r="C61" s="31">
        <f>$C$28/$C$35*100</f>
        <v>0</v>
      </c>
      <c r="D61" s="30">
        <f>$D$28/$D$35*100</f>
        <v>0.2770083102493075</v>
      </c>
      <c r="E61" s="31">
        <f>$E$28/$E$35*100</f>
        <v>4.4682752457551385E-2</v>
      </c>
      <c r="F61" s="32"/>
      <c r="G61" s="30">
        <f t="shared" si="4"/>
        <v>0.38659793814432991</v>
      </c>
      <c r="H61" s="31">
        <f t="shared" si="5"/>
        <v>0.23232555779175612</v>
      </c>
    </row>
    <row r="62" spans="1:8" x14ac:dyDescent="0.25">
      <c r="A62" s="7" t="s">
        <v>103</v>
      </c>
      <c r="B62" s="30">
        <f>$B$29/$B$35*100</f>
        <v>0</v>
      </c>
      <c r="C62" s="31">
        <f>$C$29/$C$35*100</f>
        <v>0.10917030567685589</v>
      </c>
      <c r="D62" s="30">
        <f>$D$29/$D$35*100</f>
        <v>4.616805170821791E-2</v>
      </c>
      <c r="E62" s="31">
        <f>$E$29/$E$35*100</f>
        <v>4.4682752457551385E-2</v>
      </c>
      <c r="F62" s="32"/>
      <c r="G62" s="30">
        <f t="shared" si="4"/>
        <v>-0.10917030567685589</v>
      </c>
      <c r="H62" s="31">
        <f t="shared" si="5"/>
        <v>1.4852992506665247E-3</v>
      </c>
    </row>
    <row r="63" spans="1:8" x14ac:dyDescent="0.25">
      <c r="A63" s="7" t="s">
        <v>104</v>
      </c>
      <c r="B63" s="30">
        <f>$B$30/$B$35*100</f>
        <v>0.38659793814432991</v>
      </c>
      <c r="C63" s="31">
        <f>$C$30/$C$35*100</f>
        <v>1.2008733624454149</v>
      </c>
      <c r="D63" s="30">
        <f>$D$30/$D$35*100</f>
        <v>0.50784856879039708</v>
      </c>
      <c r="E63" s="31">
        <f>$E$30/$E$35*100</f>
        <v>1.3851653261840928</v>
      </c>
      <c r="F63" s="32"/>
      <c r="G63" s="30">
        <f t="shared" si="4"/>
        <v>-0.81427542430108502</v>
      </c>
      <c r="H63" s="31">
        <f t="shared" si="5"/>
        <v>-0.87731675739369575</v>
      </c>
    </row>
    <row r="64" spans="1:8" x14ac:dyDescent="0.25">
      <c r="A64" s="7" t="s">
        <v>105</v>
      </c>
      <c r="B64" s="30">
        <f>$B$31/$B$35*100</f>
        <v>4.768041237113402</v>
      </c>
      <c r="C64" s="31">
        <f>$C$31/$C$35*100</f>
        <v>7.4235807860262017</v>
      </c>
      <c r="D64" s="30">
        <f>$D$31/$D$35*100</f>
        <v>5.1708217913204058</v>
      </c>
      <c r="E64" s="31">
        <f>$E$31/$E$35*100</f>
        <v>5.9874888293118858</v>
      </c>
      <c r="F64" s="32"/>
      <c r="G64" s="30">
        <f t="shared" si="4"/>
        <v>-2.6555395489127998</v>
      </c>
      <c r="H64" s="31">
        <f t="shared" si="5"/>
        <v>-0.81666703799147999</v>
      </c>
    </row>
    <row r="65" spans="1:8" x14ac:dyDescent="0.25">
      <c r="A65" s="7" t="s">
        <v>106</v>
      </c>
      <c r="B65" s="30">
        <f>$B$32/$B$35*100</f>
        <v>22.938144329896907</v>
      </c>
      <c r="C65" s="31">
        <f>$C$32/$C$35*100</f>
        <v>27.183406113537117</v>
      </c>
      <c r="D65" s="30">
        <f>$D$32/$D$35*100</f>
        <v>24.7460757156048</v>
      </c>
      <c r="E65" s="31">
        <f>$E$32/$E$35*100</f>
        <v>27.077747989276141</v>
      </c>
      <c r="F65" s="32"/>
      <c r="G65" s="30">
        <f t="shared" si="4"/>
        <v>-4.2452617836402098</v>
      </c>
      <c r="H65" s="31">
        <f t="shared" si="5"/>
        <v>-2.3316722736713409</v>
      </c>
    </row>
    <row r="66" spans="1:8" x14ac:dyDescent="0.25">
      <c r="A66" s="7" t="s">
        <v>107</v>
      </c>
      <c r="B66" s="30">
        <f>$B$33/$B$35*100</f>
        <v>0.77319587628865982</v>
      </c>
      <c r="C66" s="31">
        <f>$C$33/$C$35*100</f>
        <v>0.43668122270742354</v>
      </c>
      <c r="D66" s="30">
        <f>$D$33/$D$35*100</f>
        <v>0.78485687903970447</v>
      </c>
      <c r="E66" s="31">
        <f>$E$33/$E$35*100</f>
        <v>0.53619302949061665</v>
      </c>
      <c r="F66" s="32"/>
      <c r="G66" s="30">
        <f t="shared" si="4"/>
        <v>0.33651465358123628</v>
      </c>
      <c r="H66" s="31">
        <f t="shared" si="5"/>
        <v>0.24866384954908782</v>
      </c>
    </row>
    <row r="67" spans="1:8" x14ac:dyDescent="0.25">
      <c r="A67" s="142" t="s">
        <v>100</v>
      </c>
      <c r="B67" s="148">
        <f>$B$34/$B$35*100</f>
        <v>2.7061855670103094</v>
      </c>
      <c r="C67" s="149">
        <f>$C$34/$C$35*100</f>
        <v>3.2751091703056767</v>
      </c>
      <c r="D67" s="148">
        <f>$D$34/$D$35*100</f>
        <v>2.9547553093259462</v>
      </c>
      <c r="E67" s="149">
        <f>$E$34/$E$35*100</f>
        <v>3.0831099195710454</v>
      </c>
      <c r="F67" s="150"/>
      <c r="G67" s="148">
        <f t="shared" si="4"/>
        <v>-0.56892360329536729</v>
      </c>
      <c r="H67" s="149">
        <f t="shared" si="5"/>
        <v>-0.1283546102450992</v>
      </c>
    </row>
    <row r="68" spans="1:8" s="43" customFormat="1" x14ac:dyDescent="0.25">
      <c r="A68" s="27" t="s">
        <v>0</v>
      </c>
      <c r="B68" s="46">
        <f>SUM(B47:B67)</f>
        <v>100</v>
      </c>
      <c r="C68" s="47">
        <f>SUM(C47:C67)</f>
        <v>100</v>
      </c>
      <c r="D68" s="46">
        <f>SUM(D47:D67)</f>
        <v>100</v>
      </c>
      <c r="E68" s="47">
        <f>SUM(E47:E67)</f>
        <v>100.00000000000001</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49"/>
  <sheetViews>
    <sheetView tabSelected="1" workbookViewId="0">
      <selection activeCell="M1" sqref="M1"/>
    </sheetView>
  </sheetViews>
  <sheetFormatPr defaultRowHeight="13.2" x14ac:dyDescent="0.25"/>
  <cols>
    <col min="1" max="1" width="18.6640625" bestFit="1" customWidth="1"/>
    <col min="6" max="6" width="1.7773437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83</v>
      </c>
      <c r="B2" s="202" t="s">
        <v>74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2</v>
      </c>
      <c r="C6" s="66">
        <v>0</v>
      </c>
      <c r="D6" s="65">
        <v>4</v>
      </c>
      <c r="E6" s="66">
        <v>0</v>
      </c>
      <c r="F6" s="67"/>
      <c r="G6" s="65">
        <f t="shared" ref="G6:G47" si="0">B6-C6</f>
        <v>2</v>
      </c>
      <c r="H6" s="66">
        <f t="shared" ref="H6:H47" si="1">D6-E6</f>
        <v>4</v>
      </c>
      <c r="I6" s="20" t="str">
        <f t="shared" ref="I6:I47" si="2">IF(C6=0, "-", IF(G6/C6&lt;10, G6/C6, "&gt;999%"))</f>
        <v>-</v>
      </c>
      <c r="J6" s="21" t="str">
        <f t="shared" ref="J6:J47" si="3">IF(E6=0, "-", IF(H6/E6&lt;10, H6/E6, "&gt;999%"))</f>
        <v>-</v>
      </c>
    </row>
    <row r="7" spans="1:10" x14ac:dyDescent="0.25">
      <c r="A7" s="7" t="s">
        <v>32</v>
      </c>
      <c r="B7" s="65">
        <v>4</v>
      </c>
      <c r="C7" s="66">
        <v>2</v>
      </c>
      <c r="D7" s="65">
        <v>8</v>
      </c>
      <c r="E7" s="66">
        <v>11</v>
      </c>
      <c r="F7" s="67"/>
      <c r="G7" s="65">
        <f t="shared" si="0"/>
        <v>2</v>
      </c>
      <c r="H7" s="66">
        <f t="shared" si="1"/>
        <v>-3</v>
      </c>
      <c r="I7" s="20">
        <f t="shared" si="2"/>
        <v>1</v>
      </c>
      <c r="J7" s="21">
        <f t="shared" si="3"/>
        <v>-0.27272727272727271</v>
      </c>
    </row>
    <row r="8" spans="1:10" x14ac:dyDescent="0.25">
      <c r="A8" s="7" t="s">
        <v>33</v>
      </c>
      <c r="B8" s="65">
        <v>4</v>
      </c>
      <c r="C8" s="66">
        <v>0</v>
      </c>
      <c r="D8" s="65">
        <v>4</v>
      </c>
      <c r="E8" s="66">
        <v>0</v>
      </c>
      <c r="F8" s="67"/>
      <c r="G8" s="65">
        <f t="shared" si="0"/>
        <v>4</v>
      </c>
      <c r="H8" s="66">
        <f t="shared" si="1"/>
        <v>4</v>
      </c>
      <c r="I8" s="20" t="str">
        <f t="shared" si="2"/>
        <v>-</v>
      </c>
      <c r="J8" s="21" t="str">
        <f t="shared" si="3"/>
        <v>-</v>
      </c>
    </row>
    <row r="9" spans="1:10" x14ac:dyDescent="0.25">
      <c r="A9" s="7" t="s">
        <v>34</v>
      </c>
      <c r="B9" s="65">
        <v>1</v>
      </c>
      <c r="C9" s="66">
        <v>1</v>
      </c>
      <c r="D9" s="65">
        <v>5</v>
      </c>
      <c r="E9" s="66">
        <v>2</v>
      </c>
      <c r="F9" s="67"/>
      <c r="G9" s="65">
        <f t="shared" si="0"/>
        <v>0</v>
      </c>
      <c r="H9" s="66">
        <f t="shared" si="1"/>
        <v>3</v>
      </c>
      <c r="I9" s="20">
        <f t="shared" si="2"/>
        <v>0</v>
      </c>
      <c r="J9" s="21">
        <f t="shared" si="3"/>
        <v>1.5</v>
      </c>
    </row>
    <row r="10" spans="1:10" x14ac:dyDescent="0.25">
      <c r="A10" s="7" t="s">
        <v>35</v>
      </c>
      <c r="B10" s="65">
        <v>1</v>
      </c>
      <c r="C10" s="66">
        <v>0</v>
      </c>
      <c r="D10" s="65">
        <v>1</v>
      </c>
      <c r="E10" s="66">
        <v>0</v>
      </c>
      <c r="F10" s="67"/>
      <c r="G10" s="65">
        <f t="shared" si="0"/>
        <v>1</v>
      </c>
      <c r="H10" s="66">
        <f t="shared" si="1"/>
        <v>1</v>
      </c>
      <c r="I10" s="20" t="str">
        <f t="shared" si="2"/>
        <v>-</v>
      </c>
      <c r="J10" s="21" t="str">
        <f t="shared" si="3"/>
        <v>-</v>
      </c>
    </row>
    <row r="11" spans="1:10" x14ac:dyDescent="0.25">
      <c r="A11" s="7" t="s">
        <v>36</v>
      </c>
      <c r="B11" s="65">
        <v>27</v>
      </c>
      <c r="C11" s="66">
        <v>30</v>
      </c>
      <c r="D11" s="65">
        <v>122</v>
      </c>
      <c r="E11" s="66">
        <v>96</v>
      </c>
      <c r="F11" s="67"/>
      <c r="G11" s="65">
        <f t="shared" si="0"/>
        <v>-3</v>
      </c>
      <c r="H11" s="66">
        <f t="shared" si="1"/>
        <v>26</v>
      </c>
      <c r="I11" s="20">
        <f t="shared" si="2"/>
        <v>-0.1</v>
      </c>
      <c r="J11" s="21">
        <f t="shared" si="3"/>
        <v>0.27083333333333331</v>
      </c>
    </row>
    <row r="12" spans="1:10" x14ac:dyDescent="0.25">
      <c r="A12" s="7" t="s">
        <v>38</v>
      </c>
      <c r="B12" s="65">
        <v>42</v>
      </c>
      <c r="C12" s="66">
        <v>16</v>
      </c>
      <c r="D12" s="65">
        <v>97</v>
      </c>
      <c r="E12" s="66">
        <v>37</v>
      </c>
      <c r="F12" s="67"/>
      <c r="G12" s="65">
        <f t="shared" si="0"/>
        <v>26</v>
      </c>
      <c r="H12" s="66">
        <f t="shared" si="1"/>
        <v>60</v>
      </c>
      <c r="I12" s="20">
        <f t="shared" si="2"/>
        <v>1.625</v>
      </c>
      <c r="J12" s="21">
        <f t="shared" si="3"/>
        <v>1.6216216216216217</v>
      </c>
    </row>
    <row r="13" spans="1:10" x14ac:dyDescent="0.25">
      <c r="A13" s="7" t="s">
        <v>40</v>
      </c>
      <c r="B13" s="65">
        <v>10</v>
      </c>
      <c r="C13" s="66">
        <v>11</v>
      </c>
      <c r="D13" s="65">
        <v>24</v>
      </c>
      <c r="E13" s="66">
        <v>21</v>
      </c>
      <c r="F13" s="67"/>
      <c r="G13" s="65">
        <f t="shared" si="0"/>
        <v>-1</v>
      </c>
      <c r="H13" s="66">
        <f t="shared" si="1"/>
        <v>3</v>
      </c>
      <c r="I13" s="20">
        <f t="shared" si="2"/>
        <v>-9.0909090909090912E-2</v>
      </c>
      <c r="J13" s="21">
        <f t="shared" si="3"/>
        <v>0.14285714285714285</v>
      </c>
    </row>
    <row r="14" spans="1:10" x14ac:dyDescent="0.25">
      <c r="A14" s="7" t="s">
        <v>41</v>
      </c>
      <c r="B14" s="65">
        <v>51</v>
      </c>
      <c r="C14" s="66">
        <v>36</v>
      </c>
      <c r="D14" s="65">
        <v>102</v>
      </c>
      <c r="E14" s="66">
        <v>81</v>
      </c>
      <c r="F14" s="67"/>
      <c r="G14" s="65">
        <f t="shared" si="0"/>
        <v>15</v>
      </c>
      <c r="H14" s="66">
        <f t="shared" si="1"/>
        <v>21</v>
      </c>
      <c r="I14" s="20">
        <f t="shared" si="2"/>
        <v>0.41666666666666669</v>
      </c>
      <c r="J14" s="21">
        <f t="shared" si="3"/>
        <v>0.25925925925925924</v>
      </c>
    </row>
    <row r="15" spans="1:10" x14ac:dyDescent="0.25">
      <c r="A15" s="7" t="s">
        <v>43</v>
      </c>
      <c r="B15" s="65">
        <v>36</v>
      </c>
      <c r="C15" s="66">
        <v>20</v>
      </c>
      <c r="D15" s="65">
        <v>76</v>
      </c>
      <c r="E15" s="66">
        <v>62</v>
      </c>
      <c r="F15" s="67"/>
      <c r="G15" s="65">
        <f t="shared" si="0"/>
        <v>16</v>
      </c>
      <c r="H15" s="66">
        <f t="shared" si="1"/>
        <v>14</v>
      </c>
      <c r="I15" s="20">
        <f t="shared" si="2"/>
        <v>0.8</v>
      </c>
      <c r="J15" s="21">
        <f t="shared" si="3"/>
        <v>0.22580645161290322</v>
      </c>
    </row>
    <row r="16" spans="1:10" x14ac:dyDescent="0.25">
      <c r="A16" s="7" t="s">
        <v>44</v>
      </c>
      <c r="B16" s="65">
        <v>0</v>
      </c>
      <c r="C16" s="66">
        <v>1</v>
      </c>
      <c r="D16" s="65">
        <v>0</v>
      </c>
      <c r="E16" s="66">
        <v>1</v>
      </c>
      <c r="F16" s="67"/>
      <c r="G16" s="65">
        <f t="shared" si="0"/>
        <v>-1</v>
      </c>
      <c r="H16" s="66">
        <f t="shared" si="1"/>
        <v>-1</v>
      </c>
      <c r="I16" s="20">
        <f t="shared" si="2"/>
        <v>-1</v>
      </c>
      <c r="J16" s="21">
        <f t="shared" si="3"/>
        <v>-1</v>
      </c>
    </row>
    <row r="17" spans="1:10" x14ac:dyDescent="0.25">
      <c r="A17" s="7" t="s">
        <v>45</v>
      </c>
      <c r="B17" s="65">
        <v>2</v>
      </c>
      <c r="C17" s="66">
        <v>3</v>
      </c>
      <c r="D17" s="65">
        <v>5</v>
      </c>
      <c r="E17" s="66">
        <v>10</v>
      </c>
      <c r="F17" s="67"/>
      <c r="G17" s="65">
        <f t="shared" si="0"/>
        <v>-1</v>
      </c>
      <c r="H17" s="66">
        <f t="shared" si="1"/>
        <v>-5</v>
      </c>
      <c r="I17" s="20">
        <f t="shared" si="2"/>
        <v>-0.33333333333333331</v>
      </c>
      <c r="J17" s="21">
        <f t="shared" si="3"/>
        <v>-0.5</v>
      </c>
    </row>
    <row r="18" spans="1:10" x14ac:dyDescent="0.25">
      <c r="A18" s="7" t="s">
        <v>47</v>
      </c>
      <c r="B18" s="65">
        <v>48</v>
      </c>
      <c r="C18" s="66">
        <v>40</v>
      </c>
      <c r="D18" s="65">
        <v>164</v>
      </c>
      <c r="E18" s="66">
        <v>99</v>
      </c>
      <c r="F18" s="67"/>
      <c r="G18" s="65">
        <f t="shared" si="0"/>
        <v>8</v>
      </c>
      <c r="H18" s="66">
        <f t="shared" si="1"/>
        <v>65</v>
      </c>
      <c r="I18" s="20">
        <f t="shared" si="2"/>
        <v>0.2</v>
      </c>
      <c r="J18" s="21">
        <f t="shared" si="3"/>
        <v>0.65656565656565657</v>
      </c>
    </row>
    <row r="19" spans="1:10" x14ac:dyDescent="0.25">
      <c r="A19" s="7" t="s">
        <v>48</v>
      </c>
      <c r="B19" s="65">
        <v>0</v>
      </c>
      <c r="C19" s="66">
        <v>0</v>
      </c>
      <c r="D19" s="65">
        <v>0</v>
      </c>
      <c r="E19" s="66">
        <v>1</v>
      </c>
      <c r="F19" s="67"/>
      <c r="G19" s="65">
        <f t="shared" si="0"/>
        <v>0</v>
      </c>
      <c r="H19" s="66">
        <f t="shared" si="1"/>
        <v>-1</v>
      </c>
      <c r="I19" s="20" t="str">
        <f t="shared" si="2"/>
        <v>-</v>
      </c>
      <c r="J19" s="21">
        <f t="shared" si="3"/>
        <v>-1</v>
      </c>
    </row>
    <row r="20" spans="1:10" x14ac:dyDescent="0.25">
      <c r="A20" s="7" t="s">
        <v>49</v>
      </c>
      <c r="B20" s="65">
        <v>9</v>
      </c>
      <c r="C20" s="66">
        <v>4</v>
      </c>
      <c r="D20" s="65">
        <v>24</v>
      </c>
      <c r="E20" s="66">
        <v>7</v>
      </c>
      <c r="F20" s="67"/>
      <c r="G20" s="65">
        <f t="shared" si="0"/>
        <v>5</v>
      </c>
      <c r="H20" s="66">
        <f t="shared" si="1"/>
        <v>17</v>
      </c>
      <c r="I20" s="20">
        <f t="shared" si="2"/>
        <v>1.25</v>
      </c>
      <c r="J20" s="21">
        <f t="shared" si="3"/>
        <v>2.4285714285714284</v>
      </c>
    </row>
    <row r="21" spans="1:10" x14ac:dyDescent="0.25">
      <c r="A21" s="7" t="s">
        <v>50</v>
      </c>
      <c r="B21" s="65">
        <v>9</v>
      </c>
      <c r="C21" s="66">
        <v>7</v>
      </c>
      <c r="D21" s="65">
        <v>12</v>
      </c>
      <c r="E21" s="66">
        <v>16</v>
      </c>
      <c r="F21" s="67"/>
      <c r="G21" s="65">
        <f t="shared" si="0"/>
        <v>2</v>
      </c>
      <c r="H21" s="66">
        <f t="shared" si="1"/>
        <v>-4</v>
      </c>
      <c r="I21" s="20">
        <f t="shared" si="2"/>
        <v>0.2857142857142857</v>
      </c>
      <c r="J21" s="21">
        <f t="shared" si="3"/>
        <v>-0.25</v>
      </c>
    </row>
    <row r="22" spans="1:10" x14ac:dyDescent="0.25">
      <c r="A22" s="7" t="s">
        <v>53</v>
      </c>
      <c r="B22" s="65">
        <v>0</v>
      </c>
      <c r="C22" s="66">
        <v>1</v>
      </c>
      <c r="D22" s="65">
        <v>0</v>
      </c>
      <c r="E22" s="66">
        <v>1</v>
      </c>
      <c r="F22" s="67"/>
      <c r="G22" s="65">
        <f t="shared" si="0"/>
        <v>-1</v>
      </c>
      <c r="H22" s="66">
        <f t="shared" si="1"/>
        <v>-1</v>
      </c>
      <c r="I22" s="20">
        <f t="shared" si="2"/>
        <v>-1</v>
      </c>
      <c r="J22" s="21">
        <f t="shared" si="3"/>
        <v>-1</v>
      </c>
    </row>
    <row r="23" spans="1:10" x14ac:dyDescent="0.25">
      <c r="A23" s="7" t="s">
        <v>54</v>
      </c>
      <c r="B23" s="65">
        <v>54</v>
      </c>
      <c r="C23" s="66">
        <v>76</v>
      </c>
      <c r="D23" s="65">
        <v>170</v>
      </c>
      <c r="E23" s="66">
        <v>185</v>
      </c>
      <c r="F23" s="67"/>
      <c r="G23" s="65">
        <f t="shared" si="0"/>
        <v>-22</v>
      </c>
      <c r="H23" s="66">
        <f t="shared" si="1"/>
        <v>-15</v>
      </c>
      <c r="I23" s="20">
        <f t="shared" si="2"/>
        <v>-0.28947368421052633</v>
      </c>
      <c r="J23" s="21">
        <f t="shared" si="3"/>
        <v>-8.1081081081081086E-2</v>
      </c>
    </row>
    <row r="24" spans="1:10" x14ac:dyDescent="0.25">
      <c r="A24" s="7" t="s">
        <v>55</v>
      </c>
      <c r="B24" s="65">
        <v>1</v>
      </c>
      <c r="C24" s="66">
        <v>1</v>
      </c>
      <c r="D24" s="65">
        <v>8</v>
      </c>
      <c r="E24" s="66">
        <v>6</v>
      </c>
      <c r="F24" s="67"/>
      <c r="G24" s="65">
        <f t="shared" si="0"/>
        <v>0</v>
      </c>
      <c r="H24" s="66">
        <f t="shared" si="1"/>
        <v>2</v>
      </c>
      <c r="I24" s="20">
        <f t="shared" si="2"/>
        <v>0</v>
      </c>
      <c r="J24" s="21">
        <f t="shared" si="3"/>
        <v>0.33333333333333331</v>
      </c>
    </row>
    <row r="25" spans="1:10" x14ac:dyDescent="0.25">
      <c r="A25" s="7" t="s">
        <v>56</v>
      </c>
      <c r="B25" s="65">
        <v>0</v>
      </c>
      <c r="C25" s="66">
        <v>0</v>
      </c>
      <c r="D25" s="65">
        <v>7</v>
      </c>
      <c r="E25" s="66">
        <v>0</v>
      </c>
      <c r="F25" s="67"/>
      <c r="G25" s="65">
        <f t="shared" si="0"/>
        <v>0</v>
      </c>
      <c r="H25" s="66">
        <f t="shared" si="1"/>
        <v>7</v>
      </c>
      <c r="I25" s="20" t="str">
        <f t="shared" si="2"/>
        <v>-</v>
      </c>
      <c r="J25" s="21" t="str">
        <f t="shared" si="3"/>
        <v>-</v>
      </c>
    </row>
    <row r="26" spans="1:10" x14ac:dyDescent="0.25">
      <c r="A26" s="7" t="s">
        <v>57</v>
      </c>
      <c r="B26" s="65">
        <v>56</v>
      </c>
      <c r="C26" s="66">
        <v>63</v>
      </c>
      <c r="D26" s="65">
        <v>114</v>
      </c>
      <c r="E26" s="66">
        <v>149</v>
      </c>
      <c r="F26" s="67"/>
      <c r="G26" s="65">
        <f t="shared" si="0"/>
        <v>-7</v>
      </c>
      <c r="H26" s="66">
        <f t="shared" si="1"/>
        <v>-35</v>
      </c>
      <c r="I26" s="20">
        <f t="shared" si="2"/>
        <v>-0.1111111111111111</v>
      </c>
      <c r="J26" s="21">
        <f t="shared" si="3"/>
        <v>-0.2348993288590604</v>
      </c>
    </row>
    <row r="27" spans="1:10" x14ac:dyDescent="0.25">
      <c r="A27" s="7" t="s">
        <v>58</v>
      </c>
      <c r="B27" s="65">
        <v>0</v>
      </c>
      <c r="C27" s="66">
        <v>0</v>
      </c>
      <c r="D27" s="65">
        <v>0</v>
      </c>
      <c r="E27" s="66">
        <v>2</v>
      </c>
      <c r="F27" s="67"/>
      <c r="G27" s="65">
        <f t="shared" si="0"/>
        <v>0</v>
      </c>
      <c r="H27" s="66">
        <f t="shared" si="1"/>
        <v>-2</v>
      </c>
      <c r="I27" s="20" t="str">
        <f t="shared" si="2"/>
        <v>-</v>
      </c>
      <c r="J27" s="21">
        <f t="shared" si="3"/>
        <v>-1</v>
      </c>
    </row>
    <row r="28" spans="1:10" x14ac:dyDescent="0.25">
      <c r="A28" s="7" t="s">
        <v>59</v>
      </c>
      <c r="B28" s="65">
        <v>44</v>
      </c>
      <c r="C28" s="66">
        <v>113</v>
      </c>
      <c r="D28" s="65">
        <v>120</v>
      </c>
      <c r="E28" s="66">
        <v>243</v>
      </c>
      <c r="F28" s="67"/>
      <c r="G28" s="65">
        <f t="shared" si="0"/>
        <v>-69</v>
      </c>
      <c r="H28" s="66">
        <f t="shared" si="1"/>
        <v>-123</v>
      </c>
      <c r="I28" s="20">
        <f t="shared" si="2"/>
        <v>-0.61061946902654862</v>
      </c>
      <c r="J28" s="21">
        <f t="shared" si="3"/>
        <v>-0.50617283950617287</v>
      </c>
    </row>
    <row r="29" spans="1:10" x14ac:dyDescent="0.25">
      <c r="A29" s="7" t="s">
        <v>60</v>
      </c>
      <c r="B29" s="65">
        <v>36</v>
      </c>
      <c r="C29" s="66">
        <v>25</v>
      </c>
      <c r="D29" s="65">
        <v>75</v>
      </c>
      <c r="E29" s="66">
        <v>53</v>
      </c>
      <c r="F29" s="67"/>
      <c r="G29" s="65">
        <f t="shared" si="0"/>
        <v>11</v>
      </c>
      <c r="H29" s="66">
        <f t="shared" si="1"/>
        <v>22</v>
      </c>
      <c r="I29" s="20">
        <f t="shared" si="2"/>
        <v>0.44</v>
      </c>
      <c r="J29" s="21">
        <f t="shared" si="3"/>
        <v>0.41509433962264153</v>
      </c>
    </row>
    <row r="30" spans="1:10" x14ac:dyDescent="0.25">
      <c r="A30" s="7" t="s">
        <v>61</v>
      </c>
      <c r="B30" s="65">
        <v>0</v>
      </c>
      <c r="C30" s="66">
        <v>1</v>
      </c>
      <c r="D30" s="65">
        <v>3</v>
      </c>
      <c r="E30" s="66">
        <v>1</v>
      </c>
      <c r="F30" s="67"/>
      <c r="G30" s="65">
        <f t="shared" si="0"/>
        <v>-1</v>
      </c>
      <c r="H30" s="66">
        <f t="shared" si="1"/>
        <v>2</v>
      </c>
      <c r="I30" s="20">
        <f t="shared" si="2"/>
        <v>-1</v>
      </c>
      <c r="J30" s="21">
        <f t="shared" si="3"/>
        <v>2</v>
      </c>
    </row>
    <row r="31" spans="1:10" x14ac:dyDescent="0.25">
      <c r="A31" s="7" t="s">
        <v>62</v>
      </c>
      <c r="B31" s="65">
        <v>6</v>
      </c>
      <c r="C31" s="66">
        <v>3</v>
      </c>
      <c r="D31" s="65">
        <v>13</v>
      </c>
      <c r="E31" s="66">
        <v>10</v>
      </c>
      <c r="F31" s="67"/>
      <c r="G31" s="65">
        <f t="shared" si="0"/>
        <v>3</v>
      </c>
      <c r="H31" s="66">
        <f t="shared" si="1"/>
        <v>3</v>
      </c>
      <c r="I31" s="20">
        <f t="shared" si="2"/>
        <v>1</v>
      </c>
      <c r="J31" s="21">
        <f t="shared" si="3"/>
        <v>0.3</v>
      </c>
    </row>
    <row r="32" spans="1:10" x14ac:dyDescent="0.25">
      <c r="A32" s="7" t="s">
        <v>63</v>
      </c>
      <c r="B32" s="65">
        <v>1</v>
      </c>
      <c r="C32" s="66">
        <v>0</v>
      </c>
      <c r="D32" s="65">
        <v>1</v>
      </c>
      <c r="E32" s="66">
        <v>2</v>
      </c>
      <c r="F32" s="67"/>
      <c r="G32" s="65">
        <f t="shared" si="0"/>
        <v>1</v>
      </c>
      <c r="H32" s="66">
        <f t="shared" si="1"/>
        <v>-1</v>
      </c>
      <c r="I32" s="20" t="str">
        <f t="shared" si="2"/>
        <v>-</v>
      </c>
      <c r="J32" s="21">
        <f t="shared" si="3"/>
        <v>-0.5</v>
      </c>
    </row>
    <row r="33" spans="1:10" x14ac:dyDescent="0.25">
      <c r="A33" s="7" t="s">
        <v>64</v>
      </c>
      <c r="B33" s="65">
        <v>4</v>
      </c>
      <c r="C33" s="66">
        <v>3</v>
      </c>
      <c r="D33" s="65">
        <v>7</v>
      </c>
      <c r="E33" s="66">
        <v>6</v>
      </c>
      <c r="F33" s="67"/>
      <c r="G33" s="65">
        <f t="shared" si="0"/>
        <v>1</v>
      </c>
      <c r="H33" s="66">
        <f t="shared" si="1"/>
        <v>1</v>
      </c>
      <c r="I33" s="20">
        <f t="shared" si="2"/>
        <v>0.33333333333333331</v>
      </c>
      <c r="J33" s="21">
        <f t="shared" si="3"/>
        <v>0.16666666666666666</v>
      </c>
    </row>
    <row r="34" spans="1:10" x14ac:dyDescent="0.25">
      <c r="A34" s="7" t="s">
        <v>65</v>
      </c>
      <c r="B34" s="65">
        <v>30</v>
      </c>
      <c r="C34" s="66">
        <v>24</v>
      </c>
      <c r="D34" s="65">
        <v>81</v>
      </c>
      <c r="E34" s="66">
        <v>50</v>
      </c>
      <c r="F34" s="67"/>
      <c r="G34" s="65">
        <f t="shared" si="0"/>
        <v>6</v>
      </c>
      <c r="H34" s="66">
        <f t="shared" si="1"/>
        <v>31</v>
      </c>
      <c r="I34" s="20">
        <f t="shared" si="2"/>
        <v>0.25</v>
      </c>
      <c r="J34" s="21">
        <f t="shared" si="3"/>
        <v>0.62</v>
      </c>
    </row>
    <row r="35" spans="1:10" x14ac:dyDescent="0.25">
      <c r="A35" s="7" t="s">
        <v>66</v>
      </c>
      <c r="B35" s="65">
        <v>17</v>
      </c>
      <c r="C35" s="66">
        <v>29</v>
      </c>
      <c r="D35" s="65">
        <v>47</v>
      </c>
      <c r="E35" s="66">
        <v>69</v>
      </c>
      <c r="F35" s="67"/>
      <c r="G35" s="65">
        <f t="shared" si="0"/>
        <v>-12</v>
      </c>
      <c r="H35" s="66">
        <f t="shared" si="1"/>
        <v>-22</v>
      </c>
      <c r="I35" s="20">
        <f t="shared" si="2"/>
        <v>-0.41379310344827586</v>
      </c>
      <c r="J35" s="21">
        <f t="shared" si="3"/>
        <v>-0.3188405797101449</v>
      </c>
    </row>
    <row r="36" spans="1:10" x14ac:dyDescent="0.25">
      <c r="A36" s="7" t="s">
        <v>67</v>
      </c>
      <c r="B36" s="65">
        <v>2</v>
      </c>
      <c r="C36" s="66">
        <v>3</v>
      </c>
      <c r="D36" s="65">
        <v>17</v>
      </c>
      <c r="E36" s="66">
        <v>3</v>
      </c>
      <c r="F36" s="67"/>
      <c r="G36" s="65">
        <f t="shared" si="0"/>
        <v>-1</v>
      </c>
      <c r="H36" s="66">
        <f t="shared" si="1"/>
        <v>14</v>
      </c>
      <c r="I36" s="20">
        <f t="shared" si="2"/>
        <v>-0.33333333333333331</v>
      </c>
      <c r="J36" s="21">
        <f t="shared" si="3"/>
        <v>4.666666666666667</v>
      </c>
    </row>
    <row r="37" spans="1:10" x14ac:dyDescent="0.25">
      <c r="A37" s="7" t="s">
        <v>68</v>
      </c>
      <c r="B37" s="65">
        <v>249</v>
      </c>
      <c r="C37" s="66">
        <v>370</v>
      </c>
      <c r="D37" s="65">
        <v>766</v>
      </c>
      <c r="E37" s="66">
        <v>933</v>
      </c>
      <c r="F37" s="67"/>
      <c r="G37" s="65">
        <f t="shared" si="0"/>
        <v>-121</v>
      </c>
      <c r="H37" s="66">
        <f t="shared" si="1"/>
        <v>-167</v>
      </c>
      <c r="I37" s="20">
        <f t="shared" si="2"/>
        <v>-0.32702702702702702</v>
      </c>
      <c r="J37" s="21">
        <f t="shared" si="3"/>
        <v>-0.17899249732047159</v>
      </c>
    </row>
    <row r="38" spans="1:10" x14ac:dyDescent="0.25">
      <c r="A38" s="7" t="s">
        <v>70</v>
      </c>
      <c r="B38" s="65">
        <v>10</v>
      </c>
      <c r="C38" s="66">
        <v>4</v>
      </c>
      <c r="D38" s="65">
        <v>33</v>
      </c>
      <c r="E38" s="66">
        <v>13</v>
      </c>
      <c r="F38" s="67"/>
      <c r="G38" s="65">
        <f t="shared" si="0"/>
        <v>6</v>
      </c>
      <c r="H38" s="66">
        <f t="shared" si="1"/>
        <v>20</v>
      </c>
      <c r="I38" s="20">
        <f t="shared" si="2"/>
        <v>1.5</v>
      </c>
      <c r="J38" s="21">
        <f t="shared" si="3"/>
        <v>1.5384615384615385</v>
      </c>
    </row>
    <row r="39" spans="1:10" x14ac:dyDescent="0.25">
      <c r="A39" s="7" t="s">
        <v>71</v>
      </c>
      <c r="B39" s="65">
        <v>0</v>
      </c>
      <c r="C39" s="66">
        <v>1</v>
      </c>
      <c r="D39" s="65">
        <v>0</v>
      </c>
      <c r="E39" s="66">
        <v>1</v>
      </c>
      <c r="F39" s="67"/>
      <c r="G39" s="65">
        <f t="shared" si="0"/>
        <v>-1</v>
      </c>
      <c r="H39" s="66">
        <f t="shared" si="1"/>
        <v>-1</v>
      </c>
      <c r="I39" s="20">
        <f t="shared" si="2"/>
        <v>-1</v>
      </c>
      <c r="J39" s="21">
        <f t="shared" si="3"/>
        <v>-1</v>
      </c>
    </row>
    <row r="40" spans="1:10" x14ac:dyDescent="0.25">
      <c r="A40" s="142" t="s">
        <v>37</v>
      </c>
      <c r="B40" s="143">
        <v>3</v>
      </c>
      <c r="C40" s="144">
        <v>6</v>
      </c>
      <c r="D40" s="143">
        <v>4</v>
      </c>
      <c r="E40" s="144">
        <v>9</v>
      </c>
      <c r="F40" s="145"/>
      <c r="G40" s="143">
        <f t="shared" si="0"/>
        <v>-3</v>
      </c>
      <c r="H40" s="144">
        <f t="shared" si="1"/>
        <v>-5</v>
      </c>
      <c r="I40" s="151">
        <f t="shared" si="2"/>
        <v>-0.5</v>
      </c>
      <c r="J40" s="152">
        <f t="shared" si="3"/>
        <v>-0.55555555555555558</v>
      </c>
    </row>
    <row r="41" spans="1:10" x14ac:dyDescent="0.25">
      <c r="A41" s="7" t="s">
        <v>39</v>
      </c>
      <c r="B41" s="65">
        <v>1</v>
      </c>
      <c r="C41" s="66">
        <v>3</v>
      </c>
      <c r="D41" s="65">
        <v>5</v>
      </c>
      <c r="E41" s="66">
        <v>12</v>
      </c>
      <c r="F41" s="67"/>
      <c r="G41" s="65">
        <f t="shared" si="0"/>
        <v>-2</v>
      </c>
      <c r="H41" s="66">
        <f t="shared" si="1"/>
        <v>-7</v>
      </c>
      <c r="I41" s="20">
        <f t="shared" si="2"/>
        <v>-0.66666666666666663</v>
      </c>
      <c r="J41" s="21">
        <f t="shared" si="3"/>
        <v>-0.58333333333333337</v>
      </c>
    </row>
    <row r="42" spans="1:10" x14ac:dyDescent="0.25">
      <c r="A42" s="7" t="s">
        <v>42</v>
      </c>
      <c r="B42" s="65">
        <v>11</v>
      </c>
      <c r="C42" s="66">
        <v>11</v>
      </c>
      <c r="D42" s="65">
        <v>37</v>
      </c>
      <c r="E42" s="66">
        <v>26</v>
      </c>
      <c r="F42" s="67"/>
      <c r="G42" s="65">
        <f t="shared" si="0"/>
        <v>0</v>
      </c>
      <c r="H42" s="66">
        <f t="shared" si="1"/>
        <v>11</v>
      </c>
      <c r="I42" s="20">
        <f t="shared" si="2"/>
        <v>0</v>
      </c>
      <c r="J42" s="21">
        <f t="shared" si="3"/>
        <v>0.42307692307692307</v>
      </c>
    </row>
    <row r="43" spans="1:10" x14ac:dyDescent="0.25">
      <c r="A43" s="7" t="s">
        <v>46</v>
      </c>
      <c r="B43" s="65">
        <v>0</v>
      </c>
      <c r="C43" s="66">
        <v>1</v>
      </c>
      <c r="D43" s="65">
        <v>2</v>
      </c>
      <c r="E43" s="66">
        <v>6</v>
      </c>
      <c r="F43" s="67"/>
      <c r="G43" s="65">
        <f t="shared" si="0"/>
        <v>-1</v>
      </c>
      <c r="H43" s="66">
        <f t="shared" si="1"/>
        <v>-4</v>
      </c>
      <c r="I43" s="20">
        <f t="shared" si="2"/>
        <v>-1</v>
      </c>
      <c r="J43" s="21">
        <f t="shared" si="3"/>
        <v>-0.66666666666666663</v>
      </c>
    </row>
    <row r="44" spans="1:10" x14ac:dyDescent="0.25">
      <c r="A44" s="7" t="s">
        <v>51</v>
      </c>
      <c r="B44" s="65">
        <v>2</v>
      </c>
      <c r="C44" s="66">
        <v>4</v>
      </c>
      <c r="D44" s="65">
        <v>3</v>
      </c>
      <c r="E44" s="66">
        <v>10</v>
      </c>
      <c r="F44" s="67"/>
      <c r="G44" s="65">
        <f t="shared" si="0"/>
        <v>-2</v>
      </c>
      <c r="H44" s="66">
        <f t="shared" si="1"/>
        <v>-7</v>
      </c>
      <c r="I44" s="20">
        <f t="shared" si="2"/>
        <v>-0.5</v>
      </c>
      <c r="J44" s="21">
        <f t="shared" si="3"/>
        <v>-0.7</v>
      </c>
    </row>
    <row r="45" spans="1:10" x14ac:dyDescent="0.25">
      <c r="A45" s="7" t="s">
        <v>52</v>
      </c>
      <c r="B45" s="65">
        <v>0</v>
      </c>
      <c r="C45" s="66">
        <v>2</v>
      </c>
      <c r="D45" s="65">
        <v>0</v>
      </c>
      <c r="E45" s="66">
        <v>2</v>
      </c>
      <c r="F45" s="67"/>
      <c r="G45" s="65">
        <f t="shared" si="0"/>
        <v>-2</v>
      </c>
      <c r="H45" s="66">
        <f t="shared" si="1"/>
        <v>-2</v>
      </c>
      <c r="I45" s="20">
        <f t="shared" si="2"/>
        <v>-1</v>
      </c>
      <c r="J45" s="21">
        <f t="shared" si="3"/>
        <v>-1</v>
      </c>
    </row>
    <row r="46" spans="1:10" x14ac:dyDescent="0.25">
      <c r="A46" s="7" t="s">
        <v>69</v>
      </c>
      <c r="B46" s="65">
        <v>0</v>
      </c>
      <c r="C46" s="66">
        <v>1</v>
      </c>
      <c r="D46" s="65">
        <v>2</v>
      </c>
      <c r="E46" s="66">
        <v>2</v>
      </c>
      <c r="F46" s="67"/>
      <c r="G46" s="65">
        <f t="shared" si="0"/>
        <v>-1</v>
      </c>
      <c r="H46" s="66">
        <f t="shared" si="1"/>
        <v>0</v>
      </c>
      <c r="I46" s="20">
        <f t="shared" si="2"/>
        <v>-1</v>
      </c>
      <c r="J46" s="21">
        <f t="shared" si="3"/>
        <v>0</v>
      </c>
    </row>
    <row r="47" spans="1:10" x14ac:dyDescent="0.25">
      <c r="A47" s="7" t="s">
        <v>72</v>
      </c>
      <c r="B47" s="65">
        <v>3</v>
      </c>
      <c r="C47" s="66">
        <v>0</v>
      </c>
      <c r="D47" s="65">
        <v>3</v>
      </c>
      <c r="E47" s="66">
        <v>0</v>
      </c>
      <c r="F47" s="67"/>
      <c r="G47" s="65">
        <f t="shared" si="0"/>
        <v>3</v>
      </c>
      <c r="H47" s="66">
        <f t="shared" si="1"/>
        <v>3</v>
      </c>
      <c r="I47" s="20" t="str">
        <f t="shared" si="2"/>
        <v>-</v>
      </c>
      <c r="J47" s="21" t="str">
        <f t="shared" si="3"/>
        <v>-</v>
      </c>
    </row>
    <row r="48" spans="1:10" x14ac:dyDescent="0.25">
      <c r="A48" s="1"/>
      <c r="B48" s="68"/>
      <c r="C48" s="69"/>
      <c r="D48" s="68"/>
      <c r="E48" s="69"/>
      <c r="F48" s="70"/>
      <c r="G48" s="68"/>
      <c r="H48" s="69"/>
      <c r="I48" s="5"/>
      <c r="J48" s="6"/>
    </row>
    <row r="49" spans="1:10" s="43" customFormat="1" x14ac:dyDescent="0.25">
      <c r="A49" s="27" t="s">
        <v>5</v>
      </c>
      <c r="B49" s="71">
        <f>SUM(B6:B48)</f>
        <v>776</v>
      </c>
      <c r="C49" s="72">
        <f>SUM(C6:C48)</f>
        <v>916</v>
      </c>
      <c r="D49" s="71">
        <f>SUM(D6:D48)</f>
        <v>2166</v>
      </c>
      <c r="E49" s="72">
        <f>SUM(E6:E48)</f>
        <v>2238</v>
      </c>
      <c r="F49" s="73"/>
      <c r="G49" s="71">
        <f>SUM(G6:G48)</f>
        <v>-140</v>
      </c>
      <c r="H49" s="72">
        <f>SUM(H6:H48)</f>
        <v>-72</v>
      </c>
      <c r="I49" s="37">
        <f>IF(C49=0, 0, G49/C49)</f>
        <v>-0.15283842794759825</v>
      </c>
      <c r="J49" s="38">
        <f>IF(E49=0, 0, H49/E49)</f>
        <v>-3.2171581769436998E-2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49"/>
  <sheetViews>
    <sheetView tabSelected="1" workbookViewId="0">
      <selection activeCell="M1" sqref="M1"/>
    </sheetView>
  </sheetViews>
  <sheetFormatPr defaultRowHeight="13.2" x14ac:dyDescent="0.25"/>
  <cols>
    <col min="1" max="1" width="18.6640625" bestFit="1" customWidth="1"/>
    <col min="2" max="5" width="10.21875" customWidth="1"/>
    <col min="6" max="6" width="1.77734375" customWidth="1"/>
    <col min="7" max="8" width="10.218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83</v>
      </c>
      <c r="B2" s="202" t="s">
        <v>74</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2023</v>
      </c>
      <c r="C5" s="58">
        <f>B5-1</f>
        <v>2022</v>
      </c>
      <c r="D5" s="57">
        <f>B5</f>
        <v>2023</v>
      </c>
      <c r="E5" s="58">
        <f>C5</f>
        <v>2022</v>
      </c>
      <c r="F5" s="64"/>
      <c r="G5" s="57" t="s">
        <v>4</v>
      </c>
      <c r="H5" s="58" t="s">
        <v>2</v>
      </c>
    </row>
    <row r="6" spans="1:8" x14ac:dyDescent="0.25">
      <c r="A6" s="7" t="s">
        <v>31</v>
      </c>
      <c r="B6" s="16">
        <v>0.25773195876288696</v>
      </c>
      <c r="C6" s="17">
        <v>0</v>
      </c>
      <c r="D6" s="16">
        <v>0.184672206832872</v>
      </c>
      <c r="E6" s="17">
        <v>0</v>
      </c>
      <c r="F6" s="12"/>
      <c r="G6" s="10">
        <f t="shared" ref="G6:G47" si="0">B6-C6</f>
        <v>0.25773195876288696</v>
      </c>
      <c r="H6" s="11">
        <f t="shared" ref="H6:H47" si="1">D6-E6</f>
        <v>0.184672206832872</v>
      </c>
    </row>
    <row r="7" spans="1:8" x14ac:dyDescent="0.25">
      <c r="A7" s="7" t="s">
        <v>32</v>
      </c>
      <c r="B7" s="16">
        <v>0.51546391752577303</v>
      </c>
      <c r="C7" s="17">
        <v>0.21834061135371199</v>
      </c>
      <c r="D7" s="16">
        <v>0.369344413665743</v>
      </c>
      <c r="E7" s="17">
        <v>0.49151027703306499</v>
      </c>
      <c r="F7" s="12"/>
      <c r="G7" s="10">
        <f t="shared" si="0"/>
        <v>0.29712330617206106</v>
      </c>
      <c r="H7" s="11">
        <f t="shared" si="1"/>
        <v>-0.12216586336732199</v>
      </c>
    </row>
    <row r="8" spans="1:8" x14ac:dyDescent="0.25">
      <c r="A8" s="7" t="s">
        <v>33</v>
      </c>
      <c r="B8" s="16">
        <v>0.51546391752577303</v>
      </c>
      <c r="C8" s="17">
        <v>0</v>
      </c>
      <c r="D8" s="16">
        <v>0.184672206832872</v>
      </c>
      <c r="E8" s="17">
        <v>0</v>
      </c>
      <c r="F8" s="12"/>
      <c r="G8" s="10">
        <f t="shared" si="0"/>
        <v>0.51546391752577303</v>
      </c>
      <c r="H8" s="11">
        <f t="shared" si="1"/>
        <v>0.184672206832872</v>
      </c>
    </row>
    <row r="9" spans="1:8" x14ac:dyDescent="0.25">
      <c r="A9" s="7" t="s">
        <v>34</v>
      </c>
      <c r="B9" s="16">
        <v>0.12886597938144298</v>
      </c>
      <c r="C9" s="17">
        <v>0.109170305676856</v>
      </c>
      <c r="D9" s="16">
        <v>0.23084025854109</v>
      </c>
      <c r="E9" s="17">
        <v>8.9365504915102797E-2</v>
      </c>
      <c r="F9" s="12"/>
      <c r="G9" s="10">
        <f t="shared" si="0"/>
        <v>1.9695673704586983E-2</v>
      </c>
      <c r="H9" s="11">
        <f t="shared" si="1"/>
        <v>0.14147475362598722</v>
      </c>
    </row>
    <row r="10" spans="1:8" x14ac:dyDescent="0.25">
      <c r="A10" s="7" t="s">
        <v>35</v>
      </c>
      <c r="B10" s="16">
        <v>0.12886597938144298</v>
      </c>
      <c r="C10" s="17">
        <v>0</v>
      </c>
      <c r="D10" s="16">
        <v>4.6168051708217903E-2</v>
      </c>
      <c r="E10" s="17">
        <v>0</v>
      </c>
      <c r="F10" s="12"/>
      <c r="G10" s="10">
        <f t="shared" si="0"/>
        <v>0.12886597938144298</v>
      </c>
      <c r="H10" s="11">
        <f t="shared" si="1"/>
        <v>4.6168051708217903E-2</v>
      </c>
    </row>
    <row r="11" spans="1:8" x14ac:dyDescent="0.25">
      <c r="A11" s="7" t="s">
        <v>36</v>
      </c>
      <c r="B11" s="16">
        <v>3.47938144329897</v>
      </c>
      <c r="C11" s="17">
        <v>3.2751091703056803</v>
      </c>
      <c r="D11" s="16">
        <v>5.6325023084025903</v>
      </c>
      <c r="E11" s="17">
        <v>4.2895442359249305</v>
      </c>
      <c r="F11" s="12"/>
      <c r="G11" s="10">
        <f t="shared" si="0"/>
        <v>0.20427227299328976</v>
      </c>
      <c r="H11" s="11">
        <f t="shared" si="1"/>
        <v>1.3429580724776597</v>
      </c>
    </row>
    <row r="12" spans="1:8" x14ac:dyDescent="0.25">
      <c r="A12" s="7" t="s">
        <v>38</v>
      </c>
      <c r="B12" s="16">
        <v>5.4123711340206198</v>
      </c>
      <c r="C12" s="17">
        <v>1.74672489082969</v>
      </c>
      <c r="D12" s="16">
        <v>4.4783010156971397</v>
      </c>
      <c r="E12" s="17">
        <v>1.6532618409294</v>
      </c>
      <c r="F12" s="12"/>
      <c r="G12" s="10">
        <f t="shared" si="0"/>
        <v>3.6656462431909298</v>
      </c>
      <c r="H12" s="11">
        <f t="shared" si="1"/>
        <v>2.8250391747677397</v>
      </c>
    </row>
    <row r="13" spans="1:8" x14ac:dyDescent="0.25">
      <c r="A13" s="7" t="s">
        <v>40</v>
      </c>
      <c r="B13" s="16">
        <v>1.28865979381443</v>
      </c>
      <c r="C13" s="17">
        <v>1.20087336244541</v>
      </c>
      <c r="D13" s="16">
        <v>1.10803324099723</v>
      </c>
      <c r="E13" s="17">
        <v>0.93833780160857905</v>
      </c>
      <c r="F13" s="12"/>
      <c r="G13" s="10">
        <f t="shared" si="0"/>
        <v>8.7786431369019979E-2</v>
      </c>
      <c r="H13" s="11">
        <f t="shared" si="1"/>
        <v>0.16969543938865095</v>
      </c>
    </row>
    <row r="14" spans="1:8" x14ac:dyDescent="0.25">
      <c r="A14" s="7" t="s">
        <v>41</v>
      </c>
      <c r="B14" s="16">
        <v>6.5721649484536098</v>
      </c>
      <c r="C14" s="17">
        <v>3.9301310043668103</v>
      </c>
      <c r="D14" s="16">
        <v>4.7091412742382301</v>
      </c>
      <c r="E14" s="17">
        <v>3.6193029490616597</v>
      </c>
      <c r="F14" s="12"/>
      <c r="G14" s="10">
        <f t="shared" si="0"/>
        <v>2.6420339440867995</v>
      </c>
      <c r="H14" s="11">
        <f t="shared" si="1"/>
        <v>1.0898383251765704</v>
      </c>
    </row>
    <row r="15" spans="1:8" x14ac:dyDescent="0.25">
      <c r="A15" s="7" t="s">
        <v>43</v>
      </c>
      <c r="B15" s="16">
        <v>4.63917525773196</v>
      </c>
      <c r="C15" s="17">
        <v>2.1834061135371199</v>
      </c>
      <c r="D15" s="16">
        <v>3.5087719298245599</v>
      </c>
      <c r="E15" s="17">
        <v>2.7703306523681901</v>
      </c>
      <c r="F15" s="12"/>
      <c r="G15" s="10">
        <f t="shared" si="0"/>
        <v>2.4557691441948402</v>
      </c>
      <c r="H15" s="11">
        <f t="shared" si="1"/>
        <v>0.73844127745636978</v>
      </c>
    </row>
    <row r="16" spans="1:8" x14ac:dyDescent="0.25">
      <c r="A16" s="7" t="s">
        <v>44</v>
      </c>
      <c r="B16" s="16">
        <v>0</v>
      </c>
      <c r="C16" s="17">
        <v>0.109170305676856</v>
      </c>
      <c r="D16" s="16">
        <v>0</v>
      </c>
      <c r="E16" s="17">
        <v>4.4682752457551399E-2</v>
      </c>
      <c r="F16" s="12"/>
      <c r="G16" s="10">
        <f t="shared" si="0"/>
        <v>-0.109170305676856</v>
      </c>
      <c r="H16" s="11">
        <f t="shared" si="1"/>
        <v>-4.4682752457551399E-2</v>
      </c>
    </row>
    <row r="17" spans="1:8" x14ac:dyDescent="0.25">
      <c r="A17" s="7" t="s">
        <v>45</v>
      </c>
      <c r="B17" s="16">
        <v>0.25773195876288696</v>
      </c>
      <c r="C17" s="17">
        <v>0.32751091703056801</v>
      </c>
      <c r="D17" s="16">
        <v>0.23084025854109</v>
      </c>
      <c r="E17" s="17">
        <v>0.446827524575514</v>
      </c>
      <c r="F17" s="12"/>
      <c r="G17" s="10">
        <f t="shared" si="0"/>
        <v>-6.9778958267681046E-2</v>
      </c>
      <c r="H17" s="11">
        <f t="shared" si="1"/>
        <v>-0.215987266034424</v>
      </c>
    </row>
    <row r="18" spans="1:8" x14ac:dyDescent="0.25">
      <c r="A18" s="7" t="s">
        <v>47</v>
      </c>
      <c r="B18" s="16">
        <v>6.1855670103092804</v>
      </c>
      <c r="C18" s="17">
        <v>4.3668122270742398</v>
      </c>
      <c r="D18" s="16">
        <v>7.5715604801477401</v>
      </c>
      <c r="E18" s="17">
        <v>4.4235924932975905</v>
      </c>
      <c r="F18" s="12"/>
      <c r="G18" s="10">
        <f t="shared" si="0"/>
        <v>1.8187547832350406</v>
      </c>
      <c r="H18" s="11">
        <f t="shared" si="1"/>
        <v>3.1479679868501496</v>
      </c>
    </row>
    <row r="19" spans="1:8" x14ac:dyDescent="0.25">
      <c r="A19" s="7" t="s">
        <v>48</v>
      </c>
      <c r="B19" s="16">
        <v>0</v>
      </c>
      <c r="C19" s="17">
        <v>0</v>
      </c>
      <c r="D19" s="16">
        <v>0</v>
      </c>
      <c r="E19" s="17">
        <v>4.4682752457551399E-2</v>
      </c>
      <c r="F19" s="12"/>
      <c r="G19" s="10">
        <f t="shared" si="0"/>
        <v>0</v>
      </c>
      <c r="H19" s="11">
        <f t="shared" si="1"/>
        <v>-4.4682752457551399E-2</v>
      </c>
    </row>
    <row r="20" spans="1:8" x14ac:dyDescent="0.25">
      <c r="A20" s="7" t="s">
        <v>49</v>
      </c>
      <c r="B20" s="16">
        <v>1.15979381443299</v>
      </c>
      <c r="C20" s="17">
        <v>0.43668122270742399</v>
      </c>
      <c r="D20" s="16">
        <v>1.10803324099723</v>
      </c>
      <c r="E20" s="17">
        <v>0.31277926720286003</v>
      </c>
      <c r="F20" s="12"/>
      <c r="G20" s="10">
        <f t="shared" si="0"/>
        <v>0.72311259172556608</v>
      </c>
      <c r="H20" s="11">
        <f t="shared" si="1"/>
        <v>0.79525397379437002</v>
      </c>
    </row>
    <row r="21" spans="1:8" x14ac:dyDescent="0.25">
      <c r="A21" s="7" t="s">
        <v>50</v>
      </c>
      <c r="B21" s="16">
        <v>1.15979381443299</v>
      </c>
      <c r="C21" s="17">
        <v>0.76419213973799094</v>
      </c>
      <c r="D21" s="16">
        <v>0.554016620498615</v>
      </c>
      <c r="E21" s="17">
        <v>0.71492403932082194</v>
      </c>
      <c r="F21" s="12"/>
      <c r="G21" s="10">
        <f t="shared" si="0"/>
        <v>0.39560167469499907</v>
      </c>
      <c r="H21" s="11">
        <f t="shared" si="1"/>
        <v>-0.16090741882220694</v>
      </c>
    </row>
    <row r="22" spans="1:8" x14ac:dyDescent="0.25">
      <c r="A22" s="7" t="s">
        <v>53</v>
      </c>
      <c r="B22" s="16">
        <v>0</v>
      </c>
      <c r="C22" s="17">
        <v>0.109170305676856</v>
      </c>
      <c r="D22" s="16">
        <v>0</v>
      </c>
      <c r="E22" s="17">
        <v>4.4682752457551399E-2</v>
      </c>
      <c r="F22" s="12"/>
      <c r="G22" s="10">
        <f t="shared" si="0"/>
        <v>-0.109170305676856</v>
      </c>
      <c r="H22" s="11">
        <f t="shared" si="1"/>
        <v>-4.4682752457551399E-2</v>
      </c>
    </row>
    <row r="23" spans="1:8" x14ac:dyDescent="0.25">
      <c r="A23" s="7" t="s">
        <v>54</v>
      </c>
      <c r="B23" s="16">
        <v>6.9587628865979401</v>
      </c>
      <c r="C23" s="17">
        <v>8.2969432314410501</v>
      </c>
      <c r="D23" s="16">
        <v>7.8485687903970494</v>
      </c>
      <c r="E23" s="17">
        <v>8.2663092046470101</v>
      </c>
      <c r="F23" s="12"/>
      <c r="G23" s="10">
        <f t="shared" si="0"/>
        <v>-1.33818034484311</v>
      </c>
      <c r="H23" s="11">
        <f t="shared" si="1"/>
        <v>-0.41774041424996078</v>
      </c>
    </row>
    <row r="24" spans="1:8" x14ac:dyDescent="0.25">
      <c r="A24" s="7" t="s">
        <v>55</v>
      </c>
      <c r="B24" s="16">
        <v>0.12886597938144298</v>
      </c>
      <c r="C24" s="17">
        <v>0.109170305676856</v>
      </c>
      <c r="D24" s="16">
        <v>0.369344413665743</v>
      </c>
      <c r="E24" s="17">
        <v>0.26809651474530799</v>
      </c>
      <c r="F24" s="12"/>
      <c r="G24" s="10">
        <f t="shared" si="0"/>
        <v>1.9695673704586983E-2</v>
      </c>
      <c r="H24" s="11">
        <f t="shared" si="1"/>
        <v>0.10124789892043501</v>
      </c>
    </row>
    <row r="25" spans="1:8" x14ac:dyDescent="0.25">
      <c r="A25" s="7" t="s">
        <v>56</v>
      </c>
      <c r="B25" s="16">
        <v>0</v>
      </c>
      <c r="C25" s="17">
        <v>0</v>
      </c>
      <c r="D25" s="16">
        <v>0.32317636195752497</v>
      </c>
      <c r="E25" s="17">
        <v>0</v>
      </c>
      <c r="F25" s="12"/>
      <c r="G25" s="10">
        <f t="shared" si="0"/>
        <v>0</v>
      </c>
      <c r="H25" s="11">
        <f t="shared" si="1"/>
        <v>0.32317636195752497</v>
      </c>
    </row>
    <row r="26" spans="1:8" x14ac:dyDescent="0.25">
      <c r="A26" s="7" t="s">
        <v>57</v>
      </c>
      <c r="B26" s="16">
        <v>7.2164948453608195</v>
      </c>
      <c r="C26" s="17">
        <v>6.8777292576419198</v>
      </c>
      <c r="D26" s="16">
        <v>5.2631578947368398</v>
      </c>
      <c r="E26" s="17">
        <v>6.6577301161751601</v>
      </c>
      <c r="F26" s="12"/>
      <c r="G26" s="10">
        <f t="shared" si="0"/>
        <v>0.33876558771889975</v>
      </c>
      <c r="H26" s="11">
        <f t="shared" si="1"/>
        <v>-1.3945722214383203</v>
      </c>
    </row>
    <row r="27" spans="1:8" x14ac:dyDescent="0.25">
      <c r="A27" s="7" t="s">
        <v>58</v>
      </c>
      <c r="B27" s="16">
        <v>0</v>
      </c>
      <c r="C27" s="17">
        <v>0</v>
      </c>
      <c r="D27" s="16">
        <v>0</v>
      </c>
      <c r="E27" s="17">
        <v>8.9365504915102797E-2</v>
      </c>
      <c r="F27" s="12"/>
      <c r="G27" s="10">
        <f t="shared" si="0"/>
        <v>0</v>
      </c>
      <c r="H27" s="11">
        <f t="shared" si="1"/>
        <v>-8.9365504915102797E-2</v>
      </c>
    </row>
    <row r="28" spans="1:8" x14ac:dyDescent="0.25">
      <c r="A28" s="7" t="s">
        <v>59</v>
      </c>
      <c r="B28" s="16">
        <v>5.6701030927835099</v>
      </c>
      <c r="C28" s="17">
        <v>12.336244541484701</v>
      </c>
      <c r="D28" s="16">
        <v>5.54016620498615</v>
      </c>
      <c r="E28" s="17">
        <v>10.857908847185</v>
      </c>
      <c r="F28" s="12"/>
      <c r="G28" s="10">
        <f t="shared" si="0"/>
        <v>-6.6661414487011914</v>
      </c>
      <c r="H28" s="11">
        <f t="shared" si="1"/>
        <v>-5.3177426421988496</v>
      </c>
    </row>
    <row r="29" spans="1:8" x14ac:dyDescent="0.25">
      <c r="A29" s="7" t="s">
        <v>60</v>
      </c>
      <c r="B29" s="16">
        <v>4.63917525773196</v>
      </c>
      <c r="C29" s="17">
        <v>2.7292576419214001</v>
      </c>
      <c r="D29" s="16">
        <v>3.4626038781163402</v>
      </c>
      <c r="E29" s="17">
        <v>2.3681858802502198</v>
      </c>
      <c r="F29" s="12"/>
      <c r="G29" s="10">
        <f t="shared" si="0"/>
        <v>1.90991761581056</v>
      </c>
      <c r="H29" s="11">
        <f t="shared" si="1"/>
        <v>1.0944179978661204</v>
      </c>
    </row>
    <row r="30" spans="1:8" x14ac:dyDescent="0.25">
      <c r="A30" s="7" t="s">
        <v>61</v>
      </c>
      <c r="B30" s="16">
        <v>0</v>
      </c>
      <c r="C30" s="17">
        <v>0.109170305676856</v>
      </c>
      <c r="D30" s="16">
        <v>0.138504155124654</v>
      </c>
      <c r="E30" s="17">
        <v>4.4682752457551399E-2</v>
      </c>
      <c r="F30" s="12"/>
      <c r="G30" s="10">
        <f t="shared" si="0"/>
        <v>-0.109170305676856</v>
      </c>
      <c r="H30" s="11">
        <f t="shared" si="1"/>
        <v>9.3821402667102594E-2</v>
      </c>
    </row>
    <row r="31" spans="1:8" x14ac:dyDescent="0.25">
      <c r="A31" s="7" t="s">
        <v>62</v>
      </c>
      <c r="B31" s="16">
        <v>0.77319587628866004</v>
      </c>
      <c r="C31" s="17">
        <v>0.32751091703056801</v>
      </c>
      <c r="D31" s="16">
        <v>0.60018467220683303</v>
      </c>
      <c r="E31" s="17">
        <v>0.446827524575514</v>
      </c>
      <c r="F31" s="12"/>
      <c r="G31" s="10">
        <f t="shared" si="0"/>
        <v>0.44568495925809204</v>
      </c>
      <c r="H31" s="11">
        <f t="shared" si="1"/>
        <v>0.15335714763131902</v>
      </c>
    </row>
    <row r="32" spans="1:8" x14ac:dyDescent="0.25">
      <c r="A32" s="7" t="s">
        <v>63</v>
      </c>
      <c r="B32" s="16">
        <v>0.12886597938144298</v>
      </c>
      <c r="C32" s="17">
        <v>0</v>
      </c>
      <c r="D32" s="16">
        <v>4.6168051708217903E-2</v>
      </c>
      <c r="E32" s="17">
        <v>8.9365504915102797E-2</v>
      </c>
      <c r="F32" s="12"/>
      <c r="G32" s="10">
        <f t="shared" si="0"/>
        <v>0.12886597938144298</v>
      </c>
      <c r="H32" s="11">
        <f t="shared" si="1"/>
        <v>-4.3197453206884895E-2</v>
      </c>
    </row>
    <row r="33" spans="1:8" x14ac:dyDescent="0.25">
      <c r="A33" s="7" t="s">
        <v>64</v>
      </c>
      <c r="B33" s="16">
        <v>0.51546391752577303</v>
      </c>
      <c r="C33" s="17">
        <v>0.32751091703056801</v>
      </c>
      <c r="D33" s="16">
        <v>0.32317636195752497</v>
      </c>
      <c r="E33" s="17">
        <v>0.26809651474530799</v>
      </c>
      <c r="F33" s="12"/>
      <c r="G33" s="10">
        <f t="shared" si="0"/>
        <v>0.18795300049520502</v>
      </c>
      <c r="H33" s="11">
        <f t="shared" si="1"/>
        <v>5.5079847212216981E-2</v>
      </c>
    </row>
    <row r="34" spans="1:8" x14ac:dyDescent="0.25">
      <c r="A34" s="7" t="s">
        <v>65</v>
      </c>
      <c r="B34" s="16">
        <v>3.8659793814432999</v>
      </c>
      <c r="C34" s="17">
        <v>2.62008733624454</v>
      </c>
      <c r="D34" s="16">
        <v>3.7396121883656499</v>
      </c>
      <c r="E34" s="17">
        <v>2.23413762287757</v>
      </c>
      <c r="F34" s="12"/>
      <c r="G34" s="10">
        <f t="shared" si="0"/>
        <v>1.2458920451987598</v>
      </c>
      <c r="H34" s="11">
        <f t="shared" si="1"/>
        <v>1.5054745654880799</v>
      </c>
    </row>
    <row r="35" spans="1:8" x14ac:dyDescent="0.25">
      <c r="A35" s="7" t="s">
        <v>66</v>
      </c>
      <c r="B35" s="16">
        <v>2.1907216494845403</v>
      </c>
      <c r="C35" s="17">
        <v>3.1659388646288198</v>
      </c>
      <c r="D35" s="16">
        <v>2.1698984302862399</v>
      </c>
      <c r="E35" s="17">
        <v>3.0831099195710499</v>
      </c>
      <c r="F35" s="12"/>
      <c r="G35" s="10">
        <f t="shared" si="0"/>
        <v>-0.9752172151442795</v>
      </c>
      <c r="H35" s="11">
        <f t="shared" si="1"/>
        <v>-0.91321148928481</v>
      </c>
    </row>
    <row r="36" spans="1:8" x14ac:dyDescent="0.25">
      <c r="A36" s="7" t="s">
        <v>67</v>
      </c>
      <c r="B36" s="16">
        <v>0.25773195876288696</v>
      </c>
      <c r="C36" s="17">
        <v>0.32751091703056801</v>
      </c>
      <c r="D36" s="16">
        <v>0.78485687903970391</v>
      </c>
      <c r="E36" s="17">
        <v>0.13404825737265399</v>
      </c>
      <c r="F36" s="12"/>
      <c r="G36" s="10">
        <f t="shared" si="0"/>
        <v>-6.9778958267681046E-2</v>
      </c>
      <c r="H36" s="11">
        <f t="shared" si="1"/>
        <v>0.65080862166704989</v>
      </c>
    </row>
    <row r="37" spans="1:8" x14ac:dyDescent="0.25">
      <c r="A37" s="7" t="s">
        <v>68</v>
      </c>
      <c r="B37" s="16">
        <v>32.087628865979397</v>
      </c>
      <c r="C37" s="17">
        <v>40.393013100436697</v>
      </c>
      <c r="D37" s="16">
        <v>35.364727608494903</v>
      </c>
      <c r="E37" s="17">
        <v>41.689008042895395</v>
      </c>
      <c r="F37" s="12"/>
      <c r="G37" s="10">
        <f t="shared" si="0"/>
        <v>-8.3053842344572999</v>
      </c>
      <c r="H37" s="11">
        <f t="shared" si="1"/>
        <v>-6.3242804344004924</v>
      </c>
    </row>
    <row r="38" spans="1:8" x14ac:dyDescent="0.25">
      <c r="A38" s="7" t="s">
        <v>70</v>
      </c>
      <c r="B38" s="16">
        <v>1.28865979381443</v>
      </c>
      <c r="C38" s="17">
        <v>0.43668122270742399</v>
      </c>
      <c r="D38" s="16">
        <v>1.5235457063711899</v>
      </c>
      <c r="E38" s="17">
        <v>0.58087578194816802</v>
      </c>
      <c r="F38" s="12"/>
      <c r="G38" s="10">
        <f t="shared" si="0"/>
        <v>0.85197857110700603</v>
      </c>
      <c r="H38" s="11">
        <f t="shared" si="1"/>
        <v>0.94266992442302189</v>
      </c>
    </row>
    <row r="39" spans="1:8" x14ac:dyDescent="0.25">
      <c r="A39" s="7" t="s">
        <v>71</v>
      </c>
      <c r="B39" s="16">
        <v>0</v>
      </c>
      <c r="C39" s="17">
        <v>0.109170305676856</v>
      </c>
      <c r="D39" s="16">
        <v>0</v>
      </c>
      <c r="E39" s="17">
        <v>4.4682752457551399E-2</v>
      </c>
      <c r="F39" s="12"/>
      <c r="G39" s="10">
        <f t="shared" si="0"/>
        <v>-0.109170305676856</v>
      </c>
      <c r="H39" s="11">
        <f t="shared" si="1"/>
        <v>-4.4682752457551399E-2</v>
      </c>
    </row>
    <row r="40" spans="1:8" x14ac:dyDescent="0.25">
      <c r="A40" s="142" t="s">
        <v>37</v>
      </c>
      <c r="B40" s="153">
        <v>0.38659793814433002</v>
      </c>
      <c r="C40" s="154">
        <v>0.65502183406113501</v>
      </c>
      <c r="D40" s="153">
        <v>0.184672206832872</v>
      </c>
      <c r="E40" s="154">
        <v>0.40214477211796207</v>
      </c>
      <c r="F40" s="155"/>
      <c r="G40" s="156">
        <f t="shared" si="0"/>
        <v>-0.26842389591680499</v>
      </c>
      <c r="H40" s="157">
        <f t="shared" si="1"/>
        <v>-0.21747256528509007</v>
      </c>
    </row>
    <row r="41" spans="1:8" x14ac:dyDescent="0.25">
      <c r="A41" s="7" t="s">
        <v>39</v>
      </c>
      <c r="B41" s="16">
        <v>0.12886597938144298</v>
      </c>
      <c r="C41" s="17">
        <v>0.32751091703056801</v>
      </c>
      <c r="D41" s="16">
        <v>0.23084025854109</v>
      </c>
      <c r="E41" s="17">
        <v>0.53619302949061698</v>
      </c>
      <c r="F41" s="12"/>
      <c r="G41" s="10">
        <f t="shared" si="0"/>
        <v>-0.19864493764912503</v>
      </c>
      <c r="H41" s="11">
        <f t="shared" si="1"/>
        <v>-0.30535277094952695</v>
      </c>
    </row>
    <row r="42" spans="1:8" x14ac:dyDescent="0.25">
      <c r="A42" s="7" t="s">
        <v>42</v>
      </c>
      <c r="B42" s="16">
        <v>1.4175257731958799</v>
      </c>
      <c r="C42" s="17">
        <v>1.20087336244541</v>
      </c>
      <c r="D42" s="16">
        <v>1.70821791320406</v>
      </c>
      <c r="E42" s="17">
        <v>1.16175156389634</v>
      </c>
      <c r="F42" s="12"/>
      <c r="G42" s="10">
        <f t="shared" si="0"/>
        <v>0.21665241075046993</v>
      </c>
      <c r="H42" s="11">
        <f t="shared" si="1"/>
        <v>0.54646634930771998</v>
      </c>
    </row>
    <row r="43" spans="1:8" x14ac:dyDescent="0.25">
      <c r="A43" s="7" t="s">
        <v>46</v>
      </c>
      <c r="B43" s="16">
        <v>0</v>
      </c>
      <c r="C43" s="17">
        <v>0.109170305676856</v>
      </c>
      <c r="D43" s="16">
        <v>9.2336103416435805E-2</v>
      </c>
      <c r="E43" s="17">
        <v>0.26809651474530799</v>
      </c>
      <c r="F43" s="12"/>
      <c r="G43" s="10">
        <f t="shared" si="0"/>
        <v>-0.109170305676856</v>
      </c>
      <c r="H43" s="11">
        <f t="shared" si="1"/>
        <v>-0.17576041132887218</v>
      </c>
    </row>
    <row r="44" spans="1:8" x14ac:dyDescent="0.25">
      <c r="A44" s="7" t="s">
        <v>51</v>
      </c>
      <c r="B44" s="16">
        <v>0.25773195876288696</v>
      </c>
      <c r="C44" s="17">
        <v>0.43668122270742399</v>
      </c>
      <c r="D44" s="16">
        <v>0.138504155124654</v>
      </c>
      <c r="E44" s="17">
        <v>0.446827524575514</v>
      </c>
      <c r="F44" s="12"/>
      <c r="G44" s="10">
        <f t="shared" si="0"/>
        <v>-0.17894926394453703</v>
      </c>
      <c r="H44" s="11">
        <f t="shared" si="1"/>
        <v>-0.30832336945086003</v>
      </c>
    </row>
    <row r="45" spans="1:8" x14ac:dyDescent="0.25">
      <c r="A45" s="7" t="s">
        <v>52</v>
      </c>
      <c r="B45" s="16">
        <v>0</v>
      </c>
      <c r="C45" s="17">
        <v>0.21834061135371199</v>
      </c>
      <c r="D45" s="16">
        <v>0</v>
      </c>
      <c r="E45" s="17">
        <v>8.9365504915102797E-2</v>
      </c>
      <c r="F45" s="12"/>
      <c r="G45" s="10">
        <f t="shared" si="0"/>
        <v>-0.21834061135371199</v>
      </c>
      <c r="H45" s="11">
        <f t="shared" si="1"/>
        <v>-8.9365504915102797E-2</v>
      </c>
    </row>
    <row r="46" spans="1:8" x14ac:dyDescent="0.25">
      <c r="A46" s="7" t="s">
        <v>69</v>
      </c>
      <c r="B46" s="16">
        <v>0</v>
      </c>
      <c r="C46" s="17">
        <v>0.109170305676856</v>
      </c>
      <c r="D46" s="16">
        <v>9.2336103416435805E-2</v>
      </c>
      <c r="E46" s="17">
        <v>8.9365504915102797E-2</v>
      </c>
      <c r="F46" s="12"/>
      <c r="G46" s="10">
        <f t="shared" si="0"/>
        <v>-0.109170305676856</v>
      </c>
      <c r="H46" s="11">
        <f t="shared" si="1"/>
        <v>2.9705985013330077E-3</v>
      </c>
    </row>
    <row r="47" spans="1:8" x14ac:dyDescent="0.25">
      <c r="A47" s="7" t="s">
        <v>72</v>
      </c>
      <c r="B47" s="16">
        <v>0.38659793814433002</v>
      </c>
      <c r="C47" s="17">
        <v>0</v>
      </c>
      <c r="D47" s="16">
        <v>0.138504155124654</v>
      </c>
      <c r="E47" s="17">
        <v>0</v>
      </c>
      <c r="F47" s="12"/>
      <c r="G47" s="10">
        <f t="shared" si="0"/>
        <v>0.38659793814433002</v>
      </c>
      <c r="H47" s="11">
        <f t="shared" si="1"/>
        <v>0.138504155124654</v>
      </c>
    </row>
    <row r="48" spans="1:8" x14ac:dyDescent="0.25">
      <c r="A48" s="1"/>
      <c r="B48" s="18"/>
      <c r="C48" s="19"/>
      <c r="D48" s="18"/>
      <c r="E48" s="19"/>
      <c r="F48" s="15"/>
      <c r="G48" s="13"/>
      <c r="H48" s="14"/>
    </row>
    <row r="49" spans="1:8" s="43" customFormat="1" x14ac:dyDescent="0.25">
      <c r="A49" s="27" t="s">
        <v>5</v>
      </c>
      <c r="B49" s="44">
        <f>SUM(B6:B48)</f>
        <v>100.00000000000004</v>
      </c>
      <c r="C49" s="45">
        <f>SUM(C6:C48)</f>
        <v>99.999999999999972</v>
      </c>
      <c r="D49" s="44">
        <f>SUM(D6:D48)</f>
        <v>99.999999999999972</v>
      </c>
      <c r="E49" s="45">
        <f>SUM(E6:E48)</f>
        <v>100</v>
      </c>
      <c r="F49" s="49"/>
      <c r="G49" s="50">
        <f>SUM(G6:G48)</f>
        <v>3.4583447217073626E-14</v>
      </c>
      <c r="H49" s="51">
        <f>SUM(H6:H48)</f>
        <v>5.6898930012039273E-15</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17.88671875" bestFit="1" customWidth="1"/>
    <col min="2" max="5" width="8.21875" customWidth="1"/>
    <col min="6" max="6" width="1.77734375" customWidth="1"/>
    <col min="7" max="10" width="8.2187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83</v>
      </c>
      <c r="B2" s="202" t="s">
        <v>74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84</v>
      </c>
      <c r="B7" s="78">
        <f>SUM($B8:$B11)</f>
        <v>125</v>
      </c>
      <c r="C7" s="79">
        <f>SUM($C8:$C11)</f>
        <v>111</v>
      </c>
      <c r="D7" s="78">
        <f>SUM($D8:$D11)</f>
        <v>355</v>
      </c>
      <c r="E7" s="79">
        <f>SUM($E8:$E11)</f>
        <v>311</v>
      </c>
      <c r="F7" s="80"/>
      <c r="G7" s="78">
        <f>B7-C7</f>
        <v>14</v>
      </c>
      <c r="H7" s="79">
        <f>D7-E7</f>
        <v>44</v>
      </c>
      <c r="I7" s="54">
        <f>IF(C7=0, "-", IF(G7/C7&lt;10, G7/C7, "&gt;999%"))</f>
        <v>0.12612612612612611</v>
      </c>
      <c r="J7" s="55">
        <f>IF(E7=0, "-", IF(H7/E7&lt;10, H7/E7, "&gt;999%"))</f>
        <v>0.14147909967845659</v>
      </c>
    </row>
    <row r="8" spans="1:10" x14ac:dyDescent="0.25">
      <c r="A8" s="158" t="s">
        <v>131</v>
      </c>
      <c r="B8" s="65">
        <v>66</v>
      </c>
      <c r="C8" s="66">
        <v>54</v>
      </c>
      <c r="D8" s="65">
        <v>192</v>
      </c>
      <c r="E8" s="66">
        <v>192</v>
      </c>
      <c r="F8" s="67"/>
      <c r="G8" s="65">
        <f>B8-C8</f>
        <v>12</v>
      </c>
      <c r="H8" s="66">
        <f>D8-E8</f>
        <v>0</v>
      </c>
      <c r="I8" s="8">
        <f>IF(C8=0, "-", IF(G8/C8&lt;10, G8/C8, "&gt;999%"))</f>
        <v>0.22222222222222221</v>
      </c>
      <c r="J8" s="9">
        <f>IF(E8=0, "-", IF(H8/E8&lt;10, H8/E8, "&gt;999%"))</f>
        <v>0</v>
      </c>
    </row>
    <row r="9" spans="1:10" x14ac:dyDescent="0.25">
      <c r="A9" s="158" t="s">
        <v>132</v>
      </c>
      <c r="B9" s="65">
        <v>37</v>
      </c>
      <c r="C9" s="66">
        <v>17</v>
      </c>
      <c r="D9" s="65">
        <v>85</v>
      </c>
      <c r="E9" s="66">
        <v>60</v>
      </c>
      <c r="F9" s="67"/>
      <c r="G9" s="65">
        <f>B9-C9</f>
        <v>20</v>
      </c>
      <c r="H9" s="66">
        <f>D9-E9</f>
        <v>25</v>
      </c>
      <c r="I9" s="8">
        <f>IF(C9=0, "-", IF(G9/C9&lt;10, G9/C9, "&gt;999%"))</f>
        <v>1.1764705882352942</v>
      </c>
      <c r="J9" s="9">
        <f>IF(E9=0, "-", IF(H9/E9&lt;10, H9/E9, "&gt;999%"))</f>
        <v>0.41666666666666669</v>
      </c>
    </row>
    <row r="10" spans="1:10" x14ac:dyDescent="0.25">
      <c r="A10" s="158" t="s">
        <v>133</v>
      </c>
      <c r="B10" s="65">
        <v>11</v>
      </c>
      <c r="C10" s="66">
        <v>4</v>
      </c>
      <c r="D10" s="65">
        <v>33</v>
      </c>
      <c r="E10" s="66">
        <v>12</v>
      </c>
      <c r="F10" s="67"/>
      <c r="G10" s="65">
        <f>B10-C10</f>
        <v>7</v>
      </c>
      <c r="H10" s="66">
        <f>D10-E10</f>
        <v>21</v>
      </c>
      <c r="I10" s="8">
        <f>IF(C10=0, "-", IF(G10/C10&lt;10, G10/C10, "&gt;999%"))</f>
        <v>1.75</v>
      </c>
      <c r="J10" s="9">
        <f>IF(E10=0, "-", IF(H10/E10&lt;10, H10/E10, "&gt;999%"))</f>
        <v>1.75</v>
      </c>
    </row>
    <row r="11" spans="1:10" x14ac:dyDescent="0.25">
      <c r="A11" s="158" t="s">
        <v>134</v>
      </c>
      <c r="B11" s="65">
        <v>11</v>
      </c>
      <c r="C11" s="66">
        <v>36</v>
      </c>
      <c r="D11" s="65">
        <v>45</v>
      </c>
      <c r="E11" s="66">
        <v>47</v>
      </c>
      <c r="F11" s="67"/>
      <c r="G11" s="65">
        <f>B11-C11</f>
        <v>-25</v>
      </c>
      <c r="H11" s="66">
        <f>D11-E11</f>
        <v>-2</v>
      </c>
      <c r="I11" s="8">
        <f>IF(C11=0, "-", IF(G11/C11&lt;10, G11/C11, "&gt;999%"))</f>
        <v>-0.69444444444444442</v>
      </c>
      <c r="J11" s="9">
        <f>IF(E11=0, "-", IF(H11/E11&lt;10, H11/E11, "&gt;999%"))</f>
        <v>-4.2553191489361701E-2</v>
      </c>
    </row>
    <row r="12" spans="1:10" x14ac:dyDescent="0.25">
      <c r="A12" s="7"/>
      <c r="B12" s="65"/>
      <c r="C12" s="66"/>
      <c r="D12" s="65"/>
      <c r="E12" s="66"/>
      <c r="F12" s="67"/>
      <c r="G12" s="65"/>
      <c r="H12" s="66"/>
      <c r="I12" s="8"/>
      <c r="J12" s="9"/>
    </row>
    <row r="13" spans="1:10" s="160" customFormat="1" x14ac:dyDescent="0.25">
      <c r="A13" s="159" t="s">
        <v>93</v>
      </c>
      <c r="B13" s="78">
        <f>SUM($B14:$B17)</f>
        <v>395</v>
      </c>
      <c r="C13" s="79">
        <f>SUM($C14:$C17)</f>
        <v>429</v>
      </c>
      <c r="D13" s="78">
        <f>SUM($D14:$D17)</f>
        <v>1034</v>
      </c>
      <c r="E13" s="79">
        <f>SUM($E14:$E17)</f>
        <v>1037</v>
      </c>
      <c r="F13" s="80"/>
      <c r="G13" s="78">
        <f>B13-C13</f>
        <v>-34</v>
      </c>
      <c r="H13" s="79">
        <f>D13-E13</f>
        <v>-3</v>
      </c>
      <c r="I13" s="54">
        <f>IF(C13=0, "-", IF(G13/C13&lt;10, G13/C13, "&gt;999%"))</f>
        <v>-7.9254079254079249E-2</v>
      </c>
      <c r="J13" s="55">
        <f>IF(E13=0, "-", IF(H13/E13&lt;10, H13/E13, "&gt;999%"))</f>
        <v>-2.8929604628736743E-3</v>
      </c>
    </row>
    <row r="14" spans="1:10" x14ac:dyDescent="0.25">
      <c r="A14" s="158" t="s">
        <v>131</v>
      </c>
      <c r="B14" s="65">
        <v>183</v>
      </c>
      <c r="C14" s="66">
        <v>234</v>
      </c>
      <c r="D14" s="65">
        <v>560</v>
      </c>
      <c r="E14" s="66">
        <v>636</v>
      </c>
      <c r="F14" s="67"/>
      <c r="G14" s="65">
        <f>B14-C14</f>
        <v>-51</v>
      </c>
      <c r="H14" s="66">
        <f>D14-E14</f>
        <v>-76</v>
      </c>
      <c r="I14" s="8">
        <f>IF(C14=0, "-", IF(G14/C14&lt;10, G14/C14, "&gt;999%"))</f>
        <v>-0.21794871794871795</v>
      </c>
      <c r="J14" s="9">
        <f>IF(E14=0, "-", IF(H14/E14&lt;10, H14/E14, "&gt;999%"))</f>
        <v>-0.11949685534591195</v>
      </c>
    </row>
    <row r="15" spans="1:10" x14ac:dyDescent="0.25">
      <c r="A15" s="158" t="s">
        <v>132</v>
      </c>
      <c r="B15" s="65">
        <v>108</v>
      </c>
      <c r="C15" s="66">
        <v>111</v>
      </c>
      <c r="D15" s="65">
        <v>288</v>
      </c>
      <c r="E15" s="66">
        <v>247</v>
      </c>
      <c r="F15" s="67"/>
      <c r="G15" s="65">
        <f>B15-C15</f>
        <v>-3</v>
      </c>
      <c r="H15" s="66">
        <f>D15-E15</f>
        <v>41</v>
      </c>
      <c r="I15" s="8">
        <f>IF(C15=0, "-", IF(G15/C15&lt;10, G15/C15, "&gt;999%"))</f>
        <v>-2.7027027027027029E-2</v>
      </c>
      <c r="J15" s="9">
        <f>IF(E15=0, "-", IF(H15/E15&lt;10, H15/E15, "&gt;999%"))</f>
        <v>0.16599190283400811</v>
      </c>
    </row>
    <row r="16" spans="1:10" x14ac:dyDescent="0.25">
      <c r="A16" s="158" t="s">
        <v>133</v>
      </c>
      <c r="B16" s="65">
        <v>38</v>
      </c>
      <c r="C16" s="66">
        <v>31</v>
      </c>
      <c r="D16" s="65">
        <v>81</v>
      </c>
      <c r="E16" s="66">
        <v>72</v>
      </c>
      <c r="F16" s="67"/>
      <c r="G16" s="65">
        <f>B16-C16</f>
        <v>7</v>
      </c>
      <c r="H16" s="66">
        <f>D16-E16</f>
        <v>9</v>
      </c>
      <c r="I16" s="8">
        <f>IF(C16=0, "-", IF(G16/C16&lt;10, G16/C16, "&gt;999%"))</f>
        <v>0.22580645161290322</v>
      </c>
      <c r="J16" s="9">
        <f>IF(E16=0, "-", IF(H16/E16&lt;10, H16/E16, "&gt;999%"))</f>
        <v>0.125</v>
      </c>
    </row>
    <row r="17" spans="1:10" x14ac:dyDescent="0.25">
      <c r="A17" s="158" t="s">
        <v>134</v>
      </c>
      <c r="B17" s="65">
        <v>66</v>
      </c>
      <c r="C17" s="66">
        <v>53</v>
      </c>
      <c r="D17" s="65">
        <v>105</v>
      </c>
      <c r="E17" s="66">
        <v>82</v>
      </c>
      <c r="F17" s="67"/>
      <c r="G17" s="65">
        <f>B17-C17</f>
        <v>13</v>
      </c>
      <c r="H17" s="66">
        <f>D17-E17</f>
        <v>23</v>
      </c>
      <c r="I17" s="8">
        <f>IF(C17=0, "-", IF(G17/C17&lt;10, G17/C17, "&gt;999%"))</f>
        <v>0.24528301886792453</v>
      </c>
      <c r="J17" s="9">
        <f>IF(E17=0, "-", IF(H17/E17&lt;10, H17/E17, "&gt;999%"))</f>
        <v>0.28048780487804881</v>
      </c>
    </row>
    <row r="18" spans="1:10" x14ac:dyDescent="0.25">
      <c r="A18" s="22"/>
      <c r="B18" s="74"/>
      <c r="C18" s="75"/>
      <c r="D18" s="74"/>
      <c r="E18" s="75"/>
      <c r="F18" s="76"/>
      <c r="G18" s="74"/>
      <c r="H18" s="75"/>
      <c r="I18" s="23"/>
      <c r="J18" s="24"/>
    </row>
    <row r="19" spans="1:10" s="160" customFormat="1" x14ac:dyDescent="0.25">
      <c r="A19" s="159" t="s">
        <v>99</v>
      </c>
      <c r="B19" s="78">
        <f>SUM($B20:$B23)</f>
        <v>235</v>
      </c>
      <c r="C19" s="79">
        <f>SUM($C20:$C23)</f>
        <v>346</v>
      </c>
      <c r="D19" s="78">
        <f>SUM($D20:$D23)</f>
        <v>713</v>
      </c>
      <c r="E19" s="79">
        <f>SUM($E20:$E23)</f>
        <v>821</v>
      </c>
      <c r="F19" s="80"/>
      <c r="G19" s="78">
        <f>B19-C19</f>
        <v>-111</v>
      </c>
      <c r="H19" s="79">
        <f>D19-E19</f>
        <v>-108</v>
      </c>
      <c r="I19" s="54">
        <f>IF(C19=0, "-", IF(G19/C19&lt;10, G19/C19, "&gt;999%"))</f>
        <v>-0.32080924855491327</v>
      </c>
      <c r="J19" s="55">
        <f>IF(E19=0, "-", IF(H19/E19&lt;10, H19/E19, "&gt;999%"))</f>
        <v>-0.13154689403166869</v>
      </c>
    </row>
    <row r="20" spans="1:10" x14ac:dyDescent="0.25">
      <c r="A20" s="158" t="s">
        <v>131</v>
      </c>
      <c r="B20" s="65">
        <v>63</v>
      </c>
      <c r="C20" s="66">
        <v>104</v>
      </c>
      <c r="D20" s="65">
        <v>180</v>
      </c>
      <c r="E20" s="66">
        <v>263</v>
      </c>
      <c r="F20" s="67"/>
      <c r="G20" s="65">
        <f>B20-C20</f>
        <v>-41</v>
      </c>
      <c r="H20" s="66">
        <f>D20-E20</f>
        <v>-83</v>
      </c>
      <c r="I20" s="8">
        <f>IF(C20=0, "-", IF(G20/C20&lt;10, G20/C20, "&gt;999%"))</f>
        <v>-0.39423076923076922</v>
      </c>
      <c r="J20" s="9">
        <f>IF(E20=0, "-", IF(H20/E20&lt;10, H20/E20, "&gt;999%"))</f>
        <v>-0.31558935361216728</v>
      </c>
    </row>
    <row r="21" spans="1:10" x14ac:dyDescent="0.25">
      <c r="A21" s="158" t="s">
        <v>132</v>
      </c>
      <c r="B21" s="65">
        <v>109</v>
      </c>
      <c r="C21" s="66">
        <v>176</v>
      </c>
      <c r="D21" s="65">
        <v>379</v>
      </c>
      <c r="E21" s="66">
        <v>417</v>
      </c>
      <c r="F21" s="67"/>
      <c r="G21" s="65">
        <f>B21-C21</f>
        <v>-67</v>
      </c>
      <c r="H21" s="66">
        <f>D21-E21</f>
        <v>-38</v>
      </c>
      <c r="I21" s="8">
        <f>IF(C21=0, "-", IF(G21/C21&lt;10, G21/C21, "&gt;999%"))</f>
        <v>-0.38068181818181818</v>
      </c>
      <c r="J21" s="9">
        <f>IF(E21=0, "-", IF(H21/E21&lt;10, H21/E21, "&gt;999%"))</f>
        <v>-9.1127098321342928E-2</v>
      </c>
    </row>
    <row r="22" spans="1:10" x14ac:dyDescent="0.25">
      <c r="A22" s="158" t="s">
        <v>133</v>
      </c>
      <c r="B22" s="65">
        <v>38</v>
      </c>
      <c r="C22" s="66">
        <v>38</v>
      </c>
      <c r="D22" s="65">
        <v>101</v>
      </c>
      <c r="E22" s="66">
        <v>80</v>
      </c>
      <c r="F22" s="67"/>
      <c r="G22" s="65">
        <f>B22-C22</f>
        <v>0</v>
      </c>
      <c r="H22" s="66">
        <f>D22-E22</f>
        <v>21</v>
      </c>
      <c r="I22" s="8">
        <f>IF(C22=0, "-", IF(G22/C22&lt;10, G22/C22, "&gt;999%"))</f>
        <v>0</v>
      </c>
      <c r="J22" s="9">
        <f>IF(E22=0, "-", IF(H22/E22&lt;10, H22/E22, "&gt;999%"))</f>
        <v>0.26250000000000001</v>
      </c>
    </row>
    <row r="23" spans="1:10" x14ac:dyDescent="0.25">
      <c r="A23" s="158" t="s">
        <v>134</v>
      </c>
      <c r="B23" s="65">
        <v>25</v>
      </c>
      <c r="C23" s="66">
        <v>28</v>
      </c>
      <c r="D23" s="65">
        <v>53</v>
      </c>
      <c r="E23" s="66">
        <v>61</v>
      </c>
      <c r="F23" s="67"/>
      <c r="G23" s="65">
        <f>B23-C23</f>
        <v>-3</v>
      </c>
      <c r="H23" s="66">
        <f>D23-E23</f>
        <v>-8</v>
      </c>
      <c r="I23" s="8">
        <f>IF(C23=0, "-", IF(G23/C23&lt;10, G23/C23, "&gt;999%"))</f>
        <v>-0.10714285714285714</v>
      </c>
      <c r="J23" s="9">
        <f>IF(E23=0, "-", IF(H23/E23&lt;10, H23/E23, "&gt;999%"))</f>
        <v>-0.13114754098360656</v>
      </c>
    </row>
    <row r="24" spans="1:10" x14ac:dyDescent="0.25">
      <c r="A24" s="7"/>
      <c r="B24" s="65"/>
      <c r="C24" s="66"/>
      <c r="D24" s="65"/>
      <c r="E24" s="66"/>
      <c r="F24" s="67"/>
      <c r="G24" s="65"/>
      <c r="H24" s="66"/>
      <c r="I24" s="8"/>
      <c r="J24" s="9"/>
    </row>
    <row r="25" spans="1:10" s="43" customFormat="1" x14ac:dyDescent="0.25">
      <c r="A25" s="53" t="s">
        <v>29</v>
      </c>
      <c r="B25" s="78">
        <f>SUM($B26:$B29)</f>
        <v>755</v>
      </c>
      <c r="C25" s="79">
        <f>SUM($C26:$C29)</f>
        <v>886</v>
      </c>
      <c r="D25" s="78">
        <f>SUM($D26:$D29)</f>
        <v>2102</v>
      </c>
      <c r="E25" s="79">
        <f>SUM($E26:$E29)</f>
        <v>2169</v>
      </c>
      <c r="F25" s="80"/>
      <c r="G25" s="78">
        <f>B25-C25</f>
        <v>-131</v>
      </c>
      <c r="H25" s="79">
        <f>D25-E25</f>
        <v>-67</v>
      </c>
      <c r="I25" s="54">
        <f>IF(C25=0, "-", IF(G25/C25&lt;10, G25/C25, "&gt;999%"))</f>
        <v>-0.14785553047404063</v>
      </c>
      <c r="J25" s="55">
        <f>IF(E25=0, "-", IF(H25/E25&lt;10, H25/E25, "&gt;999%"))</f>
        <v>-3.0889810972798526E-2</v>
      </c>
    </row>
    <row r="26" spans="1:10" x14ac:dyDescent="0.25">
      <c r="A26" s="158" t="s">
        <v>131</v>
      </c>
      <c r="B26" s="65">
        <v>312</v>
      </c>
      <c r="C26" s="66">
        <v>392</v>
      </c>
      <c r="D26" s="65">
        <v>932</v>
      </c>
      <c r="E26" s="66">
        <v>1091</v>
      </c>
      <c r="F26" s="67"/>
      <c r="G26" s="65">
        <f>B26-C26</f>
        <v>-80</v>
      </c>
      <c r="H26" s="66">
        <f>D26-E26</f>
        <v>-159</v>
      </c>
      <c r="I26" s="8">
        <f>IF(C26=0, "-", IF(G26/C26&lt;10, G26/C26, "&gt;999%"))</f>
        <v>-0.20408163265306123</v>
      </c>
      <c r="J26" s="9">
        <f>IF(E26=0, "-", IF(H26/E26&lt;10, H26/E26, "&gt;999%"))</f>
        <v>-0.14573785517873511</v>
      </c>
    </row>
    <row r="27" spans="1:10" x14ac:dyDescent="0.25">
      <c r="A27" s="158" t="s">
        <v>132</v>
      </c>
      <c r="B27" s="65">
        <v>254</v>
      </c>
      <c r="C27" s="66">
        <v>304</v>
      </c>
      <c r="D27" s="65">
        <v>752</v>
      </c>
      <c r="E27" s="66">
        <v>724</v>
      </c>
      <c r="F27" s="67"/>
      <c r="G27" s="65">
        <f>B27-C27</f>
        <v>-50</v>
      </c>
      <c r="H27" s="66">
        <f>D27-E27</f>
        <v>28</v>
      </c>
      <c r="I27" s="8">
        <f>IF(C27=0, "-", IF(G27/C27&lt;10, G27/C27, "&gt;999%"))</f>
        <v>-0.16447368421052633</v>
      </c>
      <c r="J27" s="9">
        <f>IF(E27=0, "-", IF(H27/E27&lt;10, H27/E27, "&gt;999%"))</f>
        <v>3.8674033149171269E-2</v>
      </c>
    </row>
    <row r="28" spans="1:10" x14ac:dyDescent="0.25">
      <c r="A28" s="158" t="s">
        <v>133</v>
      </c>
      <c r="B28" s="65">
        <v>87</v>
      </c>
      <c r="C28" s="66">
        <v>73</v>
      </c>
      <c r="D28" s="65">
        <v>215</v>
      </c>
      <c r="E28" s="66">
        <v>164</v>
      </c>
      <c r="F28" s="67"/>
      <c r="G28" s="65">
        <f>B28-C28</f>
        <v>14</v>
      </c>
      <c r="H28" s="66">
        <f>D28-E28</f>
        <v>51</v>
      </c>
      <c r="I28" s="8">
        <f>IF(C28=0, "-", IF(G28/C28&lt;10, G28/C28, "&gt;999%"))</f>
        <v>0.19178082191780821</v>
      </c>
      <c r="J28" s="9">
        <f>IF(E28=0, "-", IF(H28/E28&lt;10, H28/E28, "&gt;999%"))</f>
        <v>0.31097560975609756</v>
      </c>
    </row>
    <row r="29" spans="1:10" x14ac:dyDescent="0.25">
      <c r="A29" s="158" t="s">
        <v>134</v>
      </c>
      <c r="B29" s="65">
        <v>102</v>
      </c>
      <c r="C29" s="66">
        <v>117</v>
      </c>
      <c r="D29" s="65">
        <v>203</v>
      </c>
      <c r="E29" s="66">
        <v>190</v>
      </c>
      <c r="F29" s="67"/>
      <c r="G29" s="65">
        <f>B29-C29</f>
        <v>-15</v>
      </c>
      <c r="H29" s="66">
        <f>D29-E29</f>
        <v>13</v>
      </c>
      <c r="I29" s="8">
        <f>IF(C29=0, "-", IF(G29/C29&lt;10, G29/C29, "&gt;999%"))</f>
        <v>-0.12820512820512819</v>
      </c>
      <c r="J29" s="9">
        <f>IF(E29=0, "-", IF(H29/E29&lt;10, H29/E29, "&gt;999%"))</f>
        <v>6.8421052631578952E-2</v>
      </c>
    </row>
    <row r="30" spans="1:10" x14ac:dyDescent="0.25">
      <c r="A30" s="7"/>
      <c r="B30" s="65"/>
      <c r="C30" s="66"/>
      <c r="D30" s="65"/>
      <c r="E30" s="66"/>
      <c r="F30" s="67"/>
      <c r="G30" s="65"/>
      <c r="H30" s="66"/>
      <c r="I30" s="8"/>
      <c r="J30" s="9"/>
    </row>
    <row r="31" spans="1:10" s="43" customFormat="1" x14ac:dyDescent="0.25">
      <c r="A31" s="22" t="s">
        <v>100</v>
      </c>
      <c r="B31" s="78">
        <v>21</v>
      </c>
      <c r="C31" s="79">
        <v>30</v>
      </c>
      <c r="D31" s="78">
        <v>64</v>
      </c>
      <c r="E31" s="79">
        <v>69</v>
      </c>
      <c r="F31" s="80"/>
      <c r="G31" s="78">
        <f>B31-C31</f>
        <v>-9</v>
      </c>
      <c r="H31" s="79">
        <f>D31-E31</f>
        <v>-5</v>
      </c>
      <c r="I31" s="54">
        <f>IF(C31=0, "-", IF(G31/C31&lt;10, G31/C31, "&gt;999%"))</f>
        <v>-0.3</v>
      </c>
      <c r="J31" s="55">
        <f>IF(E31=0, "-", IF(H31/E31&lt;10, H31/E31, "&gt;999%"))</f>
        <v>-7.2463768115942032E-2</v>
      </c>
    </row>
    <row r="32" spans="1:10" x14ac:dyDescent="0.25">
      <c r="A32" s="1"/>
      <c r="B32" s="68"/>
      <c r="C32" s="69"/>
      <c r="D32" s="68"/>
      <c r="E32" s="69"/>
      <c r="F32" s="70"/>
      <c r="G32" s="68"/>
      <c r="H32" s="69"/>
      <c r="I32" s="5"/>
      <c r="J32" s="6"/>
    </row>
    <row r="33" spans="1:10" s="43" customFormat="1" x14ac:dyDescent="0.25">
      <c r="A33" s="27" t="s">
        <v>5</v>
      </c>
      <c r="B33" s="71">
        <f>SUM(B26:B32)</f>
        <v>776</v>
      </c>
      <c r="C33" s="77">
        <f>SUM(C26:C32)</f>
        <v>916</v>
      </c>
      <c r="D33" s="71">
        <f>SUM(D26:D32)</f>
        <v>2166</v>
      </c>
      <c r="E33" s="77">
        <f>SUM(E26:E32)</f>
        <v>2238</v>
      </c>
      <c r="F33" s="73"/>
      <c r="G33" s="71">
        <f>B33-C33</f>
        <v>-140</v>
      </c>
      <c r="H33" s="72">
        <f>D33-E33</f>
        <v>-72</v>
      </c>
      <c r="I33" s="37">
        <f>IF(C33=0, 0, G33/C33)</f>
        <v>-0.15283842794759825</v>
      </c>
      <c r="J33" s="38">
        <f>IF(E33=0, 0, H33/E33)</f>
        <v>-3.2171581769436998E-2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7"/>
  <sheetViews>
    <sheetView tabSelected="1" workbookViewId="0">
      <selection activeCell="M1" sqref="M1"/>
    </sheetView>
  </sheetViews>
  <sheetFormatPr defaultRowHeight="13.2" x14ac:dyDescent="0.25"/>
  <cols>
    <col min="1" max="1" width="32.44140625" bestFit="1" customWidth="1"/>
    <col min="2" max="5" width="10.21875" customWidth="1"/>
    <col min="6" max="6" width="1.77734375" customWidth="1"/>
    <col min="7" max="10" width="10.218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83</v>
      </c>
      <c r="B2" s="202" t="s">
        <v>74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84</v>
      </c>
      <c r="B7" s="65"/>
      <c r="C7" s="66"/>
      <c r="D7" s="65"/>
      <c r="E7" s="66"/>
      <c r="F7" s="67"/>
      <c r="G7" s="65"/>
      <c r="H7" s="66"/>
      <c r="I7" s="20"/>
      <c r="J7" s="21"/>
    </row>
    <row r="8" spans="1:10" x14ac:dyDescent="0.25">
      <c r="A8" s="158" t="s">
        <v>135</v>
      </c>
      <c r="B8" s="65">
        <v>8</v>
      </c>
      <c r="C8" s="66">
        <v>8</v>
      </c>
      <c r="D8" s="65">
        <v>31</v>
      </c>
      <c r="E8" s="66">
        <v>13</v>
      </c>
      <c r="F8" s="67"/>
      <c r="G8" s="65">
        <f>B8-C8</f>
        <v>0</v>
      </c>
      <c r="H8" s="66">
        <f>D8-E8</f>
        <v>18</v>
      </c>
      <c r="I8" s="20">
        <f>IF(C8=0, "-", IF(G8/C8&lt;10, G8/C8, "&gt;999%"))</f>
        <v>0</v>
      </c>
      <c r="J8" s="21">
        <f>IF(E8=0, "-", IF(H8/E8&lt;10, H8/E8, "&gt;999%"))</f>
        <v>1.3846153846153846</v>
      </c>
    </row>
    <row r="9" spans="1:10" x14ac:dyDescent="0.25">
      <c r="A9" s="158" t="s">
        <v>136</v>
      </c>
      <c r="B9" s="65">
        <v>8</v>
      </c>
      <c r="C9" s="66">
        <v>7</v>
      </c>
      <c r="D9" s="65">
        <v>26</v>
      </c>
      <c r="E9" s="66">
        <v>9</v>
      </c>
      <c r="F9" s="67"/>
      <c r="G9" s="65">
        <f>B9-C9</f>
        <v>1</v>
      </c>
      <c r="H9" s="66">
        <f>D9-E9</f>
        <v>17</v>
      </c>
      <c r="I9" s="20">
        <f>IF(C9=0, "-", IF(G9/C9&lt;10, G9/C9, "&gt;999%"))</f>
        <v>0.14285714285714285</v>
      </c>
      <c r="J9" s="21">
        <f>IF(E9=0, "-", IF(H9/E9&lt;10, H9/E9, "&gt;999%"))</f>
        <v>1.8888888888888888</v>
      </c>
    </row>
    <row r="10" spans="1:10" x14ac:dyDescent="0.25">
      <c r="A10" s="158" t="s">
        <v>137</v>
      </c>
      <c r="B10" s="65">
        <v>16</v>
      </c>
      <c r="C10" s="66">
        <v>20</v>
      </c>
      <c r="D10" s="65">
        <v>38</v>
      </c>
      <c r="E10" s="66">
        <v>76</v>
      </c>
      <c r="F10" s="67"/>
      <c r="G10" s="65">
        <f>B10-C10</f>
        <v>-4</v>
      </c>
      <c r="H10" s="66">
        <f>D10-E10</f>
        <v>-38</v>
      </c>
      <c r="I10" s="20">
        <f>IF(C10=0, "-", IF(G10/C10&lt;10, G10/C10, "&gt;999%"))</f>
        <v>-0.2</v>
      </c>
      <c r="J10" s="21">
        <f>IF(E10=0, "-", IF(H10/E10&lt;10, H10/E10, "&gt;999%"))</f>
        <v>-0.5</v>
      </c>
    </row>
    <row r="11" spans="1:10" x14ac:dyDescent="0.25">
      <c r="A11" s="158" t="s">
        <v>138</v>
      </c>
      <c r="B11" s="65">
        <v>93</v>
      </c>
      <c r="C11" s="66">
        <v>76</v>
      </c>
      <c r="D11" s="65">
        <v>260</v>
      </c>
      <c r="E11" s="66">
        <v>213</v>
      </c>
      <c r="F11" s="67"/>
      <c r="G11" s="65">
        <f>B11-C11</f>
        <v>17</v>
      </c>
      <c r="H11" s="66">
        <f>D11-E11</f>
        <v>47</v>
      </c>
      <c r="I11" s="20">
        <f>IF(C11=0, "-", IF(G11/C11&lt;10, G11/C11, "&gt;999%"))</f>
        <v>0.22368421052631579</v>
      </c>
      <c r="J11" s="21">
        <f>IF(E11=0, "-", IF(H11/E11&lt;10, H11/E11, "&gt;999%"))</f>
        <v>0.22065727699530516</v>
      </c>
    </row>
    <row r="12" spans="1:10" x14ac:dyDescent="0.25">
      <c r="A12" s="7"/>
      <c r="B12" s="65"/>
      <c r="C12" s="66"/>
      <c r="D12" s="65"/>
      <c r="E12" s="66"/>
      <c r="F12" s="67"/>
      <c r="G12" s="65"/>
      <c r="H12" s="66"/>
      <c r="I12" s="20"/>
      <c r="J12" s="21"/>
    </row>
    <row r="13" spans="1:10" s="139" customFormat="1" x14ac:dyDescent="0.25">
      <c r="A13" s="159" t="s">
        <v>93</v>
      </c>
      <c r="B13" s="65"/>
      <c r="C13" s="66"/>
      <c r="D13" s="65"/>
      <c r="E13" s="66"/>
      <c r="F13" s="67"/>
      <c r="G13" s="65"/>
      <c r="H13" s="66"/>
      <c r="I13" s="20"/>
      <c r="J13" s="21"/>
    </row>
    <row r="14" spans="1:10" x14ac:dyDescent="0.25">
      <c r="A14" s="158" t="s">
        <v>135</v>
      </c>
      <c r="B14" s="65">
        <v>69</v>
      </c>
      <c r="C14" s="66">
        <v>137</v>
      </c>
      <c r="D14" s="65">
        <v>278</v>
      </c>
      <c r="E14" s="66">
        <v>328</v>
      </c>
      <c r="F14" s="67"/>
      <c r="G14" s="65">
        <f>B14-C14</f>
        <v>-68</v>
      </c>
      <c r="H14" s="66">
        <f>D14-E14</f>
        <v>-50</v>
      </c>
      <c r="I14" s="20">
        <f>IF(C14=0, "-", IF(G14/C14&lt;10, G14/C14, "&gt;999%"))</f>
        <v>-0.49635036496350365</v>
      </c>
      <c r="J14" s="21">
        <f>IF(E14=0, "-", IF(H14/E14&lt;10, H14/E14, "&gt;999%"))</f>
        <v>-0.1524390243902439</v>
      </c>
    </row>
    <row r="15" spans="1:10" x14ac:dyDescent="0.25">
      <c r="A15" s="158" t="s">
        <v>136</v>
      </c>
      <c r="B15" s="65">
        <v>11</v>
      </c>
      <c r="C15" s="66">
        <v>1</v>
      </c>
      <c r="D15" s="65">
        <v>17</v>
      </c>
      <c r="E15" s="66">
        <v>5</v>
      </c>
      <c r="F15" s="67"/>
      <c r="G15" s="65">
        <f>B15-C15</f>
        <v>10</v>
      </c>
      <c r="H15" s="66">
        <f>D15-E15</f>
        <v>12</v>
      </c>
      <c r="I15" s="20" t="str">
        <f>IF(C15=0, "-", IF(G15/C15&lt;10, G15/C15, "&gt;999%"))</f>
        <v>&gt;999%</v>
      </c>
      <c r="J15" s="21">
        <f>IF(E15=0, "-", IF(H15/E15&lt;10, H15/E15, "&gt;999%"))</f>
        <v>2.4</v>
      </c>
    </row>
    <row r="16" spans="1:10" x14ac:dyDescent="0.25">
      <c r="A16" s="158" t="s">
        <v>137</v>
      </c>
      <c r="B16" s="65">
        <v>33</v>
      </c>
      <c r="C16" s="66">
        <v>38</v>
      </c>
      <c r="D16" s="65">
        <v>92</v>
      </c>
      <c r="E16" s="66">
        <v>131</v>
      </c>
      <c r="F16" s="67"/>
      <c r="G16" s="65">
        <f>B16-C16</f>
        <v>-5</v>
      </c>
      <c r="H16" s="66">
        <f>D16-E16</f>
        <v>-39</v>
      </c>
      <c r="I16" s="20">
        <f>IF(C16=0, "-", IF(G16/C16&lt;10, G16/C16, "&gt;999%"))</f>
        <v>-0.13157894736842105</v>
      </c>
      <c r="J16" s="21">
        <f>IF(E16=0, "-", IF(H16/E16&lt;10, H16/E16, "&gt;999%"))</f>
        <v>-0.29770992366412213</v>
      </c>
    </row>
    <row r="17" spans="1:10" x14ac:dyDescent="0.25">
      <c r="A17" s="158" t="s">
        <v>138</v>
      </c>
      <c r="B17" s="65">
        <v>282</v>
      </c>
      <c r="C17" s="66">
        <v>252</v>
      </c>
      <c r="D17" s="65">
        <v>645</v>
      </c>
      <c r="E17" s="66">
        <v>571</v>
      </c>
      <c r="F17" s="67"/>
      <c r="G17" s="65">
        <f>B17-C17</f>
        <v>30</v>
      </c>
      <c r="H17" s="66">
        <f>D17-E17</f>
        <v>74</v>
      </c>
      <c r="I17" s="20">
        <f>IF(C17=0, "-", IF(G17/C17&lt;10, G17/C17, "&gt;999%"))</f>
        <v>0.11904761904761904</v>
      </c>
      <c r="J17" s="21">
        <f>IF(E17=0, "-", IF(H17/E17&lt;10, H17/E17, "&gt;999%"))</f>
        <v>0.1295971978984238</v>
      </c>
    </row>
    <row r="18" spans="1:10" x14ac:dyDescent="0.25">
      <c r="A18" s="158" t="s">
        <v>139</v>
      </c>
      <c r="B18" s="65">
        <v>0</v>
      </c>
      <c r="C18" s="66">
        <v>1</v>
      </c>
      <c r="D18" s="65">
        <v>2</v>
      </c>
      <c r="E18" s="66">
        <v>2</v>
      </c>
      <c r="F18" s="67"/>
      <c r="G18" s="65">
        <f>B18-C18</f>
        <v>-1</v>
      </c>
      <c r="H18" s="66">
        <f>D18-E18</f>
        <v>0</v>
      </c>
      <c r="I18" s="20">
        <f>IF(C18=0, "-", IF(G18/C18&lt;10, G18/C18, "&gt;999%"))</f>
        <v>-1</v>
      </c>
      <c r="J18" s="21">
        <f>IF(E18=0, "-", IF(H18/E18&lt;10, H18/E18, "&gt;999%"))</f>
        <v>0</v>
      </c>
    </row>
    <row r="19" spans="1:10" x14ac:dyDescent="0.25">
      <c r="A19" s="7"/>
      <c r="B19" s="65"/>
      <c r="C19" s="66"/>
      <c r="D19" s="65"/>
      <c r="E19" s="66"/>
      <c r="F19" s="67"/>
      <c r="G19" s="65"/>
      <c r="H19" s="66"/>
      <c r="I19" s="20"/>
      <c r="J19" s="21"/>
    </row>
    <row r="20" spans="1:10" s="139" customFormat="1" x14ac:dyDescent="0.25">
      <c r="A20" s="159" t="s">
        <v>99</v>
      </c>
      <c r="B20" s="65"/>
      <c r="C20" s="66"/>
      <c r="D20" s="65"/>
      <c r="E20" s="66"/>
      <c r="F20" s="67"/>
      <c r="G20" s="65"/>
      <c r="H20" s="66"/>
      <c r="I20" s="20"/>
      <c r="J20" s="21"/>
    </row>
    <row r="21" spans="1:10" x14ac:dyDescent="0.25">
      <c r="A21" s="158" t="s">
        <v>135</v>
      </c>
      <c r="B21" s="65">
        <v>205</v>
      </c>
      <c r="C21" s="66">
        <v>304</v>
      </c>
      <c r="D21" s="65">
        <v>628</v>
      </c>
      <c r="E21" s="66">
        <v>741</v>
      </c>
      <c r="F21" s="67"/>
      <c r="G21" s="65">
        <f>B21-C21</f>
        <v>-99</v>
      </c>
      <c r="H21" s="66">
        <f>D21-E21</f>
        <v>-113</v>
      </c>
      <c r="I21" s="20">
        <f>IF(C21=0, "-", IF(G21/C21&lt;10, G21/C21, "&gt;999%"))</f>
        <v>-0.32565789473684209</v>
      </c>
      <c r="J21" s="21">
        <f>IF(E21=0, "-", IF(H21/E21&lt;10, H21/E21, "&gt;999%"))</f>
        <v>-0.1524966261808367</v>
      </c>
    </row>
    <row r="22" spans="1:10" x14ac:dyDescent="0.25">
      <c r="A22" s="158" t="s">
        <v>138</v>
      </c>
      <c r="B22" s="65">
        <v>30</v>
      </c>
      <c r="C22" s="66">
        <v>42</v>
      </c>
      <c r="D22" s="65">
        <v>85</v>
      </c>
      <c r="E22" s="66">
        <v>80</v>
      </c>
      <c r="F22" s="67"/>
      <c r="G22" s="65">
        <f>B22-C22</f>
        <v>-12</v>
      </c>
      <c r="H22" s="66">
        <f>D22-E22</f>
        <v>5</v>
      </c>
      <c r="I22" s="20">
        <f>IF(C22=0, "-", IF(G22/C22&lt;10, G22/C22, "&gt;999%"))</f>
        <v>-0.2857142857142857</v>
      </c>
      <c r="J22" s="21">
        <f>IF(E22=0, "-", IF(H22/E22&lt;10, H22/E22, "&gt;999%"))</f>
        <v>6.25E-2</v>
      </c>
    </row>
    <row r="23" spans="1:10" x14ac:dyDescent="0.25">
      <c r="A23" s="7"/>
      <c r="B23" s="65"/>
      <c r="C23" s="66"/>
      <c r="D23" s="65"/>
      <c r="E23" s="66"/>
      <c r="F23" s="67"/>
      <c r="G23" s="65"/>
      <c r="H23" s="66"/>
      <c r="I23" s="20"/>
      <c r="J23" s="21"/>
    </row>
    <row r="24" spans="1:10" x14ac:dyDescent="0.25">
      <c r="A24" s="7" t="s">
        <v>100</v>
      </c>
      <c r="B24" s="65">
        <v>21</v>
      </c>
      <c r="C24" s="66">
        <v>30</v>
      </c>
      <c r="D24" s="65">
        <v>64</v>
      </c>
      <c r="E24" s="66">
        <v>69</v>
      </c>
      <c r="F24" s="67"/>
      <c r="G24" s="65">
        <f>B24-C24</f>
        <v>-9</v>
      </c>
      <c r="H24" s="66">
        <f>D24-E24</f>
        <v>-5</v>
      </c>
      <c r="I24" s="20">
        <f>IF(C24=0, "-", IF(G24/C24&lt;10, G24/C24, "&gt;999%"))</f>
        <v>-0.3</v>
      </c>
      <c r="J24" s="21">
        <f>IF(E24=0, "-", IF(H24/E24&lt;10, H24/E24, "&gt;999%"))</f>
        <v>-7.2463768115942032E-2</v>
      </c>
    </row>
    <row r="25" spans="1:10" x14ac:dyDescent="0.25">
      <c r="A25" s="1"/>
      <c r="B25" s="68"/>
      <c r="C25" s="69"/>
      <c r="D25" s="68"/>
      <c r="E25" s="69"/>
      <c r="F25" s="70"/>
      <c r="G25" s="68"/>
      <c r="H25" s="69"/>
      <c r="I25" s="5"/>
      <c r="J25" s="6"/>
    </row>
    <row r="26" spans="1:10" s="43" customFormat="1" x14ac:dyDescent="0.25">
      <c r="A26" s="27" t="s">
        <v>5</v>
      </c>
      <c r="B26" s="71">
        <f>SUM(B6:B25)</f>
        <v>776</v>
      </c>
      <c r="C26" s="77">
        <f>SUM(C6:C25)</f>
        <v>916</v>
      </c>
      <c r="D26" s="71">
        <f>SUM(D6:D25)</f>
        <v>2166</v>
      </c>
      <c r="E26" s="77">
        <f>SUM(E6:E25)</f>
        <v>2238</v>
      </c>
      <c r="F26" s="73"/>
      <c r="G26" s="71">
        <f>B26-C26</f>
        <v>-140</v>
      </c>
      <c r="H26" s="72">
        <f>D26-E26</f>
        <v>-72</v>
      </c>
      <c r="I26" s="37">
        <f>IF(C26=0, 0, G26/C26)</f>
        <v>-0.15283842794759825</v>
      </c>
      <c r="J26" s="38">
        <f>IF(E26=0, 0, H26/E26)</f>
        <v>-3.2171581769436998E-2</v>
      </c>
    </row>
    <row r="27" spans="1:10" s="43" customFormat="1" x14ac:dyDescent="0.25">
      <c r="A27" s="22"/>
      <c r="B27" s="78"/>
      <c r="C27" s="98"/>
      <c r="D27" s="78"/>
      <c r="E27" s="98"/>
      <c r="F27" s="80"/>
      <c r="G27" s="78"/>
      <c r="H27" s="79"/>
      <c r="I27" s="54"/>
      <c r="J27" s="55"/>
    </row>
    <row r="28" spans="1:10" s="139" customFormat="1" x14ac:dyDescent="0.25">
      <c r="A28" s="161" t="s">
        <v>140</v>
      </c>
      <c r="B28" s="74"/>
      <c r="C28" s="75"/>
      <c r="D28" s="74"/>
      <c r="E28" s="75"/>
      <c r="F28" s="76"/>
      <c r="G28" s="74"/>
      <c r="H28" s="75"/>
      <c r="I28" s="23"/>
      <c r="J28" s="24"/>
    </row>
    <row r="29" spans="1:10" x14ac:dyDescent="0.25">
      <c r="A29" s="7" t="s">
        <v>135</v>
      </c>
      <c r="B29" s="65">
        <v>282</v>
      </c>
      <c r="C29" s="66">
        <v>449</v>
      </c>
      <c r="D29" s="65">
        <v>937</v>
      </c>
      <c r="E29" s="66">
        <v>1082</v>
      </c>
      <c r="F29" s="67"/>
      <c r="G29" s="65">
        <f>B29-C29</f>
        <v>-167</v>
      </c>
      <c r="H29" s="66">
        <f>D29-E29</f>
        <v>-145</v>
      </c>
      <c r="I29" s="20">
        <f>IF(C29=0, "-", IF(G29/C29&lt;10, G29/C29, "&gt;999%"))</f>
        <v>-0.37193763919821826</v>
      </c>
      <c r="J29" s="21">
        <f>IF(E29=0, "-", IF(H29/E29&lt;10, H29/E29, "&gt;999%"))</f>
        <v>-0.13401109057301294</v>
      </c>
    </row>
    <row r="30" spans="1:10" x14ac:dyDescent="0.25">
      <c r="A30" s="7" t="s">
        <v>136</v>
      </c>
      <c r="B30" s="65">
        <v>19</v>
      </c>
      <c r="C30" s="66">
        <v>8</v>
      </c>
      <c r="D30" s="65">
        <v>43</v>
      </c>
      <c r="E30" s="66">
        <v>14</v>
      </c>
      <c r="F30" s="67"/>
      <c r="G30" s="65">
        <f>B30-C30</f>
        <v>11</v>
      </c>
      <c r="H30" s="66">
        <f>D30-E30</f>
        <v>29</v>
      </c>
      <c r="I30" s="20">
        <f>IF(C30=0, "-", IF(G30/C30&lt;10, G30/C30, "&gt;999%"))</f>
        <v>1.375</v>
      </c>
      <c r="J30" s="21">
        <f>IF(E30=0, "-", IF(H30/E30&lt;10, H30/E30, "&gt;999%"))</f>
        <v>2.0714285714285716</v>
      </c>
    </row>
    <row r="31" spans="1:10" x14ac:dyDescent="0.25">
      <c r="A31" s="7" t="s">
        <v>137</v>
      </c>
      <c r="B31" s="65">
        <v>49</v>
      </c>
      <c r="C31" s="66">
        <v>58</v>
      </c>
      <c r="D31" s="65">
        <v>130</v>
      </c>
      <c r="E31" s="66">
        <v>207</v>
      </c>
      <c r="F31" s="67"/>
      <c r="G31" s="65">
        <f>B31-C31</f>
        <v>-9</v>
      </c>
      <c r="H31" s="66">
        <f>D31-E31</f>
        <v>-77</v>
      </c>
      <c r="I31" s="20">
        <f>IF(C31=0, "-", IF(G31/C31&lt;10, G31/C31, "&gt;999%"))</f>
        <v>-0.15517241379310345</v>
      </c>
      <c r="J31" s="21">
        <f>IF(E31=0, "-", IF(H31/E31&lt;10, H31/E31, "&gt;999%"))</f>
        <v>-0.3719806763285024</v>
      </c>
    </row>
    <row r="32" spans="1:10" x14ac:dyDescent="0.25">
      <c r="A32" s="7" t="s">
        <v>138</v>
      </c>
      <c r="B32" s="65">
        <v>405</v>
      </c>
      <c r="C32" s="66">
        <v>370</v>
      </c>
      <c r="D32" s="65">
        <v>990</v>
      </c>
      <c r="E32" s="66">
        <v>864</v>
      </c>
      <c r="F32" s="67"/>
      <c r="G32" s="65">
        <f>B32-C32</f>
        <v>35</v>
      </c>
      <c r="H32" s="66">
        <f>D32-E32</f>
        <v>126</v>
      </c>
      <c r="I32" s="20">
        <f>IF(C32=0, "-", IF(G32/C32&lt;10, G32/C32, "&gt;999%"))</f>
        <v>9.45945945945946E-2</v>
      </c>
      <c r="J32" s="21">
        <f>IF(E32=0, "-", IF(H32/E32&lt;10, H32/E32, "&gt;999%"))</f>
        <v>0.14583333333333334</v>
      </c>
    </row>
    <row r="33" spans="1:10" x14ac:dyDescent="0.25">
      <c r="A33" s="7" t="s">
        <v>139</v>
      </c>
      <c r="B33" s="65">
        <v>0</v>
      </c>
      <c r="C33" s="66">
        <v>1</v>
      </c>
      <c r="D33" s="65">
        <v>2</v>
      </c>
      <c r="E33" s="66">
        <v>2</v>
      </c>
      <c r="F33" s="67"/>
      <c r="G33" s="65">
        <f>B33-C33</f>
        <v>-1</v>
      </c>
      <c r="H33" s="66">
        <f>D33-E33</f>
        <v>0</v>
      </c>
      <c r="I33" s="20">
        <f>IF(C33=0, "-", IF(G33/C33&lt;10, G33/C33, "&gt;999%"))</f>
        <v>-1</v>
      </c>
      <c r="J33" s="21">
        <f>IF(E33=0, "-", IF(H33/E33&lt;10, H33/E33, "&gt;999%"))</f>
        <v>0</v>
      </c>
    </row>
    <row r="34" spans="1:10" x14ac:dyDescent="0.25">
      <c r="A34" s="7"/>
      <c r="B34" s="65"/>
      <c r="C34" s="66"/>
      <c r="D34" s="65"/>
      <c r="E34" s="66"/>
      <c r="F34" s="67"/>
      <c r="G34" s="65"/>
      <c r="H34" s="66"/>
      <c r="I34" s="20"/>
      <c r="J34" s="21"/>
    </row>
    <row r="35" spans="1:10" x14ac:dyDescent="0.25">
      <c r="A35" s="7" t="s">
        <v>100</v>
      </c>
      <c r="B35" s="65">
        <v>21</v>
      </c>
      <c r="C35" s="66">
        <v>30</v>
      </c>
      <c r="D35" s="65">
        <v>64</v>
      </c>
      <c r="E35" s="66">
        <v>69</v>
      </c>
      <c r="F35" s="67"/>
      <c r="G35" s="65">
        <f>B35-C35</f>
        <v>-9</v>
      </c>
      <c r="H35" s="66">
        <f>D35-E35</f>
        <v>-5</v>
      </c>
      <c r="I35" s="20">
        <f>IF(C35=0, "-", IF(G35/C35&lt;10, G35/C35, "&gt;999%"))</f>
        <v>-0.3</v>
      </c>
      <c r="J35" s="21">
        <f>IF(E35=0, "-", IF(H35/E35&lt;10, H35/E35, "&gt;999%"))</f>
        <v>-7.2463768115942032E-2</v>
      </c>
    </row>
    <row r="36" spans="1:10" x14ac:dyDescent="0.25">
      <c r="A36" s="7"/>
      <c r="B36" s="65"/>
      <c r="C36" s="66"/>
      <c r="D36" s="65"/>
      <c r="E36" s="66"/>
      <c r="F36" s="67"/>
      <c r="G36" s="65"/>
      <c r="H36" s="66"/>
      <c r="I36" s="20"/>
      <c r="J36" s="21"/>
    </row>
    <row r="37" spans="1:10" s="43" customFormat="1" x14ac:dyDescent="0.25">
      <c r="A37" s="27" t="s">
        <v>5</v>
      </c>
      <c r="B37" s="71">
        <f>SUM(B27:B36)</f>
        <v>776</v>
      </c>
      <c r="C37" s="77">
        <f>SUM(C27:C36)</f>
        <v>916</v>
      </c>
      <c r="D37" s="71">
        <f>SUM(D27:D36)</f>
        <v>2166</v>
      </c>
      <c r="E37" s="77">
        <f>SUM(E27:E36)</f>
        <v>2238</v>
      </c>
      <c r="F37" s="73"/>
      <c r="G37" s="71">
        <f>B37-C37</f>
        <v>-140</v>
      </c>
      <c r="H37" s="72">
        <f>D37-E37</f>
        <v>-72</v>
      </c>
      <c r="I37" s="37">
        <f>IF(C37=0, 0, G37/C37)</f>
        <v>-0.15283842794759825</v>
      </c>
      <c r="J37" s="38">
        <f>IF(E37=0, 0, H37/E37)</f>
        <v>-3.2171581769436998E-2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workbookViewId="0">
      <selection activeCell="M1" sqref="M1"/>
    </sheetView>
  </sheetViews>
  <sheetFormatPr defaultRowHeight="13.2" x14ac:dyDescent="0.25"/>
  <cols>
    <col min="1" max="1" width="25.5546875" bestFit="1" customWidth="1"/>
    <col min="2" max="5" width="8.5546875" customWidth="1"/>
    <col min="6" max="6" width="1.77734375" customWidth="1"/>
    <col min="7" max="10" width="8.2187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83</v>
      </c>
      <c r="B2" s="202" t="s">
        <v>74</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2023</v>
      </c>
      <c r="C5" s="58">
        <f>B5-1</f>
        <v>2022</v>
      </c>
      <c r="D5" s="57">
        <f>B5</f>
        <v>2023</v>
      </c>
      <c r="E5" s="58">
        <f>C5</f>
        <v>2022</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166</v>
      </c>
      <c r="B15" s="65">
        <v>1</v>
      </c>
      <c r="C15" s="66">
        <v>0</v>
      </c>
      <c r="D15" s="65">
        <v>4</v>
      </c>
      <c r="E15" s="66">
        <v>3</v>
      </c>
      <c r="F15" s="67"/>
      <c r="G15" s="65">
        <f t="shared" ref="G15:G40" si="0">B15-C15</f>
        <v>1</v>
      </c>
      <c r="H15" s="66">
        <f t="shared" ref="H15:H40" si="1">D15-E15</f>
        <v>1</v>
      </c>
      <c r="I15" s="20" t="str">
        <f t="shared" ref="I15:I40" si="2">IF(C15=0, "-", IF(G15/C15&lt;10, G15/C15, "&gt;999%"))</f>
        <v>-</v>
      </c>
      <c r="J15" s="21">
        <f t="shared" ref="J15:J40" si="3">IF(E15=0, "-", IF(H15/E15&lt;10, H15/E15, "&gt;999%"))</f>
        <v>0.33333333333333331</v>
      </c>
    </row>
    <row r="16" spans="1:10" x14ac:dyDescent="0.25">
      <c r="A16" s="7" t="s">
        <v>165</v>
      </c>
      <c r="B16" s="65">
        <v>0</v>
      </c>
      <c r="C16" s="66">
        <v>1</v>
      </c>
      <c r="D16" s="65">
        <v>0</v>
      </c>
      <c r="E16" s="66">
        <v>2</v>
      </c>
      <c r="F16" s="67"/>
      <c r="G16" s="65">
        <f t="shared" si="0"/>
        <v>-1</v>
      </c>
      <c r="H16" s="66">
        <f t="shared" si="1"/>
        <v>-2</v>
      </c>
      <c r="I16" s="20">
        <f t="shared" si="2"/>
        <v>-1</v>
      </c>
      <c r="J16" s="21">
        <f t="shared" si="3"/>
        <v>-1</v>
      </c>
    </row>
    <row r="17" spans="1:10" x14ac:dyDescent="0.25">
      <c r="A17" s="7" t="s">
        <v>164</v>
      </c>
      <c r="B17" s="65">
        <v>113</v>
      </c>
      <c r="C17" s="66">
        <v>86</v>
      </c>
      <c r="D17" s="65">
        <v>257</v>
      </c>
      <c r="E17" s="66">
        <v>196</v>
      </c>
      <c r="F17" s="67"/>
      <c r="G17" s="65">
        <f t="shared" si="0"/>
        <v>27</v>
      </c>
      <c r="H17" s="66">
        <f t="shared" si="1"/>
        <v>61</v>
      </c>
      <c r="I17" s="20">
        <f t="shared" si="2"/>
        <v>0.31395348837209303</v>
      </c>
      <c r="J17" s="21">
        <f t="shared" si="3"/>
        <v>0.31122448979591838</v>
      </c>
    </row>
    <row r="18" spans="1:10" x14ac:dyDescent="0.25">
      <c r="A18" s="7" t="s">
        <v>163</v>
      </c>
      <c r="B18" s="65">
        <v>1</v>
      </c>
      <c r="C18" s="66">
        <v>1</v>
      </c>
      <c r="D18" s="65">
        <v>1</v>
      </c>
      <c r="E18" s="66">
        <v>6</v>
      </c>
      <c r="F18" s="67"/>
      <c r="G18" s="65">
        <f t="shared" si="0"/>
        <v>0</v>
      </c>
      <c r="H18" s="66">
        <f t="shared" si="1"/>
        <v>-5</v>
      </c>
      <c r="I18" s="20">
        <f t="shared" si="2"/>
        <v>0</v>
      </c>
      <c r="J18" s="21">
        <f t="shared" si="3"/>
        <v>-0.83333333333333337</v>
      </c>
    </row>
    <row r="19" spans="1:10" x14ac:dyDescent="0.25">
      <c r="A19" s="7" t="s">
        <v>162</v>
      </c>
      <c r="B19" s="65">
        <v>16</v>
      </c>
      <c r="C19" s="66">
        <v>4</v>
      </c>
      <c r="D19" s="65">
        <v>25</v>
      </c>
      <c r="E19" s="66">
        <v>8</v>
      </c>
      <c r="F19" s="67"/>
      <c r="G19" s="65">
        <f t="shared" si="0"/>
        <v>12</v>
      </c>
      <c r="H19" s="66">
        <f t="shared" si="1"/>
        <v>17</v>
      </c>
      <c r="I19" s="20">
        <f t="shared" si="2"/>
        <v>3</v>
      </c>
      <c r="J19" s="21">
        <f t="shared" si="3"/>
        <v>2.125</v>
      </c>
    </row>
    <row r="20" spans="1:10" x14ac:dyDescent="0.25">
      <c r="A20" s="7" t="s">
        <v>161</v>
      </c>
      <c r="B20" s="65">
        <v>0</v>
      </c>
      <c r="C20" s="66">
        <v>0</v>
      </c>
      <c r="D20" s="65">
        <v>1</v>
      </c>
      <c r="E20" s="66">
        <v>0</v>
      </c>
      <c r="F20" s="67"/>
      <c r="G20" s="65">
        <f t="shared" si="0"/>
        <v>0</v>
      </c>
      <c r="H20" s="66">
        <f t="shared" si="1"/>
        <v>1</v>
      </c>
      <c r="I20" s="20" t="str">
        <f t="shared" si="2"/>
        <v>-</v>
      </c>
      <c r="J20" s="21" t="str">
        <f t="shared" si="3"/>
        <v>-</v>
      </c>
    </row>
    <row r="21" spans="1:10" x14ac:dyDescent="0.25">
      <c r="A21" s="7" t="s">
        <v>160</v>
      </c>
      <c r="B21" s="65">
        <v>0</v>
      </c>
      <c r="C21" s="66">
        <v>1</v>
      </c>
      <c r="D21" s="65">
        <v>0</v>
      </c>
      <c r="E21" s="66">
        <v>4</v>
      </c>
      <c r="F21" s="67"/>
      <c r="G21" s="65">
        <f t="shared" si="0"/>
        <v>-1</v>
      </c>
      <c r="H21" s="66">
        <f t="shared" si="1"/>
        <v>-4</v>
      </c>
      <c r="I21" s="20">
        <f t="shared" si="2"/>
        <v>-1</v>
      </c>
      <c r="J21" s="21">
        <f t="shared" si="3"/>
        <v>-1</v>
      </c>
    </row>
    <row r="22" spans="1:10" x14ac:dyDescent="0.25">
      <c r="A22" s="7" t="s">
        <v>159</v>
      </c>
      <c r="B22" s="65">
        <v>4</v>
      </c>
      <c r="C22" s="66">
        <v>2</v>
      </c>
      <c r="D22" s="65">
        <v>29</v>
      </c>
      <c r="E22" s="66">
        <v>10</v>
      </c>
      <c r="F22" s="67"/>
      <c r="G22" s="65">
        <f t="shared" si="0"/>
        <v>2</v>
      </c>
      <c r="H22" s="66">
        <f t="shared" si="1"/>
        <v>19</v>
      </c>
      <c r="I22" s="20">
        <f t="shared" si="2"/>
        <v>1</v>
      </c>
      <c r="J22" s="21">
        <f t="shared" si="3"/>
        <v>1.9</v>
      </c>
    </row>
    <row r="23" spans="1:10" x14ac:dyDescent="0.25">
      <c r="A23" s="7" t="s">
        <v>158</v>
      </c>
      <c r="B23" s="65">
        <v>6</v>
      </c>
      <c r="C23" s="66">
        <v>0</v>
      </c>
      <c r="D23" s="65">
        <v>11</v>
      </c>
      <c r="E23" s="66">
        <v>5</v>
      </c>
      <c r="F23" s="67"/>
      <c r="G23" s="65">
        <f t="shared" si="0"/>
        <v>6</v>
      </c>
      <c r="H23" s="66">
        <f t="shared" si="1"/>
        <v>6</v>
      </c>
      <c r="I23" s="20" t="str">
        <f t="shared" si="2"/>
        <v>-</v>
      </c>
      <c r="J23" s="21">
        <f t="shared" si="3"/>
        <v>1.2</v>
      </c>
    </row>
    <row r="24" spans="1:10" x14ac:dyDescent="0.25">
      <c r="A24" s="7" t="s">
        <v>157</v>
      </c>
      <c r="B24" s="65">
        <v>1</v>
      </c>
      <c r="C24" s="66">
        <v>3</v>
      </c>
      <c r="D24" s="65">
        <v>3</v>
      </c>
      <c r="E24" s="66">
        <v>13</v>
      </c>
      <c r="F24" s="67"/>
      <c r="G24" s="65">
        <f t="shared" si="0"/>
        <v>-2</v>
      </c>
      <c r="H24" s="66">
        <f t="shared" si="1"/>
        <v>-10</v>
      </c>
      <c r="I24" s="20">
        <f t="shared" si="2"/>
        <v>-0.66666666666666663</v>
      </c>
      <c r="J24" s="21">
        <f t="shared" si="3"/>
        <v>-0.76923076923076927</v>
      </c>
    </row>
    <row r="25" spans="1:10" x14ac:dyDescent="0.25">
      <c r="A25" s="7" t="s">
        <v>156</v>
      </c>
      <c r="B25" s="65">
        <v>2</v>
      </c>
      <c r="C25" s="66">
        <v>0</v>
      </c>
      <c r="D25" s="65">
        <v>10</v>
      </c>
      <c r="E25" s="66">
        <v>0</v>
      </c>
      <c r="F25" s="67"/>
      <c r="G25" s="65">
        <f t="shared" si="0"/>
        <v>2</v>
      </c>
      <c r="H25" s="66">
        <f t="shared" si="1"/>
        <v>10</v>
      </c>
      <c r="I25" s="20" t="str">
        <f t="shared" si="2"/>
        <v>-</v>
      </c>
      <c r="J25" s="21" t="str">
        <f t="shared" si="3"/>
        <v>-</v>
      </c>
    </row>
    <row r="26" spans="1:10" x14ac:dyDescent="0.25">
      <c r="A26" s="7" t="s">
        <v>155</v>
      </c>
      <c r="B26" s="65">
        <v>1</v>
      </c>
      <c r="C26" s="66">
        <v>1</v>
      </c>
      <c r="D26" s="65">
        <v>1</v>
      </c>
      <c r="E26" s="66">
        <v>1</v>
      </c>
      <c r="F26" s="67"/>
      <c r="G26" s="65">
        <f t="shared" si="0"/>
        <v>0</v>
      </c>
      <c r="H26" s="66">
        <f t="shared" si="1"/>
        <v>0</v>
      </c>
      <c r="I26" s="20">
        <f t="shared" si="2"/>
        <v>0</v>
      </c>
      <c r="J26" s="21">
        <f t="shared" si="3"/>
        <v>0</v>
      </c>
    </row>
    <row r="27" spans="1:10" x14ac:dyDescent="0.25">
      <c r="A27" s="7" t="s">
        <v>154</v>
      </c>
      <c r="B27" s="65">
        <v>270</v>
      </c>
      <c r="C27" s="66">
        <v>329</v>
      </c>
      <c r="D27" s="65">
        <v>736</v>
      </c>
      <c r="E27" s="66">
        <v>897</v>
      </c>
      <c r="F27" s="67"/>
      <c r="G27" s="65">
        <f t="shared" si="0"/>
        <v>-59</v>
      </c>
      <c r="H27" s="66">
        <f t="shared" si="1"/>
        <v>-161</v>
      </c>
      <c r="I27" s="20">
        <f t="shared" si="2"/>
        <v>-0.17933130699088146</v>
      </c>
      <c r="J27" s="21">
        <f t="shared" si="3"/>
        <v>-0.17948717948717949</v>
      </c>
    </row>
    <row r="28" spans="1:10" x14ac:dyDescent="0.25">
      <c r="A28" s="7" t="s">
        <v>153</v>
      </c>
      <c r="B28" s="65">
        <v>102</v>
      </c>
      <c r="C28" s="66">
        <v>77</v>
      </c>
      <c r="D28" s="65">
        <v>272</v>
      </c>
      <c r="E28" s="66">
        <v>179</v>
      </c>
      <c r="F28" s="67"/>
      <c r="G28" s="65">
        <f t="shared" si="0"/>
        <v>25</v>
      </c>
      <c r="H28" s="66">
        <f t="shared" si="1"/>
        <v>93</v>
      </c>
      <c r="I28" s="20">
        <f t="shared" si="2"/>
        <v>0.32467532467532467</v>
      </c>
      <c r="J28" s="21">
        <f t="shared" si="3"/>
        <v>0.51955307262569828</v>
      </c>
    </row>
    <row r="29" spans="1:10" x14ac:dyDescent="0.25">
      <c r="A29" s="7" t="s">
        <v>152</v>
      </c>
      <c r="B29" s="65">
        <v>3</v>
      </c>
      <c r="C29" s="66">
        <v>1</v>
      </c>
      <c r="D29" s="65">
        <v>8</v>
      </c>
      <c r="E29" s="66">
        <v>4</v>
      </c>
      <c r="F29" s="67"/>
      <c r="G29" s="65">
        <f t="shared" si="0"/>
        <v>2</v>
      </c>
      <c r="H29" s="66">
        <f t="shared" si="1"/>
        <v>4</v>
      </c>
      <c r="I29" s="20">
        <f t="shared" si="2"/>
        <v>2</v>
      </c>
      <c r="J29" s="21">
        <f t="shared" si="3"/>
        <v>1</v>
      </c>
    </row>
    <row r="30" spans="1:10" x14ac:dyDescent="0.25">
      <c r="A30" s="7" t="s">
        <v>150</v>
      </c>
      <c r="B30" s="65">
        <v>0</v>
      </c>
      <c r="C30" s="66">
        <v>2</v>
      </c>
      <c r="D30" s="65">
        <v>1</v>
      </c>
      <c r="E30" s="66">
        <v>3</v>
      </c>
      <c r="F30" s="67"/>
      <c r="G30" s="65">
        <f t="shared" si="0"/>
        <v>-2</v>
      </c>
      <c r="H30" s="66">
        <f t="shared" si="1"/>
        <v>-2</v>
      </c>
      <c r="I30" s="20">
        <f t="shared" si="2"/>
        <v>-1</v>
      </c>
      <c r="J30" s="21">
        <f t="shared" si="3"/>
        <v>-0.66666666666666663</v>
      </c>
    </row>
    <row r="31" spans="1:10" x14ac:dyDescent="0.25">
      <c r="A31" s="7" t="s">
        <v>149</v>
      </c>
      <c r="B31" s="65">
        <v>5</v>
      </c>
      <c r="C31" s="66">
        <v>0</v>
      </c>
      <c r="D31" s="65">
        <v>7</v>
      </c>
      <c r="E31" s="66">
        <v>0</v>
      </c>
      <c r="F31" s="67"/>
      <c r="G31" s="65">
        <f t="shared" si="0"/>
        <v>5</v>
      </c>
      <c r="H31" s="66">
        <f t="shared" si="1"/>
        <v>7</v>
      </c>
      <c r="I31" s="20" t="str">
        <f t="shared" si="2"/>
        <v>-</v>
      </c>
      <c r="J31" s="21" t="str">
        <f t="shared" si="3"/>
        <v>-</v>
      </c>
    </row>
    <row r="32" spans="1:10" x14ac:dyDescent="0.25">
      <c r="A32" s="7" t="s">
        <v>148</v>
      </c>
      <c r="B32" s="65">
        <v>0</v>
      </c>
      <c r="C32" s="66">
        <v>1</v>
      </c>
      <c r="D32" s="65">
        <v>1</v>
      </c>
      <c r="E32" s="66">
        <v>1</v>
      </c>
      <c r="F32" s="67"/>
      <c r="G32" s="65">
        <f t="shared" si="0"/>
        <v>-1</v>
      </c>
      <c r="H32" s="66">
        <f t="shared" si="1"/>
        <v>0</v>
      </c>
      <c r="I32" s="20">
        <f t="shared" si="2"/>
        <v>-1</v>
      </c>
      <c r="J32" s="21">
        <f t="shared" si="3"/>
        <v>0</v>
      </c>
    </row>
    <row r="33" spans="1:10" x14ac:dyDescent="0.25">
      <c r="A33" s="7" t="s">
        <v>147</v>
      </c>
      <c r="B33" s="65">
        <v>0</v>
      </c>
      <c r="C33" s="66">
        <v>1</v>
      </c>
      <c r="D33" s="65">
        <v>0</v>
      </c>
      <c r="E33" s="66">
        <v>1</v>
      </c>
      <c r="F33" s="67"/>
      <c r="G33" s="65">
        <f t="shared" si="0"/>
        <v>-1</v>
      </c>
      <c r="H33" s="66">
        <f t="shared" si="1"/>
        <v>-1</v>
      </c>
      <c r="I33" s="20">
        <f t="shared" si="2"/>
        <v>-1</v>
      </c>
      <c r="J33" s="21">
        <f t="shared" si="3"/>
        <v>-1</v>
      </c>
    </row>
    <row r="34" spans="1:10" x14ac:dyDescent="0.25">
      <c r="A34" s="7" t="s">
        <v>146</v>
      </c>
      <c r="B34" s="65">
        <v>0</v>
      </c>
      <c r="C34" s="66">
        <v>0</v>
      </c>
      <c r="D34" s="65">
        <v>5</v>
      </c>
      <c r="E34" s="66">
        <v>4</v>
      </c>
      <c r="F34" s="67"/>
      <c r="G34" s="65">
        <f t="shared" si="0"/>
        <v>0</v>
      </c>
      <c r="H34" s="66">
        <f t="shared" si="1"/>
        <v>1</v>
      </c>
      <c r="I34" s="20" t="str">
        <f t="shared" si="2"/>
        <v>-</v>
      </c>
      <c r="J34" s="21">
        <f t="shared" si="3"/>
        <v>0.25</v>
      </c>
    </row>
    <row r="35" spans="1:10" x14ac:dyDescent="0.25">
      <c r="A35" s="7" t="s">
        <v>145</v>
      </c>
      <c r="B35" s="65">
        <v>6</v>
      </c>
      <c r="C35" s="66">
        <v>1</v>
      </c>
      <c r="D35" s="65">
        <v>8</v>
      </c>
      <c r="E35" s="66">
        <v>5</v>
      </c>
      <c r="F35" s="67"/>
      <c r="G35" s="65">
        <f t="shared" si="0"/>
        <v>5</v>
      </c>
      <c r="H35" s="66">
        <f t="shared" si="1"/>
        <v>3</v>
      </c>
      <c r="I35" s="20">
        <f t="shared" si="2"/>
        <v>5</v>
      </c>
      <c r="J35" s="21">
        <f t="shared" si="3"/>
        <v>0.6</v>
      </c>
    </row>
    <row r="36" spans="1:10" x14ac:dyDescent="0.25">
      <c r="A36" s="7" t="s">
        <v>144</v>
      </c>
      <c r="B36" s="65">
        <v>0</v>
      </c>
      <c r="C36" s="66">
        <v>1</v>
      </c>
      <c r="D36" s="65">
        <v>0</v>
      </c>
      <c r="E36" s="66">
        <v>1</v>
      </c>
      <c r="F36" s="67"/>
      <c r="G36" s="65">
        <f t="shared" si="0"/>
        <v>-1</v>
      </c>
      <c r="H36" s="66">
        <f t="shared" si="1"/>
        <v>-1</v>
      </c>
      <c r="I36" s="20">
        <f t="shared" si="2"/>
        <v>-1</v>
      </c>
      <c r="J36" s="21">
        <f t="shared" si="3"/>
        <v>-1</v>
      </c>
    </row>
    <row r="37" spans="1:10" x14ac:dyDescent="0.25">
      <c r="A37" s="7" t="s">
        <v>143</v>
      </c>
      <c r="B37" s="65">
        <v>208</v>
      </c>
      <c r="C37" s="66">
        <v>362</v>
      </c>
      <c r="D37" s="65">
        <v>693</v>
      </c>
      <c r="E37" s="66">
        <v>794</v>
      </c>
      <c r="F37" s="67"/>
      <c r="G37" s="65">
        <f t="shared" si="0"/>
        <v>-154</v>
      </c>
      <c r="H37" s="66">
        <f t="shared" si="1"/>
        <v>-101</v>
      </c>
      <c r="I37" s="20">
        <f t="shared" si="2"/>
        <v>-0.425414364640884</v>
      </c>
      <c r="J37" s="21">
        <f t="shared" si="3"/>
        <v>-0.12720403022670027</v>
      </c>
    </row>
    <row r="38" spans="1:10" x14ac:dyDescent="0.25">
      <c r="A38" s="7" t="s">
        <v>142</v>
      </c>
      <c r="B38" s="65">
        <v>3</v>
      </c>
      <c r="C38" s="66">
        <v>1</v>
      </c>
      <c r="D38" s="65">
        <v>4</v>
      </c>
      <c r="E38" s="66">
        <v>3</v>
      </c>
      <c r="F38" s="67"/>
      <c r="G38" s="65">
        <f t="shared" si="0"/>
        <v>2</v>
      </c>
      <c r="H38" s="66">
        <f t="shared" si="1"/>
        <v>1</v>
      </c>
      <c r="I38" s="20">
        <f t="shared" si="2"/>
        <v>2</v>
      </c>
      <c r="J38" s="21">
        <f t="shared" si="3"/>
        <v>0.33333333333333331</v>
      </c>
    </row>
    <row r="39" spans="1:10" x14ac:dyDescent="0.25">
      <c r="A39" s="7" t="s">
        <v>141</v>
      </c>
      <c r="B39" s="65">
        <v>14</v>
      </c>
      <c r="C39" s="66">
        <v>13</v>
      </c>
      <c r="D39" s="65">
        <v>33</v>
      </c>
      <c r="E39" s="66">
        <v>31</v>
      </c>
      <c r="F39" s="67"/>
      <c r="G39" s="65">
        <f t="shared" si="0"/>
        <v>1</v>
      </c>
      <c r="H39" s="66">
        <f t="shared" si="1"/>
        <v>2</v>
      </c>
      <c r="I39" s="20">
        <f t="shared" si="2"/>
        <v>7.6923076923076927E-2</v>
      </c>
      <c r="J39" s="21">
        <f t="shared" si="3"/>
        <v>6.4516129032258063E-2</v>
      </c>
    </row>
    <row r="40" spans="1:10" x14ac:dyDescent="0.25">
      <c r="A40" s="7" t="s">
        <v>151</v>
      </c>
      <c r="B40" s="65">
        <v>20</v>
      </c>
      <c r="C40" s="66">
        <v>28</v>
      </c>
      <c r="D40" s="65">
        <v>56</v>
      </c>
      <c r="E40" s="66">
        <v>67</v>
      </c>
      <c r="F40" s="67"/>
      <c r="G40" s="65">
        <f t="shared" si="0"/>
        <v>-8</v>
      </c>
      <c r="H40" s="66">
        <f t="shared" si="1"/>
        <v>-11</v>
      </c>
      <c r="I40" s="20">
        <f t="shared" si="2"/>
        <v>-0.2857142857142857</v>
      </c>
      <c r="J40" s="21">
        <f t="shared" si="3"/>
        <v>-0.16417910447761194</v>
      </c>
    </row>
    <row r="41" spans="1:10" x14ac:dyDescent="0.25">
      <c r="A41" s="7"/>
      <c r="B41" s="65"/>
      <c r="C41" s="66"/>
      <c r="D41" s="65"/>
      <c r="E41" s="66"/>
      <c r="F41" s="67"/>
      <c r="G41" s="65"/>
      <c r="H41" s="66"/>
      <c r="I41" s="20"/>
      <c r="J41" s="21"/>
    </row>
    <row r="42" spans="1:10" s="43" customFormat="1" x14ac:dyDescent="0.25">
      <c r="A42" s="27" t="s">
        <v>28</v>
      </c>
      <c r="B42" s="71">
        <f>SUM(B15:B41)</f>
        <v>776</v>
      </c>
      <c r="C42" s="72">
        <f>SUM(C15:C41)</f>
        <v>916</v>
      </c>
      <c r="D42" s="71">
        <f>SUM(D15:D41)</f>
        <v>2166</v>
      </c>
      <c r="E42" s="72">
        <f>SUM(E15:E41)</f>
        <v>2238</v>
      </c>
      <c r="F42" s="73"/>
      <c r="G42" s="71">
        <f>B42-C42</f>
        <v>-140</v>
      </c>
      <c r="H42" s="72">
        <f>D42-E42</f>
        <v>-72</v>
      </c>
      <c r="I42" s="37">
        <f>IF(C42=0, "-", G42/C42)</f>
        <v>-0.15283842794759825</v>
      </c>
      <c r="J42" s="38">
        <f>IF(E42=0, "-", H42/E42)</f>
        <v>-3.2171581769436998E-2</v>
      </c>
    </row>
    <row r="43" spans="1:10" s="43" customFormat="1" x14ac:dyDescent="0.25">
      <c r="A43" s="27" t="s">
        <v>0</v>
      </c>
      <c r="B43" s="71">
        <f>B11+B42</f>
        <v>776</v>
      </c>
      <c r="C43" s="77">
        <f>C11+C42</f>
        <v>916</v>
      </c>
      <c r="D43" s="71">
        <f>D11+D42</f>
        <v>2166</v>
      </c>
      <c r="E43" s="77">
        <f>E11+E42</f>
        <v>2238</v>
      </c>
      <c r="F43" s="73"/>
      <c r="G43" s="71">
        <f>B43-C43</f>
        <v>-140</v>
      </c>
      <c r="H43" s="72">
        <f>D43-E43</f>
        <v>-72</v>
      </c>
      <c r="I43" s="37">
        <f>IF(C43=0, "-", G43/C43)</f>
        <v>-0.15283842794759825</v>
      </c>
      <c r="J43" s="38">
        <f>IF(E43=0, "-", H43/E43)</f>
        <v>-3.2171581769436998E-2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42"/>
  <sheetViews>
    <sheetView tabSelected="1" zoomScaleNormal="100" workbookViewId="0">
      <selection activeCell="M1" sqref="M1"/>
    </sheetView>
  </sheetViews>
  <sheetFormatPr defaultRowHeight="13.2" x14ac:dyDescent="0.25"/>
  <cols>
    <col min="1" max="1" width="29.88671875" bestFit="1" customWidth="1"/>
    <col min="2" max="2" width="7.21875" bestFit="1" customWidth="1"/>
    <col min="3" max="3" width="7.21875" customWidth="1"/>
    <col min="4" max="4" width="7.21875" bestFit="1" customWidth="1"/>
    <col min="5" max="5" width="7.21875" customWidth="1"/>
    <col min="6" max="6" width="7.21875" bestFit="1" customWidth="1"/>
    <col min="7" max="7" width="7.21875" customWidth="1"/>
    <col min="8" max="8" width="7.21875" bestFit="1" customWidth="1"/>
    <col min="9" max="9" width="7.21875" customWidth="1"/>
    <col min="10" max="11" width="7.7773437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83</v>
      </c>
      <c r="B2" s="202" t="s">
        <v>74</v>
      </c>
      <c r="C2" s="198"/>
      <c r="D2" s="198"/>
      <c r="E2" s="203"/>
      <c r="F2" s="203"/>
      <c r="G2" s="203"/>
      <c r="H2" s="203"/>
      <c r="I2" s="203"/>
      <c r="J2" s="203"/>
      <c r="K2" s="203"/>
    </row>
    <row r="4" spans="1:11" ht="15.6" x14ac:dyDescent="0.3">
      <c r="A4" s="164" t="s">
        <v>85</v>
      </c>
      <c r="B4" s="196" t="s">
        <v>1</v>
      </c>
      <c r="C4" s="200"/>
      <c r="D4" s="200"/>
      <c r="E4" s="197"/>
      <c r="F4" s="196" t="s">
        <v>14</v>
      </c>
      <c r="G4" s="200"/>
      <c r="H4" s="200"/>
      <c r="I4" s="197"/>
      <c r="J4" s="196" t="s">
        <v>15</v>
      </c>
      <c r="K4" s="197"/>
    </row>
    <row r="5" spans="1:11" x14ac:dyDescent="0.25">
      <c r="A5" s="22"/>
      <c r="B5" s="196">
        <f>VALUE(RIGHT($B$2, 4))</f>
        <v>2023</v>
      </c>
      <c r="C5" s="197"/>
      <c r="D5" s="196">
        <f>B5-1</f>
        <v>2022</v>
      </c>
      <c r="E5" s="204"/>
      <c r="F5" s="196">
        <f>B5</f>
        <v>2023</v>
      </c>
      <c r="G5" s="204"/>
      <c r="H5" s="196">
        <f>D5</f>
        <v>2022</v>
      </c>
      <c r="I5" s="204"/>
      <c r="J5" s="140" t="s">
        <v>4</v>
      </c>
      <c r="K5" s="141" t="s">
        <v>2</v>
      </c>
    </row>
    <row r="6" spans="1:11" x14ac:dyDescent="0.25">
      <c r="A6" s="163" t="s">
        <v>85</v>
      </c>
      <c r="B6" s="61" t="s">
        <v>12</v>
      </c>
      <c r="C6" s="62" t="s">
        <v>13</v>
      </c>
      <c r="D6" s="61" t="s">
        <v>12</v>
      </c>
      <c r="E6" s="63" t="s">
        <v>13</v>
      </c>
      <c r="F6" s="62" t="s">
        <v>12</v>
      </c>
      <c r="G6" s="62" t="s">
        <v>13</v>
      </c>
      <c r="H6" s="61" t="s">
        <v>12</v>
      </c>
      <c r="I6" s="63" t="s">
        <v>13</v>
      </c>
      <c r="J6" s="61"/>
      <c r="K6" s="63"/>
    </row>
    <row r="7" spans="1:11" x14ac:dyDescent="0.25">
      <c r="A7" s="7" t="s">
        <v>167</v>
      </c>
      <c r="B7" s="65">
        <v>4</v>
      </c>
      <c r="C7" s="34">
        <f>IF(B10=0, "-", B7/B10)</f>
        <v>1</v>
      </c>
      <c r="D7" s="65">
        <v>2</v>
      </c>
      <c r="E7" s="9">
        <f>IF(D10=0, "-", D7/D10)</f>
        <v>1</v>
      </c>
      <c r="F7" s="81">
        <v>10</v>
      </c>
      <c r="G7" s="34">
        <f>IF(F10=0, "-", F7/F10)</f>
        <v>1</v>
      </c>
      <c r="H7" s="65">
        <v>3</v>
      </c>
      <c r="I7" s="9">
        <f>IF(H10=0, "-", H7/H10)</f>
        <v>0.6</v>
      </c>
      <c r="J7" s="8">
        <f>IF(D7=0, "-", IF((B7-D7)/D7&lt;10, (B7-D7)/D7, "&gt;999%"))</f>
        <v>1</v>
      </c>
      <c r="K7" s="9">
        <f>IF(H7=0, "-", IF((F7-H7)/H7&lt;10, (F7-H7)/H7, "&gt;999%"))</f>
        <v>2.3333333333333335</v>
      </c>
    </row>
    <row r="8" spans="1:11" x14ac:dyDescent="0.25">
      <c r="A8" s="7" t="s">
        <v>168</v>
      </c>
      <c r="B8" s="65">
        <v>0</v>
      </c>
      <c r="C8" s="34">
        <f>IF(B10=0, "-", B8/B10)</f>
        <v>0</v>
      </c>
      <c r="D8" s="65">
        <v>0</v>
      </c>
      <c r="E8" s="9">
        <f>IF(D10=0, "-", D8/D10)</f>
        <v>0</v>
      </c>
      <c r="F8" s="81">
        <v>0</v>
      </c>
      <c r="G8" s="34">
        <f>IF(F10=0, "-", F8/F10)</f>
        <v>0</v>
      </c>
      <c r="H8" s="65">
        <v>2</v>
      </c>
      <c r="I8" s="9">
        <f>IF(H10=0, "-", H8/H10)</f>
        <v>0.4</v>
      </c>
      <c r="J8" s="8" t="str">
        <f>IF(D8=0, "-", IF((B8-D8)/D8&lt;10, (B8-D8)/D8, "&gt;999%"))</f>
        <v>-</v>
      </c>
      <c r="K8" s="9">
        <f>IF(H8=0, "-", IF((F8-H8)/H8&lt;10, (F8-H8)/H8, "&gt;999%"))</f>
        <v>-1</v>
      </c>
    </row>
    <row r="9" spans="1:11" x14ac:dyDescent="0.25">
      <c r="A9" s="2"/>
      <c r="B9" s="68"/>
      <c r="C9" s="33"/>
      <c r="D9" s="68"/>
      <c r="E9" s="6"/>
      <c r="F9" s="82"/>
      <c r="G9" s="33"/>
      <c r="H9" s="68"/>
      <c r="I9" s="6"/>
      <c r="J9" s="5"/>
      <c r="K9" s="6"/>
    </row>
    <row r="10" spans="1:11" s="43" customFormat="1" x14ac:dyDescent="0.25">
      <c r="A10" s="162" t="s">
        <v>379</v>
      </c>
      <c r="B10" s="71">
        <f>SUM(B7:B9)</f>
        <v>4</v>
      </c>
      <c r="C10" s="40">
        <f>B10/776</f>
        <v>5.1546391752577319E-3</v>
      </c>
      <c r="D10" s="71">
        <f>SUM(D7:D9)</f>
        <v>2</v>
      </c>
      <c r="E10" s="41">
        <f>D10/916</f>
        <v>2.1834061135371178E-3</v>
      </c>
      <c r="F10" s="77">
        <f>SUM(F7:F9)</f>
        <v>10</v>
      </c>
      <c r="G10" s="42">
        <f>F10/2166</f>
        <v>4.6168051708217915E-3</v>
      </c>
      <c r="H10" s="71">
        <f>SUM(H7:H9)</f>
        <v>5</v>
      </c>
      <c r="I10" s="41">
        <f>H10/2238</f>
        <v>2.2341376228775692E-3</v>
      </c>
      <c r="J10" s="37">
        <f>IF(D10=0, "-", IF((B10-D10)/D10&lt;10, (B10-D10)/D10, "&gt;999%"))</f>
        <v>1</v>
      </c>
      <c r="K10" s="38">
        <f>IF(H10=0, "-", IF((F10-H10)/H10&lt;10, (F10-H10)/H10, "&gt;999%"))</f>
        <v>1</v>
      </c>
    </row>
    <row r="11" spans="1:11" x14ac:dyDescent="0.25">
      <c r="B11" s="83"/>
      <c r="D11" s="83"/>
      <c r="F11" s="83"/>
      <c r="H11" s="83"/>
    </row>
    <row r="12" spans="1:11" s="43" customFormat="1" x14ac:dyDescent="0.25">
      <c r="A12" s="162" t="s">
        <v>379</v>
      </c>
      <c r="B12" s="71">
        <v>4</v>
      </c>
      <c r="C12" s="40">
        <f>B12/776</f>
        <v>5.1546391752577319E-3</v>
      </c>
      <c r="D12" s="71">
        <v>2</v>
      </c>
      <c r="E12" s="41">
        <f>D12/916</f>
        <v>2.1834061135371178E-3</v>
      </c>
      <c r="F12" s="77">
        <v>10</v>
      </c>
      <c r="G12" s="42">
        <f>F12/2166</f>
        <v>4.6168051708217915E-3</v>
      </c>
      <c r="H12" s="71">
        <v>5</v>
      </c>
      <c r="I12" s="41">
        <f>H12/2238</f>
        <v>2.2341376228775692E-3</v>
      </c>
      <c r="J12" s="37">
        <f>IF(D12=0, "-", IF((B12-D12)/D12&lt;10, (B12-D12)/D12, "&gt;999%"))</f>
        <v>1</v>
      </c>
      <c r="K12" s="38">
        <f>IF(H12=0, "-", IF((F12-H12)/H12&lt;10, (F12-H12)/H12, "&gt;999%"))</f>
        <v>1</v>
      </c>
    </row>
    <row r="13" spans="1:11" x14ac:dyDescent="0.25">
      <c r="B13" s="83"/>
      <c r="D13" s="83"/>
      <c r="F13" s="83"/>
      <c r="H13" s="83"/>
    </row>
    <row r="14" spans="1:11" ht="15.6" x14ac:dyDescent="0.3">
      <c r="A14" s="164" t="s">
        <v>86</v>
      </c>
      <c r="B14" s="196" t="s">
        <v>1</v>
      </c>
      <c r="C14" s="200"/>
      <c r="D14" s="200"/>
      <c r="E14" s="197"/>
      <c r="F14" s="196" t="s">
        <v>14</v>
      </c>
      <c r="G14" s="200"/>
      <c r="H14" s="200"/>
      <c r="I14" s="197"/>
      <c r="J14" s="196" t="s">
        <v>15</v>
      </c>
      <c r="K14" s="197"/>
    </row>
    <row r="15" spans="1:11" x14ac:dyDescent="0.25">
      <c r="A15" s="22"/>
      <c r="B15" s="196">
        <f>VALUE(RIGHT($B$2, 4))</f>
        <v>2023</v>
      </c>
      <c r="C15" s="197"/>
      <c r="D15" s="196">
        <f>B15-1</f>
        <v>2022</v>
      </c>
      <c r="E15" s="204"/>
      <c r="F15" s="196">
        <f>B15</f>
        <v>2023</v>
      </c>
      <c r="G15" s="204"/>
      <c r="H15" s="196">
        <f>D15</f>
        <v>2022</v>
      </c>
      <c r="I15" s="204"/>
      <c r="J15" s="140" t="s">
        <v>4</v>
      </c>
      <c r="K15" s="141" t="s">
        <v>2</v>
      </c>
    </row>
    <row r="16" spans="1:11" x14ac:dyDescent="0.25">
      <c r="A16" s="163" t="s">
        <v>111</v>
      </c>
      <c r="B16" s="61" t="s">
        <v>12</v>
      </c>
      <c r="C16" s="62" t="s">
        <v>13</v>
      </c>
      <c r="D16" s="61" t="s">
        <v>12</v>
      </c>
      <c r="E16" s="63" t="s">
        <v>13</v>
      </c>
      <c r="F16" s="62" t="s">
        <v>12</v>
      </c>
      <c r="G16" s="62" t="s">
        <v>13</v>
      </c>
      <c r="H16" s="61" t="s">
        <v>12</v>
      </c>
      <c r="I16" s="63" t="s">
        <v>13</v>
      </c>
      <c r="J16" s="61"/>
      <c r="K16" s="63"/>
    </row>
    <row r="17" spans="1:11" x14ac:dyDescent="0.25">
      <c r="A17" s="7" t="s">
        <v>169</v>
      </c>
      <c r="B17" s="65">
        <v>1</v>
      </c>
      <c r="C17" s="34">
        <f>IF(B26=0, "-", B17/B26)</f>
        <v>3.2258064516129031E-2</v>
      </c>
      <c r="D17" s="65">
        <v>1</v>
      </c>
      <c r="E17" s="9">
        <f>IF(D26=0, "-", D17/D26)</f>
        <v>2.1276595744680851E-2</v>
      </c>
      <c r="F17" s="81">
        <v>1</v>
      </c>
      <c r="G17" s="34">
        <f>IF(F26=0, "-", F17/F26)</f>
        <v>9.433962264150943E-3</v>
      </c>
      <c r="H17" s="65">
        <v>3</v>
      </c>
      <c r="I17" s="9">
        <f>IF(H26=0, "-", H17/H26)</f>
        <v>2.5000000000000001E-2</v>
      </c>
      <c r="J17" s="8">
        <f t="shared" ref="J17:J24" si="0">IF(D17=0, "-", IF((B17-D17)/D17&lt;10, (B17-D17)/D17, "&gt;999%"))</f>
        <v>0</v>
      </c>
      <c r="K17" s="9">
        <f t="shared" ref="K17:K24" si="1">IF(H17=0, "-", IF((F17-H17)/H17&lt;10, (F17-H17)/H17, "&gt;999%"))</f>
        <v>-0.66666666666666663</v>
      </c>
    </row>
    <row r="18" spans="1:11" x14ac:dyDescent="0.25">
      <c r="A18" s="7" t="s">
        <v>170</v>
      </c>
      <c r="B18" s="65">
        <v>2</v>
      </c>
      <c r="C18" s="34">
        <f>IF(B26=0, "-", B18/B26)</f>
        <v>6.4516129032258063E-2</v>
      </c>
      <c r="D18" s="65">
        <v>3</v>
      </c>
      <c r="E18" s="9">
        <f>IF(D26=0, "-", D18/D26)</f>
        <v>6.3829787234042548E-2</v>
      </c>
      <c r="F18" s="81">
        <v>12</v>
      </c>
      <c r="G18" s="34">
        <f>IF(F26=0, "-", F18/F26)</f>
        <v>0.11320754716981132</v>
      </c>
      <c r="H18" s="65">
        <v>10</v>
      </c>
      <c r="I18" s="9">
        <f>IF(H26=0, "-", H18/H26)</f>
        <v>8.3333333333333329E-2</v>
      </c>
      <c r="J18" s="8">
        <f t="shared" si="0"/>
        <v>-0.33333333333333331</v>
      </c>
      <c r="K18" s="9">
        <f t="shared" si="1"/>
        <v>0.2</v>
      </c>
    </row>
    <row r="19" spans="1:11" x14ac:dyDescent="0.25">
      <c r="A19" s="7" t="s">
        <v>171</v>
      </c>
      <c r="B19" s="65">
        <v>1</v>
      </c>
      <c r="C19" s="34">
        <f>IF(B26=0, "-", B19/B26)</f>
        <v>3.2258064516129031E-2</v>
      </c>
      <c r="D19" s="65">
        <v>5</v>
      </c>
      <c r="E19" s="9">
        <f>IF(D26=0, "-", D19/D26)</f>
        <v>0.10638297872340426</v>
      </c>
      <c r="F19" s="81">
        <v>11</v>
      </c>
      <c r="G19" s="34">
        <f>IF(F26=0, "-", F19/F26)</f>
        <v>0.10377358490566038</v>
      </c>
      <c r="H19" s="65">
        <v>14</v>
      </c>
      <c r="I19" s="9">
        <f>IF(H26=0, "-", H19/H26)</f>
        <v>0.11666666666666667</v>
      </c>
      <c r="J19" s="8">
        <f t="shared" si="0"/>
        <v>-0.8</v>
      </c>
      <c r="K19" s="9">
        <f t="shared" si="1"/>
        <v>-0.21428571428571427</v>
      </c>
    </row>
    <row r="20" spans="1:11" x14ac:dyDescent="0.25">
      <c r="A20" s="7" t="s">
        <v>172</v>
      </c>
      <c r="B20" s="65">
        <v>18</v>
      </c>
      <c r="C20" s="34">
        <f>IF(B26=0, "-", B20/B26)</f>
        <v>0.58064516129032262</v>
      </c>
      <c r="D20" s="65">
        <v>32</v>
      </c>
      <c r="E20" s="9">
        <f>IF(D26=0, "-", D20/D26)</f>
        <v>0.68085106382978722</v>
      </c>
      <c r="F20" s="81">
        <v>54</v>
      </c>
      <c r="G20" s="34">
        <f>IF(F26=0, "-", F20/F26)</f>
        <v>0.50943396226415094</v>
      </c>
      <c r="H20" s="65">
        <v>62</v>
      </c>
      <c r="I20" s="9">
        <f>IF(H26=0, "-", H20/H26)</f>
        <v>0.51666666666666672</v>
      </c>
      <c r="J20" s="8">
        <f t="shared" si="0"/>
        <v>-0.4375</v>
      </c>
      <c r="K20" s="9">
        <f t="shared" si="1"/>
        <v>-0.12903225806451613</v>
      </c>
    </row>
    <row r="21" spans="1:11" x14ac:dyDescent="0.25">
      <c r="A21" s="7" t="s">
        <v>173</v>
      </c>
      <c r="B21" s="65">
        <v>1</v>
      </c>
      <c r="C21" s="34">
        <f>IF(B26=0, "-", B21/B26)</f>
        <v>3.2258064516129031E-2</v>
      </c>
      <c r="D21" s="65">
        <v>3</v>
      </c>
      <c r="E21" s="9">
        <f>IF(D26=0, "-", D21/D26)</f>
        <v>6.3829787234042548E-2</v>
      </c>
      <c r="F21" s="81">
        <v>3</v>
      </c>
      <c r="G21" s="34">
        <f>IF(F26=0, "-", F21/F26)</f>
        <v>2.8301886792452831E-2</v>
      </c>
      <c r="H21" s="65">
        <v>13</v>
      </c>
      <c r="I21" s="9">
        <f>IF(H26=0, "-", H21/H26)</f>
        <v>0.10833333333333334</v>
      </c>
      <c r="J21" s="8">
        <f t="shared" si="0"/>
        <v>-0.66666666666666663</v>
      </c>
      <c r="K21" s="9">
        <f t="shared" si="1"/>
        <v>-0.76923076923076927</v>
      </c>
    </row>
    <row r="22" spans="1:11" x14ac:dyDescent="0.25">
      <c r="A22" s="7" t="s">
        <v>174</v>
      </c>
      <c r="B22" s="65">
        <v>5</v>
      </c>
      <c r="C22" s="34">
        <f>IF(B26=0, "-", B22/B26)</f>
        <v>0.16129032258064516</v>
      </c>
      <c r="D22" s="65">
        <v>1</v>
      </c>
      <c r="E22" s="9">
        <f>IF(D26=0, "-", D22/D26)</f>
        <v>2.1276595744680851E-2</v>
      </c>
      <c r="F22" s="81">
        <v>15</v>
      </c>
      <c r="G22" s="34">
        <f>IF(F26=0, "-", F22/F26)</f>
        <v>0.14150943396226415</v>
      </c>
      <c r="H22" s="65">
        <v>8</v>
      </c>
      <c r="I22" s="9">
        <f>IF(H26=0, "-", H22/H26)</f>
        <v>6.6666666666666666E-2</v>
      </c>
      <c r="J22" s="8">
        <f t="shared" si="0"/>
        <v>4</v>
      </c>
      <c r="K22" s="9">
        <f t="shared" si="1"/>
        <v>0.875</v>
      </c>
    </row>
    <row r="23" spans="1:11" x14ac:dyDescent="0.25">
      <c r="A23" s="7" t="s">
        <v>175</v>
      </c>
      <c r="B23" s="65">
        <v>3</v>
      </c>
      <c r="C23" s="34">
        <f>IF(B26=0, "-", B23/B26)</f>
        <v>9.6774193548387094E-2</v>
      </c>
      <c r="D23" s="65">
        <v>2</v>
      </c>
      <c r="E23" s="9">
        <f>IF(D26=0, "-", D23/D26)</f>
        <v>4.2553191489361701E-2</v>
      </c>
      <c r="F23" s="81">
        <v>8</v>
      </c>
      <c r="G23" s="34">
        <f>IF(F26=0, "-", F23/F26)</f>
        <v>7.5471698113207544E-2</v>
      </c>
      <c r="H23" s="65">
        <v>8</v>
      </c>
      <c r="I23" s="9">
        <f>IF(H26=0, "-", H23/H26)</f>
        <v>6.6666666666666666E-2</v>
      </c>
      <c r="J23" s="8">
        <f t="shared" si="0"/>
        <v>0.5</v>
      </c>
      <c r="K23" s="9">
        <f t="shared" si="1"/>
        <v>0</v>
      </c>
    </row>
    <row r="24" spans="1:11" x14ac:dyDescent="0.25">
      <c r="A24" s="7" t="s">
        <v>176</v>
      </c>
      <c r="B24" s="65">
        <v>0</v>
      </c>
      <c r="C24" s="34">
        <f>IF(B26=0, "-", B24/B26)</f>
        <v>0</v>
      </c>
      <c r="D24" s="65">
        <v>0</v>
      </c>
      <c r="E24" s="9">
        <f>IF(D26=0, "-", D24/D26)</f>
        <v>0</v>
      </c>
      <c r="F24" s="81">
        <v>2</v>
      </c>
      <c r="G24" s="34">
        <f>IF(F26=0, "-", F24/F26)</f>
        <v>1.8867924528301886E-2</v>
      </c>
      <c r="H24" s="65">
        <v>2</v>
      </c>
      <c r="I24" s="9">
        <f>IF(H26=0, "-", H24/H26)</f>
        <v>1.6666666666666666E-2</v>
      </c>
      <c r="J24" s="8" t="str">
        <f t="shared" si="0"/>
        <v>-</v>
      </c>
      <c r="K24" s="9">
        <f t="shared" si="1"/>
        <v>0</v>
      </c>
    </row>
    <row r="25" spans="1:11" x14ac:dyDescent="0.25">
      <c r="A25" s="2"/>
      <c r="B25" s="68"/>
      <c r="C25" s="33"/>
      <c r="D25" s="68"/>
      <c r="E25" s="6"/>
      <c r="F25" s="82"/>
      <c r="G25" s="33"/>
      <c r="H25" s="68"/>
      <c r="I25" s="6"/>
      <c r="J25" s="5"/>
      <c r="K25" s="6"/>
    </row>
    <row r="26" spans="1:11" s="43" customFormat="1" x14ac:dyDescent="0.25">
      <c r="A26" s="162" t="s">
        <v>378</v>
      </c>
      <c r="B26" s="71">
        <f>SUM(B17:B25)</f>
        <v>31</v>
      </c>
      <c r="C26" s="40">
        <f>B26/776</f>
        <v>3.994845360824742E-2</v>
      </c>
      <c r="D26" s="71">
        <f>SUM(D17:D25)</f>
        <v>47</v>
      </c>
      <c r="E26" s="41">
        <f>D26/916</f>
        <v>5.1310043668122272E-2</v>
      </c>
      <c r="F26" s="77">
        <f>SUM(F17:F25)</f>
        <v>106</v>
      </c>
      <c r="G26" s="42">
        <f>F26/2166</f>
        <v>4.8938134810710986E-2</v>
      </c>
      <c r="H26" s="71">
        <f>SUM(H17:H25)</f>
        <v>120</v>
      </c>
      <c r="I26" s="41">
        <f>H26/2238</f>
        <v>5.3619302949061663E-2</v>
      </c>
      <c r="J26" s="37">
        <f>IF(D26=0, "-", IF((B26-D26)/D26&lt;10, (B26-D26)/D26, "&gt;999%"))</f>
        <v>-0.34042553191489361</v>
      </c>
      <c r="K26" s="38">
        <f>IF(H26=0, "-", IF((F26-H26)/H26&lt;10, (F26-H26)/H26, "&gt;999%"))</f>
        <v>-0.11666666666666667</v>
      </c>
    </row>
    <row r="27" spans="1:11" x14ac:dyDescent="0.25">
      <c r="B27" s="83"/>
      <c r="D27" s="83"/>
      <c r="F27" s="83"/>
      <c r="H27" s="83"/>
    </row>
    <row r="28" spans="1:11" x14ac:dyDescent="0.25">
      <c r="A28" s="163" t="s">
        <v>112</v>
      </c>
      <c r="B28" s="61" t="s">
        <v>12</v>
      </c>
      <c r="C28" s="62" t="s">
        <v>13</v>
      </c>
      <c r="D28" s="61" t="s">
        <v>12</v>
      </c>
      <c r="E28" s="63" t="s">
        <v>13</v>
      </c>
      <c r="F28" s="62" t="s">
        <v>12</v>
      </c>
      <c r="G28" s="62" t="s">
        <v>13</v>
      </c>
      <c r="H28" s="61" t="s">
        <v>12</v>
      </c>
      <c r="I28" s="63" t="s">
        <v>13</v>
      </c>
      <c r="J28" s="61"/>
      <c r="K28" s="63"/>
    </row>
    <row r="29" spans="1:11" x14ac:dyDescent="0.25">
      <c r="A29" s="7" t="s">
        <v>177</v>
      </c>
      <c r="B29" s="65">
        <v>1</v>
      </c>
      <c r="C29" s="34">
        <f>IF(B31=0, "-", B29/B31)</f>
        <v>1</v>
      </c>
      <c r="D29" s="65">
        <v>0</v>
      </c>
      <c r="E29" s="9" t="str">
        <f>IF(D31=0, "-", D29/D31)</f>
        <v>-</v>
      </c>
      <c r="F29" s="81">
        <v>1</v>
      </c>
      <c r="G29" s="34">
        <f>IF(F31=0, "-", F29/F31)</f>
        <v>1</v>
      </c>
      <c r="H29" s="65">
        <v>0</v>
      </c>
      <c r="I29" s="9" t="str">
        <f>IF(H31=0, "-", H29/H31)</f>
        <v>-</v>
      </c>
      <c r="J29" s="8" t="str">
        <f>IF(D29=0, "-", IF((B29-D29)/D29&lt;10, (B29-D29)/D29, "&gt;999%"))</f>
        <v>-</v>
      </c>
      <c r="K29" s="9" t="str">
        <f>IF(H29=0, "-", IF((F29-H29)/H29&lt;10, (F29-H29)/H29, "&gt;999%"))</f>
        <v>-</v>
      </c>
    </row>
    <row r="30" spans="1:11" x14ac:dyDescent="0.25">
      <c r="A30" s="2"/>
      <c r="B30" s="68"/>
      <c r="C30" s="33"/>
      <c r="D30" s="68"/>
      <c r="E30" s="6"/>
      <c r="F30" s="82"/>
      <c r="G30" s="33"/>
      <c r="H30" s="68"/>
      <c r="I30" s="6"/>
      <c r="J30" s="5"/>
      <c r="K30" s="6"/>
    </row>
    <row r="31" spans="1:11" s="43" customFormat="1" x14ac:dyDescent="0.25">
      <c r="A31" s="162" t="s">
        <v>377</v>
      </c>
      <c r="B31" s="71">
        <f>SUM(B29:B30)</f>
        <v>1</v>
      </c>
      <c r="C31" s="40">
        <f>B31/776</f>
        <v>1.288659793814433E-3</v>
      </c>
      <c r="D31" s="71">
        <f>SUM(D29:D30)</f>
        <v>0</v>
      </c>
      <c r="E31" s="41">
        <f>D31/916</f>
        <v>0</v>
      </c>
      <c r="F31" s="77">
        <f>SUM(F29:F30)</f>
        <v>1</v>
      </c>
      <c r="G31" s="42">
        <f>F31/2166</f>
        <v>4.6168051708217911E-4</v>
      </c>
      <c r="H31" s="71">
        <f>SUM(H29:H30)</f>
        <v>0</v>
      </c>
      <c r="I31" s="41">
        <f>H31/2238</f>
        <v>0</v>
      </c>
      <c r="J31" s="37" t="str">
        <f>IF(D31=0, "-", IF((B31-D31)/D31&lt;10, (B31-D31)/D31, "&gt;999%"))</f>
        <v>-</v>
      </c>
      <c r="K31" s="38" t="str">
        <f>IF(H31=0, "-", IF((F31-H31)/H31&lt;10, (F31-H31)/H31, "&gt;999%"))</f>
        <v>-</v>
      </c>
    </row>
    <row r="32" spans="1:11" x14ac:dyDescent="0.25">
      <c r="B32" s="83"/>
      <c r="D32" s="83"/>
      <c r="F32" s="83"/>
      <c r="H32" s="83"/>
    </row>
    <row r="33" spans="1:11" s="43" customFormat="1" x14ac:dyDescent="0.25">
      <c r="A33" s="162" t="s">
        <v>376</v>
      </c>
      <c r="B33" s="71">
        <v>32</v>
      </c>
      <c r="C33" s="40">
        <f>B33/776</f>
        <v>4.1237113402061855E-2</v>
      </c>
      <c r="D33" s="71">
        <v>47</v>
      </c>
      <c r="E33" s="41">
        <f>D33/916</f>
        <v>5.1310043668122272E-2</v>
      </c>
      <c r="F33" s="77">
        <v>107</v>
      </c>
      <c r="G33" s="42">
        <f>F33/2166</f>
        <v>4.9399815327793167E-2</v>
      </c>
      <c r="H33" s="71">
        <v>120</v>
      </c>
      <c r="I33" s="41">
        <f>H33/2238</f>
        <v>5.3619302949061663E-2</v>
      </c>
      <c r="J33" s="37">
        <f>IF(D33=0, "-", IF((B33-D33)/D33&lt;10, (B33-D33)/D33, "&gt;999%"))</f>
        <v>-0.31914893617021278</v>
      </c>
      <c r="K33" s="38">
        <f>IF(H33=0, "-", IF((F33-H33)/H33&lt;10, (F33-H33)/H33, "&gt;999%"))</f>
        <v>-0.10833333333333334</v>
      </c>
    </row>
    <row r="34" spans="1:11" x14ac:dyDescent="0.25">
      <c r="B34" s="83"/>
      <c r="D34" s="83"/>
      <c r="F34" s="83"/>
      <c r="H34" s="83"/>
    </row>
    <row r="35" spans="1:11" ht="15.6" x14ac:dyDescent="0.3">
      <c r="A35" s="164" t="s">
        <v>87</v>
      </c>
      <c r="B35" s="196" t="s">
        <v>1</v>
      </c>
      <c r="C35" s="200"/>
      <c r="D35" s="200"/>
      <c r="E35" s="197"/>
      <c r="F35" s="196" t="s">
        <v>14</v>
      </c>
      <c r="G35" s="200"/>
      <c r="H35" s="200"/>
      <c r="I35" s="197"/>
      <c r="J35" s="196" t="s">
        <v>15</v>
      </c>
      <c r="K35" s="197"/>
    </row>
    <row r="36" spans="1:11" x14ac:dyDescent="0.25">
      <c r="A36" s="22"/>
      <c r="B36" s="196">
        <f>VALUE(RIGHT($B$2, 4))</f>
        <v>2023</v>
      </c>
      <c r="C36" s="197"/>
      <c r="D36" s="196">
        <f>B36-1</f>
        <v>2022</v>
      </c>
      <c r="E36" s="204"/>
      <c r="F36" s="196">
        <f>B36</f>
        <v>2023</v>
      </c>
      <c r="G36" s="204"/>
      <c r="H36" s="196">
        <f>D36</f>
        <v>2022</v>
      </c>
      <c r="I36" s="204"/>
      <c r="J36" s="140" t="s">
        <v>4</v>
      </c>
      <c r="K36" s="141" t="s">
        <v>2</v>
      </c>
    </row>
    <row r="37" spans="1:11" x14ac:dyDescent="0.25">
      <c r="A37" s="163" t="s">
        <v>113</v>
      </c>
      <c r="B37" s="61" t="s">
        <v>12</v>
      </c>
      <c r="C37" s="62" t="s">
        <v>13</v>
      </c>
      <c r="D37" s="61" t="s">
        <v>12</v>
      </c>
      <c r="E37" s="63" t="s">
        <v>13</v>
      </c>
      <c r="F37" s="62" t="s">
        <v>12</v>
      </c>
      <c r="G37" s="62" t="s">
        <v>13</v>
      </c>
      <c r="H37" s="61" t="s">
        <v>12</v>
      </c>
      <c r="I37" s="63" t="s">
        <v>13</v>
      </c>
      <c r="J37" s="61"/>
      <c r="K37" s="63"/>
    </row>
    <row r="38" spans="1:11" x14ac:dyDescent="0.25">
      <c r="A38" s="7" t="s">
        <v>178</v>
      </c>
      <c r="B38" s="65">
        <v>19</v>
      </c>
      <c r="C38" s="34">
        <f>IF(B45=0, "-", B38/B45)</f>
        <v>0.43181818181818182</v>
      </c>
      <c r="D38" s="65">
        <v>10</v>
      </c>
      <c r="E38" s="9">
        <f>IF(D45=0, "-", D38/D45)</f>
        <v>0.21276595744680851</v>
      </c>
      <c r="F38" s="81">
        <v>32</v>
      </c>
      <c r="G38" s="34">
        <f>IF(F45=0, "-", F38/F45)</f>
        <v>0.36781609195402298</v>
      </c>
      <c r="H38" s="65">
        <v>24</v>
      </c>
      <c r="I38" s="9">
        <f>IF(H45=0, "-", H38/H45)</f>
        <v>0.19834710743801653</v>
      </c>
      <c r="J38" s="8">
        <f t="shared" ref="J38:J43" si="2">IF(D38=0, "-", IF((B38-D38)/D38&lt;10, (B38-D38)/D38, "&gt;999%"))</f>
        <v>0.9</v>
      </c>
      <c r="K38" s="9">
        <f t="shared" ref="K38:K43" si="3">IF(H38=0, "-", IF((F38-H38)/H38&lt;10, (F38-H38)/H38, "&gt;999%"))</f>
        <v>0.33333333333333331</v>
      </c>
    </row>
    <row r="39" spans="1:11" x14ac:dyDescent="0.25">
      <c r="A39" s="7" t="s">
        <v>179</v>
      </c>
      <c r="B39" s="65">
        <v>0</v>
      </c>
      <c r="C39" s="34">
        <f>IF(B45=0, "-", B39/B45)</f>
        <v>0</v>
      </c>
      <c r="D39" s="65">
        <v>2</v>
      </c>
      <c r="E39" s="9">
        <f>IF(D45=0, "-", D39/D45)</f>
        <v>4.2553191489361701E-2</v>
      </c>
      <c r="F39" s="81">
        <v>0</v>
      </c>
      <c r="G39" s="34">
        <f>IF(F45=0, "-", F39/F45)</f>
        <v>0</v>
      </c>
      <c r="H39" s="65">
        <v>4</v>
      </c>
      <c r="I39" s="9">
        <f>IF(H45=0, "-", H39/H45)</f>
        <v>3.3057851239669422E-2</v>
      </c>
      <c r="J39" s="8">
        <f t="shared" si="2"/>
        <v>-1</v>
      </c>
      <c r="K39" s="9">
        <f t="shared" si="3"/>
        <v>-1</v>
      </c>
    </row>
    <row r="40" spans="1:11" x14ac:dyDescent="0.25">
      <c r="A40" s="7" t="s">
        <v>180</v>
      </c>
      <c r="B40" s="65">
        <v>4</v>
      </c>
      <c r="C40" s="34">
        <f>IF(B45=0, "-", B40/B45)</f>
        <v>9.0909090909090912E-2</v>
      </c>
      <c r="D40" s="65">
        <v>9</v>
      </c>
      <c r="E40" s="9">
        <f>IF(D45=0, "-", D40/D45)</f>
        <v>0.19148936170212766</v>
      </c>
      <c r="F40" s="81">
        <v>6</v>
      </c>
      <c r="G40" s="34">
        <f>IF(F45=0, "-", F40/F45)</f>
        <v>6.8965517241379309E-2</v>
      </c>
      <c r="H40" s="65">
        <v>16</v>
      </c>
      <c r="I40" s="9">
        <f>IF(H45=0, "-", H40/H45)</f>
        <v>0.13223140495867769</v>
      </c>
      <c r="J40" s="8">
        <f t="shared" si="2"/>
        <v>-0.55555555555555558</v>
      </c>
      <c r="K40" s="9">
        <f t="shared" si="3"/>
        <v>-0.625</v>
      </c>
    </row>
    <row r="41" spans="1:11" x14ac:dyDescent="0.25">
      <c r="A41" s="7" t="s">
        <v>181</v>
      </c>
      <c r="B41" s="65">
        <v>5</v>
      </c>
      <c r="C41" s="34">
        <f>IF(B45=0, "-", B41/B45)</f>
        <v>0.11363636363636363</v>
      </c>
      <c r="D41" s="65">
        <v>4</v>
      </c>
      <c r="E41" s="9">
        <f>IF(D45=0, "-", D41/D45)</f>
        <v>8.5106382978723402E-2</v>
      </c>
      <c r="F41" s="81">
        <v>10</v>
      </c>
      <c r="G41" s="34">
        <f>IF(F45=0, "-", F41/F45)</f>
        <v>0.11494252873563218</v>
      </c>
      <c r="H41" s="65">
        <v>16</v>
      </c>
      <c r="I41" s="9">
        <f>IF(H45=0, "-", H41/H45)</f>
        <v>0.13223140495867769</v>
      </c>
      <c r="J41" s="8">
        <f t="shared" si="2"/>
        <v>0.25</v>
      </c>
      <c r="K41" s="9">
        <f t="shared" si="3"/>
        <v>-0.375</v>
      </c>
    </row>
    <row r="42" spans="1:11" x14ac:dyDescent="0.25">
      <c r="A42" s="7" t="s">
        <v>182</v>
      </c>
      <c r="B42" s="65">
        <v>1</v>
      </c>
      <c r="C42" s="34">
        <f>IF(B45=0, "-", B42/B45)</f>
        <v>2.2727272727272728E-2</v>
      </c>
      <c r="D42" s="65">
        <v>1</v>
      </c>
      <c r="E42" s="9">
        <f>IF(D45=0, "-", D42/D45)</f>
        <v>2.1276595744680851E-2</v>
      </c>
      <c r="F42" s="81">
        <v>2</v>
      </c>
      <c r="G42" s="34">
        <f>IF(F45=0, "-", F42/F45)</f>
        <v>2.2988505747126436E-2</v>
      </c>
      <c r="H42" s="65">
        <v>2</v>
      </c>
      <c r="I42" s="9">
        <f>IF(H45=0, "-", H42/H45)</f>
        <v>1.6528925619834711E-2</v>
      </c>
      <c r="J42" s="8">
        <f t="shared" si="2"/>
        <v>0</v>
      </c>
      <c r="K42" s="9">
        <f t="shared" si="3"/>
        <v>0</v>
      </c>
    </row>
    <row r="43" spans="1:11" x14ac:dyDescent="0.25">
      <c r="A43" s="7" t="s">
        <v>183</v>
      </c>
      <c r="B43" s="65">
        <v>15</v>
      </c>
      <c r="C43" s="34">
        <f>IF(B45=0, "-", B43/B45)</f>
        <v>0.34090909090909088</v>
      </c>
      <c r="D43" s="65">
        <v>21</v>
      </c>
      <c r="E43" s="9">
        <f>IF(D45=0, "-", D43/D45)</f>
        <v>0.44680851063829785</v>
      </c>
      <c r="F43" s="81">
        <v>37</v>
      </c>
      <c r="G43" s="34">
        <f>IF(F45=0, "-", F43/F45)</f>
        <v>0.42528735632183906</v>
      </c>
      <c r="H43" s="65">
        <v>59</v>
      </c>
      <c r="I43" s="9">
        <f>IF(H45=0, "-", H43/H45)</f>
        <v>0.48760330578512395</v>
      </c>
      <c r="J43" s="8">
        <f t="shared" si="2"/>
        <v>-0.2857142857142857</v>
      </c>
      <c r="K43" s="9">
        <f t="shared" si="3"/>
        <v>-0.3728813559322034</v>
      </c>
    </row>
    <row r="44" spans="1:11" x14ac:dyDescent="0.25">
      <c r="A44" s="2"/>
      <c r="B44" s="68"/>
      <c r="C44" s="33"/>
      <c r="D44" s="68"/>
      <c r="E44" s="6"/>
      <c r="F44" s="82"/>
      <c r="G44" s="33"/>
      <c r="H44" s="68"/>
      <c r="I44" s="6"/>
      <c r="J44" s="5"/>
      <c r="K44" s="6"/>
    </row>
    <row r="45" spans="1:11" s="43" customFormat="1" x14ac:dyDescent="0.25">
      <c r="A45" s="162" t="s">
        <v>375</v>
      </c>
      <c r="B45" s="71">
        <f>SUM(B38:B44)</f>
        <v>44</v>
      </c>
      <c r="C45" s="40">
        <f>B45/776</f>
        <v>5.6701030927835051E-2</v>
      </c>
      <c r="D45" s="71">
        <f>SUM(D38:D44)</f>
        <v>47</v>
      </c>
      <c r="E45" s="41">
        <f>D45/916</f>
        <v>5.1310043668122272E-2</v>
      </c>
      <c r="F45" s="77">
        <f>SUM(F38:F44)</f>
        <v>87</v>
      </c>
      <c r="G45" s="42">
        <f>F45/2166</f>
        <v>4.0166204986149583E-2</v>
      </c>
      <c r="H45" s="71">
        <f>SUM(H38:H44)</f>
        <v>121</v>
      </c>
      <c r="I45" s="41">
        <f>H45/2238</f>
        <v>5.4066130473637175E-2</v>
      </c>
      <c r="J45" s="37">
        <f>IF(D45=0, "-", IF((B45-D45)/D45&lt;10, (B45-D45)/D45, "&gt;999%"))</f>
        <v>-6.3829787234042548E-2</v>
      </c>
      <c r="K45" s="38">
        <f>IF(H45=0, "-", IF((F45-H45)/H45&lt;10, (F45-H45)/H45, "&gt;999%"))</f>
        <v>-0.28099173553719009</v>
      </c>
    </row>
    <row r="46" spans="1:11" x14ac:dyDescent="0.25">
      <c r="B46" s="83"/>
      <c r="D46" s="83"/>
      <c r="F46" s="83"/>
      <c r="H46" s="83"/>
    </row>
    <row r="47" spans="1:11" x14ac:dyDescent="0.25">
      <c r="A47" s="163" t="s">
        <v>114</v>
      </c>
      <c r="B47" s="61" t="s">
        <v>12</v>
      </c>
      <c r="C47" s="62" t="s">
        <v>13</v>
      </c>
      <c r="D47" s="61" t="s">
        <v>12</v>
      </c>
      <c r="E47" s="63" t="s">
        <v>13</v>
      </c>
      <c r="F47" s="62" t="s">
        <v>12</v>
      </c>
      <c r="G47" s="62" t="s">
        <v>13</v>
      </c>
      <c r="H47" s="61" t="s">
        <v>12</v>
      </c>
      <c r="I47" s="63" t="s">
        <v>13</v>
      </c>
      <c r="J47" s="61"/>
      <c r="K47" s="63"/>
    </row>
    <row r="48" spans="1:11" x14ac:dyDescent="0.25">
      <c r="A48" s="7" t="s">
        <v>184</v>
      </c>
      <c r="B48" s="65">
        <v>1</v>
      </c>
      <c r="C48" s="34">
        <f>IF(B55=0, "-", B48/B55)</f>
        <v>8.3333333333333329E-2</v>
      </c>
      <c r="D48" s="65">
        <v>0</v>
      </c>
      <c r="E48" s="9">
        <f>IF(D55=0, "-", D48/D55)</f>
        <v>0</v>
      </c>
      <c r="F48" s="81">
        <v>1</v>
      </c>
      <c r="G48" s="34">
        <f>IF(F55=0, "-", F48/F55)</f>
        <v>4.3478260869565216E-2</v>
      </c>
      <c r="H48" s="65">
        <v>2</v>
      </c>
      <c r="I48" s="9">
        <f>IF(H55=0, "-", H48/H55)</f>
        <v>0.5</v>
      </c>
      <c r="J48" s="8" t="str">
        <f t="shared" ref="J48:J53" si="4">IF(D48=0, "-", IF((B48-D48)/D48&lt;10, (B48-D48)/D48, "&gt;999%"))</f>
        <v>-</v>
      </c>
      <c r="K48" s="9">
        <f t="shared" ref="K48:K53" si="5">IF(H48=0, "-", IF((F48-H48)/H48&lt;10, (F48-H48)/H48, "&gt;999%"))</f>
        <v>-0.5</v>
      </c>
    </row>
    <row r="49" spans="1:11" x14ac:dyDescent="0.25">
      <c r="A49" s="7" t="s">
        <v>185</v>
      </c>
      <c r="B49" s="65">
        <v>1</v>
      </c>
      <c r="C49" s="34">
        <f>IF(B55=0, "-", B49/B55)</f>
        <v>8.3333333333333329E-2</v>
      </c>
      <c r="D49" s="65">
        <v>0</v>
      </c>
      <c r="E49" s="9">
        <f>IF(D55=0, "-", D49/D55)</f>
        <v>0</v>
      </c>
      <c r="F49" s="81">
        <v>1</v>
      </c>
      <c r="G49" s="34">
        <f>IF(F55=0, "-", F49/F55)</f>
        <v>4.3478260869565216E-2</v>
      </c>
      <c r="H49" s="65">
        <v>0</v>
      </c>
      <c r="I49" s="9">
        <f>IF(H55=0, "-", H49/H55)</f>
        <v>0</v>
      </c>
      <c r="J49" s="8" t="str">
        <f t="shared" si="4"/>
        <v>-</v>
      </c>
      <c r="K49" s="9" t="str">
        <f t="shared" si="5"/>
        <v>-</v>
      </c>
    </row>
    <row r="50" spans="1:11" x14ac:dyDescent="0.25">
      <c r="A50" s="7" t="s">
        <v>186</v>
      </c>
      <c r="B50" s="65">
        <v>1</v>
      </c>
      <c r="C50" s="34">
        <f>IF(B55=0, "-", B50/B55)</f>
        <v>8.3333333333333329E-2</v>
      </c>
      <c r="D50" s="65">
        <v>0</v>
      </c>
      <c r="E50" s="9">
        <f>IF(D55=0, "-", D50/D55)</f>
        <v>0</v>
      </c>
      <c r="F50" s="81">
        <v>2</v>
      </c>
      <c r="G50" s="34">
        <f>IF(F55=0, "-", F50/F55)</f>
        <v>8.6956521739130432E-2</v>
      </c>
      <c r="H50" s="65">
        <v>0</v>
      </c>
      <c r="I50" s="9">
        <f>IF(H55=0, "-", H50/H55)</f>
        <v>0</v>
      </c>
      <c r="J50" s="8" t="str">
        <f t="shared" si="4"/>
        <v>-</v>
      </c>
      <c r="K50" s="9" t="str">
        <f t="shared" si="5"/>
        <v>-</v>
      </c>
    </row>
    <row r="51" spans="1:11" x14ac:dyDescent="0.25">
      <c r="A51" s="7" t="s">
        <v>187</v>
      </c>
      <c r="B51" s="65">
        <v>7</v>
      </c>
      <c r="C51" s="34">
        <f>IF(B55=0, "-", B51/B55)</f>
        <v>0.58333333333333337</v>
      </c>
      <c r="D51" s="65">
        <v>2</v>
      </c>
      <c r="E51" s="9">
        <f>IF(D55=0, "-", D51/D55)</f>
        <v>1</v>
      </c>
      <c r="F51" s="81">
        <v>12</v>
      </c>
      <c r="G51" s="34">
        <f>IF(F55=0, "-", F51/F55)</f>
        <v>0.52173913043478259</v>
      </c>
      <c r="H51" s="65">
        <v>2</v>
      </c>
      <c r="I51" s="9">
        <f>IF(H55=0, "-", H51/H55)</f>
        <v>0.5</v>
      </c>
      <c r="J51" s="8">
        <f t="shared" si="4"/>
        <v>2.5</v>
      </c>
      <c r="K51" s="9">
        <f t="shared" si="5"/>
        <v>5</v>
      </c>
    </row>
    <row r="52" spans="1:11" x14ac:dyDescent="0.25">
      <c r="A52" s="7" t="s">
        <v>188</v>
      </c>
      <c r="B52" s="65">
        <v>2</v>
      </c>
      <c r="C52" s="34">
        <f>IF(B55=0, "-", B52/B55)</f>
        <v>0.16666666666666666</v>
      </c>
      <c r="D52" s="65">
        <v>0</v>
      </c>
      <c r="E52" s="9">
        <f>IF(D55=0, "-", D52/D55)</f>
        <v>0</v>
      </c>
      <c r="F52" s="81">
        <v>5</v>
      </c>
      <c r="G52" s="34">
        <f>IF(F55=0, "-", F52/F55)</f>
        <v>0.21739130434782608</v>
      </c>
      <c r="H52" s="65">
        <v>0</v>
      </c>
      <c r="I52" s="9">
        <f>IF(H55=0, "-", H52/H55)</f>
        <v>0</v>
      </c>
      <c r="J52" s="8" t="str">
        <f t="shared" si="4"/>
        <v>-</v>
      </c>
      <c r="K52" s="9" t="str">
        <f t="shared" si="5"/>
        <v>-</v>
      </c>
    </row>
    <row r="53" spans="1:11" x14ac:dyDescent="0.25">
      <c r="A53" s="7" t="s">
        <v>189</v>
      </c>
      <c r="B53" s="65">
        <v>0</v>
      </c>
      <c r="C53" s="34">
        <f>IF(B55=0, "-", B53/B55)</f>
        <v>0</v>
      </c>
      <c r="D53" s="65">
        <v>0</v>
      </c>
      <c r="E53" s="9">
        <f>IF(D55=0, "-", D53/D55)</f>
        <v>0</v>
      </c>
      <c r="F53" s="81">
        <v>2</v>
      </c>
      <c r="G53" s="34">
        <f>IF(F55=0, "-", F53/F55)</f>
        <v>8.6956521739130432E-2</v>
      </c>
      <c r="H53" s="65">
        <v>0</v>
      </c>
      <c r="I53" s="9">
        <f>IF(H55=0, "-", H53/H55)</f>
        <v>0</v>
      </c>
      <c r="J53" s="8" t="str">
        <f t="shared" si="4"/>
        <v>-</v>
      </c>
      <c r="K53" s="9" t="str">
        <f t="shared" si="5"/>
        <v>-</v>
      </c>
    </row>
    <row r="54" spans="1:11" x14ac:dyDescent="0.25">
      <c r="A54" s="2"/>
      <c r="B54" s="68"/>
      <c r="C54" s="33"/>
      <c r="D54" s="68"/>
      <c r="E54" s="6"/>
      <c r="F54" s="82"/>
      <c r="G54" s="33"/>
      <c r="H54" s="68"/>
      <c r="I54" s="6"/>
      <c r="J54" s="5"/>
      <c r="K54" s="6"/>
    </row>
    <row r="55" spans="1:11" s="43" customFormat="1" x14ac:dyDescent="0.25">
      <c r="A55" s="162" t="s">
        <v>374</v>
      </c>
      <c r="B55" s="71">
        <f>SUM(B48:B54)</f>
        <v>12</v>
      </c>
      <c r="C55" s="40">
        <f>B55/776</f>
        <v>1.5463917525773196E-2</v>
      </c>
      <c r="D55" s="71">
        <f>SUM(D48:D54)</f>
        <v>2</v>
      </c>
      <c r="E55" s="41">
        <f>D55/916</f>
        <v>2.1834061135371178E-3</v>
      </c>
      <c r="F55" s="77">
        <f>SUM(F48:F54)</f>
        <v>23</v>
      </c>
      <c r="G55" s="42">
        <f>F55/2166</f>
        <v>1.0618651892890119E-2</v>
      </c>
      <c r="H55" s="71">
        <f>SUM(H48:H54)</f>
        <v>4</v>
      </c>
      <c r="I55" s="41">
        <f>H55/2238</f>
        <v>1.7873100983020554E-3</v>
      </c>
      <c r="J55" s="37">
        <f>IF(D55=0, "-", IF((B55-D55)/D55&lt;10, (B55-D55)/D55, "&gt;999%"))</f>
        <v>5</v>
      </c>
      <c r="K55" s="38">
        <f>IF(H55=0, "-", IF((F55-H55)/H55&lt;10, (F55-H55)/H55, "&gt;999%"))</f>
        <v>4.75</v>
      </c>
    </row>
    <row r="56" spans="1:11" x14ac:dyDescent="0.25">
      <c r="B56" s="83"/>
      <c r="D56" s="83"/>
      <c r="F56" s="83"/>
      <c r="H56" s="83"/>
    </row>
    <row r="57" spans="1:11" s="43" customFormat="1" x14ac:dyDescent="0.25">
      <c r="A57" s="162" t="s">
        <v>373</v>
      </c>
      <c r="B57" s="71">
        <v>56</v>
      </c>
      <c r="C57" s="40">
        <f>B57/776</f>
        <v>7.2164948453608241E-2</v>
      </c>
      <c r="D57" s="71">
        <v>49</v>
      </c>
      <c r="E57" s="41">
        <f>D57/916</f>
        <v>5.3493449781659388E-2</v>
      </c>
      <c r="F57" s="77">
        <v>110</v>
      </c>
      <c r="G57" s="42">
        <f>F57/2166</f>
        <v>5.0784856879039705E-2</v>
      </c>
      <c r="H57" s="71">
        <v>125</v>
      </c>
      <c r="I57" s="41">
        <f>H57/2238</f>
        <v>5.5853440571939229E-2</v>
      </c>
      <c r="J57" s="37">
        <f>IF(D57=0, "-", IF((B57-D57)/D57&lt;10, (B57-D57)/D57, "&gt;999%"))</f>
        <v>0.14285714285714285</v>
      </c>
      <c r="K57" s="38">
        <f>IF(H57=0, "-", IF((F57-H57)/H57&lt;10, (F57-H57)/H57, "&gt;999%"))</f>
        <v>-0.12</v>
      </c>
    </row>
    <row r="58" spans="1:11" x14ac:dyDescent="0.25">
      <c r="B58" s="83"/>
      <c r="D58" s="83"/>
      <c r="F58" s="83"/>
      <c r="H58" s="83"/>
    </row>
    <row r="59" spans="1:11" ht="15.6" x14ac:dyDescent="0.3">
      <c r="A59" s="164" t="s">
        <v>88</v>
      </c>
      <c r="B59" s="196" t="s">
        <v>1</v>
      </c>
      <c r="C59" s="200"/>
      <c r="D59" s="200"/>
      <c r="E59" s="197"/>
      <c r="F59" s="196" t="s">
        <v>14</v>
      </c>
      <c r="G59" s="200"/>
      <c r="H59" s="200"/>
      <c r="I59" s="197"/>
      <c r="J59" s="196" t="s">
        <v>15</v>
      </c>
      <c r="K59" s="197"/>
    </row>
    <row r="60" spans="1:11" x14ac:dyDescent="0.25">
      <c r="A60" s="22"/>
      <c r="B60" s="196">
        <f>VALUE(RIGHT($B$2, 4))</f>
        <v>2023</v>
      </c>
      <c r="C60" s="197"/>
      <c r="D60" s="196">
        <f>B60-1</f>
        <v>2022</v>
      </c>
      <c r="E60" s="204"/>
      <c r="F60" s="196">
        <f>B60</f>
        <v>2023</v>
      </c>
      <c r="G60" s="204"/>
      <c r="H60" s="196">
        <f>D60</f>
        <v>2022</v>
      </c>
      <c r="I60" s="204"/>
      <c r="J60" s="140" t="s">
        <v>4</v>
      </c>
      <c r="K60" s="141" t="s">
        <v>2</v>
      </c>
    </row>
    <row r="61" spans="1:11" x14ac:dyDescent="0.25">
      <c r="A61" s="163" t="s">
        <v>115</v>
      </c>
      <c r="B61" s="61" t="s">
        <v>12</v>
      </c>
      <c r="C61" s="62" t="s">
        <v>13</v>
      </c>
      <c r="D61" s="61" t="s">
        <v>12</v>
      </c>
      <c r="E61" s="63" t="s">
        <v>13</v>
      </c>
      <c r="F61" s="62" t="s">
        <v>12</v>
      </c>
      <c r="G61" s="62" t="s">
        <v>13</v>
      </c>
      <c r="H61" s="61" t="s">
        <v>12</v>
      </c>
      <c r="I61" s="63" t="s">
        <v>13</v>
      </c>
      <c r="J61" s="61"/>
      <c r="K61" s="63"/>
    </row>
    <row r="62" spans="1:11" x14ac:dyDescent="0.25">
      <c r="A62" s="7" t="s">
        <v>190</v>
      </c>
      <c r="B62" s="65">
        <v>0</v>
      </c>
      <c r="C62" s="34">
        <f>IF(B67=0, "-", B62/B67)</f>
        <v>0</v>
      </c>
      <c r="D62" s="65">
        <v>0</v>
      </c>
      <c r="E62" s="9" t="str">
        <f>IF(D67=0, "-", D62/D67)</f>
        <v>-</v>
      </c>
      <c r="F62" s="81">
        <v>2</v>
      </c>
      <c r="G62" s="34">
        <f>IF(F67=0, "-", F62/F67)</f>
        <v>4.5454545454545456E-2</v>
      </c>
      <c r="H62" s="65">
        <v>0</v>
      </c>
      <c r="I62" s="9">
        <f>IF(H67=0, "-", H62/H67)</f>
        <v>0</v>
      </c>
      <c r="J62" s="8" t="str">
        <f>IF(D62=0, "-", IF((B62-D62)/D62&lt;10, (B62-D62)/D62, "&gt;999%"))</f>
        <v>-</v>
      </c>
      <c r="K62" s="9" t="str">
        <f>IF(H62=0, "-", IF((F62-H62)/H62&lt;10, (F62-H62)/H62, "&gt;999%"))</f>
        <v>-</v>
      </c>
    </row>
    <row r="63" spans="1:11" x14ac:dyDescent="0.25">
      <c r="A63" s="7" t="s">
        <v>191</v>
      </c>
      <c r="B63" s="65">
        <v>7</v>
      </c>
      <c r="C63" s="34">
        <f>IF(B67=0, "-", B63/B67)</f>
        <v>0.46666666666666667</v>
      </c>
      <c r="D63" s="65">
        <v>0</v>
      </c>
      <c r="E63" s="9" t="str">
        <f>IF(D67=0, "-", D63/D67)</f>
        <v>-</v>
      </c>
      <c r="F63" s="81">
        <v>19</v>
      </c>
      <c r="G63" s="34">
        <f>IF(F67=0, "-", F63/F67)</f>
        <v>0.43181818181818182</v>
      </c>
      <c r="H63" s="65">
        <v>1</v>
      </c>
      <c r="I63" s="9">
        <f>IF(H67=0, "-", H63/H67)</f>
        <v>3.8461538461538464E-2</v>
      </c>
      <c r="J63" s="8" t="str">
        <f>IF(D63=0, "-", IF((B63-D63)/D63&lt;10, (B63-D63)/D63, "&gt;999%"))</f>
        <v>-</v>
      </c>
      <c r="K63" s="9" t="str">
        <f>IF(H63=0, "-", IF((F63-H63)/H63&lt;10, (F63-H63)/H63, "&gt;999%"))</f>
        <v>&gt;999%</v>
      </c>
    </row>
    <row r="64" spans="1:11" x14ac:dyDescent="0.25">
      <c r="A64" s="7" t="s">
        <v>192</v>
      </c>
      <c r="B64" s="65">
        <v>8</v>
      </c>
      <c r="C64" s="34">
        <f>IF(B67=0, "-", B64/B67)</f>
        <v>0.53333333333333333</v>
      </c>
      <c r="D64" s="65">
        <v>0</v>
      </c>
      <c r="E64" s="9" t="str">
        <f>IF(D67=0, "-", D64/D67)</f>
        <v>-</v>
      </c>
      <c r="F64" s="81">
        <v>15</v>
      </c>
      <c r="G64" s="34">
        <f>IF(F67=0, "-", F64/F67)</f>
        <v>0.34090909090909088</v>
      </c>
      <c r="H64" s="65">
        <v>25</v>
      </c>
      <c r="I64" s="9">
        <f>IF(H67=0, "-", H64/H67)</f>
        <v>0.96153846153846156</v>
      </c>
      <c r="J64" s="8" t="str">
        <f>IF(D64=0, "-", IF((B64-D64)/D64&lt;10, (B64-D64)/D64, "&gt;999%"))</f>
        <v>-</v>
      </c>
      <c r="K64" s="9">
        <f>IF(H64=0, "-", IF((F64-H64)/H64&lt;10, (F64-H64)/H64, "&gt;999%"))</f>
        <v>-0.4</v>
      </c>
    </row>
    <row r="65" spans="1:11" x14ac:dyDescent="0.25">
      <c r="A65" s="7" t="s">
        <v>193</v>
      </c>
      <c r="B65" s="65">
        <v>0</v>
      </c>
      <c r="C65" s="34">
        <f>IF(B67=0, "-", B65/B67)</f>
        <v>0</v>
      </c>
      <c r="D65" s="65">
        <v>0</v>
      </c>
      <c r="E65" s="9" t="str">
        <f>IF(D67=0, "-", D65/D67)</f>
        <v>-</v>
      </c>
      <c r="F65" s="81">
        <v>8</v>
      </c>
      <c r="G65" s="34">
        <f>IF(F67=0, "-", F65/F67)</f>
        <v>0.18181818181818182</v>
      </c>
      <c r="H65" s="65">
        <v>0</v>
      </c>
      <c r="I65" s="9">
        <f>IF(H67=0, "-", H65/H67)</f>
        <v>0</v>
      </c>
      <c r="J65" s="8" t="str">
        <f>IF(D65=0, "-", IF((B65-D65)/D65&lt;10, (B65-D65)/D65, "&gt;999%"))</f>
        <v>-</v>
      </c>
      <c r="K65" s="9" t="str">
        <f>IF(H65=0, "-", IF((F65-H65)/H65&lt;10, (F65-H65)/H65, "&gt;999%"))</f>
        <v>-</v>
      </c>
    </row>
    <row r="66" spans="1:11" x14ac:dyDescent="0.25">
      <c r="A66" s="2"/>
      <c r="B66" s="68"/>
      <c r="C66" s="33"/>
      <c r="D66" s="68"/>
      <c r="E66" s="6"/>
      <c r="F66" s="82"/>
      <c r="G66" s="33"/>
      <c r="H66" s="68"/>
      <c r="I66" s="6"/>
      <c r="J66" s="5"/>
      <c r="K66" s="6"/>
    </row>
    <row r="67" spans="1:11" s="43" customFormat="1" x14ac:dyDescent="0.25">
      <c r="A67" s="162" t="s">
        <v>372</v>
      </c>
      <c r="B67" s="71">
        <f>SUM(B62:B66)</f>
        <v>15</v>
      </c>
      <c r="C67" s="40">
        <f>B67/776</f>
        <v>1.9329896907216496E-2</v>
      </c>
      <c r="D67" s="71">
        <f>SUM(D62:D66)</f>
        <v>0</v>
      </c>
      <c r="E67" s="41">
        <f>D67/916</f>
        <v>0</v>
      </c>
      <c r="F67" s="77">
        <f>SUM(F62:F66)</f>
        <v>44</v>
      </c>
      <c r="G67" s="42">
        <f>F67/2166</f>
        <v>2.0313942751615882E-2</v>
      </c>
      <c r="H67" s="71">
        <f>SUM(H62:H66)</f>
        <v>26</v>
      </c>
      <c r="I67" s="41">
        <f>H67/2238</f>
        <v>1.161751563896336E-2</v>
      </c>
      <c r="J67" s="37" t="str">
        <f>IF(D67=0, "-", IF((B67-D67)/D67&lt;10, (B67-D67)/D67, "&gt;999%"))</f>
        <v>-</v>
      </c>
      <c r="K67" s="38">
        <f>IF(H67=0, "-", IF((F67-H67)/H67&lt;10, (F67-H67)/H67, "&gt;999%"))</f>
        <v>0.69230769230769229</v>
      </c>
    </row>
    <row r="68" spans="1:11" x14ac:dyDescent="0.25">
      <c r="B68" s="83"/>
      <c r="D68" s="83"/>
      <c r="F68" s="83"/>
      <c r="H68" s="83"/>
    </row>
    <row r="69" spans="1:11" x14ac:dyDescent="0.25">
      <c r="A69" s="163" t="s">
        <v>116</v>
      </c>
      <c r="B69" s="61" t="s">
        <v>12</v>
      </c>
      <c r="C69" s="62" t="s">
        <v>13</v>
      </c>
      <c r="D69" s="61" t="s">
        <v>12</v>
      </c>
      <c r="E69" s="63" t="s">
        <v>13</v>
      </c>
      <c r="F69" s="62" t="s">
        <v>12</v>
      </c>
      <c r="G69" s="62" t="s">
        <v>13</v>
      </c>
      <c r="H69" s="61" t="s">
        <v>12</v>
      </c>
      <c r="I69" s="63" t="s">
        <v>13</v>
      </c>
      <c r="J69" s="61"/>
      <c r="K69" s="63"/>
    </row>
    <row r="70" spans="1:11" x14ac:dyDescent="0.25">
      <c r="A70" s="7" t="s">
        <v>194</v>
      </c>
      <c r="B70" s="65">
        <v>0</v>
      </c>
      <c r="C70" s="34">
        <f>IF(B77=0, "-", B70/B77)</f>
        <v>0</v>
      </c>
      <c r="D70" s="65">
        <v>0</v>
      </c>
      <c r="E70" s="9">
        <f>IF(D77=0, "-", D70/D77)</f>
        <v>0</v>
      </c>
      <c r="F70" s="81">
        <v>0</v>
      </c>
      <c r="G70" s="34">
        <f>IF(F77=0, "-", F70/F77)</f>
        <v>0</v>
      </c>
      <c r="H70" s="65">
        <v>1</v>
      </c>
      <c r="I70" s="9">
        <f>IF(H77=0, "-", H70/H77)</f>
        <v>0.14285714285714285</v>
      </c>
      <c r="J70" s="8" t="str">
        <f t="shared" ref="J70:J75" si="6">IF(D70=0, "-", IF((B70-D70)/D70&lt;10, (B70-D70)/D70, "&gt;999%"))</f>
        <v>-</v>
      </c>
      <c r="K70" s="9">
        <f t="shared" ref="K70:K75" si="7">IF(H70=0, "-", IF((F70-H70)/H70&lt;10, (F70-H70)/H70, "&gt;999%"))</f>
        <v>-1</v>
      </c>
    </row>
    <row r="71" spans="1:11" x14ac:dyDescent="0.25">
      <c r="A71" s="7" t="s">
        <v>195</v>
      </c>
      <c r="B71" s="65">
        <v>0</v>
      </c>
      <c r="C71" s="34">
        <f>IF(B77=0, "-", B71/B77)</f>
        <v>0</v>
      </c>
      <c r="D71" s="65">
        <v>1</v>
      </c>
      <c r="E71" s="9">
        <f>IF(D77=0, "-", D71/D77)</f>
        <v>0.25</v>
      </c>
      <c r="F71" s="81">
        <v>0</v>
      </c>
      <c r="G71" s="34">
        <f>IF(F77=0, "-", F71/F77)</f>
        <v>0</v>
      </c>
      <c r="H71" s="65">
        <v>1</v>
      </c>
      <c r="I71" s="9">
        <f>IF(H77=0, "-", H71/H77)</f>
        <v>0.14285714285714285</v>
      </c>
      <c r="J71" s="8">
        <f t="shared" si="6"/>
        <v>-1</v>
      </c>
      <c r="K71" s="9">
        <f t="shared" si="7"/>
        <v>-1</v>
      </c>
    </row>
    <row r="72" spans="1:11" x14ac:dyDescent="0.25">
      <c r="A72" s="7" t="s">
        <v>196</v>
      </c>
      <c r="B72" s="65">
        <v>0</v>
      </c>
      <c r="C72" s="34">
        <f>IF(B77=0, "-", B72/B77)</f>
        <v>0</v>
      </c>
      <c r="D72" s="65">
        <v>0</v>
      </c>
      <c r="E72" s="9">
        <f>IF(D77=0, "-", D72/D77)</f>
        <v>0</v>
      </c>
      <c r="F72" s="81">
        <v>1</v>
      </c>
      <c r="G72" s="34">
        <f>IF(F77=0, "-", F72/F77)</f>
        <v>5.8823529411764705E-2</v>
      </c>
      <c r="H72" s="65">
        <v>1</v>
      </c>
      <c r="I72" s="9">
        <f>IF(H77=0, "-", H72/H77)</f>
        <v>0.14285714285714285</v>
      </c>
      <c r="J72" s="8" t="str">
        <f t="shared" si="6"/>
        <v>-</v>
      </c>
      <c r="K72" s="9">
        <f t="shared" si="7"/>
        <v>0</v>
      </c>
    </row>
    <row r="73" spans="1:11" x14ac:dyDescent="0.25">
      <c r="A73" s="7" t="s">
        <v>197</v>
      </c>
      <c r="B73" s="65">
        <v>0</v>
      </c>
      <c r="C73" s="34">
        <f>IF(B77=0, "-", B73/B77)</f>
        <v>0</v>
      </c>
      <c r="D73" s="65">
        <v>0</v>
      </c>
      <c r="E73" s="9">
        <f>IF(D77=0, "-", D73/D77)</f>
        <v>0</v>
      </c>
      <c r="F73" s="81">
        <v>1</v>
      </c>
      <c r="G73" s="34">
        <f>IF(F77=0, "-", F73/F77)</f>
        <v>5.8823529411764705E-2</v>
      </c>
      <c r="H73" s="65">
        <v>1</v>
      </c>
      <c r="I73" s="9">
        <f>IF(H77=0, "-", H73/H77)</f>
        <v>0.14285714285714285</v>
      </c>
      <c r="J73" s="8" t="str">
        <f t="shared" si="6"/>
        <v>-</v>
      </c>
      <c r="K73" s="9">
        <f t="shared" si="7"/>
        <v>0</v>
      </c>
    </row>
    <row r="74" spans="1:11" x14ac:dyDescent="0.25">
      <c r="A74" s="7" t="s">
        <v>198</v>
      </c>
      <c r="B74" s="65">
        <v>0</v>
      </c>
      <c r="C74" s="34">
        <f>IF(B77=0, "-", B74/B77)</f>
        <v>0</v>
      </c>
      <c r="D74" s="65">
        <v>0</v>
      </c>
      <c r="E74" s="9">
        <f>IF(D77=0, "-", D74/D77)</f>
        <v>0</v>
      </c>
      <c r="F74" s="81">
        <v>1</v>
      </c>
      <c r="G74" s="34">
        <f>IF(F77=0, "-", F74/F77)</f>
        <v>5.8823529411764705E-2</v>
      </c>
      <c r="H74" s="65">
        <v>0</v>
      </c>
      <c r="I74" s="9">
        <f>IF(H77=0, "-", H74/H77)</f>
        <v>0</v>
      </c>
      <c r="J74" s="8" t="str">
        <f t="shared" si="6"/>
        <v>-</v>
      </c>
      <c r="K74" s="9" t="str">
        <f t="shared" si="7"/>
        <v>-</v>
      </c>
    </row>
    <row r="75" spans="1:11" x14ac:dyDescent="0.25">
      <c r="A75" s="7" t="s">
        <v>199</v>
      </c>
      <c r="B75" s="65">
        <v>1</v>
      </c>
      <c r="C75" s="34">
        <f>IF(B77=0, "-", B75/B77)</f>
        <v>1</v>
      </c>
      <c r="D75" s="65">
        <v>3</v>
      </c>
      <c r="E75" s="9">
        <f>IF(D77=0, "-", D75/D77)</f>
        <v>0.75</v>
      </c>
      <c r="F75" s="81">
        <v>14</v>
      </c>
      <c r="G75" s="34">
        <f>IF(F77=0, "-", F75/F77)</f>
        <v>0.82352941176470584</v>
      </c>
      <c r="H75" s="65">
        <v>3</v>
      </c>
      <c r="I75" s="9">
        <f>IF(H77=0, "-", H75/H77)</f>
        <v>0.42857142857142855</v>
      </c>
      <c r="J75" s="8">
        <f t="shared" si="6"/>
        <v>-0.66666666666666663</v>
      </c>
      <c r="K75" s="9">
        <f t="shared" si="7"/>
        <v>3.6666666666666665</v>
      </c>
    </row>
    <row r="76" spans="1:11" x14ac:dyDescent="0.25">
      <c r="A76" s="2"/>
      <c r="B76" s="68"/>
      <c r="C76" s="33"/>
      <c r="D76" s="68"/>
      <c r="E76" s="6"/>
      <c r="F76" s="82"/>
      <c r="G76" s="33"/>
      <c r="H76" s="68"/>
      <c r="I76" s="6"/>
      <c r="J76" s="5"/>
      <c r="K76" s="6"/>
    </row>
    <row r="77" spans="1:11" s="43" customFormat="1" x14ac:dyDescent="0.25">
      <c r="A77" s="162" t="s">
        <v>371</v>
      </c>
      <c r="B77" s="71">
        <f>SUM(B70:B76)</f>
        <v>1</v>
      </c>
      <c r="C77" s="40">
        <f>B77/776</f>
        <v>1.288659793814433E-3</v>
      </c>
      <c r="D77" s="71">
        <f>SUM(D70:D76)</f>
        <v>4</v>
      </c>
      <c r="E77" s="41">
        <f>D77/916</f>
        <v>4.3668122270742356E-3</v>
      </c>
      <c r="F77" s="77">
        <f>SUM(F70:F76)</f>
        <v>17</v>
      </c>
      <c r="G77" s="42">
        <f>F77/2166</f>
        <v>7.8485687903970449E-3</v>
      </c>
      <c r="H77" s="71">
        <f>SUM(H70:H76)</f>
        <v>7</v>
      </c>
      <c r="I77" s="41">
        <f>H77/2238</f>
        <v>3.1277926720285972E-3</v>
      </c>
      <c r="J77" s="37">
        <f>IF(D77=0, "-", IF((B77-D77)/D77&lt;10, (B77-D77)/D77, "&gt;999%"))</f>
        <v>-0.75</v>
      </c>
      <c r="K77" s="38">
        <f>IF(H77=0, "-", IF((F77-H77)/H77&lt;10, (F77-H77)/H77, "&gt;999%"))</f>
        <v>1.4285714285714286</v>
      </c>
    </row>
    <row r="78" spans="1:11" x14ac:dyDescent="0.25">
      <c r="B78" s="83"/>
      <c r="D78" s="83"/>
      <c r="F78" s="83"/>
      <c r="H78" s="83"/>
    </row>
    <row r="79" spans="1:11" s="43" customFormat="1" x14ac:dyDescent="0.25">
      <c r="A79" s="162" t="s">
        <v>370</v>
      </c>
      <c r="B79" s="71">
        <v>16</v>
      </c>
      <c r="C79" s="40">
        <f>B79/776</f>
        <v>2.0618556701030927E-2</v>
      </c>
      <c r="D79" s="71">
        <v>4</v>
      </c>
      <c r="E79" s="41">
        <f>D79/916</f>
        <v>4.3668122270742356E-3</v>
      </c>
      <c r="F79" s="77">
        <v>61</v>
      </c>
      <c r="G79" s="42">
        <f>F79/2166</f>
        <v>2.8162511542012929E-2</v>
      </c>
      <c r="H79" s="71">
        <v>33</v>
      </c>
      <c r="I79" s="41">
        <f>H79/2238</f>
        <v>1.4745308310991957E-2</v>
      </c>
      <c r="J79" s="37">
        <f>IF(D79=0, "-", IF((B79-D79)/D79&lt;10, (B79-D79)/D79, "&gt;999%"))</f>
        <v>3</v>
      </c>
      <c r="K79" s="38">
        <f>IF(H79=0, "-", IF((F79-H79)/H79&lt;10, (F79-H79)/H79, "&gt;999%"))</f>
        <v>0.84848484848484851</v>
      </c>
    </row>
    <row r="80" spans="1:11" x14ac:dyDescent="0.25">
      <c r="B80" s="83"/>
      <c r="D80" s="83"/>
      <c r="F80" s="83"/>
      <c r="H80" s="83"/>
    </row>
    <row r="81" spans="1:11" ht="15.6" x14ac:dyDescent="0.3">
      <c r="A81" s="164" t="s">
        <v>89</v>
      </c>
      <c r="B81" s="196" t="s">
        <v>1</v>
      </c>
      <c r="C81" s="200"/>
      <c r="D81" s="200"/>
      <c r="E81" s="197"/>
      <c r="F81" s="196" t="s">
        <v>14</v>
      </c>
      <c r="G81" s="200"/>
      <c r="H81" s="200"/>
      <c r="I81" s="197"/>
      <c r="J81" s="196" t="s">
        <v>15</v>
      </c>
      <c r="K81" s="197"/>
    </row>
    <row r="82" spans="1:11" x14ac:dyDescent="0.25">
      <c r="A82" s="22"/>
      <c r="B82" s="196">
        <f>VALUE(RIGHT($B$2, 4))</f>
        <v>2023</v>
      </c>
      <c r="C82" s="197"/>
      <c r="D82" s="196">
        <f>B82-1</f>
        <v>2022</v>
      </c>
      <c r="E82" s="204"/>
      <c r="F82" s="196">
        <f>B82</f>
        <v>2023</v>
      </c>
      <c r="G82" s="204"/>
      <c r="H82" s="196">
        <f>D82</f>
        <v>2022</v>
      </c>
      <c r="I82" s="204"/>
      <c r="J82" s="140" t="s">
        <v>4</v>
      </c>
      <c r="K82" s="141" t="s">
        <v>2</v>
      </c>
    </row>
    <row r="83" spans="1:11" x14ac:dyDescent="0.25">
      <c r="A83" s="163" t="s">
        <v>117</v>
      </c>
      <c r="B83" s="61" t="s">
        <v>12</v>
      </c>
      <c r="C83" s="62" t="s">
        <v>13</v>
      </c>
      <c r="D83" s="61" t="s">
        <v>12</v>
      </c>
      <c r="E83" s="63" t="s">
        <v>13</v>
      </c>
      <c r="F83" s="62" t="s">
        <v>12</v>
      </c>
      <c r="G83" s="62" t="s">
        <v>13</v>
      </c>
      <c r="H83" s="61" t="s">
        <v>12</v>
      </c>
      <c r="I83" s="63" t="s">
        <v>13</v>
      </c>
      <c r="J83" s="61"/>
      <c r="K83" s="63"/>
    </row>
    <row r="84" spans="1:11" x14ac:dyDescent="0.25">
      <c r="A84" s="7" t="s">
        <v>200</v>
      </c>
      <c r="B84" s="65">
        <v>3</v>
      </c>
      <c r="C84" s="34">
        <f>IF(B86=0, "-", B84/B86)</f>
        <v>1</v>
      </c>
      <c r="D84" s="65">
        <v>0</v>
      </c>
      <c r="E84" s="9" t="str">
        <f>IF(D86=0, "-", D84/D86)</f>
        <v>-</v>
      </c>
      <c r="F84" s="81">
        <v>9</v>
      </c>
      <c r="G84" s="34">
        <f>IF(F86=0, "-", F84/F86)</f>
        <v>1</v>
      </c>
      <c r="H84" s="65">
        <v>7</v>
      </c>
      <c r="I84" s="9">
        <f>IF(H86=0, "-", H84/H86)</f>
        <v>1</v>
      </c>
      <c r="J84" s="8" t="str">
        <f>IF(D84=0, "-", IF((B84-D84)/D84&lt;10, (B84-D84)/D84, "&gt;999%"))</f>
        <v>-</v>
      </c>
      <c r="K84" s="9">
        <f>IF(H84=0, "-", IF((F84-H84)/H84&lt;10, (F84-H84)/H84, "&gt;999%"))</f>
        <v>0.2857142857142857</v>
      </c>
    </row>
    <row r="85" spans="1:11" x14ac:dyDescent="0.25">
      <c r="A85" s="2"/>
      <c r="B85" s="68"/>
      <c r="C85" s="33"/>
      <c r="D85" s="68"/>
      <c r="E85" s="6"/>
      <c r="F85" s="82"/>
      <c r="G85" s="33"/>
      <c r="H85" s="68"/>
      <c r="I85" s="6"/>
      <c r="J85" s="5"/>
      <c r="K85" s="6"/>
    </row>
    <row r="86" spans="1:11" s="43" customFormat="1" x14ac:dyDescent="0.25">
      <c r="A86" s="162" t="s">
        <v>369</v>
      </c>
      <c r="B86" s="71">
        <f>SUM(B84:B85)</f>
        <v>3</v>
      </c>
      <c r="C86" s="40">
        <f>B86/776</f>
        <v>3.8659793814432991E-3</v>
      </c>
      <c r="D86" s="71">
        <f>SUM(D84:D85)</f>
        <v>0</v>
      </c>
      <c r="E86" s="41">
        <f>D86/916</f>
        <v>0</v>
      </c>
      <c r="F86" s="77">
        <f>SUM(F84:F85)</f>
        <v>9</v>
      </c>
      <c r="G86" s="42">
        <f>F86/2166</f>
        <v>4.1551246537396124E-3</v>
      </c>
      <c r="H86" s="71">
        <f>SUM(H84:H85)</f>
        <v>7</v>
      </c>
      <c r="I86" s="41">
        <f>H86/2238</f>
        <v>3.1277926720285972E-3</v>
      </c>
      <c r="J86" s="37" t="str">
        <f>IF(D86=0, "-", IF((B86-D86)/D86&lt;10, (B86-D86)/D86, "&gt;999%"))</f>
        <v>-</v>
      </c>
      <c r="K86" s="38">
        <f>IF(H86=0, "-", IF((F86-H86)/H86&lt;10, (F86-H86)/H86, "&gt;999%"))</f>
        <v>0.2857142857142857</v>
      </c>
    </row>
    <row r="87" spans="1:11" x14ac:dyDescent="0.25">
      <c r="B87" s="83"/>
      <c r="D87" s="83"/>
      <c r="F87" s="83"/>
      <c r="H87" s="83"/>
    </row>
    <row r="88" spans="1:11" s="43" customFormat="1" x14ac:dyDescent="0.25">
      <c r="A88" s="162" t="s">
        <v>368</v>
      </c>
      <c r="B88" s="71">
        <v>3</v>
      </c>
      <c r="C88" s="40">
        <f>B88/776</f>
        <v>3.8659793814432991E-3</v>
      </c>
      <c r="D88" s="71">
        <v>0</v>
      </c>
      <c r="E88" s="41">
        <f>D88/916</f>
        <v>0</v>
      </c>
      <c r="F88" s="77">
        <v>9</v>
      </c>
      <c r="G88" s="42">
        <f>F88/2166</f>
        <v>4.1551246537396124E-3</v>
      </c>
      <c r="H88" s="71">
        <v>7</v>
      </c>
      <c r="I88" s="41">
        <f>H88/2238</f>
        <v>3.1277926720285972E-3</v>
      </c>
      <c r="J88" s="37" t="str">
        <f>IF(D88=0, "-", IF((B88-D88)/D88&lt;10, (B88-D88)/D88, "&gt;999%"))</f>
        <v>-</v>
      </c>
      <c r="K88" s="38">
        <f>IF(H88=0, "-", IF((F88-H88)/H88&lt;10, (F88-H88)/H88, "&gt;999%"))</f>
        <v>0.2857142857142857</v>
      </c>
    </row>
    <row r="89" spans="1:11" x14ac:dyDescent="0.25">
      <c r="B89" s="83"/>
      <c r="D89" s="83"/>
      <c r="F89" s="83"/>
      <c r="H89" s="83"/>
    </row>
    <row r="90" spans="1:11" ht="15.6" x14ac:dyDescent="0.3">
      <c r="A90" s="164" t="s">
        <v>90</v>
      </c>
      <c r="B90" s="196" t="s">
        <v>1</v>
      </c>
      <c r="C90" s="200"/>
      <c r="D90" s="200"/>
      <c r="E90" s="197"/>
      <c r="F90" s="196" t="s">
        <v>14</v>
      </c>
      <c r="G90" s="200"/>
      <c r="H90" s="200"/>
      <c r="I90" s="197"/>
      <c r="J90" s="196" t="s">
        <v>15</v>
      </c>
      <c r="K90" s="197"/>
    </row>
    <row r="91" spans="1:11" x14ac:dyDescent="0.25">
      <c r="A91" s="22"/>
      <c r="B91" s="196">
        <f>VALUE(RIGHT($B$2, 4))</f>
        <v>2023</v>
      </c>
      <c r="C91" s="197"/>
      <c r="D91" s="196">
        <f>B91-1</f>
        <v>2022</v>
      </c>
      <c r="E91" s="204"/>
      <c r="F91" s="196">
        <f>B91</f>
        <v>2023</v>
      </c>
      <c r="G91" s="204"/>
      <c r="H91" s="196">
        <f>D91</f>
        <v>2022</v>
      </c>
      <c r="I91" s="204"/>
      <c r="J91" s="140" t="s">
        <v>4</v>
      </c>
      <c r="K91" s="141" t="s">
        <v>2</v>
      </c>
    </row>
    <row r="92" spans="1:11" x14ac:dyDescent="0.25">
      <c r="A92" s="163" t="s">
        <v>118</v>
      </c>
      <c r="B92" s="61" t="s">
        <v>12</v>
      </c>
      <c r="C92" s="62" t="s">
        <v>13</v>
      </c>
      <c r="D92" s="61" t="s">
        <v>12</v>
      </c>
      <c r="E92" s="63" t="s">
        <v>13</v>
      </c>
      <c r="F92" s="62" t="s">
        <v>12</v>
      </c>
      <c r="G92" s="62" t="s">
        <v>13</v>
      </c>
      <c r="H92" s="61" t="s">
        <v>12</v>
      </c>
      <c r="I92" s="63" t="s">
        <v>13</v>
      </c>
      <c r="J92" s="61"/>
      <c r="K92" s="63"/>
    </row>
    <row r="93" spans="1:11" x14ac:dyDescent="0.25">
      <c r="A93" s="7" t="s">
        <v>201</v>
      </c>
      <c r="B93" s="65">
        <v>0</v>
      </c>
      <c r="C93" s="34" t="str">
        <f>IF(B95=0, "-", B93/B95)</f>
        <v>-</v>
      </c>
      <c r="D93" s="65">
        <v>0</v>
      </c>
      <c r="E93" s="9" t="str">
        <f>IF(D95=0, "-", D93/D95)</f>
        <v>-</v>
      </c>
      <c r="F93" s="81">
        <v>0</v>
      </c>
      <c r="G93" s="34" t="str">
        <f>IF(F95=0, "-", F93/F95)</f>
        <v>-</v>
      </c>
      <c r="H93" s="65">
        <v>1</v>
      </c>
      <c r="I93" s="9">
        <f>IF(H95=0, "-", H93/H95)</f>
        <v>1</v>
      </c>
      <c r="J93" s="8" t="str">
        <f>IF(D93=0, "-", IF((B93-D93)/D93&lt;10, (B93-D93)/D93, "&gt;999%"))</f>
        <v>-</v>
      </c>
      <c r="K93" s="9">
        <f>IF(H93=0, "-", IF((F93-H93)/H93&lt;10, (F93-H93)/H93, "&gt;999%"))</f>
        <v>-1</v>
      </c>
    </row>
    <row r="94" spans="1:11" x14ac:dyDescent="0.25">
      <c r="A94" s="2"/>
      <c r="B94" s="68"/>
      <c r="C94" s="33"/>
      <c r="D94" s="68"/>
      <c r="E94" s="6"/>
      <c r="F94" s="82"/>
      <c r="G94" s="33"/>
      <c r="H94" s="68"/>
      <c r="I94" s="6"/>
      <c r="J94" s="5"/>
      <c r="K94" s="6"/>
    </row>
    <row r="95" spans="1:11" s="43" customFormat="1" x14ac:dyDescent="0.25">
      <c r="A95" s="162" t="s">
        <v>367</v>
      </c>
      <c r="B95" s="71">
        <f>SUM(B93:B94)</f>
        <v>0</v>
      </c>
      <c r="C95" s="40">
        <f>B95/776</f>
        <v>0</v>
      </c>
      <c r="D95" s="71">
        <f>SUM(D93:D94)</f>
        <v>0</v>
      </c>
      <c r="E95" s="41">
        <f>D95/916</f>
        <v>0</v>
      </c>
      <c r="F95" s="77">
        <f>SUM(F93:F94)</f>
        <v>0</v>
      </c>
      <c r="G95" s="42">
        <f>F95/2166</f>
        <v>0</v>
      </c>
      <c r="H95" s="71">
        <f>SUM(H93:H94)</f>
        <v>1</v>
      </c>
      <c r="I95" s="41">
        <f>H95/2238</f>
        <v>4.4682752457551384E-4</v>
      </c>
      <c r="J95" s="37" t="str">
        <f>IF(D95=0, "-", IF((B95-D95)/D95&lt;10, (B95-D95)/D95, "&gt;999%"))</f>
        <v>-</v>
      </c>
      <c r="K95" s="38">
        <f>IF(H95=0, "-", IF((F95-H95)/H95&lt;10, (F95-H95)/H95, "&gt;999%"))</f>
        <v>-1</v>
      </c>
    </row>
    <row r="96" spans="1:11" x14ac:dyDescent="0.25">
      <c r="B96" s="83"/>
      <c r="D96" s="83"/>
      <c r="F96" s="83"/>
      <c r="H96" s="83"/>
    </row>
    <row r="97" spans="1:11" s="43" customFormat="1" x14ac:dyDescent="0.25">
      <c r="A97" s="162" t="s">
        <v>366</v>
      </c>
      <c r="B97" s="71">
        <v>0</v>
      </c>
      <c r="C97" s="40">
        <f>B97/776</f>
        <v>0</v>
      </c>
      <c r="D97" s="71">
        <v>0</v>
      </c>
      <c r="E97" s="41">
        <f>D97/916</f>
        <v>0</v>
      </c>
      <c r="F97" s="77">
        <v>0</v>
      </c>
      <c r="G97" s="42">
        <f>F97/2166</f>
        <v>0</v>
      </c>
      <c r="H97" s="71">
        <v>1</v>
      </c>
      <c r="I97" s="41">
        <f>H97/2238</f>
        <v>4.4682752457551384E-4</v>
      </c>
      <c r="J97" s="37" t="str">
        <f>IF(D97=0, "-", IF((B97-D97)/D97&lt;10, (B97-D97)/D97, "&gt;999%"))</f>
        <v>-</v>
      </c>
      <c r="K97" s="38">
        <f>IF(H97=0, "-", IF((F97-H97)/H97&lt;10, (F97-H97)/H97, "&gt;999%"))</f>
        <v>-1</v>
      </c>
    </row>
    <row r="98" spans="1:11" x14ac:dyDescent="0.25">
      <c r="B98" s="83"/>
      <c r="D98" s="83"/>
      <c r="F98" s="83"/>
      <c r="H98" s="83"/>
    </row>
    <row r="99" spans="1:11" ht="15.6" x14ac:dyDescent="0.3">
      <c r="A99" s="164" t="s">
        <v>91</v>
      </c>
      <c r="B99" s="196" t="s">
        <v>1</v>
      </c>
      <c r="C99" s="200"/>
      <c r="D99" s="200"/>
      <c r="E99" s="197"/>
      <c r="F99" s="196" t="s">
        <v>14</v>
      </c>
      <c r="G99" s="200"/>
      <c r="H99" s="200"/>
      <c r="I99" s="197"/>
      <c r="J99" s="196" t="s">
        <v>15</v>
      </c>
      <c r="K99" s="197"/>
    </row>
    <row r="100" spans="1:11" x14ac:dyDescent="0.25">
      <c r="A100" s="22"/>
      <c r="B100" s="196">
        <f>VALUE(RIGHT($B$2, 4))</f>
        <v>2023</v>
      </c>
      <c r="C100" s="197"/>
      <c r="D100" s="196">
        <f>B100-1</f>
        <v>2022</v>
      </c>
      <c r="E100" s="204"/>
      <c r="F100" s="196">
        <f>B100</f>
        <v>2023</v>
      </c>
      <c r="G100" s="204"/>
      <c r="H100" s="196">
        <f>D100</f>
        <v>2022</v>
      </c>
      <c r="I100" s="204"/>
      <c r="J100" s="140" t="s">
        <v>4</v>
      </c>
      <c r="K100" s="141" t="s">
        <v>2</v>
      </c>
    </row>
    <row r="101" spans="1:11" x14ac:dyDescent="0.25">
      <c r="A101" s="163" t="s">
        <v>119</v>
      </c>
      <c r="B101" s="61" t="s">
        <v>12</v>
      </c>
      <c r="C101" s="62" t="s">
        <v>13</v>
      </c>
      <c r="D101" s="61" t="s">
        <v>12</v>
      </c>
      <c r="E101" s="63" t="s">
        <v>13</v>
      </c>
      <c r="F101" s="62" t="s">
        <v>12</v>
      </c>
      <c r="G101" s="62" t="s">
        <v>13</v>
      </c>
      <c r="H101" s="61" t="s">
        <v>12</v>
      </c>
      <c r="I101" s="63" t="s">
        <v>13</v>
      </c>
      <c r="J101" s="61"/>
      <c r="K101" s="63"/>
    </row>
    <row r="102" spans="1:11" x14ac:dyDescent="0.25">
      <c r="A102" s="7" t="s">
        <v>202</v>
      </c>
      <c r="B102" s="65">
        <v>0</v>
      </c>
      <c r="C102" s="34">
        <f>IF(B108=0, "-", B102/B108)</f>
        <v>0</v>
      </c>
      <c r="D102" s="65">
        <v>0</v>
      </c>
      <c r="E102" s="9">
        <f>IF(D108=0, "-", D102/D108)</f>
        <v>0</v>
      </c>
      <c r="F102" s="81">
        <v>0</v>
      </c>
      <c r="G102" s="34">
        <f>IF(F108=0, "-", F102/F108)</f>
        <v>0</v>
      </c>
      <c r="H102" s="65">
        <v>1</v>
      </c>
      <c r="I102" s="9">
        <f>IF(H108=0, "-", H102/H108)</f>
        <v>6.6666666666666666E-2</v>
      </c>
      <c r="J102" s="8" t="str">
        <f>IF(D102=0, "-", IF((B102-D102)/D102&lt;10, (B102-D102)/D102, "&gt;999%"))</f>
        <v>-</v>
      </c>
      <c r="K102" s="9">
        <f>IF(H102=0, "-", IF((F102-H102)/H102&lt;10, (F102-H102)/H102, "&gt;999%"))</f>
        <v>-1</v>
      </c>
    </row>
    <row r="103" spans="1:11" x14ac:dyDescent="0.25">
      <c r="A103" s="7" t="s">
        <v>203</v>
      </c>
      <c r="B103" s="65">
        <v>1</v>
      </c>
      <c r="C103" s="34">
        <f>IF(B108=0, "-", B103/B108)</f>
        <v>0.1111111111111111</v>
      </c>
      <c r="D103" s="65">
        <v>1</v>
      </c>
      <c r="E103" s="9">
        <f>IF(D108=0, "-", D103/D108)</f>
        <v>0.125</v>
      </c>
      <c r="F103" s="81">
        <v>3</v>
      </c>
      <c r="G103" s="34">
        <f>IF(F108=0, "-", F103/F108)</f>
        <v>6.3829787234042548E-2</v>
      </c>
      <c r="H103" s="65">
        <v>3</v>
      </c>
      <c r="I103" s="9">
        <f>IF(H108=0, "-", H103/H108)</f>
        <v>0.2</v>
      </c>
      <c r="J103" s="8">
        <f>IF(D103=0, "-", IF((B103-D103)/D103&lt;10, (B103-D103)/D103, "&gt;999%"))</f>
        <v>0</v>
      </c>
      <c r="K103" s="9">
        <f>IF(H103=0, "-", IF((F103-H103)/H103&lt;10, (F103-H103)/H103, "&gt;999%"))</f>
        <v>0</v>
      </c>
    </row>
    <row r="104" spans="1:11" x14ac:dyDescent="0.25">
      <c r="A104" s="7" t="s">
        <v>204</v>
      </c>
      <c r="B104" s="65">
        <v>8</v>
      </c>
      <c r="C104" s="34">
        <f>IF(B108=0, "-", B104/B108)</f>
        <v>0.88888888888888884</v>
      </c>
      <c r="D104" s="65">
        <v>7</v>
      </c>
      <c r="E104" s="9">
        <f>IF(D108=0, "-", D104/D108)</f>
        <v>0.875</v>
      </c>
      <c r="F104" s="81">
        <v>43</v>
      </c>
      <c r="G104" s="34">
        <f>IF(F108=0, "-", F104/F108)</f>
        <v>0.91489361702127658</v>
      </c>
      <c r="H104" s="65">
        <v>10</v>
      </c>
      <c r="I104" s="9">
        <f>IF(H108=0, "-", H104/H108)</f>
        <v>0.66666666666666663</v>
      </c>
      <c r="J104" s="8">
        <f>IF(D104=0, "-", IF((B104-D104)/D104&lt;10, (B104-D104)/D104, "&gt;999%"))</f>
        <v>0.14285714285714285</v>
      </c>
      <c r="K104" s="9">
        <f>IF(H104=0, "-", IF((F104-H104)/H104&lt;10, (F104-H104)/H104, "&gt;999%"))</f>
        <v>3.3</v>
      </c>
    </row>
    <row r="105" spans="1:11" x14ac:dyDescent="0.25">
      <c r="A105" s="7" t="s">
        <v>205</v>
      </c>
      <c r="B105" s="65">
        <v>0</v>
      </c>
      <c r="C105" s="34">
        <f>IF(B108=0, "-", B105/B108)</f>
        <v>0</v>
      </c>
      <c r="D105" s="65">
        <v>0</v>
      </c>
      <c r="E105" s="9">
        <f>IF(D108=0, "-", D105/D108)</f>
        <v>0</v>
      </c>
      <c r="F105" s="81">
        <v>1</v>
      </c>
      <c r="G105" s="34">
        <f>IF(F108=0, "-", F105/F108)</f>
        <v>2.1276595744680851E-2</v>
      </c>
      <c r="H105" s="65">
        <v>0</v>
      </c>
      <c r="I105" s="9">
        <f>IF(H108=0, "-", H105/H108)</f>
        <v>0</v>
      </c>
      <c r="J105" s="8" t="str">
        <f>IF(D105=0, "-", IF((B105-D105)/D105&lt;10, (B105-D105)/D105, "&gt;999%"))</f>
        <v>-</v>
      </c>
      <c r="K105" s="9" t="str">
        <f>IF(H105=0, "-", IF((F105-H105)/H105&lt;10, (F105-H105)/H105, "&gt;999%"))</f>
        <v>-</v>
      </c>
    </row>
    <row r="106" spans="1:11" x14ac:dyDescent="0.25">
      <c r="A106" s="7" t="s">
        <v>206</v>
      </c>
      <c r="B106" s="65">
        <v>0</v>
      </c>
      <c r="C106" s="34">
        <f>IF(B108=0, "-", B106/B108)</f>
        <v>0</v>
      </c>
      <c r="D106" s="65">
        <v>0</v>
      </c>
      <c r="E106" s="9">
        <f>IF(D108=0, "-", D106/D108)</f>
        <v>0</v>
      </c>
      <c r="F106" s="81">
        <v>0</v>
      </c>
      <c r="G106" s="34">
        <f>IF(F108=0, "-", F106/F108)</f>
        <v>0</v>
      </c>
      <c r="H106" s="65">
        <v>1</v>
      </c>
      <c r="I106" s="9">
        <f>IF(H108=0, "-", H106/H108)</f>
        <v>6.6666666666666666E-2</v>
      </c>
      <c r="J106" s="8" t="str">
        <f>IF(D106=0, "-", IF((B106-D106)/D106&lt;10, (B106-D106)/D106, "&gt;999%"))</f>
        <v>-</v>
      </c>
      <c r="K106" s="9">
        <f>IF(H106=0, "-", IF((F106-H106)/H106&lt;10, (F106-H106)/H106, "&gt;999%"))</f>
        <v>-1</v>
      </c>
    </row>
    <row r="107" spans="1:11" x14ac:dyDescent="0.25">
      <c r="A107" s="2"/>
      <c r="B107" s="68"/>
      <c r="C107" s="33"/>
      <c r="D107" s="68"/>
      <c r="E107" s="6"/>
      <c r="F107" s="82"/>
      <c r="G107" s="33"/>
      <c r="H107" s="68"/>
      <c r="I107" s="6"/>
      <c r="J107" s="5"/>
      <c r="K107" s="6"/>
    </row>
    <row r="108" spans="1:11" s="43" customFormat="1" x14ac:dyDescent="0.25">
      <c r="A108" s="162" t="s">
        <v>365</v>
      </c>
      <c r="B108" s="71">
        <f>SUM(B102:B107)</f>
        <v>9</v>
      </c>
      <c r="C108" s="40">
        <f>B108/776</f>
        <v>1.1597938144329897E-2</v>
      </c>
      <c r="D108" s="71">
        <f>SUM(D102:D107)</f>
        <v>8</v>
      </c>
      <c r="E108" s="41">
        <f>D108/916</f>
        <v>8.7336244541484712E-3</v>
      </c>
      <c r="F108" s="77">
        <f>SUM(F102:F107)</f>
        <v>47</v>
      </c>
      <c r="G108" s="42">
        <f>F108/2166</f>
        <v>2.169898430286242E-2</v>
      </c>
      <c r="H108" s="71">
        <f>SUM(H102:H107)</f>
        <v>15</v>
      </c>
      <c r="I108" s="41">
        <f>H108/2238</f>
        <v>6.7024128686327079E-3</v>
      </c>
      <c r="J108" s="37">
        <f>IF(D108=0, "-", IF((B108-D108)/D108&lt;10, (B108-D108)/D108, "&gt;999%"))</f>
        <v>0.125</v>
      </c>
      <c r="K108" s="38">
        <f>IF(H108=0, "-", IF((F108-H108)/H108&lt;10, (F108-H108)/H108, "&gt;999%"))</f>
        <v>2.1333333333333333</v>
      </c>
    </row>
    <row r="109" spans="1:11" x14ac:dyDescent="0.25">
      <c r="B109" s="83"/>
      <c r="D109" s="83"/>
      <c r="F109" s="83"/>
      <c r="H109" s="83"/>
    </row>
    <row r="110" spans="1:11" x14ac:dyDescent="0.25">
      <c r="A110" s="163" t="s">
        <v>120</v>
      </c>
      <c r="B110" s="61" t="s">
        <v>12</v>
      </c>
      <c r="C110" s="62" t="s">
        <v>13</v>
      </c>
      <c r="D110" s="61" t="s">
        <v>12</v>
      </c>
      <c r="E110" s="63" t="s">
        <v>13</v>
      </c>
      <c r="F110" s="62" t="s">
        <v>12</v>
      </c>
      <c r="G110" s="62" t="s">
        <v>13</v>
      </c>
      <c r="H110" s="61" t="s">
        <v>12</v>
      </c>
      <c r="I110" s="63" t="s">
        <v>13</v>
      </c>
      <c r="J110" s="61"/>
      <c r="K110" s="63"/>
    </row>
    <row r="111" spans="1:11" x14ac:dyDescent="0.25">
      <c r="A111" s="7" t="s">
        <v>207</v>
      </c>
      <c r="B111" s="65">
        <v>0</v>
      </c>
      <c r="C111" s="34" t="str">
        <f>IF(B113=0, "-", B111/B113)</f>
        <v>-</v>
      </c>
      <c r="D111" s="65">
        <v>0</v>
      </c>
      <c r="E111" s="9" t="str">
        <f>IF(D113=0, "-", D111/D113)</f>
        <v>-</v>
      </c>
      <c r="F111" s="81">
        <v>0</v>
      </c>
      <c r="G111" s="34" t="str">
        <f>IF(F113=0, "-", F111/F113)</f>
        <v>-</v>
      </c>
      <c r="H111" s="65">
        <v>1</v>
      </c>
      <c r="I111" s="9">
        <f>IF(H113=0, "-", H111/H113)</f>
        <v>1</v>
      </c>
      <c r="J111" s="8" t="str">
        <f>IF(D111=0, "-", IF((B111-D111)/D111&lt;10, (B111-D111)/D111, "&gt;999%"))</f>
        <v>-</v>
      </c>
      <c r="K111" s="9">
        <f>IF(H111=0, "-", IF((F111-H111)/H111&lt;10, (F111-H111)/H111, "&gt;999%"))</f>
        <v>-1</v>
      </c>
    </row>
    <row r="112" spans="1:11" x14ac:dyDescent="0.25">
      <c r="A112" s="2"/>
      <c r="B112" s="68"/>
      <c r="C112" s="33"/>
      <c r="D112" s="68"/>
      <c r="E112" s="6"/>
      <c r="F112" s="82"/>
      <c r="G112" s="33"/>
      <c r="H112" s="68"/>
      <c r="I112" s="6"/>
      <c r="J112" s="5"/>
      <c r="K112" s="6"/>
    </row>
    <row r="113" spans="1:11" s="43" customFormat="1" x14ac:dyDescent="0.25">
      <c r="A113" s="162" t="s">
        <v>364</v>
      </c>
      <c r="B113" s="71">
        <f>SUM(B111:B112)</f>
        <v>0</v>
      </c>
      <c r="C113" s="40">
        <f>B113/776</f>
        <v>0</v>
      </c>
      <c r="D113" s="71">
        <f>SUM(D111:D112)</f>
        <v>0</v>
      </c>
      <c r="E113" s="41">
        <f>D113/916</f>
        <v>0</v>
      </c>
      <c r="F113" s="77">
        <f>SUM(F111:F112)</f>
        <v>0</v>
      </c>
      <c r="G113" s="42">
        <f>F113/2166</f>
        <v>0</v>
      </c>
      <c r="H113" s="71">
        <f>SUM(H111:H112)</f>
        <v>1</v>
      </c>
      <c r="I113" s="41">
        <f>H113/2238</f>
        <v>4.4682752457551384E-4</v>
      </c>
      <c r="J113" s="37" t="str">
        <f>IF(D113=0, "-", IF((B113-D113)/D113&lt;10, (B113-D113)/D113, "&gt;999%"))</f>
        <v>-</v>
      </c>
      <c r="K113" s="38">
        <f>IF(H113=0, "-", IF((F113-H113)/H113&lt;10, (F113-H113)/H113, "&gt;999%"))</f>
        <v>-1</v>
      </c>
    </row>
    <row r="114" spans="1:11" x14ac:dyDescent="0.25">
      <c r="B114" s="83"/>
      <c r="D114" s="83"/>
      <c r="F114" s="83"/>
      <c r="H114" s="83"/>
    </row>
    <row r="115" spans="1:11" s="43" customFormat="1" x14ac:dyDescent="0.25">
      <c r="A115" s="162" t="s">
        <v>363</v>
      </c>
      <c r="B115" s="71">
        <v>9</v>
      </c>
      <c r="C115" s="40">
        <f>B115/776</f>
        <v>1.1597938144329897E-2</v>
      </c>
      <c r="D115" s="71">
        <v>8</v>
      </c>
      <c r="E115" s="41">
        <f>D115/916</f>
        <v>8.7336244541484712E-3</v>
      </c>
      <c r="F115" s="77">
        <v>47</v>
      </c>
      <c r="G115" s="42">
        <f>F115/2166</f>
        <v>2.169898430286242E-2</v>
      </c>
      <c r="H115" s="71">
        <v>16</v>
      </c>
      <c r="I115" s="41">
        <f>H115/2238</f>
        <v>7.1492403932082215E-3</v>
      </c>
      <c r="J115" s="37">
        <f>IF(D115=0, "-", IF((B115-D115)/D115&lt;10, (B115-D115)/D115, "&gt;999%"))</f>
        <v>0.125</v>
      </c>
      <c r="K115" s="38">
        <f>IF(H115=0, "-", IF((F115-H115)/H115&lt;10, (F115-H115)/H115, "&gt;999%"))</f>
        <v>1.9375</v>
      </c>
    </row>
    <row r="116" spans="1:11" x14ac:dyDescent="0.25">
      <c r="B116" s="83"/>
      <c r="D116" s="83"/>
      <c r="F116" s="83"/>
      <c r="H116" s="83"/>
    </row>
    <row r="117" spans="1:11" ht="15.6" x14ac:dyDescent="0.3">
      <c r="A117" s="164" t="s">
        <v>92</v>
      </c>
      <c r="B117" s="196" t="s">
        <v>1</v>
      </c>
      <c r="C117" s="200"/>
      <c r="D117" s="200"/>
      <c r="E117" s="197"/>
      <c r="F117" s="196" t="s">
        <v>14</v>
      </c>
      <c r="G117" s="200"/>
      <c r="H117" s="200"/>
      <c r="I117" s="197"/>
      <c r="J117" s="196" t="s">
        <v>15</v>
      </c>
      <c r="K117" s="197"/>
    </row>
    <row r="118" spans="1:11" x14ac:dyDescent="0.25">
      <c r="A118" s="22"/>
      <c r="B118" s="196">
        <f>VALUE(RIGHT($B$2, 4))</f>
        <v>2023</v>
      </c>
      <c r="C118" s="197"/>
      <c r="D118" s="196">
        <f>B118-1</f>
        <v>2022</v>
      </c>
      <c r="E118" s="204"/>
      <c r="F118" s="196">
        <f>B118</f>
        <v>2023</v>
      </c>
      <c r="G118" s="204"/>
      <c r="H118" s="196">
        <f>D118</f>
        <v>2022</v>
      </c>
      <c r="I118" s="204"/>
      <c r="J118" s="140" t="s">
        <v>4</v>
      </c>
      <c r="K118" s="141" t="s">
        <v>2</v>
      </c>
    </row>
    <row r="119" spans="1:11" x14ac:dyDescent="0.25">
      <c r="A119" s="163" t="s">
        <v>121</v>
      </c>
      <c r="B119" s="61" t="s">
        <v>12</v>
      </c>
      <c r="C119" s="62" t="s">
        <v>13</v>
      </c>
      <c r="D119" s="61" t="s">
        <v>12</v>
      </c>
      <c r="E119" s="63" t="s">
        <v>13</v>
      </c>
      <c r="F119" s="62" t="s">
        <v>12</v>
      </c>
      <c r="G119" s="62" t="s">
        <v>13</v>
      </c>
      <c r="H119" s="61" t="s">
        <v>12</v>
      </c>
      <c r="I119" s="63" t="s">
        <v>13</v>
      </c>
      <c r="J119" s="61"/>
      <c r="K119" s="63"/>
    </row>
    <row r="120" spans="1:11" x14ac:dyDescent="0.25">
      <c r="A120" s="7" t="s">
        <v>208</v>
      </c>
      <c r="B120" s="65">
        <v>0</v>
      </c>
      <c r="C120" s="34">
        <f>IF(B127=0, "-", B120/B127)</f>
        <v>0</v>
      </c>
      <c r="D120" s="65">
        <v>0</v>
      </c>
      <c r="E120" s="9" t="str">
        <f>IF(D127=0, "-", D120/D127)</f>
        <v>-</v>
      </c>
      <c r="F120" s="81">
        <v>0</v>
      </c>
      <c r="G120" s="34">
        <f>IF(F127=0, "-", F120/F127)</f>
        <v>0</v>
      </c>
      <c r="H120" s="65">
        <v>1</v>
      </c>
      <c r="I120" s="9">
        <f>IF(H127=0, "-", H120/H127)</f>
        <v>0.33333333333333331</v>
      </c>
      <c r="J120" s="8" t="str">
        <f t="shared" ref="J120:J125" si="8">IF(D120=0, "-", IF((B120-D120)/D120&lt;10, (B120-D120)/D120, "&gt;999%"))</f>
        <v>-</v>
      </c>
      <c r="K120" s="9">
        <f t="shared" ref="K120:K125" si="9">IF(H120=0, "-", IF((F120-H120)/H120&lt;10, (F120-H120)/H120, "&gt;999%"))</f>
        <v>-1</v>
      </c>
    </row>
    <row r="121" spans="1:11" x14ac:dyDescent="0.25">
      <c r="A121" s="7" t="s">
        <v>209</v>
      </c>
      <c r="B121" s="65">
        <v>1</v>
      </c>
      <c r="C121" s="34">
        <f>IF(B127=0, "-", B121/B127)</f>
        <v>0.25</v>
      </c>
      <c r="D121" s="65">
        <v>0</v>
      </c>
      <c r="E121" s="9" t="str">
        <f>IF(D127=0, "-", D121/D127)</f>
        <v>-</v>
      </c>
      <c r="F121" s="81">
        <v>1</v>
      </c>
      <c r="G121" s="34">
        <f>IF(F127=0, "-", F121/F127)</f>
        <v>0.1111111111111111</v>
      </c>
      <c r="H121" s="65">
        <v>0</v>
      </c>
      <c r="I121" s="9">
        <f>IF(H127=0, "-", H121/H127)</f>
        <v>0</v>
      </c>
      <c r="J121" s="8" t="str">
        <f t="shared" si="8"/>
        <v>-</v>
      </c>
      <c r="K121" s="9" t="str">
        <f t="shared" si="9"/>
        <v>-</v>
      </c>
    </row>
    <row r="122" spans="1:11" x14ac:dyDescent="0.25">
      <c r="A122" s="7" t="s">
        <v>210</v>
      </c>
      <c r="B122" s="65">
        <v>0</v>
      </c>
      <c r="C122" s="34">
        <f>IF(B127=0, "-", B122/B127)</f>
        <v>0</v>
      </c>
      <c r="D122" s="65">
        <v>0</v>
      </c>
      <c r="E122" s="9" t="str">
        <f>IF(D127=0, "-", D122/D127)</f>
        <v>-</v>
      </c>
      <c r="F122" s="81">
        <v>0</v>
      </c>
      <c r="G122" s="34">
        <f>IF(F127=0, "-", F122/F127)</f>
        <v>0</v>
      </c>
      <c r="H122" s="65">
        <v>1</v>
      </c>
      <c r="I122" s="9">
        <f>IF(H127=0, "-", H122/H127)</f>
        <v>0.33333333333333331</v>
      </c>
      <c r="J122" s="8" t="str">
        <f t="shared" si="8"/>
        <v>-</v>
      </c>
      <c r="K122" s="9">
        <f t="shared" si="9"/>
        <v>-1</v>
      </c>
    </row>
    <row r="123" spans="1:11" x14ac:dyDescent="0.25">
      <c r="A123" s="7" t="s">
        <v>211</v>
      </c>
      <c r="B123" s="65">
        <v>0</v>
      </c>
      <c r="C123" s="34">
        <f>IF(B127=0, "-", B123/B127)</f>
        <v>0</v>
      </c>
      <c r="D123" s="65">
        <v>0</v>
      </c>
      <c r="E123" s="9" t="str">
        <f>IF(D127=0, "-", D123/D127)</f>
        <v>-</v>
      </c>
      <c r="F123" s="81">
        <v>1</v>
      </c>
      <c r="G123" s="34">
        <f>IF(F127=0, "-", F123/F127)</f>
        <v>0.1111111111111111</v>
      </c>
      <c r="H123" s="65">
        <v>0</v>
      </c>
      <c r="I123" s="9">
        <f>IF(H127=0, "-", H123/H127)</f>
        <v>0</v>
      </c>
      <c r="J123" s="8" t="str">
        <f t="shared" si="8"/>
        <v>-</v>
      </c>
      <c r="K123" s="9" t="str">
        <f t="shared" si="9"/>
        <v>-</v>
      </c>
    </row>
    <row r="124" spans="1:11" x14ac:dyDescent="0.25">
      <c r="A124" s="7" t="s">
        <v>212</v>
      </c>
      <c r="B124" s="65">
        <v>3</v>
      </c>
      <c r="C124" s="34">
        <f>IF(B127=0, "-", B124/B127)</f>
        <v>0.75</v>
      </c>
      <c r="D124" s="65">
        <v>0</v>
      </c>
      <c r="E124" s="9" t="str">
        <f>IF(D127=0, "-", D124/D127)</f>
        <v>-</v>
      </c>
      <c r="F124" s="81">
        <v>6</v>
      </c>
      <c r="G124" s="34">
        <f>IF(F127=0, "-", F124/F127)</f>
        <v>0.66666666666666663</v>
      </c>
      <c r="H124" s="65">
        <v>1</v>
      </c>
      <c r="I124" s="9">
        <f>IF(H127=0, "-", H124/H127)</f>
        <v>0.33333333333333331</v>
      </c>
      <c r="J124" s="8" t="str">
        <f t="shared" si="8"/>
        <v>-</v>
      </c>
      <c r="K124" s="9">
        <f t="shared" si="9"/>
        <v>5</v>
      </c>
    </row>
    <row r="125" spans="1:11" x14ac:dyDescent="0.25">
      <c r="A125" s="7" t="s">
        <v>213</v>
      </c>
      <c r="B125" s="65">
        <v>0</v>
      </c>
      <c r="C125" s="34">
        <f>IF(B127=0, "-", B125/B127)</f>
        <v>0</v>
      </c>
      <c r="D125" s="65">
        <v>0</v>
      </c>
      <c r="E125" s="9" t="str">
        <f>IF(D127=0, "-", D125/D127)</f>
        <v>-</v>
      </c>
      <c r="F125" s="81">
        <v>1</v>
      </c>
      <c r="G125" s="34">
        <f>IF(F127=0, "-", F125/F127)</f>
        <v>0.1111111111111111</v>
      </c>
      <c r="H125" s="65">
        <v>0</v>
      </c>
      <c r="I125" s="9">
        <f>IF(H127=0, "-", H125/H127)</f>
        <v>0</v>
      </c>
      <c r="J125" s="8" t="str">
        <f t="shared" si="8"/>
        <v>-</v>
      </c>
      <c r="K125" s="9" t="str">
        <f t="shared" si="9"/>
        <v>-</v>
      </c>
    </row>
    <row r="126" spans="1:11" x14ac:dyDescent="0.25">
      <c r="A126" s="2"/>
      <c r="B126" s="68"/>
      <c r="C126" s="33"/>
      <c r="D126" s="68"/>
      <c r="E126" s="6"/>
      <c r="F126" s="82"/>
      <c r="G126" s="33"/>
      <c r="H126" s="68"/>
      <c r="I126" s="6"/>
      <c r="J126" s="5"/>
      <c r="K126" s="6"/>
    </row>
    <row r="127" spans="1:11" s="43" customFormat="1" x14ac:dyDescent="0.25">
      <c r="A127" s="162" t="s">
        <v>362</v>
      </c>
      <c r="B127" s="71">
        <f>SUM(B120:B126)</f>
        <v>4</v>
      </c>
      <c r="C127" s="40">
        <f>B127/776</f>
        <v>5.1546391752577319E-3</v>
      </c>
      <c r="D127" s="71">
        <f>SUM(D120:D126)</f>
        <v>0</v>
      </c>
      <c r="E127" s="41">
        <f>D127/916</f>
        <v>0</v>
      </c>
      <c r="F127" s="77">
        <f>SUM(F120:F126)</f>
        <v>9</v>
      </c>
      <c r="G127" s="42">
        <f>F127/2166</f>
        <v>4.1551246537396124E-3</v>
      </c>
      <c r="H127" s="71">
        <f>SUM(H120:H126)</f>
        <v>3</v>
      </c>
      <c r="I127" s="41">
        <f>H127/2238</f>
        <v>1.3404825737265416E-3</v>
      </c>
      <c r="J127" s="37" t="str">
        <f>IF(D127=0, "-", IF((B127-D127)/D127&lt;10, (B127-D127)/D127, "&gt;999%"))</f>
        <v>-</v>
      </c>
      <c r="K127" s="38">
        <f>IF(H127=0, "-", IF((F127-H127)/H127&lt;10, (F127-H127)/H127, "&gt;999%"))</f>
        <v>2</v>
      </c>
    </row>
    <row r="128" spans="1:11" x14ac:dyDescent="0.25">
      <c r="B128" s="83"/>
      <c r="D128" s="83"/>
      <c r="F128" s="83"/>
      <c r="H128" s="83"/>
    </row>
    <row r="129" spans="1:11" x14ac:dyDescent="0.25">
      <c r="A129" s="163" t="s">
        <v>122</v>
      </c>
      <c r="B129" s="61" t="s">
        <v>12</v>
      </c>
      <c r="C129" s="62" t="s">
        <v>13</v>
      </c>
      <c r="D129" s="61" t="s">
        <v>12</v>
      </c>
      <c r="E129" s="63" t="s">
        <v>13</v>
      </c>
      <c r="F129" s="62" t="s">
        <v>12</v>
      </c>
      <c r="G129" s="62" t="s">
        <v>13</v>
      </c>
      <c r="H129" s="61" t="s">
        <v>12</v>
      </c>
      <c r="I129" s="63" t="s">
        <v>13</v>
      </c>
      <c r="J129" s="61"/>
      <c r="K129" s="63"/>
    </row>
    <row r="130" spans="1:11" x14ac:dyDescent="0.25">
      <c r="A130" s="7" t="s">
        <v>214</v>
      </c>
      <c r="B130" s="65">
        <v>1</v>
      </c>
      <c r="C130" s="34">
        <f>IF(B134=0, "-", B130/B134)</f>
        <v>1</v>
      </c>
      <c r="D130" s="65">
        <v>0</v>
      </c>
      <c r="E130" s="9">
        <f>IF(D134=0, "-", D130/D134)</f>
        <v>0</v>
      </c>
      <c r="F130" s="81">
        <v>1</v>
      </c>
      <c r="G130" s="34">
        <f>IF(F134=0, "-", F130/F134)</f>
        <v>0.5</v>
      </c>
      <c r="H130" s="65">
        <v>0</v>
      </c>
      <c r="I130" s="9">
        <f>IF(H134=0, "-", H130/H134)</f>
        <v>0</v>
      </c>
      <c r="J130" s="8" t="str">
        <f>IF(D130=0, "-", IF((B130-D130)/D130&lt;10, (B130-D130)/D130, "&gt;999%"))</f>
        <v>-</v>
      </c>
      <c r="K130" s="9" t="str">
        <f>IF(H130=0, "-", IF((F130-H130)/H130&lt;10, (F130-H130)/H130, "&gt;999%"))</f>
        <v>-</v>
      </c>
    </row>
    <row r="131" spans="1:11" x14ac:dyDescent="0.25">
      <c r="A131" s="7" t="s">
        <v>215</v>
      </c>
      <c r="B131" s="65">
        <v>0</v>
      </c>
      <c r="C131" s="34">
        <f>IF(B134=0, "-", B131/B134)</f>
        <v>0</v>
      </c>
      <c r="D131" s="65">
        <v>0</v>
      </c>
      <c r="E131" s="9">
        <f>IF(D134=0, "-", D131/D134)</f>
        <v>0</v>
      </c>
      <c r="F131" s="81">
        <v>1</v>
      </c>
      <c r="G131" s="34">
        <f>IF(F134=0, "-", F131/F134)</f>
        <v>0.5</v>
      </c>
      <c r="H131" s="65">
        <v>0</v>
      </c>
      <c r="I131" s="9">
        <f>IF(H134=0, "-", H131/H134)</f>
        <v>0</v>
      </c>
      <c r="J131" s="8" t="str">
        <f>IF(D131=0, "-", IF((B131-D131)/D131&lt;10, (B131-D131)/D131, "&gt;999%"))</f>
        <v>-</v>
      </c>
      <c r="K131" s="9" t="str">
        <f>IF(H131=0, "-", IF((F131-H131)/H131&lt;10, (F131-H131)/H131, "&gt;999%"))</f>
        <v>-</v>
      </c>
    </row>
    <row r="132" spans="1:11" x14ac:dyDescent="0.25">
      <c r="A132" s="7" t="s">
        <v>216</v>
      </c>
      <c r="B132" s="65">
        <v>0</v>
      </c>
      <c r="C132" s="34">
        <f>IF(B134=0, "-", B132/B134)</f>
        <v>0</v>
      </c>
      <c r="D132" s="65">
        <v>1</v>
      </c>
      <c r="E132" s="9">
        <f>IF(D134=0, "-", D132/D134)</f>
        <v>1</v>
      </c>
      <c r="F132" s="81">
        <v>0</v>
      </c>
      <c r="G132" s="34">
        <f>IF(F134=0, "-", F132/F134)</f>
        <v>0</v>
      </c>
      <c r="H132" s="65">
        <v>1</v>
      </c>
      <c r="I132" s="9">
        <f>IF(H134=0, "-", H132/H134)</f>
        <v>1</v>
      </c>
      <c r="J132" s="8">
        <f>IF(D132=0, "-", IF((B132-D132)/D132&lt;10, (B132-D132)/D132, "&gt;999%"))</f>
        <v>-1</v>
      </c>
      <c r="K132" s="9">
        <f>IF(H132=0, "-", IF((F132-H132)/H132&lt;10, (F132-H132)/H132, "&gt;999%"))</f>
        <v>-1</v>
      </c>
    </row>
    <row r="133" spans="1:11" x14ac:dyDescent="0.25">
      <c r="A133" s="2"/>
      <c r="B133" s="68"/>
      <c r="C133" s="33"/>
      <c r="D133" s="68"/>
      <c r="E133" s="6"/>
      <c r="F133" s="82"/>
      <c r="G133" s="33"/>
      <c r="H133" s="68"/>
      <c r="I133" s="6"/>
      <c r="J133" s="5"/>
      <c r="K133" s="6"/>
    </row>
    <row r="134" spans="1:11" s="43" customFormat="1" x14ac:dyDescent="0.25">
      <c r="A134" s="162" t="s">
        <v>361</v>
      </c>
      <c r="B134" s="71">
        <f>SUM(B130:B133)</f>
        <v>1</v>
      </c>
      <c r="C134" s="40">
        <f>B134/776</f>
        <v>1.288659793814433E-3</v>
      </c>
      <c r="D134" s="71">
        <f>SUM(D130:D133)</f>
        <v>1</v>
      </c>
      <c r="E134" s="41">
        <f>D134/916</f>
        <v>1.0917030567685589E-3</v>
      </c>
      <c r="F134" s="77">
        <f>SUM(F130:F133)</f>
        <v>2</v>
      </c>
      <c r="G134" s="42">
        <f>F134/2166</f>
        <v>9.2336103416435823E-4</v>
      </c>
      <c r="H134" s="71">
        <f>SUM(H130:H133)</f>
        <v>1</v>
      </c>
      <c r="I134" s="41">
        <f>H134/2238</f>
        <v>4.4682752457551384E-4</v>
      </c>
      <c r="J134" s="37">
        <f>IF(D134=0, "-", IF((B134-D134)/D134&lt;10, (B134-D134)/D134, "&gt;999%"))</f>
        <v>0</v>
      </c>
      <c r="K134" s="38">
        <f>IF(H134=0, "-", IF((F134-H134)/H134&lt;10, (F134-H134)/H134, "&gt;999%"))</f>
        <v>1</v>
      </c>
    </row>
    <row r="135" spans="1:11" x14ac:dyDescent="0.25">
      <c r="B135" s="83"/>
      <c r="D135" s="83"/>
      <c r="F135" s="83"/>
      <c r="H135" s="83"/>
    </row>
    <row r="136" spans="1:11" s="43" customFormat="1" x14ac:dyDescent="0.25">
      <c r="A136" s="162" t="s">
        <v>360</v>
      </c>
      <c r="B136" s="71">
        <v>5</v>
      </c>
      <c r="C136" s="40">
        <f>B136/776</f>
        <v>6.4432989690721646E-3</v>
      </c>
      <c r="D136" s="71">
        <v>1</v>
      </c>
      <c r="E136" s="41">
        <f>D136/916</f>
        <v>1.0917030567685589E-3</v>
      </c>
      <c r="F136" s="77">
        <v>11</v>
      </c>
      <c r="G136" s="42">
        <f>F136/2166</f>
        <v>5.0784856879039705E-3</v>
      </c>
      <c r="H136" s="71">
        <v>4</v>
      </c>
      <c r="I136" s="41">
        <f>H136/2238</f>
        <v>1.7873100983020554E-3</v>
      </c>
      <c r="J136" s="37">
        <f>IF(D136=0, "-", IF((B136-D136)/D136&lt;10, (B136-D136)/D136, "&gt;999%"))</f>
        <v>4</v>
      </c>
      <c r="K136" s="38">
        <f>IF(H136=0, "-", IF((F136-H136)/H136&lt;10, (F136-H136)/H136, "&gt;999%"))</f>
        <v>1.75</v>
      </c>
    </row>
    <row r="137" spans="1:11" x14ac:dyDescent="0.25">
      <c r="B137" s="83"/>
      <c r="D137" s="83"/>
      <c r="F137" s="83"/>
      <c r="H137" s="83"/>
    </row>
    <row r="138" spans="1:11" x14ac:dyDescent="0.25">
      <c r="A138" s="27" t="s">
        <v>358</v>
      </c>
      <c r="B138" s="71">
        <f>B142-B140</f>
        <v>110</v>
      </c>
      <c r="C138" s="40">
        <f>B138/776</f>
        <v>0.14175257731958762</v>
      </c>
      <c r="D138" s="71">
        <f>D142-D140</f>
        <v>104</v>
      </c>
      <c r="E138" s="41">
        <f>D138/916</f>
        <v>0.11353711790393013</v>
      </c>
      <c r="F138" s="77">
        <f>F142-F140</f>
        <v>312</v>
      </c>
      <c r="G138" s="42">
        <f>F138/2166</f>
        <v>0.1440443213296399</v>
      </c>
      <c r="H138" s="71">
        <f>H142-H140</f>
        <v>297</v>
      </c>
      <c r="I138" s="41">
        <f>H138/2238</f>
        <v>0.13270777479892762</v>
      </c>
      <c r="J138" s="37">
        <f>IF(D138=0, "-", IF((B138-D138)/D138&lt;10, (B138-D138)/D138, "&gt;999%"))</f>
        <v>5.7692307692307696E-2</v>
      </c>
      <c r="K138" s="38">
        <f>IF(H138=0, "-", IF((F138-H138)/H138&lt;10, (F138-H138)/H138, "&gt;999%"))</f>
        <v>5.0505050505050504E-2</v>
      </c>
    </row>
    <row r="139" spans="1:11" x14ac:dyDescent="0.25">
      <c r="A139" s="27"/>
      <c r="B139" s="71"/>
      <c r="C139" s="40"/>
      <c r="D139" s="71"/>
      <c r="E139" s="41"/>
      <c r="F139" s="77"/>
      <c r="G139" s="42"/>
      <c r="H139" s="71"/>
      <c r="I139" s="41"/>
      <c r="J139" s="37"/>
      <c r="K139" s="38"/>
    </row>
    <row r="140" spans="1:11" x14ac:dyDescent="0.25">
      <c r="A140" s="27" t="s">
        <v>359</v>
      </c>
      <c r="B140" s="71">
        <v>15</v>
      </c>
      <c r="C140" s="40">
        <f>B140/776</f>
        <v>1.9329896907216496E-2</v>
      </c>
      <c r="D140" s="71">
        <v>7</v>
      </c>
      <c r="E140" s="41">
        <f>D140/916</f>
        <v>7.6419213973799123E-3</v>
      </c>
      <c r="F140" s="77">
        <v>43</v>
      </c>
      <c r="G140" s="42">
        <f>F140/2166</f>
        <v>1.9852262234533704E-2</v>
      </c>
      <c r="H140" s="71">
        <v>14</v>
      </c>
      <c r="I140" s="41">
        <f>H140/2238</f>
        <v>6.2555853440571943E-3</v>
      </c>
      <c r="J140" s="37">
        <f>IF(D140=0, "-", IF((B140-D140)/D140&lt;10, (B140-D140)/D140, "&gt;999%"))</f>
        <v>1.1428571428571428</v>
      </c>
      <c r="K140" s="38">
        <f>IF(H140=0, "-", IF((F140-H140)/H140&lt;10, (F140-H140)/H140, "&gt;999%"))</f>
        <v>2.0714285714285716</v>
      </c>
    </row>
    <row r="141" spans="1:11" x14ac:dyDescent="0.25">
      <c r="A141" s="27"/>
      <c r="B141" s="71"/>
      <c r="C141" s="40"/>
      <c r="D141" s="71"/>
      <c r="E141" s="41"/>
      <c r="F141" s="77"/>
      <c r="G141" s="42"/>
      <c r="H141" s="71"/>
      <c r="I141" s="41"/>
      <c r="J141" s="37"/>
      <c r="K141" s="38"/>
    </row>
    <row r="142" spans="1:11" x14ac:dyDescent="0.25">
      <c r="A142" s="27" t="s">
        <v>357</v>
      </c>
      <c r="B142" s="71">
        <v>125</v>
      </c>
      <c r="C142" s="40">
        <f>B142/776</f>
        <v>0.16108247422680413</v>
      </c>
      <c r="D142" s="71">
        <v>111</v>
      </c>
      <c r="E142" s="41">
        <f>D142/916</f>
        <v>0.12117903930131005</v>
      </c>
      <c r="F142" s="77">
        <v>355</v>
      </c>
      <c r="G142" s="42">
        <f>F142/2166</f>
        <v>0.16389658356417358</v>
      </c>
      <c r="H142" s="71">
        <v>311</v>
      </c>
      <c r="I142" s="41">
        <f>H142/2238</f>
        <v>0.1389633601429848</v>
      </c>
      <c r="J142" s="37">
        <f>IF(D142=0, "-", IF((B142-D142)/D142&lt;10, (B142-D142)/D142, "&gt;999%"))</f>
        <v>0.12612612612612611</v>
      </c>
      <c r="K142" s="38">
        <f>IF(H142=0, "-", IF((F142-H142)/H142&lt;10, (F142-H142)/H142, "&gt;999%"))</f>
        <v>0.14147909967845659</v>
      </c>
    </row>
  </sheetData>
  <mergeCells count="58">
    <mergeCell ref="B1:K1"/>
    <mergeCell ref="B2:K2"/>
    <mergeCell ref="B117:E117"/>
    <mergeCell ref="F117:I117"/>
    <mergeCell ref="J117:K117"/>
    <mergeCell ref="B118:C118"/>
    <mergeCell ref="D118:E118"/>
    <mergeCell ref="F118:G118"/>
    <mergeCell ref="H118:I118"/>
    <mergeCell ref="B99:E99"/>
    <mergeCell ref="F99:I99"/>
    <mergeCell ref="J99:K99"/>
    <mergeCell ref="B100:C100"/>
    <mergeCell ref="D100:E100"/>
    <mergeCell ref="F100:G100"/>
    <mergeCell ref="H100:I100"/>
    <mergeCell ref="B90:E90"/>
    <mergeCell ref="F90:I90"/>
    <mergeCell ref="J90:K90"/>
    <mergeCell ref="B91:C91"/>
    <mergeCell ref="D91:E91"/>
    <mergeCell ref="F91:G91"/>
    <mergeCell ref="H91:I91"/>
    <mergeCell ref="B81:E81"/>
    <mergeCell ref="F81:I81"/>
    <mergeCell ref="J81:K81"/>
    <mergeCell ref="B82:C82"/>
    <mergeCell ref="D82:E82"/>
    <mergeCell ref="F82:G82"/>
    <mergeCell ref="H82:I82"/>
    <mergeCell ref="B59:E59"/>
    <mergeCell ref="F59:I59"/>
    <mergeCell ref="J59:K59"/>
    <mergeCell ref="B60:C60"/>
    <mergeCell ref="D60:E60"/>
    <mergeCell ref="F60:G60"/>
    <mergeCell ref="H60:I60"/>
    <mergeCell ref="B35:E35"/>
    <mergeCell ref="F35:I35"/>
    <mergeCell ref="J35:K35"/>
    <mergeCell ref="B36:C36"/>
    <mergeCell ref="D36:E36"/>
    <mergeCell ref="F36:G36"/>
    <mergeCell ref="H36:I36"/>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8" max="16383" man="1"/>
    <brk id="11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28"/>
  <sheetViews>
    <sheetView tabSelected="1" zoomScaleNormal="100"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408</v>
      </c>
      <c r="C1" s="198"/>
      <c r="D1" s="198"/>
      <c r="E1" s="199"/>
      <c r="F1" s="199"/>
      <c r="G1" s="199"/>
      <c r="H1" s="199"/>
      <c r="I1" s="199"/>
      <c r="J1" s="199"/>
      <c r="K1" s="199"/>
    </row>
    <row r="2" spans="1:11" s="52" customFormat="1" ht="20.399999999999999" x14ac:dyDescent="0.35">
      <c r="A2" s="4" t="s">
        <v>83</v>
      </c>
      <c r="B2" s="202" t="s">
        <v>74</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2023</v>
      </c>
      <c r="C5" s="197"/>
      <c r="D5" s="196">
        <f>B5-1</f>
        <v>2022</v>
      </c>
      <c r="E5" s="204"/>
      <c r="F5" s="196">
        <f>B5</f>
        <v>2023</v>
      </c>
      <c r="G5" s="204"/>
      <c r="H5" s="196">
        <f>D5</f>
        <v>2022</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IF(B28=0, "-", B7/B28)</f>
        <v>8.0000000000000002E-3</v>
      </c>
      <c r="D7" s="65">
        <v>0</v>
      </c>
      <c r="E7" s="21">
        <f>IF(D28=0, "-", D7/D28)</f>
        <v>0</v>
      </c>
      <c r="F7" s="81">
        <v>1</v>
      </c>
      <c r="G7" s="39">
        <f>IF(F28=0, "-", F7/F28)</f>
        <v>2.8169014084507044E-3</v>
      </c>
      <c r="H7" s="65">
        <v>0</v>
      </c>
      <c r="I7" s="21">
        <f>IF(H28=0, "-", H7/H28)</f>
        <v>0</v>
      </c>
      <c r="J7" s="20" t="str">
        <f t="shared" ref="J7:J26" si="0">IF(D7=0, "-", IF((B7-D7)/D7&lt;10, (B7-D7)/D7, "&gt;999%"))</f>
        <v>-</v>
      </c>
      <c r="K7" s="21" t="str">
        <f t="shared" ref="K7:K26" si="1">IF(H7=0, "-", IF((F7-H7)/H7&lt;10, (F7-H7)/H7, "&gt;999%"))</f>
        <v>-</v>
      </c>
    </row>
    <row r="8" spans="1:11" x14ac:dyDescent="0.25">
      <c r="A8" s="7" t="s">
        <v>32</v>
      </c>
      <c r="B8" s="65">
        <v>2</v>
      </c>
      <c r="C8" s="39">
        <f>IF(B28=0, "-", B8/B28)</f>
        <v>1.6E-2</v>
      </c>
      <c r="D8" s="65">
        <v>0</v>
      </c>
      <c r="E8" s="21">
        <f>IF(D28=0, "-", D8/D28)</f>
        <v>0</v>
      </c>
      <c r="F8" s="81">
        <v>2</v>
      </c>
      <c r="G8" s="39">
        <f>IF(F28=0, "-", F8/F28)</f>
        <v>5.6338028169014088E-3</v>
      </c>
      <c r="H8" s="65">
        <v>4</v>
      </c>
      <c r="I8" s="21">
        <f>IF(H28=0, "-", H8/H28)</f>
        <v>1.2861736334405145E-2</v>
      </c>
      <c r="J8" s="20" t="str">
        <f t="shared" si="0"/>
        <v>-</v>
      </c>
      <c r="K8" s="21">
        <f t="shared" si="1"/>
        <v>-0.5</v>
      </c>
    </row>
    <row r="9" spans="1:11" x14ac:dyDescent="0.25">
      <c r="A9" s="7" t="s">
        <v>34</v>
      </c>
      <c r="B9" s="65">
        <v>1</v>
      </c>
      <c r="C9" s="39">
        <f>IF(B28=0, "-", B9/B28)</f>
        <v>8.0000000000000002E-3</v>
      </c>
      <c r="D9" s="65">
        <v>0</v>
      </c>
      <c r="E9" s="21">
        <f>IF(D28=0, "-", D9/D28)</f>
        <v>0</v>
      </c>
      <c r="F9" s="81">
        <v>1</v>
      </c>
      <c r="G9" s="39">
        <f>IF(F28=0, "-", F9/F28)</f>
        <v>2.8169014084507044E-3</v>
      </c>
      <c r="H9" s="65">
        <v>0</v>
      </c>
      <c r="I9" s="21">
        <f>IF(H28=0, "-", H9/H28)</f>
        <v>0</v>
      </c>
      <c r="J9" s="20" t="str">
        <f t="shared" si="0"/>
        <v>-</v>
      </c>
      <c r="K9" s="21" t="str">
        <f t="shared" si="1"/>
        <v>-</v>
      </c>
    </row>
    <row r="10" spans="1:11" x14ac:dyDescent="0.25">
      <c r="A10" s="7" t="s">
        <v>36</v>
      </c>
      <c r="B10" s="65">
        <v>1</v>
      </c>
      <c r="C10" s="39">
        <f>IF(B28=0, "-", B10/B28)</f>
        <v>8.0000000000000002E-3</v>
      </c>
      <c r="D10" s="65">
        <v>0</v>
      </c>
      <c r="E10" s="21">
        <f>IF(D28=0, "-", D10/D28)</f>
        <v>0</v>
      </c>
      <c r="F10" s="81">
        <v>1</v>
      </c>
      <c r="G10" s="39">
        <f>IF(F28=0, "-", F10/F28)</f>
        <v>2.8169014084507044E-3</v>
      </c>
      <c r="H10" s="65">
        <v>0</v>
      </c>
      <c r="I10" s="21">
        <f>IF(H28=0, "-", H10/H28)</f>
        <v>0</v>
      </c>
      <c r="J10" s="20" t="str">
        <f t="shared" si="0"/>
        <v>-</v>
      </c>
      <c r="K10" s="21" t="str">
        <f t="shared" si="1"/>
        <v>-</v>
      </c>
    </row>
    <row r="11" spans="1:11" x14ac:dyDescent="0.25">
      <c r="A11" s="7" t="s">
        <v>40</v>
      </c>
      <c r="B11" s="65">
        <v>1</v>
      </c>
      <c r="C11" s="39">
        <f>IF(B28=0, "-", B11/B28)</f>
        <v>8.0000000000000002E-3</v>
      </c>
      <c r="D11" s="65">
        <v>0</v>
      </c>
      <c r="E11" s="21">
        <f>IF(D28=0, "-", D11/D28)</f>
        <v>0</v>
      </c>
      <c r="F11" s="81">
        <v>2</v>
      </c>
      <c r="G11" s="39">
        <f>IF(F28=0, "-", F11/F28)</f>
        <v>5.6338028169014088E-3</v>
      </c>
      <c r="H11" s="65">
        <v>1</v>
      </c>
      <c r="I11" s="21">
        <f>IF(H28=0, "-", H11/H28)</f>
        <v>3.2154340836012861E-3</v>
      </c>
      <c r="J11" s="20" t="str">
        <f t="shared" si="0"/>
        <v>-</v>
      </c>
      <c r="K11" s="21">
        <f t="shared" si="1"/>
        <v>1</v>
      </c>
    </row>
    <row r="12" spans="1:11" x14ac:dyDescent="0.25">
      <c r="A12" s="7" t="s">
        <v>41</v>
      </c>
      <c r="B12" s="65">
        <v>21</v>
      </c>
      <c r="C12" s="39">
        <f>IF(B28=0, "-", B12/B28)</f>
        <v>0.16800000000000001</v>
      </c>
      <c r="D12" s="65">
        <v>14</v>
      </c>
      <c r="E12" s="21">
        <f>IF(D28=0, "-", D12/D28)</f>
        <v>0.12612612612612611</v>
      </c>
      <c r="F12" s="81">
        <v>38</v>
      </c>
      <c r="G12" s="39">
        <f>IF(F28=0, "-", F12/F28)</f>
        <v>0.10704225352112676</v>
      </c>
      <c r="H12" s="65">
        <v>34</v>
      </c>
      <c r="I12" s="21">
        <f>IF(H28=0, "-", H12/H28)</f>
        <v>0.10932475884244373</v>
      </c>
      <c r="J12" s="20">
        <f t="shared" si="0"/>
        <v>0.5</v>
      </c>
      <c r="K12" s="21">
        <f t="shared" si="1"/>
        <v>0.11764705882352941</v>
      </c>
    </row>
    <row r="13" spans="1:11" x14ac:dyDescent="0.25">
      <c r="A13" s="7" t="s">
        <v>44</v>
      </c>
      <c r="B13" s="65">
        <v>0</v>
      </c>
      <c r="C13" s="39">
        <f>IF(B28=0, "-", B13/B28)</f>
        <v>0</v>
      </c>
      <c r="D13" s="65">
        <v>1</v>
      </c>
      <c r="E13" s="21">
        <f>IF(D28=0, "-", D13/D28)</f>
        <v>9.0090090090090089E-3</v>
      </c>
      <c r="F13" s="81">
        <v>0</v>
      </c>
      <c r="G13" s="39">
        <f>IF(F28=0, "-", F13/F28)</f>
        <v>0</v>
      </c>
      <c r="H13" s="65">
        <v>1</v>
      </c>
      <c r="I13" s="21">
        <f>IF(H28=0, "-", H13/H28)</f>
        <v>3.2154340836012861E-3</v>
      </c>
      <c r="J13" s="20">
        <f t="shared" si="0"/>
        <v>-1</v>
      </c>
      <c r="K13" s="21">
        <f t="shared" si="1"/>
        <v>-1</v>
      </c>
    </row>
    <row r="14" spans="1:11" x14ac:dyDescent="0.25">
      <c r="A14" s="7" t="s">
        <v>47</v>
      </c>
      <c r="B14" s="65">
        <v>21</v>
      </c>
      <c r="C14" s="39">
        <f>IF(B28=0, "-", B14/B28)</f>
        <v>0.16800000000000001</v>
      </c>
      <c r="D14" s="65">
        <v>21</v>
      </c>
      <c r="E14" s="21">
        <f>IF(D28=0, "-", D14/D28)</f>
        <v>0.1891891891891892</v>
      </c>
      <c r="F14" s="81">
        <v>80</v>
      </c>
      <c r="G14" s="39">
        <f>IF(F28=0, "-", F14/F28)</f>
        <v>0.22535211267605634</v>
      </c>
      <c r="H14" s="65">
        <v>46</v>
      </c>
      <c r="I14" s="21">
        <f>IF(H28=0, "-", H14/H28)</f>
        <v>0.14790996784565916</v>
      </c>
      <c r="J14" s="20">
        <f t="shared" si="0"/>
        <v>0</v>
      </c>
      <c r="K14" s="21">
        <f t="shared" si="1"/>
        <v>0.73913043478260865</v>
      </c>
    </row>
    <row r="15" spans="1:11" x14ac:dyDescent="0.25">
      <c r="A15" s="7" t="s">
        <v>49</v>
      </c>
      <c r="B15" s="65">
        <v>0</v>
      </c>
      <c r="C15" s="39">
        <f>IF(B28=0, "-", B15/B28)</f>
        <v>0</v>
      </c>
      <c r="D15" s="65">
        <v>0</v>
      </c>
      <c r="E15" s="21">
        <f>IF(D28=0, "-", D15/D28)</f>
        <v>0</v>
      </c>
      <c r="F15" s="81">
        <v>1</v>
      </c>
      <c r="G15" s="39">
        <f>IF(F28=0, "-", F15/F28)</f>
        <v>2.8169014084507044E-3</v>
      </c>
      <c r="H15" s="65">
        <v>0</v>
      </c>
      <c r="I15" s="21">
        <f>IF(H28=0, "-", H15/H28)</f>
        <v>0</v>
      </c>
      <c r="J15" s="20" t="str">
        <f t="shared" si="0"/>
        <v>-</v>
      </c>
      <c r="K15" s="21" t="str">
        <f t="shared" si="1"/>
        <v>-</v>
      </c>
    </row>
    <row r="16" spans="1:11" x14ac:dyDescent="0.25">
      <c r="A16" s="7" t="s">
        <v>50</v>
      </c>
      <c r="B16" s="65">
        <v>0</v>
      </c>
      <c r="C16" s="39">
        <f>IF(B28=0, "-", B16/B28)</f>
        <v>0</v>
      </c>
      <c r="D16" s="65">
        <v>0</v>
      </c>
      <c r="E16" s="21">
        <f>IF(D28=0, "-", D16/D28)</f>
        <v>0</v>
      </c>
      <c r="F16" s="81">
        <v>1</v>
      </c>
      <c r="G16" s="39">
        <f>IF(F28=0, "-", F16/F28)</f>
        <v>2.8169014084507044E-3</v>
      </c>
      <c r="H16" s="65">
        <v>2</v>
      </c>
      <c r="I16" s="21">
        <f>IF(H28=0, "-", H16/H28)</f>
        <v>6.4308681672025723E-3</v>
      </c>
      <c r="J16" s="20" t="str">
        <f t="shared" si="0"/>
        <v>-</v>
      </c>
      <c r="K16" s="21">
        <f t="shared" si="1"/>
        <v>-0.5</v>
      </c>
    </row>
    <row r="17" spans="1:11" x14ac:dyDescent="0.25">
      <c r="A17" s="7" t="s">
        <v>54</v>
      </c>
      <c r="B17" s="65">
        <v>13</v>
      </c>
      <c r="C17" s="39">
        <f>IF(B28=0, "-", B17/B28)</f>
        <v>0.104</v>
      </c>
      <c r="D17" s="65">
        <v>9</v>
      </c>
      <c r="E17" s="21">
        <f>IF(D28=0, "-", D17/D28)</f>
        <v>8.1081081081081086E-2</v>
      </c>
      <c r="F17" s="81">
        <v>40</v>
      </c>
      <c r="G17" s="39">
        <f>IF(F28=0, "-", F17/F28)</f>
        <v>0.11267605633802817</v>
      </c>
      <c r="H17" s="65">
        <v>32</v>
      </c>
      <c r="I17" s="21">
        <f>IF(H28=0, "-", H17/H28)</f>
        <v>0.10289389067524116</v>
      </c>
      <c r="J17" s="20">
        <f t="shared" si="0"/>
        <v>0.44444444444444442</v>
      </c>
      <c r="K17" s="21">
        <f t="shared" si="1"/>
        <v>0.25</v>
      </c>
    </row>
    <row r="18" spans="1:11" x14ac:dyDescent="0.25">
      <c r="A18" s="7" t="s">
        <v>55</v>
      </c>
      <c r="B18" s="65">
        <v>0</v>
      </c>
      <c r="C18" s="39">
        <f>IF(B28=0, "-", B18/B28)</f>
        <v>0</v>
      </c>
      <c r="D18" s="65">
        <v>0</v>
      </c>
      <c r="E18" s="21">
        <f>IF(D28=0, "-", D18/D28)</f>
        <v>0</v>
      </c>
      <c r="F18" s="81">
        <v>3</v>
      </c>
      <c r="G18" s="39">
        <f>IF(F28=0, "-", F18/F28)</f>
        <v>8.4507042253521118E-3</v>
      </c>
      <c r="H18" s="65">
        <v>1</v>
      </c>
      <c r="I18" s="21">
        <f>IF(H28=0, "-", H18/H28)</f>
        <v>3.2154340836012861E-3</v>
      </c>
      <c r="J18" s="20" t="str">
        <f t="shared" si="0"/>
        <v>-</v>
      </c>
      <c r="K18" s="21">
        <f t="shared" si="1"/>
        <v>2</v>
      </c>
    </row>
    <row r="19" spans="1:11" x14ac:dyDescent="0.25">
      <c r="A19" s="7" t="s">
        <v>57</v>
      </c>
      <c r="B19" s="65">
        <v>18</v>
      </c>
      <c r="C19" s="39">
        <f>IF(B28=0, "-", B19/B28)</f>
        <v>0.14399999999999999</v>
      </c>
      <c r="D19" s="65">
        <v>32</v>
      </c>
      <c r="E19" s="21">
        <f>IF(D28=0, "-", D19/D28)</f>
        <v>0.28828828828828829</v>
      </c>
      <c r="F19" s="81">
        <v>54</v>
      </c>
      <c r="G19" s="39">
        <f>IF(F28=0, "-", F19/F28)</f>
        <v>0.15211267605633802</v>
      </c>
      <c r="H19" s="65">
        <v>62</v>
      </c>
      <c r="I19" s="21">
        <f>IF(H28=0, "-", H19/H28)</f>
        <v>0.19935691318327975</v>
      </c>
      <c r="J19" s="20">
        <f t="shared" si="0"/>
        <v>-0.4375</v>
      </c>
      <c r="K19" s="21">
        <f t="shared" si="1"/>
        <v>-0.12903225806451613</v>
      </c>
    </row>
    <row r="20" spans="1:11" x14ac:dyDescent="0.25">
      <c r="A20" s="7" t="s">
        <v>59</v>
      </c>
      <c r="B20" s="65">
        <v>0</v>
      </c>
      <c r="C20" s="39">
        <f>IF(B28=0, "-", B20/B28)</f>
        <v>0</v>
      </c>
      <c r="D20" s="65">
        <v>0</v>
      </c>
      <c r="E20" s="21">
        <f>IF(D28=0, "-", D20/D28)</f>
        <v>0</v>
      </c>
      <c r="F20" s="81">
        <v>0</v>
      </c>
      <c r="G20" s="39">
        <f>IF(F28=0, "-", F20/F28)</f>
        <v>0</v>
      </c>
      <c r="H20" s="65">
        <v>2</v>
      </c>
      <c r="I20" s="21">
        <f>IF(H28=0, "-", H20/H28)</f>
        <v>6.4308681672025723E-3</v>
      </c>
      <c r="J20" s="20" t="str">
        <f t="shared" si="0"/>
        <v>-</v>
      </c>
      <c r="K20" s="21">
        <f t="shared" si="1"/>
        <v>-1</v>
      </c>
    </row>
    <row r="21" spans="1:11" x14ac:dyDescent="0.25">
      <c r="A21" s="7" t="s">
        <v>60</v>
      </c>
      <c r="B21" s="65">
        <v>7</v>
      </c>
      <c r="C21" s="39">
        <f>IF(B28=0, "-", B21/B28)</f>
        <v>5.6000000000000001E-2</v>
      </c>
      <c r="D21" s="65">
        <v>2</v>
      </c>
      <c r="E21" s="21">
        <f>IF(D28=0, "-", D21/D28)</f>
        <v>1.8018018018018018E-2</v>
      </c>
      <c r="F21" s="81">
        <v>13</v>
      </c>
      <c r="G21" s="39">
        <f>IF(F28=0, "-", F21/F28)</f>
        <v>3.6619718309859155E-2</v>
      </c>
      <c r="H21" s="65">
        <v>2</v>
      </c>
      <c r="I21" s="21">
        <f>IF(H28=0, "-", H21/H28)</f>
        <v>6.4308681672025723E-3</v>
      </c>
      <c r="J21" s="20">
        <f t="shared" si="0"/>
        <v>2.5</v>
      </c>
      <c r="K21" s="21">
        <f t="shared" si="1"/>
        <v>5.5</v>
      </c>
    </row>
    <row r="22" spans="1:11" x14ac:dyDescent="0.25">
      <c r="A22" s="7" t="s">
        <v>65</v>
      </c>
      <c r="B22" s="65">
        <v>6</v>
      </c>
      <c r="C22" s="39">
        <f>IF(B28=0, "-", B22/B28)</f>
        <v>4.8000000000000001E-2</v>
      </c>
      <c r="D22" s="65">
        <v>1</v>
      </c>
      <c r="E22" s="21">
        <f>IF(D28=0, "-", D22/D28)</f>
        <v>9.0090090090090089E-3</v>
      </c>
      <c r="F22" s="81">
        <v>13</v>
      </c>
      <c r="G22" s="39">
        <f>IF(F28=0, "-", F22/F28)</f>
        <v>3.6619718309859155E-2</v>
      </c>
      <c r="H22" s="65">
        <v>3</v>
      </c>
      <c r="I22" s="21">
        <f>IF(H28=0, "-", H22/H28)</f>
        <v>9.6463022508038593E-3</v>
      </c>
      <c r="J22" s="20">
        <f t="shared" si="0"/>
        <v>5</v>
      </c>
      <c r="K22" s="21">
        <f t="shared" si="1"/>
        <v>3.3333333333333335</v>
      </c>
    </row>
    <row r="23" spans="1:11" x14ac:dyDescent="0.25">
      <c r="A23" s="7" t="s">
        <v>66</v>
      </c>
      <c r="B23" s="65">
        <v>6</v>
      </c>
      <c r="C23" s="39">
        <f>IF(B28=0, "-", B23/B28)</f>
        <v>4.8000000000000001E-2</v>
      </c>
      <c r="D23" s="65">
        <v>4</v>
      </c>
      <c r="E23" s="21">
        <f>IF(D28=0, "-", D23/D28)</f>
        <v>3.6036036036036036E-2</v>
      </c>
      <c r="F23" s="81">
        <v>18</v>
      </c>
      <c r="G23" s="39">
        <f>IF(F28=0, "-", F23/F28)</f>
        <v>5.0704225352112678E-2</v>
      </c>
      <c r="H23" s="65">
        <v>21</v>
      </c>
      <c r="I23" s="21">
        <f>IF(H28=0, "-", H23/H28)</f>
        <v>6.7524115755627015E-2</v>
      </c>
      <c r="J23" s="20">
        <f t="shared" si="0"/>
        <v>0.5</v>
      </c>
      <c r="K23" s="21">
        <f t="shared" si="1"/>
        <v>-0.14285714285714285</v>
      </c>
    </row>
    <row r="24" spans="1:11" x14ac:dyDescent="0.25">
      <c r="A24" s="7" t="s">
        <v>67</v>
      </c>
      <c r="B24" s="65">
        <v>1</v>
      </c>
      <c r="C24" s="39">
        <f>IF(B28=0, "-", B24/B28)</f>
        <v>8.0000000000000002E-3</v>
      </c>
      <c r="D24" s="65">
        <v>3</v>
      </c>
      <c r="E24" s="21">
        <f>IF(D28=0, "-", D24/D28)</f>
        <v>2.7027027027027029E-2</v>
      </c>
      <c r="F24" s="81">
        <v>14</v>
      </c>
      <c r="G24" s="39">
        <f>IF(F28=0, "-", F24/F28)</f>
        <v>3.9436619718309862E-2</v>
      </c>
      <c r="H24" s="65">
        <v>3</v>
      </c>
      <c r="I24" s="21">
        <f>IF(H28=0, "-", H24/H28)</f>
        <v>9.6463022508038593E-3</v>
      </c>
      <c r="J24" s="20">
        <f t="shared" si="0"/>
        <v>-0.66666666666666663</v>
      </c>
      <c r="K24" s="21">
        <f t="shared" si="1"/>
        <v>3.6666666666666665</v>
      </c>
    </row>
    <row r="25" spans="1:11" x14ac:dyDescent="0.25">
      <c r="A25" s="7" t="s">
        <v>68</v>
      </c>
      <c r="B25" s="65">
        <v>26</v>
      </c>
      <c r="C25" s="39">
        <f>IF(B28=0, "-", B25/B28)</f>
        <v>0.20799999999999999</v>
      </c>
      <c r="D25" s="65">
        <v>24</v>
      </c>
      <c r="E25" s="21">
        <f>IF(D28=0, "-", D25/D28)</f>
        <v>0.21621621621621623</v>
      </c>
      <c r="F25" s="81">
        <v>61</v>
      </c>
      <c r="G25" s="39">
        <f>IF(F28=0, "-", F25/F28)</f>
        <v>0.17183098591549295</v>
      </c>
      <c r="H25" s="65">
        <v>94</v>
      </c>
      <c r="I25" s="21">
        <f>IF(H28=0, "-", H25/H28)</f>
        <v>0.30225080385852088</v>
      </c>
      <c r="J25" s="20">
        <f t="shared" si="0"/>
        <v>8.3333333333333329E-2</v>
      </c>
      <c r="K25" s="21">
        <f t="shared" si="1"/>
        <v>-0.35106382978723405</v>
      </c>
    </row>
    <row r="26" spans="1:11" x14ac:dyDescent="0.25">
      <c r="A26" s="7" t="s">
        <v>70</v>
      </c>
      <c r="B26" s="65">
        <v>0</v>
      </c>
      <c r="C26" s="39">
        <f>IF(B28=0, "-", B26/B28)</f>
        <v>0</v>
      </c>
      <c r="D26" s="65">
        <v>0</v>
      </c>
      <c r="E26" s="21">
        <f>IF(D28=0, "-", D26/D28)</f>
        <v>0</v>
      </c>
      <c r="F26" s="81">
        <v>12</v>
      </c>
      <c r="G26" s="39">
        <f>IF(F28=0, "-", F26/F28)</f>
        <v>3.3802816901408447E-2</v>
      </c>
      <c r="H26" s="65">
        <v>3</v>
      </c>
      <c r="I26" s="21">
        <f>IF(H28=0, "-", H26/H28)</f>
        <v>9.6463022508038593E-3</v>
      </c>
      <c r="J26" s="20" t="str">
        <f t="shared" si="0"/>
        <v>-</v>
      </c>
      <c r="K26" s="21">
        <f t="shared" si="1"/>
        <v>3</v>
      </c>
    </row>
    <row r="27" spans="1:11" x14ac:dyDescent="0.25">
      <c r="A27" s="2"/>
      <c r="B27" s="68"/>
      <c r="C27" s="33"/>
      <c r="D27" s="68"/>
      <c r="E27" s="6"/>
      <c r="F27" s="82"/>
      <c r="G27" s="33"/>
      <c r="H27" s="68"/>
      <c r="I27" s="6"/>
      <c r="J27" s="5"/>
      <c r="K27" s="6"/>
    </row>
    <row r="28" spans="1:11" s="43" customFormat="1" x14ac:dyDescent="0.25">
      <c r="A28" s="162" t="s">
        <v>357</v>
      </c>
      <c r="B28" s="71">
        <f>SUM(B7:B27)</f>
        <v>125</v>
      </c>
      <c r="C28" s="40">
        <v>1</v>
      </c>
      <c r="D28" s="71">
        <f>SUM(D7:D27)</f>
        <v>111</v>
      </c>
      <c r="E28" s="41">
        <v>1</v>
      </c>
      <c r="F28" s="77">
        <f>SUM(F7:F27)</f>
        <v>355</v>
      </c>
      <c r="G28" s="42">
        <v>1</v>
      </c>
      <c r="H28" s="71">
        <f>SUM(H7:H27)</f>
        <v>311</v>
      </c>
      <c r="I28" s="41">
        <v>1</v>
      </c>
      <c r="J28" s="37">
        <f>IF(D28=0, "-", (B28-D28)/D28)</f>
        <v>0.12612612612612611</v>
      </c>
      <c r="K28" s="38">
        <f>IF(H28=0, "-", (F28-H28)/H28)</f>
        <v>0.14147909967845659</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2023-04-04T21:09:56Z</dcterms:modified>
</cp:coreProperties>
</file>